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omments7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omments8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omments9.xml" ContentType="application/vnd.openxmlformats-officedocument.spreadsheetml.comment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omments10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omments11.xml" ContentType="application/vnd.openxmlformats-officedocument.spreadsheetml.comment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omments12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omments13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omments14.xml" ContentType="application/vnd.openxmlformats-officedocument.spreadsheetml.comment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omments15.xml" ContentType="application/vnd.openxmlformats-officedocument.spreadsheetml.comment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omments16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omments17.xml" ContentType="application/vnd.openxmlformats-officedocument.spreadsheetml.comment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omments18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omments19.xml" ContentType="application/vnd.openxmlformats-officedocument.spreadsheetml.comment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omments20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omments21.xml" ContentType="application/vnd.openxmlformats-officedocument.spreadsheetml.comment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omments22.xml" ContentType="application/vnd.openxmlformats-officedocument.spreadsheetml.comment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2.xml" ContentType="application/vnd.openxmlformats-officedocument.drawing+xml"/>
  <Override PartName="/xl/comments2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3.xml" ContentType="application/vnd.openxmlformats-officedocument.drawing+xml"/>
  <Override PartName="/xl/comments24.xml" ContentType="application/vnd.openxmlformats-officedocument.spreadsheetml.comment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4.xml" ContentType="application/vnd.openxmlformats-officedocument.drawing+xml"/>
  <Override PartName="/xl/comments25.xml" ContentType="application/vnd.openxmlformats-officedocument.spreadsheetml.comment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5.xml" ContentType="application/vnd.openxmlformats-officedocument.drawing+xml"/>
  <Override PartName="/xl/comments26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6.xml" ContentType="application/vnd.openxmlformats-officedocument.drawing+xml"/>
  <Override PartName="/xl/comments27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7.xml" ContentType="application/vnd.openxmlformats-officedocument.drawing+xml"/>
  <Override PartName="/xl/comments28.xml" ContentType="application/vnd.openxmlformats-officedocument.spreadsheetml.comment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comments29.xml" ContentType="application/vnd.openxmlformats-officedocument.spreadsheetml.comments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koropey\Desktop\WorkFiles\Scheduling\"/>
    </mc:Choice>
  </mc:AlternateContent>
  <bookViews>
    <workbookView xWindow="0" yWindow="0" windowWidth="13752" windowHeight="3168" tabRatio="887"/>
  </bookViews>
  <sheets>
    <sheet name="CopiedSheet" sheetId="785" r:id="rId1"/>
    <sheet name="MENU" sheetId="784" r:id="rId2"/>
    <sheet name="Worksheet PS Costs" sheetId="1" r:id="rId3"/>
    <sheet name="COPY THIS TAB FORWARD" sheetId="728" r:id="rId4"/>
    <sheet name="Jan 25-22" sheetId="783" r:id="rId5"/>
    <sheet name="Jan 24-22" sheetId="782" r:id="rId6"/>
    <sheet name="Jan 23-22" sheetId="781" r:id="rId7"/>
    <sheet name="Jan 22-22" sheetId="780" r:id="rId8"/>
    <sheet name="Jan 21-22" sheetId="779" r:id="rId9"/>
    <sheet name="Jan 20-22" sheetId="778" r:id="rId10"/>
    <sheet name="Jan 19-22" sheetId="777" r:id="rId11"/>
    <sheet name="Jan 18-22" sheetId="776" r:id="rId12"/>
    <sheet name="Jan 17-22" sheetId="775" r:id="rId13"/>
    <sheet name="Jan 16-22" sheetId="774" r:id="rId14"/>
    <sheet name="Jan 15-22" sheetId="773" r:id="rId15"/>
    <sheet name="Jan 14-22" sheetId="772" r:id="rId16"/>
    <sheet name="Jan 13-22" sheetId="771" r:id="rId17"/>
    <sheet name="Jan 12-22" sheetId="770" r:id="rId18"/>
    <sheet name="Jan 11-22" sheetId="769" r:id="rId19"/>
    <sheet name="Jan 10-22" sheetId="768" r:id="rId20"/>
    <sheet name="Jan 9-22" sheetId="767" r:id="rId21"/>
    <sheet name="Jan 8-22" sheetId="766" r:id="rId22"/>
    <sheet name="Jan 7-22" sheetId="764" r:id="rId23"/>
    <sheet name="Jan 6-22" sheetId="763" r:id="rId24"/>
    <sheet name="Jan 5-22" sheetId="762" r:id="rId25"/>
    <sheet name="Jan 4-22" sheetId="761" r:id="rId26"/>
    <sheet name="Jan 3-22" sheetId="760" r:id="rId27"/>
    <sheet name="Jan 2-22" sheetId="759" r:id="rId28"/>
    <sheet name="Jan 1-22" sheetId="758" r:id="rId29"/>
    <sheet name="snowmaking table" sheetId="5" r:id="rId30"/>
    <sheet name="scheduling volumes &amp; prices" sheetId="3" r:id="rId31"/>
    <sheet name="APX, MSCG, &amp; EXPT contact info" sheetId="4" r:id="rId32"/>
    <sheet name="tab color key" sheetId="62" r:id="rId33"/>
    <sheet name="PSPS to winter 2019" sheetId="63" r:id="rId34"/>
    <sheet name="PSPS spring 2020 +" sheetId="278" r:id="rId35"/>
  </sheets>
  <functionGroups builtInGroupCount="18"/>
  <externalReferences>
    <externalReference r:id="rId36"/>
    <externalReference r:id="rId37"/>
  </externalReferences>
  <calcPr calcId="162913" iterateDelta="9.9999999999999995E-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4" i="785" l="1"/>
  <c r="I3" i="785" l="1"/>
  <c r="J3" i="785"/>
  <c r="I367" i="785"/>
  <c r="I366" i="785"/>
  <c r="I365" i="785"/>
  <c r="I364" i="785"/>
  <c r="I363" i="785"/>
  <c r="I362" i="785"/>
  <c r="I361" i="785"/>
  <c r="I360" i="785"/>
  <c r="I359" i="785"/>
  <c r="I358" i="785"/>
  <c r="I357" i="785"/>
  <c r="I356" i="785"/>
  <c r="I355" i="785"/>
  <c r="I354" i="785"/>
  <c r="I353" i="785"/>
  <c r="I352" i="785"/>
  <c r="I351" i="785"/>
  <c r="I350" i="785"/>
  <c r="I349" i="785"/>
  <c r="I348" i="785"/>
  <c r="I347" i="785"/>
  <c r="I346" i="785"/>
  <c r="I345" i="785"/>
  <c r="I344" i="785"/>
  <c r="I343" i="785"/>
  <c r="I342" i="785"/>
  <c r="I341" i="785"/>
  <c r="I340" i="785"/>
  <c r="I339" i="785"/>
  <c r="I338" i="785"/>
  <c r="I337" i="785"/>
  <c r="I336" i="785"/>
  <c r="I335" i="785"/>
  <c r="I334" i="785"/>
  <c r="I333" i="785"/>
  <c r="I332" i="785"/>
  <c r="I331" i="785"/>
  <c r="I330" i="785"/>
  <c r="I329" i="785"/>
  <c r="I328" i="785"/>
  <c r="I327" i="785"/>
  <c r="I326" i="785"/>
  <c r="I325" i="785"/>
  <c r="I324" i="785"/>
  <c r="I323" i="785"/>
  <c r="I322" i="785"/>
  <c r="I321" i="785"/>
  <c r="I320" i="785"/>
  <c r="I319" i="785"/>
  <c r="I318" i="785"/>
  <c r="I317" i="785"/>
  <c r="I316" i="785"/>
  <c r="I315" i="785"/>
  <c r="I314" i="785"/>
  <c r="I313" i="785"/>
  <c r="I312" i="785"/>
  <c r="I311" i="785"/>
  <c r="I310" i="785"/>
  <c r="I309" i="785"/>
  <c r="I308" i="785"/>
  <c r="I307" i="785"/>
  <c r="I306" i="785"/>
  <c r="I305" i="785"/>
  <c r="I304" i="785"/>
  <c r="I303" i="785"/>
  <c r="I302" i="785"/>
  <c r="I301" i="785"/>
  <c r="I300" i="785"/>
  <c r="I299" i="785"/>
  <c r="I298" i="785"/>
  <c r="I297" i="785"/>
  <c r="I296" i="785"/>
  <c r="I295" i="785"/>
  <c r="I294" i="785"/>
  <c r="I293" i="785"/>
  <c r="I292" i="785"/>
  <c r="I291" i="785"/>
  <c r="I290" i="785"/>
  <c r="S290" i="785" s="1"/>
  <c r="I289" i="785"/>
  <c r="I288" i="785"/>
  <c r="I287" i="785"/>
  <c r="I286" i="785"/>
  <c r="I285" i="785"/>
  <c r="I284" i="785"/>
  <c r="I283" i="785"/>
  <c r="I282" i="785"/>
  <c r="S282" i="785" s="1"/>
  <c r="I281" i="785"/>
  <c r="I280" i="785"/>
  <c r="I279" i="785"/>
  <c r="I278" i="785"/>
  <c r="I277" i="785"/>
  <c r="I276" i="785"/>
  <c r="I275" i="785"/>
  <c r="I274" i="785"/>
  <c r="S274" i="785" s="1"/>
  <c r="I273" i="785"/>
  <c r="I272" i="785"/>
  <c r="J270" i="785"/>
  <c r="I270" i="785"/>
  <c r="I269" i="785"/>
  <c r="I268" i="785"/>
  <c r="I267" i="785"/>
  <c r="I266" i="785"/>
  <c r="S266" i="785" s="1"/>
  <c r="I265" i="785"/>
  <c r="I264" i="785"/>
  <c r="I263" i="785"/>
  <c r="I262" i="785"/>
  <c r="I261" i="785"/>
  <c r="I260" i="785"/>
  <c r="I259" i="785"/>
  <c r="I258" i="785"/>
  <c r="S258" i="785" s="1"/>
  <c r="I257" i="785"/>
  <c r="I256" i="785"/>
  <c r="I255" i="785"/>
  <c r="I254" i="785"/>
  <c r="I253" i="785"/>
  <c r="I252" i="785"/>
  <c r="I251" i="785"/>
  <c r="I250" i="785"/>
  <c r="I249" i="785"/>
  <c r="I248" i="785"/>
  <c r="I247" i="785"/>
  <c r="I246" i="785"/>
  <c r="I245" i="785"/>
  <c r="I244" i="785"/>
  <c r="I243" i="785"/>
  <c r="I242" i="785"/>
  <c r="S242" i="785" s="1"/>
  <c r="I241" i="785"/>
  <c r="I240" i="785"/>
  <c r="I239" i="785"/>
  <c r="I238" i="785"/>
  <c r="I237" i="785"/>
  <c r="I236" i="785"/>
  <c r="I235" i="785"/>
  <c r="I234" i="785"/>
  <c r="S234" i="785" s="1"/>
  <c r="I233" i="785"/>
  <c r="I232" i="785"/>
  <c r="I231" i="785"/>
  <c r="I230" i="785"/>
  <c r="I229" i="785"/>
  <c r="I228" i="785"/>
  <c r="I227" i="785"/>
  <c r="I226" i="785"/>
  <c r="S226" i="785" s="1"/>
  <c r="I225" i="785"/>
  <c r="I224" i="785"/>
  <c r="I223" i="785"/>
  <c r="I222" i="785"/>
  <c r="I221" i="785"/>
  <c r="I220" i="785"/>
  <c r="I219" i="785"/>
  <c r="I218" i="785"/>
  <c r="S218" i="785" s="1"/>
  <c r="I217" i="785"/>
  <c r="I216" i="785"/>
  <c r="I215" i="785"/>
  <c r="I214" i="785"/>
  <c r="I213" i="785"/>
  <c r="I212" i="785"/>
  <c r="I211" i="785"/>
  <c r="I210" i="785"/>
  <c r="S210" i="785" s="1"/>
  <c r="I209" i="785"/>
  <c r="I208" i="785"/>
  <c r="I207" i="785"/>
  <c r="I206" i="785"/>
  <c r="I205" i="785"/>
  <c r="I204" i="785"/>
  <c r="I203" i="785"/>
  <c r="I202" i="785"/>
  <c r="S202" i="785" s="1"/>
  <c r="I201" i="785"/>
  <c r="I200" i="785"/>
  <c r="I199" i="785"/>
  <c r="I198" i="785"/>
  <c r="I197" i="785"/>
  <c r="I196" i="785"/>
  <c r="I195" i="785"/>
  <c r="I194" i="785"/>
  <c r="S194" i="785" s="1"/>
  <c r="I193" i="785"/>
  <c r="I192" i="785"/>
  <c r="I191" i="785"/>
  <c r="I190" i="785"/>
  <c r="I189" i="785"/>
  <c r="I188" i="785"/>
  <c r="I187" i="785"/>
  <c r="I186" i="785"/>
  <c r="S186" i="785" s="1"/>
  <c r="I185" i="785"/>
  <c r="I184" i="785"/>
  <c r="I183" i="785"/>
  <c r="I182" i="785"/>
  <c r="I181" i="785"/>
  <c r="I180" i="785"/>
  <c r="I179" i="785"/>
  <c r="I178" i="785"/>
  <c r="S178" i="785" s="1"/>
  <c r="I177" i="785"/>
  <c r="I176" i="785"/>
  <c r="I175" i="785"/>
  <c r="I174" i="785"/>
  <c r="I173" i="785"/>
  <c r="I172" i="785"/>
  <c r="I171" i="785"/>
  <c r="I170" i="785"/>
  <c r="I169" i="785"/>
  <c r="I168" i="785"/>
  <c r="I167" i="785"/>
  <c r="I166" i="785"/>
  <c r="I165" i="785"/>
  <c r="I164" i="785"/>
  <c r="I163" i="785"/>
  <c r="I162" i="785"/>
  <c r="S162" i="785" s="1"/>
  <c r="I161" i="785"/>
  <c r="I160" i="785"/>
  <c r="I159" i="785"/>
  <c r="I158" i="785"/>
  <c r="I157" i="785"/>
  <c r="I156" i="785"/>
  <c r="I155" i="785"/>
  <c r="I154" i="785"/>
  <c r="I153" i="785"/>
  <c r="I152" i="785"/>
  <c r="I151" i="785"/>
  <c r="I150" i="785"/>
  <c r="I149" i="785"/>
  <c r="I148" i="785"/>
  <c r="I147" i="785"/>
  <c r="I146" i="785"/>
  <c r="S146" i="785" s="1"/>
  <c r="I145" i="785"/>
  <c r="I144" i="785"/>
  <c r="I143" i="785"/>
  <c r="I142" i="785"/>
  <c r="I141" i="785"/>
  <c r="I140" i="785"/>
  <c r="I139" i="785"/>
  <c r="I138" i="785"/>
  <c r="I137" i="785"/>
  <c r="I136" i="785"/>
  <c r="I135" i="785"/>
  <c r="I134" i="785"/>
  <c r="I133" i="785"/>
  <c r="I132" i="785"/>
  <c r="I131" i="785"/>
  <c r="I130" i="785"/>
  <c r="I129" i="785"/>
  <c r="I128" i="785"/>
  <c r="I127" i="785"/>
  <c r="I126" i="785"/>
  <c r="I125" i="785"/>
  <c r="I124" i="785"/>
  <c r="I123" i="785"/>
  <c r="I122" i="785"/>
  <c r="I121" i="785"/>
  <c r="I120" i="785"/>
  <c r="I119" i="785"/>
  <c r="I118" i="785"/>
  <c r="I117" i="785"/>
  <c r="I116" i="785"/>
  <c r="I115" i="785"/>
  <c r="I114" i="785"/>
  <c r="I113" i="785"/>
  <c r="I112" i="785"/>
  <c r="I111" i="785"/>
  <c r="I110" i="785"/>
  <c r="I109" i="785"/>
  <c r="I108" i="785"/>
  <c r="I107" i="785"/>
  <c r="I106" i="785"/>
  <c r="I105" i="785"/>
  <c r="I104" i="785"/>
  <c r="I103" i="785"/>
  <c r="I102" i="785"/>
  <c r="I101" i="785"/>
  <c r="I100" i="785"/>
  <c r="I99" i="785"/>
  <c r="I98" i="785"/>
  <c r="S98" i="785" s="1"/>
  <c r="I97" i="785"/>
  <c r="I96" i="785"/>
  <c r="I95" i="785"/>
  <c r="I94" i="785"/>
  <c r="I93" i="785"/>
  <c r="I92" i="785"/>
  <c r="I91" i="785"/>
  <c r="I90" i="785"/>
  <c r="I89" i="785"/>
  <c r="I88" i="785"/>
  <c r="I87" i="785"/>
  <c r="I86" i="785"/>
  <c r="I85" i="785"/>
  <c r="I84" i="785"/>
  <c r="I83" i="785"/>
  <c r="I82" i="785"/>
  <c r="S82" i="785" s="1"/>
  <c r="I81" i="785"/>
  <c r="I80" i="785"/>
  <c r="I79" i="785"/>
  <c r="I78" i="785"/>
  <c r="I77" i="785"/>
  <c r="I76" i="785"/>
  <c r="I75" i="785"/>
  <c r="I74" i="785"/>
  <c r="S74" i="785" s="1"/>
  <c r="I73" i="785"/>
  <c r="I72" i="785"/>
  <c r="I71" i="785"/>
  <c r="I70" i="785"/>
  <c r="I69" i="785"/>
  <c r="I68" i="785"/>
  <c r="I67" i="785"/>
  <c r="I66" i="785"/>
  <c r="S66" i="785" s="1"/>
  <c r="I65" i="785"/>
  <c r="I64" i="785"/>
  <c r="I63" i="785"/>
  <c r="I62" i="785"/>
  <c r="I61" i="785"/>
  <c r="I60" i="785"/>
  <c r="I59" i="785"/>
  <c r="I58" i="785"/>
  <c r="S58" i="785" s="1"/>
  <c r="I57" i="785"/>
  <c r="I56" i="785"/>
  <c r="I55" i="785"/>
  <c r="I54" i="785"/>
  <c r="I53" i="785"/>
  <c r="I52" i="785"/>
  <c r="I51" i="785"/>
  <c r="I50" i="785"/>
  <c r="S50" i="785" s="1"/>
  <c r="I49" i="785"/>
  <c r="I48" i="785"/>
  <c r="I47" i="785"/>
  <c r="I46" i="785"/>
  <c r="I45" i="785"/>
  <c r="I44" i="785"/>
  <c r="I43" i="785"/>
  <c r="I42" i="785"/>
  <c r="S42" i="785" s="1"/>
  <c r="I41" i="785"/>
  <c r="I40" i="785"/>
  <c r="I39" i="785"/>
  <c r="I38" i="785"/>
  <c r="I37" i="785"/>
  <c r="I36" i="785"/>
  <c r="I35" i="785"/>
  <c r="I34" i="785"/>
  <c r="S34" i="785" s="1"/>
  <c r="I33" i="785"/>
  <c r="I32" i="785"/>
  <c r="I31" i="785"/>
  <c r="I30" i="785"/>
  <c r="I29" i="785"/>
  <c r="I28" i="785"/>
  <c r="I27" i="785"/>
  <c r="I26" i="785"/>
  <c r="S26" i="785" s="1"/>
  <c r="I25" i="785"/>
  <c r="I24" i="785"/>
  <c r="I23" i="785"/>
  <c r="I22" i="785"/>
  <c r="I21" i="785"/>
  <c r="I20" i="785"/>
  <c r="I19" i="785"/>
  <c r="I18" i="785"/>
  <c r="S18" i="785" s="1"/>
  <c r="I17" i="785"/>
  <c r="I16" i="785"/>
  <c r="I15" i="785"/>
  <c r="I14" i="785"/>
  <c r="I13" i="785"/>
  <c r="I12" i="785"/>
  <c r="I11" i="785"/>
  <c r="I10" i="785"/>
  <c r="S10" i="785" s="1"/>
  <c r="I9" i="785"/>
  <c r="I8" i="785"/>
  <c r="I7" i="785"/>
  <c r="I6" i="785"/>
  <c r="I5" i="785"/>
  <c r="I4" i="785"/>
  <c r="D367" i="785"/>
  <c r="D366" i="785"/>
  <c r="D365" i="785"/>
  <c r="D364" i="785"/>
  <c r="D363" i="785"/>
  <c r="D362" i="785"/>
  <c r="D361" i="785"/>
  <c r="D360" i="785"/>
  <c r="D359" i="785"/>
  <c r="D358" i="785"/>
  <c r="D357" i="785"/>
  <c r="D356" i="785"/>
  <c r="D355" i="785"/>
  <c r="D354" i="785"/>
  <c r="D353" i="785"/>
  <c r="D352" i="785"/>
  <c r="D351" i="785"/>
  <c r="D350" i="785"/>
  <c r="D349" i="785"/>
  <c r="D348" i="785"/>
  <c r="D347" i="785"/>
  <c r="D346" i="785"/>
  <c r="D345" i="785"/>
  <c r="D344" i="785"/>
  <c r="D343" i="785"/>
  <c r="D342" i="785"/>
  <c r="D341" i="785"/>
  <c r="D340" i="785"/>
  <c r="D339" i="785"/>
  <c r="D338" i="785"/>
  <c r="D337" i="785"/>
  <c r="B337" i="785"/>
  <c r="D336" i="785"/>
  <c r="D335" i="785"/>
  <c r="D334" i="785"/>
  <c r="D333" i="785"/>
  <c r="D332" i="785"/>
  <c r="D331" i="785"/>
  <c r="D330" i="785"/>
  <c r="D329" i="785"/>
  <c r="D328" i="785"/>
  <c r="D327" i="785"/>
  <c r="D326" i="785"/>
  <c r="D325" i="785"/>
  <c r="D324" i="785"/>
  <c r="D323" i="785"/>
  <c r="D322" i="785"/>
  <c r="D321" i="785"/>
  <c r="D320" i="785"/>
  <c r="D319" i="785"/>
  <c r="D318" i="785"/>
  <c r="D317" i="785"/>
  <c r="D316" i="785"/>
  <c r="D315" i="785"/>
  <c r="D314" i="785"/>
  <c r="D313" i="785"/>
  <c r="D312" i="785"/>
  <c r="D311" i="785"/>
  <c r="D310" i="785"/>
  <c r="D309" i="785"/>
  <c r="D308" i="785"/>
  <c r="D307" i="785"/>
  <c r="B307" i="785"/>
  <c r="B276" i="785"/>
  <c r="B246" i="785"/>
  <c r="B252" i="785" s="1"/>
  <c r="F252" i="785" s="1"/>
  <c r="M252" i="785" s="1"/>
  <c r="B215" i="785"/>
  <c r="B184" i="785"/>
  <c r="B154" i="785"/>
  <c r="B123" i="785"/>
  <c r="B93" i="785"/>
  <c r="B62" i="785"/>
  <c r="D61" i="785"/>
  <c r="D60" i="785"/>
  <c r="D59" i="785"/>
  <c r="D58" i="785"/>
  <c r="D57" i="785"/>
  <c r="D56" i="785"/>
  <c r="D55" i="785"/>
  <c r="D54" i="785"/>
  <c r="D53" i="785"/>
  <c r="D52" i="785"/>
  <c r="D51" i="785"/>
  <c r="D50" i="785"/>
  <c r="D49" i="785"/>
  <c r="D48" i="785"/>
  <c r="D47" i="785"/>
  <c r="D46" i="785"/>
  <c r="D45" i="785"/>
  <c r="D44" i="785"/>
  <c r="D43" i="785"/>
  <c r="D42" i="785"/>
  <c r="D41" i="785"/>
  <c r="D40" i="785"/>
  <c r="D39" i="785"/>
  <c r="D38" i="785"/>
  <c r="D37" i="785"/>
  <c r="D36" i="785"/>
  <c r="D35" i="785"/>
  <c r="D34" i="785"/>
  <c r="B34" i="785"/>
  <c r="D33" i="785"/>
  <c r="D32" i="785"/>
  <c r="D31" i="785"/>
  <c r="D30" i="785"/>
  <c r="D29" i="785"/>
  <c r="D28" i="785"/>
  <c r="D27" i="785"/>
  <c r="D26" i="785"/>
  <c r="D25" i="785"/>
  <c r="D24" i="785"/>
  <c r="D23" i="785"/>
  <c r="D22" i="785"/>
  <c r="D21" i="785"/>
  <c r="D20" i="785"/>
  <c r="D19" i="785"/>
  <c r="D18" i="785"/>
  <c r="D17" i="785"/>
  <c r="D16" i="785"/>
  <c r="D15" i="785"/>
  <c r="D14" i="785"/>
  <c r="D13" i="785"/>
  <c r="D12" i="785"/>
  <c r="D11" i="785"/>
  <c r="D10" i="785"/>
  <c r="D9" i="785"/>
  <c r="D8" i="785"/>
  <c r="D7" i="785"/>
  <c r="D6" i="785"/>
  <c r="D5" i="785"/>
  <c r="D369" i="785" s="1"/>
  <c r="D4" i="785"/>
  <c r="D3" i="785"/>
  <c r="B3" i="785"/>
  <c r="N369" i="785"/>
  <c r="K369" i="785"/>
  <c r="Q367" i="785"/>
  <c r="P367" i="785"/>
  <c r="O367" i="785"/>
  <c r="J367" i="785"/>
  <c r="S367" i="785"/>
  <c r="H367" i="785"/>
  <c r="G367" i="785"/>
  <c r="Q366" i="785"/>
  <c r="P366" i="785"/>
  <c r="O366" i="785"/>
  <c r="S366" i="785" s="1"/>
  <c r="J366" i="785"/>
  <c r="H366" i="785"/>
  <c r="G366" i="785"/>
  <c r="Q365" i="785"/>
  <c r="P365" i="785"/>
  <c r="O365" i="785"/>
  <c r="J365" i="785"/>
  <c r="S365" i="785"/>
  <c r="H365" i="785"/>
  <c r="G365" i="785"/>
  <c r="Q364" i="785"/>
  <c r="P364" i="785"/>
  <c r="O364" i="785"/>
  <c r="S364" i="785" s="1"/>
  <c r="J364" i="785"/>
  <c r="H364" i="785"/>
  <c r="G364" i="785"/>
  <c r="Q363" i="785"/>
  <c r="P363" i="785"/>
  <c r="O363" i="785"/>
  <c r="J363" i="785"/>
  <c r="S363" i="785"/>
  <c r="H363" i="785"/>
  <c r="G363" i="785"/>
  <c r="Q362" i="785"/>
  <c r="P362" i="785"/>
  <c r="O362" i="785"/>
  <c r="J362" i="785"/>
  <c r="H362" i="785"/>
  <c r="G362" i="785"/>
  <c r="Q361" i="785"/>
  <c r="P361" i="785"/>
  <c r="O361" i="785"/>
  <c r="J361" i="785"/>
  <c r="S361" i="785"/>
  <c r="H361" i="785"/>
  <c r="G361" i="785"/>
  <c r="Q360" i="785"/>
  <c r="P360" i="785"/>
  <c r="O360" i="785"/>
  <c r="S360" i="785" s="1"/>
  <c r="J360" i="785"/>
  <c r="H360" i="785"/>
  <c r="G360" i="785"/>
  <c r="Q359" i="785"/>
  <c r="P359" i="785"/>
  <c r="O359" i="785"/>
  <c r="J359" i="785"/>
  <c r="S359" i="785"/>
  <c r="H359" i="785"/>
  <c r="G359" i="785"/>
  <c r="Q358" i="785"/>
  <c r="P358" i="785"/>
  <c r="O358" i="785"/>
  <c r="S358" i="785" s="1"/>
  <c r="J358" i="785"/>
  <c r="H358" i="785"/>
  <c r="G358" i="785"/>
  <c r="Q357" i="785"/>
  <c r="P357" i="785"/>
  <c r="O357" i="785"/>
  <c r="J357" i="785"/>
  <c r="S357" i="785"/>
  <c r="H357" i="785"/>
  <c r="G357" i="785"/>
  <c r="Q356" i="785"/>
  <c r="P356" i="785"/>
  <c r="O356" i="785"/>
  <c r="S356" i="785" s="1"/>
  <c r="J356" i="785"/>
  <c r="H356" i="785"/>
  <c r="G356" i="785"/>
  <c r="Q355" i="785"/>
  <c r="P355" i="785"/>
  <c r="O355" i="785"/>
  <c r="J355" i="785"/>
  <c r="S355" i="785"/>
  <c r="H355" i="785"/>
  <c r="G355" i="785"/>
  <c r="Q354" i="785"/>
  <c r="P354" i="785"/>
  <c r="O354" i="785"/>
  <c r="J354" i="785"/>
  <c r="H354" i="785"/>
  <c r="G354" i="785"/>
  <c r="Q353" i="785"/>
  <c r="P353" i="785"/>
  <c r="O353" i="785"/>
  <c r="J353" i="785"/>
  <c r="S353" i="785"/>
  <c r="H353" i="785"/>
  <c r="G353" i="785"/>
  <c r="Q352" i="785"/>
  <c r="P352" i="785"/>
  <c r="O352" i="785"/>
  <c r="S352" i="785" s="1"/>
  <c r="J352" i="785"/>
  <c r="H352" i="785"/>
  <c r="G352" i="785"/>
  <c r="Q351" i="785"/>
  <c r="P351" i="785"/>
  <c r="O351" i="785"/>
  <c r="J351" i="785"/>
  <c r="S351" i="785"/>
  <c r="H351" i="785"/>
  <c r="G351" i="785"/>
  <c r="Q350" i="785"/>
  <c r="P350" i="785"/>
  <c r="O350" i="785"/>
  <c r="S350" i="785" s="1"/>
  <c r="J350" i="785"/>
  <c r="H350" i="785"/>
  <c r="G350" i="785"/>
  <c r="Q349" i="785"/>
  <c r="P349" i="785"/>
  <c r="O349" i="785"/>
  <c r="J349" i="785"/>
  <c r="S349" i="785"/>
  <c r="H349" i="785"/>
  <c r="G349" i="785"/>
  <c r="Q348" i="785"/>
  <c r="P348" i="785"/>
  <c r="O348" i="785"/>
  <c r="S348" i="785" s="1"/>
  <c r="J348" i="785"/>
  <c r="H348" i="785"/>
  <c r="G348" i="785"/>
  <c r="Q347" i="785"/>
  <c r="P347" i="785"/>
  <c r="O347" i="785"/>
  <c r="J347" i="785"/>
  <c r="S347" i="785"/>
  <c r="H347" i="785"/>
  <c r="G347" i="785"/>
  <c r="Q346" i="785"/>
  <c r="P346" i="785"/>
  <c r="O346" i="785"/>
  <c r="J346" i="785"/>
  <c r="H346" i="785"/>
  <c r="G346" i="785"/>
  <c r="Q345" i="785"/>
  <c r="P345" i="785"/>
  <c r="O345" i="785"/>
  <c r="J345" i="785"/>
  <c r="S345" i="785"/>
  <c r="H345" i="785"/>
  <c r="G345" i="785"/>
  <c r="Q344" i="785"/>
  <c r="P344" i="785"/>
  <c r="O344" i="785"/>
  <c r="S344" i="785" s="1"/>
  <c r="J344" i="785"/>
  <c r="H344" i="785"/>
  <c r="G344" i="785"/>
  <c r="Q343" i="785"/>
  <c r="P343" i="785"/>
  <c r="O343" i="785"/>
  <c r="J343" i="785"/>
  <c r="S343" i="785"/>
  <c r="H343" i="785"/>
  <c r="G343" i="785"/>
  <c r="Q342" i="785"/>
  <c r="P342" i="785"/>
  <c r="O342" i="785"/>
  <c r="S342" i="785" s="1"/>
  <c r="J342" i="785"/>
  <c r="H342" i="785"/>
  <c r="G342" i="785"/>
  <c r="Q341" i="785"/>
  <c r="P341" i="785"/>
  <c r="O341" i="785"/>
  <c r="J341" i="785"/>
  <c r="S341" i="785"/>
  <c r="H341" i="785"/>
  <c r="G341" i="785"/>
  <c r="Q340" i="785"/>
  <c r="P340" i="785"/>
  <c r="O340" i="785"/>
  <c r="S340" i="785" s="1"/>
  <c r="J340" i="785"/>
  <c r="H340" i="785"/>
  <c r="G340" i="785"/>
  <c r="B340" i="785"/>
  <c r="F340" i="785" s="1"/>
  <c r="M340" i="785" s="1"/>
  <c r="Q339" i="785"/>
  <c r="P339" i="785"/>
  <c r="O339" i="785"/>
  <c r="J339" i="785"/>
  <c r="S339" i="785"/>
  <c r="H339" i="785"/>
  <c r="G339" i="785"/>
  <c r="Q338" i="785"/>
  <c r="P338" i="785"/>
  <c r="O338" i="785"/>
  <c r="J338" i="785"/>
  <c r="H338" i="785"/>
  <c r="G338" i="785"/>
  <c r="B338" i="785"/>
  <c r="F338" i="785" s="1"/>
  <c r="M338" i="785" s="1"/>
  <c r="Q337" i="785"/>
  <c r="P337" i="785"/>
  <c r="O337" i="785"/>
  <c r="J337" i="785"/>
  <c r="S337" i="785"/>
  <c r="H337" i="785"/>
  <c r="G337" i="785"/>
  <c r="B367" i="785"/>
  <c r="Q336" i="785"/>
  <c r="P336" i="785"/>
  <c r="O336" i="785"/>
  <c r="S336" i="785" s="1"/>
  <c r="J336" i="785"/>
  <c r="H336" i="785"/>
  <c r="G336" i="785"/>
  <c r="C336" i="785"/>
  <c r="Q335" i="785"/>
  <c r="P335" i="785"/>
  <c r="O335" i="785"/>
  <c r="J335" i="785"/>
  <c r="S335" i="785"/>
  <c r="H335" i="785"/>
  <c r="G335" i="785"/>
  <c r="C335" i="785"/>
  <c r="B335" i="785"/>
  <c r="F335" i="785" s="1"/>
  <c r="M335" i="785" s="1"/>
  <c r="Q334" i="785"/>
  <c r="P334" i="785"/>
  <c r="O334" i="785"/>
  <c r="J334" i="785"/>
  <c r="S334" i="785"/>
  <c r="H334" i="785"/>
  <c r="G334" i="785"/>
  <c r="C334" i="785"/>
  <c r="S333" i="785"/>
  <c r="Q333" i="785"/>
  <c r="P333" i="785"/>
  <c r="O333" i="785"/>
  <c r="J333" i="785"/>
  <c r="H333" i="785"/>
  <c r="G333" i="785"/>
  <c r="C333" i="785"/>
  <c r="B333" i="785"/>
  <c r="F333" i="785" s="1"/>
  <c r="M333" i="785" s="1"/>
  <c r="Q332" i="785"/>
  <c r="P332" i="785"/>
  <c r="O332" i="785"/>
  <c r="J332" i="785"/>
  <c r="S332" i="785"/>
  <c r="H332" i="785"/>
  <c r="G332" i="785"/>
  <c r="C332" i="785"/>
  <c r="Q331" i="785"/>
  <c r="P331" i="785"/>
  <c r="O331" i="785"/>
  <c r="J331" i="785"/>
  <c r="S331" i="785"/>
  <c r="H331" i="785"/>
  <c r="G331" i="785"/>
  <c r="C331" i="785"/>
  <c r="Q330" i="785"/>
  <c r="P330" i="785"/>
  <c r="O330" i="785"/>
  <c r="J330" i="785"/>
  <c r="H330" i="785"/>
  <c r="G330" i="785"/>
  <c r="C330" i="785"/>
  <c r="S329" i="785"/>
  <c r="Q329" i="785"/>
  <c r="P329" i="785"/>
  <c r="O329" i="785"/>
  <c r="J329" i="785"/>
  <c r="H329" i="785"/>
  <c r="G329" i="785"/>
  <c r="C329" i="785"/>
  <c r="B329" i="785"/>
  <c r="F329" i="785" s="1"/>
  <c r="M329" i="785" s="1"/>
  <c r="Q328" i="785"/>
  <c r="P328" i="785"/>
  <c r="O328" i="785"/>
  <c r="S328" i="785" s="1"/>
  <c r="J328" i="785"/>
  <c r="H328" i="785"/>
  <c r="G328" i="785"/>
  <c r="C328" i="785"/>
  <c r="Q327" i="785"/>
  <c r="P327" i="785"/>
  <c r="O327" i="785"/>
  <c r="J327" i="785"/>
  <c r="S327" i="785"/>
  <c r="H327" i="785"/>
  <c r="G327" i="785"/>
  <c r="C327" i="785"/>
  <c r="B327" i="785"/>
  <c r="F327" i="785" s="1"/>
  <c r="M327" i="785" s="1"/>
  <c r="Q326" i="785"/>
  <c r="P326" i="785"/>
  <c r="O326" i="785"/>
  <c r="J326" i="785"/>
  <c r="S326" i="785"/>
  <c r="H326" i="785"/>
  <c r="G326" i="785"/>
  <c r="C326" i="785"/>
  <c r="S325" i="785"/>
  <c r="Q325" i="785"/>
  <c r="P325" i="785"/>
  <c r="O325" i="785"/>
  <c r="J325" i="785"/>
  <c r="H325" i="785"/>
  <c r="G325" i="785"/>
  <c r="C325" i="785"/>
  <c r="B325" i="785"/>
  <c r="F325" i="785" s="1"/>
  <c r="M325" i="785" s="1"/>
  <c r="Q324" i="785"/>
  <c r="P324" i="785"/>
  <c r="O324" i="785"/>
  <c r="J324" i="785"/>
  <c r="S324" i="785"/>
  <c r="H324" i="785"/>
  <c r="G324" i="785"/>
  <c r="C324" i="785"/>
  <c r="B324" i="785"/>
  <c r="F324" i="785" s="1"/>
  <c r="M324" i="785" s="1"/>
  <c r="Q323" i="785"/>
  <c r="P323" i="785"/>
  <c r="O323" i="785"/>
  <c r="J323" i="785"/>
  <c r="S323" i="785"/>
  <c r="H323" i="785"/>
  <c r="G323" i="785"/>
  <c r="C323" i="785"/>
  <c r="Q322" i="785"/>
  <c r="P322" i="785"/>
  <c r="O322" i="785"/>
  <c r="S322" i="785" s="1"/>
  <c r="J322" i="785"/>
  <c r="H322" i="785"/>
  <c r="G322" i="785"/>
  <c r="C322" i="785"/>
  <c r="S321" i="785"/>
  <c r="Q321" i="785"/>
  <c r="P321" i="785"/>
  <c r="O321" i="785"/>
  <c r="J321" i="785"/>
  <c r="H321" i="785"/>
  <c r="G321" i="785"/>
  <c r="C321" i="785"/>
  <c r="B321" i="785"/>
  <c r="F321" i="785" s="1"/>
  <c r="M321" i="785" s="1"/>
  <c r="Q320" i="785"/>
  <c r="P320" i="785"/>
  <c r="O320" i="785"/>
  <c r="S320" i="785" s="1"/>
  <c r="J320" i="785"/>
  <c r="H320" i="785"/>
  <c r="G320" i="785"/>
  <c r="C320" i="785"/>
  <c r="Q319" i="785"/>
  <c r="P319" i="785"/>
  <c r="O319" i="785"/>
  <c r="J319" i="785"/>
  <c r="S319" i="785"/>
  <c r="H319" i="785"/>
  <c r="G319" i="785"/>
  <c r="C319" i="785"/>
  <c r="B319" i="785"/>
  <c r="F319" i="785" s="1"/>
  <c r="M319" i="785" s="1"/>
  <c r="Q318" i="785"/>
  <c r="P318" i="785"/>
  <c r="O318" i="785"/>
  <c r="J318" i="785"/>
  <c r="S318" i="785"/>
  <c r="H318" i="785"/>
  <c r="G318" i="785"/>
  <c r="C318" i="785"/>
  <c r="S317" i="785"/>
  <c r="Q317" i="785"/>
  <c r="P317" i="785"/>
  <c r="O317" i="785"/>
  <c r="J317" i="785"/>
  <c r="H317" i="785"/>
  <c r="G317" i="785"/>
  <c r="C317" i="785"/>
  <c r="B317" i="785"/>
  <c r="F317" i="785" s="1"/>
  <c r="M317" i="785" s="1"/>
  <c r="Q316" i="785"/>
  <c r="P316" i="785"/>
  <c r="O316" i="785"/>
  <c r="J316" i="785"/>
  <c r="S316" i="785"/>
  <c r="H316" i="785"/>
  <c r="G316" i="785"/>
  <c r="C316" i="785"/>
  <c r="B316" i="785"/>
  <c r="F316" i="785" s="1"/>
  <c r="M316" i="785" s="1"/>
  <c r="Q315" i="785"/>
  <c r="P315" i="785"/>
  <c r="O315" i="785"/>
  <c r="J315" i="785"/>
  <c r="S315" i="785"/>
  <c r="H315" i="785"/>
  <c r="G315" i="785"/>
  <c r="C315" i="785"/>
  <c r="Q314" i="785"/>
  <c r="P314" i="785"/>
  <c r="O314" i="785"/>
  <c r="J314" i="785"/>
  <c r="H314" i="785"/>
  <c r="G314" i="785"/>
  <c r="C314" i="785"/>
  <c r="S313" i="785"/>
  <c r="Q313" i="785"/>
  <c r="P313" i="785"/>
  <c r="O313" i="785"/>
  <c r="J313" i="785"/>
  <c r="H313" i="785"/>
  <c r="G313" i="785"/>
  <c r="C313" i="785"/>
  <c r="B313" i="785"/>
  <c r="F313" i="785" s="1"/>
  <c r="M313" i="785" s="1"/>
  <c r="Q312" i="785"/>
  <c r="P312" i="785"/>
  <c r="O312" i="785"/>
  <c r="S312" i="785" s="1"/>
  <c r="J312" i="785"/>
  <c r="H312" i="785"/>
  <c r="G312" i="785"/>
  <c r="C312" i="785"/>
  <c r="Q311" i="785"/>
  <c r="P311" i="785"/>
  <c r="O311" i="785"/>
  <c r="J311" i="785"/>
  <c r="S311" i="785"/>
  <c r="H311" i="785"/>
  <c r="G311" i="785"/>
  <c r="C311" i="785"/>
  <c r="B311" i="785"/>
  <c r="F311" i="785" s="1"/>
  <c r="M311" i="785" s="1"/>
  <c r="Q310" i="785"/>
  <c r="P310" i="785"/>
  <c r="O310" i="785"/>
  <c r="J310" i="785"/>
  <c r="S310" i="785"/>
  <c r="H310" i="785"/>
  <c r="G310" i="785"/>
  <c r="C310" i="785"/>
  <c r="S309" i="785"/>
  <c r="Q309" i="785"/>
  <c r="P309" i="785"/>
  <c r="O309" i="785"/>
  <c r="J309" i="785"/>
  <c r="H309" i="785"/>
  <c r="G309" i="785"/>
  <c r="C309" i="785"/>
  <c r="B309" i="785"/>
  <c r="F309" i="785" s="1"/>
  <c r="M309" i="785" s="1"/>
  <c r="Q308" i="785"/>
  <c r="P308" i="785"/>
  <c r="O308" i="785"/>
  <c r="J308" i="785"/>
  <c r="S308" i="785"/>
  <c r="H308" i="785"/>
  <c r="G308" i="785"/>
  <c r="C308" i="785"/>
  <c r="B308" i="785"/>
  <c r="F308" i="785" s="1"/>
  <c r="M308" i="785" s="1"/>
  <c r="Q307" i="785"/>
  <c r="P307" i="785"/>
  <c r="O307" i="785"/>
  <c r="J307" i="785"/>
  <c r="S307" i="785"/>
  <c r="H307" i="785"/>
  <c r="G307" i="785"/>
  <c r="F307" i="785"/>
  <c r="M307" i="785" s="1"/>
  <c r="C307" i="785"/>
  <c r="B334" i="785"/>
  <c r="F334" i="785" s="1"/>
  <c r="M334" i="785" s="1"/>
  <c r="Q306" i="785"/>
  <c r="P306" i="785"/>
  <c r="O306" i="785"/>
  <c r="J306" i="785"/>
  <c r="H306" i="785"/>
  <c r="G306" i="785"/>
  <c r="C306" i="785"/>
  <c r="Q305" i="785"/>
  <c r="P305" i="785"/>
  <c r="O305" i="785"/>
  <c r="J305" i="785"/>
  <c r="S305" i="785"/>
  <c r="H305" i="785"/>
  <c r="G305" i="785"/>
  <c r="C305" i="785"/>
  <c r="Q304" i="785"/>
  <c r="P304" i="785"/>
  <c r="O304" i="785"/>
  <c r="S304" i="785" s="1"/>
  <c r="J304" i="785"/>
  <c r="H304" i="785"/>
  <c r="G304" i="785"/>
  <c r="C304" i="785"/>
  <c r="Q303" i="785"/>
  <c r="P303" i="785"/>
  <c r="O303" i="785"/>
  <c r="J303" i="785"/>
  <c r="S303" i="785"/>
  <c r="H303" i="785"/>
  <c r="G303" i="785"/>
  <c r="C303" i="785"/>
  <c r="Q302" i="785"/>
  <c r="P302" i="785"/>
  <c r="O302" i="785"/>
  <c r="S302" i="785" s="1"/>
  <c r="J302" i="785"/>
  <c r="H302" i="785"/>
  <c r="G302" i="785"/>
  <c r="C302" i="785"/>
  <c r="Q301" i="785"/>
  <c r="P301" i="785"/>
  <c r="O301" i="785"/>
  <c r="J301" i="785"/>
  <c r="S301" i="785"/>
  <c r="H301" i="785"/>
  <c r="G301" i="785"/>
  <c r="C301" i="785"/>
  <c r="Q300" i="785"/>
  <c r="P300" i="785"/>
  <c r="O300" i="785"/>
  <c r="S300" i="785" s="1"/>
  <c r="J300" i="785"/>
  <c r="H300" i="785"/>
  <c r="G300" i="785"/>
  <c r="C300" i="785"/>
  <c r="Q299" i="785"/>
  <c r="P299" i="785"/>
  <c r="O299" i="785"/>
  <c r="J299" i="785"/>
  <c r="S299" i="785"/>
  <c r="H299" i="785"/>
  <c r="G299" i="785"/>
  <c r="C299" i="785"/>
  <c r="Q298" i="785"/>
  <c r="P298" i="785"/>
  <c r="O298" i="785"/>
  <c r="J298" i="785"/>
  <c r="H298" i="785"/>
  <c r="G298" i="785"/>
  <c r="C298" i="785"/>
  <c r="Q297" i="785"/>
  <c r="P297" i="785"/>
  <c r="O297" i="785"/>
  <c r="J297" i="785"/>
  <c r="S297" i="785"/>
  <c r="H297" i="785"/>
  <c r="G297" i="785"/>
  <c r="C297" i="785"/>
  <c r="Q296" i="785"/>
  <c r="P296" i="785"/>
  <c r="O296" i="785"/>
  <c r="S296" i="785" s="1"/>
  <c r="J296" i="785"/>
  <c r="H296" i="785"/>
  <c r="G296" i="785"/>
  <c r="C296" i="785"/>
  <c r="B296" i="785"/>
  <c r="F296" i="785" s="1"/>
  <c r="M296" i="785" s="1"/>
  <c r="Q295" i="785"/>
  <c r="P295" i="785"/>
  <c r="O295" i="785"/>
  <c r="J295" i="785"/>
  <c r="S295" i="785"/>
  <c r="H295" i="785"/>
  <c r="G295" i="785"/>
  <c r="C295" i="785"/>
  <c r="Q294" i="785"/>
  <c r="P294" i="785"/>
  <c r="O294" i="785"/>
  <c r="S294" i="785" s="1"/>
  <c r="J294" i="785"/>
  <c r="H294" i="785"/>
  <c r="G294" i="785"/>
  <c r="C294" i="785"/>
  <c r="Q293" i="785"/>
  <c r="P293" i="785"/>
  <c r="O293" i="785"/>
  <c r="J293" i="785"/>
  <c r="S293" i="785"/>
  <c r="H293" i="785"/>
  <c r="G293" i="785"/>
  <c r="C293" i="785"/>
  <c r="Q292" i="785"/>
  <c r="P292" i="785"/>
  <c r="O292" i="785"/>
  <c r="S292" i="785" s="1"/>
  <c r="J292" i="785"/>
  <c r="H292" i="785"/>
  <c r="G292" i="785"/>
  <c r="C292" i="785"/>
  <c r="Q291" i="785"/>
  <c r="P291" i="785"/>
  <c r="O291" i="785"/>
  <c r="J291" i="785"/>
  <c r="S291" i="785"/>
  <c r="H291" i="785"/>
  <c r="G291" i="785"/>
  <c r="C291" i="785"/>
  <c r="Q290" i="785"/>
  <c r="P290" i="785"/>
  <c r="O290" i="785"/>
  <c r="J290" i="785"/>
  <c r="H290" i="785"/>
  <c r="G290" i="785"/>
  <c r="C290" i="785"/>
  <c r="Q289" i="785"/>
  <c r="P289" i="785"/>
  <c r="O289" i="785"/>
  <c r="J289" i="785"/>
  <c r="S289" i="785"/>
  <c r="H289" i="785"/>
  <c r="G289" i="785"/>
  <c r="C289" i="785"/>
  <c r="Q288" i="785"/>
  <c r="P288" i="785"/>
  <c r="O288" i="785"/>
  <c r="J288" i="785"/>
  <c r="H288" i="785"/>
  <c r="G288" i="785"/>
  <c r="C288" i="785"/>
  <c r="Q287" i="785"/>
  <c r="P287" i="785"/>
  <c r="O287" i="785"/>
  <c r="J287" i="785"/>
  <c r="S287" i="785"/>
  <c r="H287" i="785"/>
  <c r="G287" i="785"/>
  <c r="C287" i="785"/>
  <c r="Q286" i="785"/>
  <c r="P286" i="785"/>
  <c r="O286" i="785"/>
  <c r="J286" i="785"/>
  <c r="H286" i="785"/>
  <c r="G286" i="785"/>
  <c r="C286" i="785"/>
  <c r="Q285" i="785"/>
  <c r="P285" i="785"/>
  <c r="O285" i="785"/>
  <c r="J285" i="785"/>
  <c r="S285" i="785"/>
  <c r="H285" i="785"/>
  <c r="G285" i="785"/>
  <c r="C285" i="785"/>
  <c r="Q284" i="785"/>
  <c r="P284" i="785"/>
  <c r="O284" i="785"/>
  <c r="J284" i="785"/>
  <c r="S284" i="785"/>
  <c r="H284" i="785"/>
  <c r="G284" i="785"/>
  <c r="C284" i="785"/>
  <c r="Q283" i="785"/>
  <c r="P283" i="785"/>
  <c r="O283" i="785"/>
  <c r="J283" i="785"/>
  <c r="S283" i="785"/>
  <c r="H283" i="785"/>
  <c r="G283" i="785"/>
  <c r="C283" i="785"/>
  <c r="Q282" i="785"/>
  <c r="P282" i="785"/>
  <c r="O282" i="785"/>
  <c r="J282" i="785"/>
  <c r="H282" i="785"/>
  <c r="G282" i="785"/>
  <c r="C282" i="785"/>
  <c r="Q281" i="785"/>
  <c r="P281" i="785"/>
  <c r="O281" i="785"/>
  <c r="J281" i="785"/>
  <c r="S281" i="785"/>
  <c r="H281" i="785"/>
  <c r="G281" i="785"/>
  <c r="C281" i="785"/>
  <c r="Q280" i="785"/>
  <c r="P280" i="785"/>
  <c r="O280" i="785"/>
  <c r="J280" i="785"/>
  <c r="H280" i="785"/>
  <c r="G280" i="785"/>
  <c r="C280" i="785"/>
  <c r="Q279" i="785"/>
  <c r="P279" i="785"/>
  <c r="O279" i="785"/>
  <c r="J279" i="785"/>
  <c r="S279" i="785"/>
  <c r="H279" i="785"/>
  <c r="G279" i="785"/>
  <c r="C279" i="785"/>
  <c r="Q278" i="785"/>
  <c r="P278" i="785"/>
  <c r="O278" i="785"/>
  <c r="J278" i="785"/>
  <c r="S278" i="785"/>
  <c r="H278" i="785"/>
  <c r="G278" i="785"/>
  <c r="C278" i="785"/>
  <c r="Q277" i="785"/>
  <c r="P277" i="785"/>
  <c r="O277" i="785"/>
  <c r="J277" i="785"/>
  <c r="H277" i="785"/>
  <c r="G277" i="785"/>
  <c r="C277" i="785"/>
  <c r="Q276" i="785"/>
  <c r="P276" i="785"/>
  <c r="O276" i="785"/>
  <c r="J276" i="785"/>
  <c r="H276" i="785"/>
  <c r="G276" i="785"/>
  <c r="C276" i="785"/>
  <c r="Q275" i="785"/>
  <c r="P275" i="785"/>
  <c r="O275" i="785"/>
  <c r="J275" i="785"/>
  <c r="S275" i="785"/>
  <c r="H275" i="785"/>
  <c r="G275" i="785"/>
  <c r="C275" i="785"/>
  <c r="Q274" i="785"/>
  <c r="P274" i="785"/>
  <c r="O274" i="785"/>
  <c r="J274" i="785"/>
  <c r="H274" i="785"/>
  <c r="G274" i="785"/>
  <c r="C274" i="785"/>
  <c r="Q273" i="785"/>
  <c r="P273" i="785"/>
  <c r="O273" i="785"/>
  <c r="J273" i="785"/>
  <c r="H273" i="785"/>
  <c r="G273" i="785"/>
  <c r="C273" i="785"/>
  <c r="Q272" i="785"/>
  <c r="P272" i="785"/>
  <c r="O272" i="785"/>
  <c r="J272" i="785"/>
  <c r="H272" i="785"/>
  <c r="G272" i="785"/>
  <c r="C272" i="785"/>
  <c r="Q271" i="785"/>
  <c r="P271" i="785"/>
  <c r="O271" i="785"/>
  <c r="J271" i="785"/>
  <c r="I271" i="785"/>
  <c r="S271" i="785" s="1"/>
  <c r="H271" i="785"/>
  <c r="G271" i="785"/>
  <c r="C271" i="785"/>
  <c r="Q270" i="785"/>
  <c r="P270" i="785"/>
  <c r="O270" i="785"/>
  <c r="S270" i="785"/>
  <c r="H270" i="785"/>
  <c r="G270" i="785"/>
  <c r="C270" i="785"/>
  <c r="Q269" i="785"/>
  <c r="P269" i="785"/>
  <c r="O269" i="785"/>
  <c r="J269" i="785"/>
  <c r="H269" i="785"/>
  <c r="G269" i="785"/>
  <c r="C269" i="785"/>
  <c r="Q268" i="785"/>
  <c r="P268" i="785"/>
  <c r="O268" i="785"/>
  <c r="J268" i="785"/>
  <c r="H268" i="785"/>
  <c r="G268" i="785"/>
  <c r="C268" i="785"/>
  <c r="Q267" i="785"/>
  <c r="P267" i="785"/>
  <c r="O267" i="785"/>
  <c r="J267" i="785"/>
  <c r="S267" i="785"/>
  <c r="H267" i="785"/>
  <c r="G267" i="785"/>
  <c r="C267" i="785"/>
  <c r="Q266" i="785"/>
  <c r="P266" i="785"/>
  <c r="O266" i="785"/>
  <c r="J266" i="785"/>
  <c r="H266" i="785"/>
  <c r="G266" i="785"/>
  <c r="C266" i="785"/>
  <c r="Q265" i="785"/>
  <c r="P265" i="785"/>
  <c r="O265" i="785"/>
  <c r="J265" i="785"/>
  <c r="H265" i="785"/>
  <c r="G265" i="785"/>
  <c r="C265" i="785"/>
  <c r="Q264" i="785"/>
  <c r="P264" i="785"/>
  <c r="O264" i="785"/>
  <c r="J264" i="785"/>
  <c r="H264" i="785"/>
  <c r="G264" i="785"/>
  <c r="C264" i="785"/>
  <c r="Q263" i="785"/>
  <c r="P263" i="785"/>
  <c r="O263" i="785"/>
  <c r="J263" i="785"/>
  <c r="S263" i="785"/>
  <c r="H263" i="785"/>
  <c r="G263" i="785"/>
  <c r="C263" i="785"/>
  <c r="Q262" i="785"/>
  <c r="P262" i="785"/>
  <c r="O262" i="785"/>
  <c r="J262" i="785"/>
  <c r="S262" i="785"/>
  <c r="H262" i="785"/>
  <c r="G262" i="785"/>
  <c r="C262" i="785"/>
  <c r="Q261" i="785"/>
  <c r="P261" i="785"/>
  <c r="O261" i="785"/>
  <c r="J261" i="785"/>
  <c r="H261" i="785"/>
  <c r="G261" i="785"/>
  <c r="C261" i="785"/>
  <c r="Q260" i="785"/>
  <c r="P260" i="785"/>
  <c r="O260" i="785"/>
  <c r="J260" i="785"/>
  <c r="H260" i="785"/>
  <c r="G260" i="785"/>
  <c r="C260" i="785"/>
  <c r="Q259" i="785"/>
  <c r="P259" i="785"/>
  <c r="O259" i="785"/>
  <c r="J259" i="785"/>
  <c r="S259" i="785"/>
  <c r="H259" i="785"/>
  <c r="G259" i="785"/>
  <c r="C259" i="785"/>
  <c r="Q258" i="785"/>
  <c r="P258" i="785"/>
  <c r="O258" i="785"/>
  <c r="J258" i="785"/>
  <c r="H258" i="785"/>
  <c r="G258" i="785"/>
  <c r="C258" i="785"/>
  <c r="Q257" i="785"/>
  <c r="P257" i="785"/>
  <c r="O257" i="785"/>
  <c r="J257" i="785"/>
  <c r="H257" i="785"/>
  <c r="G257" i="785"/>
  <c r="C257" i="785"/>
  <c r="Q256" i="785"/>
  <c r="P256" i="785"/>
  <c r="O256" i="785"/>
  <c r="J256" i="785"/>
  <c r="H256" i="785"/>
  <c r="G256" i="785"/>
  <c r="C256" i="785"/>
  <c r="Q255" i="785"/>
  <c r="P255" i="785"/>
  <c r="O255" i="785"/>
  <c r="J255" i="785"/>
  <c r="S255" i="785"/>
  <c r="H255" i="785"/>
  <c r="G255" i="785"/>
  <c r="C255" i="785"/>
  <c r="Q254" i="785"/>
  <c r="P254" i="785"/>
  <c r="O254" i="785"/>
  <c r="J254" i="785"/>
  <c r="S254" i="785"/>
  <c r="H254" i="785"/>
  <c r="G254" i="785"/>
  <c r="C254" i="785"/>
  <c r="Q253" i="785"/>
  <c r="P253" i="785"/>
  <c r="O253" i="785"/>
  <c r="J253" i="785"/>
  <c r="H253" i="785"/>
  <c r="G253" i="785"/>
  <c r="C253" i="785"/>
  <c r="Q252" i="785"/>
  <c r="P252" i="785"/>
  <c r="O252" i="785"/>
  <c r="J252" i="785"/>
  <c r="H252" i="785"/>
  <c r="G252" i="785"/>
  <c r="C252" i="785"/>
  <c r="Q251" i="785"/>
  <c r="P251" i="785"/>
  <c r="O251" i="785"/>
  <c r="J251" i="785"/>
  <c r="S251" i="785"/>
  <c r="H251" i="785"/>
  <c r="G251" i="785"/>
  <c r="C251" i="785"/>
  <c r="Q250" i="785"/>
  <c r="P250" i="785"/>
  <c r="O250" i="785"/>
  <c r="J250" i="785"/>
  <c r="S250" i="785"/>
  <c r="H250" i="785"/>
  <c r="G250" i="785"/>
  <c r="C250" i="785"/>
  <c r="Q249" i="785"/>
  <c r="P249" i="785"/>
  <c r="O249" i="785"/>
  <c r="J249" i="785"/>
  <c r="H249" i="785"/>
  <c r="G249" i="785"/>
  <c r="C249" i="785"/>
  <c r="Q248" i="785"/>
  <c r="P248" i="785"/>
  <c r="O248" i="785"/>
  <c r="J248" i="785"/>
  <c r="H248" i="785"/>
  <c r="G248" i="785"/>
  <c r="C248" i="785"/>
  <c r="Q247" i="785"/>
  <c r="P247" i="785"/>
  <c r="O247" i="785"/>
  <c r="J247" i="785"/>
  <c r="S247" i="785"/>
  <c r="H247" i="785"/>
  <c r="G247" i="785"/>
  <c r="C247" i="785"/>
  <c r="Q246" i="785"/>
  <c r="P246" i="785"/>
  <c r="O246" i="785"/>
  <c r="J246" i="785"/>
  <c r="S246" i="785"/>
  <c r="H246" i="785"/>
  <c r="G246" i="785"/>
  <c r="C246" i="785"/>
  <c r="Q245" i="785"/>
  <c r="P245" i="785"/>
  <c r="O245" i="785"/>
  <c r="J245" i="785"/>
  <c r="H245" i="785"/>
  <c r="G245" i="785"/>
  <c r="C245" i="785"/>
  <c r="Q244" i="785"/>
  <c r="P244" i="785"/>
  <c r="O244" i="785"/>
  <c r="J244" i="785"/>
  <c r="H244" i="785"/>
  <c r="G244" i="785"/>
  <c r="C244" i="785"/>
  <c r="B244" i="785"/>
  <c r="Q243" i="785"/>
  <c r="P243" i="785"/>
  <c r="O243" i="785"/>
  <c r="J243" i="785"/>
  <c r="S243" i="785"/>
  <c r="H243" i="785"/>
  <c r="G243" i="785"/>
  <c r="C243" i="785"/>
  <c r="Q242" i="785"/>
  <c r="P242" i="785"/>
  <c r="O242" i="785"/>
  <c r="J242" i="785"/>
  <c r="H242" i="785"/>
  <c r="G242" i="785"/>
  <c r="C242" i="785"/>
  <c r="B242" i="785"/>
  <c r="F242" i="785" s="1"/>
  <c r="M242" i="785" s="1"/>
  <c r="Q241" i="785"/>
  <c r="P241" i="785"/>
  <c r="O241" i="785"/>
  <c r="J241" i="785"/>
  <c r="H241" i="785"/>
  <c r="G241" i="785"/>
  <c r="C241" i="785"/>
  <c r="Q240" i="785"/>
  <c r="P240" i="785"/>
  <c r="O240" i="785"/>
  <c r="J240" i="785"/>
  <c r="H240" i="785"/>
  <c r="G240" i="785"/>
  <c r="C240" i="785"/>
  <c r="B240" i="785"/>
  <c r="Q239" i="785"/>
  <c r="P239" i="785"/>
  <c r="O239" i="785"/>
  <c r="J239" i="785"/>
  <c r="S239" i="785"/>
  <c r="H239" i="785"/>
  <c r="G239" i="785"/>
  <c r="C239" i="785"/>
  <c r="Q238" i="785"/>
  <c r="P238" i="785"/>
  <c r="O238" i="785"/>
  <c r="J238" i="785"/>
  <c r="S238" i="785"/>
  <c r="H238" i="785"/>
  <c r="G238" i="785"/>
  <c r="C238" i="785"/>
  <c r="S237" i="785"/>
  <c r="Q237" i="785"/>
  <c r="P237" i="785"/>
  <c r="O237" i="785"/>
  <c r="J237" i="785"/>
  <c r="H237" i="785"/>
  <c r="G237" i="785"/>
  <c r="C237" i="785"/>
  <c r="Q236" i="785"/>
  <c r="P236" i="785"/>
  <c r="O236" i="785"/>
  <c r="J236" i="785"/>
  <c r="S236" i="785"/>
  <c r="H236" i="785"/>
  <c r="G236" i="785"/>
  <c r="C236" i="785"/>
  <c r="S235" i="785"/>
  <c r="Q235" i="785"/>
  <c r="P235" i="785"/>
  <c r="O235" i="785"/>
  <c r="J235" i="785"/>
  <c r="H235" i="785"/>
  <c r="G235" i="785"/>
  <c r="C235" i="785"/>
  <c r="Q234" i="785"/>
  <c r="P234" i="785"/>
  <c r="O234" i="785"/>
  <c r="J234" i="785"/>
  <c r="H234" i="785"/>
  <c r="G234" i="785"/>
  <c r="C234" i="785"/>
  <c r="S233" i="785"/>
  <c r="Q233" i="785"/>
  <c r="P233" i="785"/>
  <c r="O233" i="785"/>
  <c r="J233" i="785"/>
  <c r="H233" i="785"/>
  <c r="G233" i="785"/>
  <c r="C233" i="785"/>
  <c r="Q232" i="785"/>
  <c r="P232" i="785"/>
  <c r="O232" i="785"/>
  <c r="J232" i="785"/>
  <c r="S232" i="785"/>
  <c r="H232" i="785"/>
  <c r="G232" i="785"/>
  <c r="C232" i="785"/>
  <c r="S231" i="785"/>
  <c r="Q231" i="785"/>
  <c r="P231" i="785"/>
  <c r="O231" i="785"/>
  <c r="J231" i="785"/>
  <c r="H231" i="785"/>
  <c r="G231" i="785"/>
  <c r="C231" i="785"/>
  <c r="Q230" i="785"/>
  <c r="P230" i="785"/>
  <c r="O230" i="785"/>
  <c r="J230" i="785"/>
  <c r="S230" i="785"/>
  <c r="H230" i="785"/>
  <c r="G230" i="785"/>
  <c r="C230" i="785"/>
  <c r="S229" i="785"/>
  <c r="Q229" i="785"/>
  <c r="P229" i="785"/>
  <c r="O229" i="785"/>
  <c r="J229" i="785"/>
  <c r="H229" i="785"/>
  <c r="G229" i="785"/>
  <c r="C229" i="785"/>
  <c r="Q228" i="785"/>
  <c r="P228" i="785"/>
  <c r="O228" i="785"/>
  <c r="J228" i="785"/>
  <c r="S228" i="785"/>
  <c r="H228" i="785"/>
  <c r="G228" i="785"/>
  <c r="C228" i="785"/>
  <c r="S227" i="785"/>
  <c r="Q227" i="785"/>
  <c r="P227" i="785"/>
  <c r="O227" i="785"/>
  <c r="J227" i="785"/>
  <c r="H227" i="785"/>
  <c r="G227" i="785"/>
  <c r="C227" i="785"/>
  <c r="Q226" i="785"/>
  <c r="P226" i="785"/>
  <c r="O226" i="785"/>
  <c r="J226" i="785"/>
  <c r="H226" i="785"/>
  <c r="G226" i="785"/>
  <c r="C226" i="785"/>
  <c r="S225" i="785"/>
  <c r="Q225" i="785"/>
  <c r="P225" i="785"/>
  <c r="O225" i="785"/>
  <c r="J225" i="785"/>
  <c r="H225" i="785"/>
  <c r="G225" i="785"/>
  <c r="C225" i="785"/>
  <c r="Q224" i="785"/>
  <c r="P224" i="785"/>
  <c r="O224" i="785"/>
  <c r="J224" i="785"/>
  <c r="S224" i="785"/>
  <c r="H224" i="785"/>
  <c r="G224" i="785"/>
  <c r="C224" i="785"/>
  <c r="S223" i="785"/>
  <c r="Q223" i="785"/>
  <c r="P223" i="785"/>
  <c r="O223" i="785"/>
  <c r="J223" i="785"/>
  <c r="H223" i="785"/>
  <c r="G223" i="785"/>
  <c r="C223" i="785"/>
  <c r="Q222" i="785"/>
  <c r="P222" i="785"/>
  <c r="O222" i="785"/>
  <c r="J222" i="785"/>
  <c r="S222" i="785"/>
  <c r="H222" i="785"/>
  <c r="G222" i="785"/>
  <c r="C222" i="785"/>
  <c r="S221" i="785"/>
  <c r="Q221" i="785"/>
  <c r="P221" i="785"/>
  <c r="O221" i="785"/>
  <c r="J221" i="785"/>
  <c r="H221" i="785"/>
  <c r="G221" i="785"/>
  <c r="C221" i="785"/>
  <c r="Q220" i="785"/>
  <c r="P220" i="785"/>
  <c r="O220" i="785"/>
  <c r="J220" i="785"/>
  <c r="S220" i="785"/>
  <c r="H220" i="785"/>
  <c r="G220" i="785"/>
  <c r="C220" i="785"/>
  <c r="S219" i="785"/>
  <c r="Q219" i="785"/>
  <c r="P219" i="785"/>
  <c r="O219" i="785"/>
  <c r="J219" i="785"/>
  <c r="H219" i="785"/>
  <c r="G219" i="785"/>
  <c r="C219" i="785"/>
  <c r="Q218" i="785"/>
  <c r="P218" i="785"/>
  <c r="O218" i="785"/>
  <c r="J218" i="785"/>
  <c r="H218" i="785"/>
  <c r="G218" i="785"/>
  <c r="C218" i="785"/>
  <c r="S217" i="785"/>
  <c r="Q217" i="785"/>
  <c r="P217" i="785"/>
  <c r="O217" i="785"/>
  <c r="J217" i="785"/>
  <c r="H217" i="785"/>
  <c r="G217" i="785"/>
  <c r="C217" i="785"/>
  <c r="Q216" i="785"/>
  <c r="P216" i="785"/>
  <c r="O216" i="785"/>
  <c r="J216" i="785"/>
  <c r="S216" i="785"/>
  <c r="H216" i="785"/>
  <c r="G216" i="785"/>
  <c r="C216" i="785"/>
  <c r="S215" i="785"/>
  <c r="Q215" i="785"/>
  <c r="P215" i="785"/>
  <c r="O215" i="785"/>
  <c r="J215" i="785"/>
  <c r="H215" i="785"/>
  <c r="G215" i="785"/>
  <c r="F215" i="785"/>
  <c r="M215" i="785" s="1"/>
  <c r="C215" i="785"/>
  <c r="B243" i="785"/>
  <c r="F243" i="785" s="1"/>
  <c r="M243" i="785" s="1"/>
  <c r="Q214" i="785"/>
  <c r="P214" i="785"/>
  <c r="O214" i="785"/>
  <c r="J214" i="785"/>
  <c r="S214" i="785"/>
  <c r="H214" i="785"/>
  <c r="G214" i="785"/>
  <c r="C214" i="785"/>
  <c r="S213" i="785"/>
  <c r="Q213" i="785"/>
  <c r="P213" i="785"/>
  <c r="O213" i="785"/>
  <c r="J213" i="785"/>
  <c r="H213" i="785"/>
  <c r="G213" i="785"/>
  <c r="C213" i="785"/>
  <c r="Q212" i="785"/>
  <c r="P212" i="785"/>
  <c r="O212" i="785"/>
  <c r="J212" i="785"/>
  <c r="S212" i="785"/>
  <c r="H212" i="785"/>
  <c r="G212" i="785"/>
  <c r="C212" i="785"/>
  <c r="S211" i="785"/>
  <c r="Q211" i="785"/>
  <c r="P211" i="785"/>
  <c r="O211" i="785"/>
  <c r="J211" i="785"/>
  <c r="H211" i="785"/>
  <c r="G211" i="785"/>
  <c r="C211" i="785"/>
  <c r="Q210" i="785"/>
  <c r="P210" i="785"/>
  <c r="O210" i="785"/>
  <c r="J210" i="785"/>
  <c r="H210" i="785"/>
  <c r="G210" i="785"/>
  <c r="C210" i="785"/>
  <c r="S209" i="785"/>
  <c r="Q209" i="785"/>
  <c r="P209" i="785"/>
  <c r="O209" i="785"/>
  <c r="J209" i="785"/>
  <c r="H209" i="785"/>
  <c r="G209" i="785"/>
  <c r="C209" i="785"/>
  <c r="Q208" i="785"/>
  <c r="P208" i="785"/>
  <c r="O208" i="785"/>
  <c r="J208" i="785"/>
  <c r="S208" i="785"/>
  <c r="H208" i="785"/>
  <c r="G208" i="785"/>
  <c r="C208" i="785"/>
  <c r="S207" i="785"/>
  <c r="Q207" i="785"/>
  <c r="P207" i="785"/>
  <c r="O207" i="785"/>
  <c r="J207" i="785"/>
  <c r="H207" i="785"/>
  <c r="G207" i="785"/>
  <c r="C207" i="785"/>
  <c r="Q206" i="785"/>
  <c r="P206" i="785"/>
  <c r="O206" i="785"/>
  <c r="J206" i="785"/>
  <c r="S206" i="785"/>
  <c r="H206" i="785"/>
  <c r="G206" i="785"/>
  <c r="C206" i="785"/>
  <c r="S205" i="785"/>
  <c r="Q205" i="785"/>
  <c r="P205" i="785"/>
  <c r="O205" i="785"/>
  <c r="J205" i="785"/>
  <c r="H205" i="785"/>
  <c r="G205" i="785"/>
  <c r="C205" i="785"/>
  <c r="Q204" i="785"/>
  <c r="P204" i="785"/>
  <c r="O204" i="785"/>
  <c r="J204" i="785"/>
  <c r="S204" i="785"/>
  <c r="H204" i="785"/>
  <c r="G204" i="785"/>
  <c r="C204" i="785"/>
  <c r="S203" i="785"/>
  <c r="Q203" i="785"/>
  <c r="P203" i="785"/>
  <c r="O203" i="785"/>
  <c r="J203" i="785"/>
  <c r="H203" i="785"/>
  <c r="G203" i="785"/>
  <c r="C203" i="785"/>
  <c r="Q202" i="785"/>
  <c r="P202" i="785"/>
  <c r="O202" i="785"/>
  <c r="J202" i="785"/>
  <c r="H202" i="785"/>
  <c r="G202" i="785"/>
  <c r="C202" i="785"/>
  <c r="S201" i="785"/>
  <c r="Q201" i="785"/>
  <c r="P201" i="785"/>
  <c r="O201" i="785"/>
  <c r="J201" i="785"/>
  <c r="H201" i="785"/>
  <c r="G201" i="785"/>
  <c r="C201" i="785"/>
  <c r="Q200" i="785"/>
  <c r="P200" i="785"/>
  <c r="O200" i="785"/>
  <c r="J200" i="785"/>
  <c r="S200" i="785"/>
  <c r="H200" i="785"/>
  <c r="G200" i="785"/>
  <c r="C200" i="785"/>
  <c r="S199" i="785"/>
  <c r="Q199" i="785"/>
  <c r="P199" i="785"/>
  <c r="O199" i="785"/>
  <c r="J199" i="785"/>
  <c r="H199" i="785"/>
  <c r="G199" i="785"/>
  <c r="C199" i="785"/>
  <c r="Q198" i="785"/>
  <c r="P198" i="785"/>
  <c r="O198" i="785"/>
  <c r="J198" i="785"/>
  <c r="S198" i="785"/>
  <c r="H198" i="785"/>
  <c r="G198" i="785"/>
  <c r="C198" i="785"/>
  <c r="S197" i="785"/>
  <c r="Q197" i="785"/>
  <c r="P197" i="785"/>
  <c r="O197" i="785"/>
  <c r="J197" i="785"/>
  <c r="H197" i="785"/>
  <c r="G197" i="785"/>
  <c r="C197" i="785"/>
  <c r="B197" i="785"/>
  <c r="F197" i="785" s="1"/>
  <c r="M197" i="785" s="1"/>
  <c r="Q196" i="785"/>
  <c r="P196" i="785"/>
  <c r="O196" i="785"/>
  <c r="J196" i="785"/>
  <c r="S196" i="785"/>
  <c r="H196" i="785"/>
  <c r="G196" i="785"/>
  <c r="C196" i="785"/>
  <c r="Q195" i="785"/>
  <c r="P195" i="785"/>
  <c r="O195" i="785"/>
  <c r="S195" i="785" s="1"/>
  <c r="J195" i="785"/>
  <c r="H195" i="785"/>
  <c r="G195" i="785"/>
  <c r="C195" i="785"/>
  <c r="Q194" i="785"/>
  <c r="P194" i="785"/>
  <c r="O194" i="785"/>
  <c r="J194" i="785"/>
  <c r="H194" i="785"/>
  <c r="G194" i="785"/>
  <c r="C194" i="785"/>
  <c r="Q193" i="785"/>
  <c r="P193" i="785"/>
  <c r="O193" i="785"/>
  <c r="J193" i="785"/>
  <c r="S193" i="785"/>
  <c r="H193" i="785"/>
  <c r="G193" i="785"/>
  <c r="C193" i="785"/>
  <c r="Q192" i="785"/>
  <c r="P192" i="785"/>
  <c r="O192" i="785"/>
  <c r="J192" i="785"/>
  <c r="H192" i="785"/>
  <c r="G192" i="785"/>
  <c r="C192" i="785"/>
  <c r="S191" i="785"/>
  <c r="Q191" i="785"/>
  <c r="P191" i="785"/>
  <c r="O191" i="785"/>
  <c r="J191" i="785"/>
  <c r="H191" i="785"/>
  <c r="G191" i="785"/>
  <c r="C191" i="785"/>
  <c r="Q190" i="785"/>
  <c r="P190" i="785"/>
  <c r="O190" i="785"/>
  <c r="J190" i="785"/>
  <c r="S190" i="785"/>
  <c r="H190" i="785"/>
  <c r="G190" i="785"/>
  <c r="C190" i="785"/>
  <c r="S189" i="785"/>
  <c r="Q189" i="785"/>
  <c r="P189" i="785"/>
  <c r="O189" i="785"/>
  <c r="J189" i="785"/>
  <c r="H189" i="785"/>
  <c r="G189" i="785"/>
  <c r="C189" i="785"/>
  <c r="Q188" i="785"/>
  <c r="P188" i="785"/>
  <c r="O188" i="785"/>
  <c r="J188" i="785"/>
  <c r="S188" i="785"/>
  <c r="H188" i="785"/>
  <c r="G188" i="785"/>
  <c r="C188" i="785"/>
  <c r="Q187" i="785"/>
  <c r="P187" i="785"/>
  <c r="O187" i="785"/>
  <c r="S187" i="785" s="1"/>
  <c r="J187" i="785"/>
  <c r="H187" i="785"/>
  <c r="G187" i="785"/>
  <c r="C187" i="785"/>
  <c r="Q186" i="785"/>
  <c r="P186" i="785"/>
  <c r="O186" i="785"/>
  <c r="J186" i="785"/>
  <c r="H186" i="785"/>
  <c r="G186" i="785"/>
  <c r="C186" i="785"/>
  <c r="Q185" i="785"/>
  <c r="P185" i="785"/>
  <c r="O185" i="785"/>
  <c r="J185" i="785"/>
  <c r="S185" i="785"/>
  <c r="H185" i="785"/>
  <c r="G185" i="785"/>
  <c r="C185" i="785"/>
  <c r="Q184" i="785"/>
  <c r="P184" i="785"/>
  <c r="O184" i="785"/>
  <c r="J184" i="785"/>
  <c r="H184" i="785"/>
  <c r="G184" i="785"/>
  <c r="C184" i="785"/>
  <c r="B192" i="785"/>
  <c r="F192" i="785" s="1"/>
  <c r="M192" i="785" s="1"/>
  <c r="S183" i="785"/>
  <c r="Q183" i="785"/>
  <c r="P183" i="785"/>
  <c r="O183" i="785"/>
  <c r="J183" i="785"/>
  <c r="H183" i="785"/>
  <c r="G183" i="785"/>
  <c r="C183" i="785"/>
  <c r="Q182" i="785"/>
  <c r="P182" i="785"/>
  <c r="O182" i="785"/>
  <c r="J182" i="785"/>
  <c r="S182" i="785"/>
  <c r="H182" i="785"/>
  <c r="G182" i="785"/>
  <c r="C182" i="785"/>
  <c r="S181" i="785"/>
  <c r="Q181" i="785"/>
  <c r="P181" i="785"/>
  <c r="O181" i="785"/>
  <c r="J181" i="785"/>
  <c r="H181" i="785"/>
  <c r="G181" i="785"/>
  <c r="C181" i="785"/>
  <c r="B181" i="785"/>
  <c r="F181" i="785" s="1"/>
  <c r="M181" i="785" s="1"/>
  <c r="Q180" i="785"/>
  <c r="P180" i="785"/>
  <c r="O180" i="785"/>
  <c r="J180" i="785"/>
  <c r="S180" i="785"/>
  <c r="H180" i="785"/>
  <c r="G180" i="785"/>
  <c r="C180" i="785"/>
  <c r="Q179" i="785"/>
  <c r="P179" i="785"/>
  <c r="O179" i="785"/>
  <c r="J179" i="785"/>
  <c r="H179" i="785"/>
  <c r="G179" i="785"/>
  <c r="C179" i="785"/>
  <c r="Q178" i="785"/>
  <c r="P178" i="785"/>
  <c r="O178" i="785"/>
  <c r="J178" i="785"/>
  <c r="H178" i="785"/>
  <c r="G178" i="785"/>
  <c r="C178" i="785"/>
  <c r="Q177" i="785"/>
  <c r="P177" i="785"/>
  <c r="O177" i="785"/>
  <c r="J177" i="785"/>
  <c r="S177" i="785"/>
  <c r="H177" i="785"/>
  <c r="G177" i="785"/>
  <c r="C177" i="785"/>
  <c r="Q176" i="785"/>
  <c r="P176" i="785"/>
  <c r="O176" i="785"/>
  <c r="J176" i="785"/>
  <c r="H176" i="785"/>
  <c r="G176" i="785"/>
  <c r="C176" i="785"/>
  <c r="S175" i="785"/>
  <c r="Q175" i="785"/>
  <c r="P175" i="785"/>
  <c r="O175" i="785"/>
  <c r="J175" i="785"/>
  <c r="H175" i="785"/>
  <c r="G175" i="785"/>
  <c r="C175" i="785"/>
  <c r="Q174" i="785"/>
  <c r="P174" i="785"/>
  <c r="O174" i="785"/>
  <c r="J174" i="785"/>
  <c r="S174" i="785"/>
  <c r="H174" i="785"/>
  <c r="G174" i="785"/>
  <c r="C174" i="785"/>
  <c r="Q173" i="785"/>
  <c r="P173" i="785"/>
  <c r="O173" i="785"/>
  <c r="J173" i="785"/>
  <c r="S173" i="785"/>
  <c r="H173" i="785"/>
  <c r="G173" i="785"/>
  <c r="C173" i="785"/>
  <c r="Q172" i="785"/>
  <c r="P172" i="785"/>
  <c r="O172" i="785"/>
  <c r="J172" i="785"/>
  <c r="H172" i="785"/>
  <c r="G172" i="785"/>
  <c r="C172" i="785"/>
  <c r="Q171" i="785"/>
  <c r="P171" i="785"/>
  <c r="O171" i="785"/>
  <c r="J171" i="785"/>
  <c r="H171" i="785"/>
  <c r="G171" i="785"/>
  <c r="C171" i="785"/>
  <c r="Q170" i="785"/>
  <c r="P170" i="785"/>
  <c r="O170" i="785"/>
  <c r="J170" i="785"/>
  <c r="H170" i="785"/>
  <c r="G170" i="785"/>
  <c r="C170" i="785"/>
  <c r="Q169" i="785"/>
  <c r="P169" i="785"/>
  <c r="O169" i="785"/>
  <c r="J169" i="785"/>
  <c r="S169" i="785"/>
  <c r="H169" i="785"/>
  <c r="G169" i="785"/>
  <c r="C169" i="785"/>
  <c r="Q168" i="785"/>
  <c r="P168" i="785"/>
  <c r="O168" i="785"/>
  <c r="S168" i="785" s="1"/>
  <c r="J168" i="785"/>
  <c r="H168" i="785"/>
  <c r="G168" i="785"/>
  <c r="C168" i="785"/>
  <c r="B168" i="785"/>
  <c r="F168" i="785" s="1"/>
  <c r="M168" i="785" s="1"/>
  <c r="Q167" i="785"/>
  <c r="P167" i="785"/>
  <c r="O167" i="785"/>
  <c r="J167" i="785"/>
  <c r="S167" i="785"/>
  <c r="H167" i="785"/>
  <c r="G167" i="785"/>
  <c r="C167" i="785"/>
  <c r="Q166" i="785"/>
  <c r="P166" i="785"/>
  <c r="O166" i="785"/>
  <c r="J166" i="785"/>
  <c r="H166" i="785"/>
  <c r="G166" i="785"/>
  <c r="C166" i="785"/>
  <c r="Q165" i="785"/>
  <c r="P165" i="785"/>
  <c r="O165" i="785"/>
  <c r="J165" i="785"/>
  <c r="S165" i="785"/>
  <c r="H165" i="785"/>
  <c r="G165" i="785"/>
  <c r="C165" i="785"/>
  <c r="Q164" i="785"/>
  <c r="P164" i="785"/>
  <c r="O164" i="785"/>
  <c r="J164" i="785"/>
  <c r="H164" i="785"/>
  <c r="G164" i="785"/>
  <c r="C164" i="785"/>
  <c r="B164" i="785"/>
  <c r="F164" i="785" s="1"/>
  <c r="M164" i="785" s="1"/>
  <c r="Q163" i="785"/>
  <c r="P163" i="785"/>
  <c r="O163" i="785"/>
  <c r="J163" i="785"/>
  <c r="S163" i="785"/>
  <c r="H163" i="785"/>
  <c r="G163" i="785"/>
  <c r="C163" i="785"/>
  <c r="Q162" i="785"/>
  <c r="P162" i="785"/>
  <c r="O162" i="785"/>
  <c r="J162" i="785"/>
  <c r="H162" i="785"/>
  <c r="G162" i="785"/>
  <c r="C162" i="785"/>
  <c r="Q161" i="785"/>
  <c r="P161" i="785"/>
  <c r="O161" i="785"/>
  <c r="J161" i="785"/>
  <c r="S161" i="785"/>
  <c r="H161" i="785"/>
  <c r="G161" i="785"/>
  <c r="C161" i="785"/>
  <c r="Q160" i="785"/>
  <c r="P160" i="785"/>
  <c r="O160" i="785"/>
  <c r="J160" i="785"/>
  <c r="S160" i="785"/>
  <c r="H160" i="785"/>
  <c r="G160" i="785"/>
  <c r="C160" i="785"/>
  <c r="B160" i="785"/>
  <c r="F160" i="785" s="1"/>
  <c r="M160" i="785" s="1"/>
  <c r="Q159" i="785"/>
  <c r="P159" i="785"/>
  <c r="O159" i="785"/>
  <c r="J159" i="785"/>
  <c r="S159" i="785"/>
  <c r="H159" i="785"/>
  <c r="G159" i="785"/>
  <c r="C159" i="785"/>
  <c r="Q158" i="785"/>
  <c r="P158" i="785"/>
  <c r="O158" i="785"/>
  <c r="J158" i="785"/>
  <c r="S158" i="785"/>
  <c r="H158" i="785"/>
  <c r="G158" i="785"/>
  <c r="C158" i="785"/>
  <c r="Q157" i="785"/>
  <c r="P157" i="785"/>
  <c r="O157" i="785"/>
  <c r="J157" i="785"/>
  <c r="S157" i="785"/>
  <c r="H157" i="785"/>
  <c r="G157" i="785"/>
  <c r="C157" i="785"/>
  <c r="Q156" i="785"/>
  <c r="P156" i="785"/>
  <c r="O156" i="785"/>
  <c r="J156" i="785"/>
  <c r="S156" i="785"/>
  <c r="H156" i="785"/>
  <c r="G156" i="785"/>
  <c r="C156" i="785"/>
  <c r="Q155" i="785"/>
  <c r="P155" i="785"/>
  <c r="O155" i="785"/>
  <c r="J155" i="785"/>
  <c r="S155" i="785"/>
  <c r="H155" i="785"/>
  <c r="G155" i="785"/>
  <c r="C155" i="785"/>
  <c r="Q154" i="785"/>
  <c r="P154" i="785"/>
  <c r="O154" i="785"/>
  <c r="J154" i="785"/>
  <c r="H154" i="785"/>
  <c r="G154" i="785"/>
  <c r="C154" i="785"/>
  <c r="B166" i="785"/>
  <c r="F166" i="785" s="1"/>
  <c r="M166" i="785" s="1"/>
  <c r="Q153" i="785"/>
  <c r="P153" i="785"/>
  <c r="O153" i="785"/>
  <c r="J153" i="785"/>
  <c r="S153" i="785"/>
  <c r="H153" i="785"/>
  <c r="G153" i="785"/>
  <c r="C153" i="785"/>
  <c r="Q152" i="785"/>
  <c r="P152" i="785"/>
  <c r="O152" i="785"/>
  <c r="J152" i="785"/>
  <c r="H152" i="785"/>
  <c r="G152" i="785"/>
  <c r="C152" i="785"/>
  <c r="B152" i="785"/>
  <c r="F152" i="785" s="1"/>
  <c r="M152" i="785" s="1"/>
  <c r="Q151" i="785"/>
  <c r="P151" i="785"/>
  <c r="O151" i="785"/>
  <c r="J151" i="785"/>
  <c r="S151" i="785"/>
  <c r="H151" i="785"/>
  <c r="G151" i="785"/>
  <c r="C151" i="785"/>
  <c r="Q150" i="785"/>
  <c r="P150" i="785"/>
  <c r="O150" i="785"/>
  <c r="J150" i="785"/>
  <c r="H150" i="785"/>
  <c r="G150" i="785"/>
  <c r="C150" i="785"/>
  <c r="B150" i="785"/>
  <c r="Q149" i="785"/>
  <c r="P149" i="785"/>
  <c r="O149" i="785"/>
  <c r="J149" i="785"/>
  <c r="S149" i="785"/>
  <c r="H149" i="785"/>
  <c r="G149" i="785"/>
  <c r="C149" i="785"/>
  <c r="Q148" i="785"/>
  <c r="P148" i="785"/>
  <c r="O148" i="785"/>
  <c r="J148" i="785"/>
  <c r="H148" i="785"/>
  <c r="G148" i="785"/>
  <c r="C148" i="785"/>
  <c r="B148" i="785"/>
  <c r="F148" i="785" s="1"/>
  <c r="M148" i="785" s="1"/>
  <c r="Q147" i="785"/>
  <c r="P147" i="785"/>
  <c r="O147" i="785"/>
  <c r="J147" i="785"/>
  <c r="S147" i="785"/>
  <c r="H147" i="785"/>
  <c r="G147" i="785"/>
  <c r="C147" i="785"/>
  <c r="Q146" i="785"/>
  <c r="P146" i="785"/>
  <c r="O146" i="785"/>
  <c r="J146" i="785"/>
  <c r="H146" i="785"/>
  <c r="G146" i="785"/>
  <c r="C146" i="785"/>
  <c r="B146" i="785"/>
  <c r="Q145" i="785"/>
  <c r="P145" i="785"/>
  <c r="O145" i="785"/>
  <c r="J145" i="785"/>
  <c r="S145" i="785"/>
  <c r="H145" i="785"/>
  <c r="G145" i="785"/>
  <c r="C145" i="785"/>
  <c r="Q144" i="785"/>
  <c r="P144" i="785"/>
  <c r="O144" i="785"/>
  <c r="J144" i="785"/>
  <c r="S144" i="785"/>
  <c r="H144" i="785"/>
  <c r="G144" i="785"/>
  <c r="C144" i="785"/>
  <c r="B144" i="785"/>
  <c r="F144" i="785" s="1"/>
  <c r="M144" i="785" s="1"/>
  <c r="Q143" i="785"/>
  <c r="P143" i="785"/>
  <c r="O143" i="785"/>
  <c r="J143" i="785"/>
  <c r="S143" i="785"/>
  <c r="H143" i="785"/>
  <c r="G143" i="785"/>
  <c r="C143" i="785"/>
  <c r="Q142" i="785"/>
  <c r="P142" i="785"/>
  <c r="O142" i="785"/>
  <c r="J142" i="785"/>
  <c r="S142" i="785"/>
  <c r="H142" i="785"/>
  <c r="G142" i="785"/>
  <c r="C142" i="785"/>
  <c r="B142" i="785"/>
  <c r="Q141" i="785"/>
  <c r="P141" i="785"/>
  <c r="O141" i="785"/>
  <c r="J141" i="785"/>
  <c r="S141" i="785"/>
  <c r="H141" i="785"/>
  <c r="G141" i="785"/>
  <c r="C141" i="785"/>
  <c r="Q140" i="785"/>
  <c r="P140" i="785"/>
  <c r="O140" i="785"/>
  <c r="J140" i="785"/>
  <c r="S140" i="785"/>
  <c r="H140" i="785"/>
  <c r="G140" i="785"/>
  <c r="C140" i="785"/>
  <c r="B140" i="785"/>
  <c r="Q139" i="785"/>
  <c r="P139" i="785"/>
  <c r="O139" i="785"/>
  <c r="J139" i="785"/>
  <c r="H139" i="785"/>
  <c r="G139" i="785"/>
  <c r="C139" i="785"/>
  <c r="Q138" i="785"/>
  <c r="P138" i="785"/>
  <c r="O138" i="785"/>
  <c r="J138" i="785"/>
  <c r="H138" i="785"/>
  <c r="G138" i="785"/>
  <c r="C138" i="785"/>
  <c r="B138" i="785"/>
  <c r="F138" i="785" s="1"/>
  <c r="M138" i="785" s="1"/>
  <c r="S137" i="785"/>
  <c r="Q137" i="785"/>
  <c r="P137" i="785"/>
  <c r="O137" i="785"/>
  <c r="J137" i="785"/>
  <c r="H137" i="785"/>
  <c r="G137" i="785"/>
  <c r="C137" i="785"/>
  <c r="Q136" i="785"/>
  <c r="P136" i="785"/>
  <c r="O136" i="785"/>
  <c r="S136" i="785" s="1"/>
  <c r="J136" i="785"/>
  <c r="H136" i="785"/>
  <c r="G136" i="785"/>
  <c r="C136" i="785"/>
  <c r="B136" i="785"/>
  <c r="F136" i="785" s="1"/>
  <c r="M136" i="785" s="1"/>
  <c r="S135" i="785"/>
  <c r="Q135" i="785"/>
  <c r="P135" i="785"/>
  <c r="O135" i="785"/>
  <c r="J135" i="785"/>
  <c r="H135" i="785"/>
  <c r="G135" i="785"/>
  <c r="C135" i="785"/>
  <c r="Q134" i="785"/>
  <c r="P134" i="785"/>
  <c r="O134" i="785"/>
  <c r="S134" i="785" s="1"/>
  <c r="J134" i="785"/>
  <c r="H134" i="785"/>
  <c r="G134" i="785"/>
  <c r="C134" i="785"/>
  <c r="B134" i="785"/>
  <c r="F134" i="785" s="1"/>
  <c r="M134" i="785" s="1"/>
  <c r="S133" i="785"/>
  <c r="Q133" i="785"/>
  <c r="P133" i="785"/>
  <c r="O133" i="785"/>
  <c r="J133" i="785"/>
  <c r="H133" i="785"/>
  <c r="G133" i="785"/>
  <c r="C133" i="785"/>
  <c r="Q132" i="785"/>
  <c r="P132" i="785"/>
  <c r="O132" i="785"/>
  <c r="S132" i="785" s="1"/>
  <c r="J132" i="785"/>
  <c r="H132" i="785"/>
  <c r="G132" i="785"/>
  <c r="C132" i="785"/>
  <c r="B132" i="785"/>
  <c r="F132" i="785" s="1"/>
  <c r="M132" i="785" s="1"/>
  <c r="S131" i="785"/>
  <c r="Q131" i="785"/>
  <c r="P131" i="785"/>
  <c r="O131" i="785"/>
  <c r="J131" i="785"/>
  <c r="H131" i="785"/>
  <c r="G131" i="785"/>
  <c r="C131" i="785"/>
  <c r="Q130" i="785"/>
  <c r="P130" i="785"/>
  <c r="O130" i="785"/>
  <c r="J130" i="785"/>
  <c r="H130" i="785"/>
  <c r="G130" i="785"/>
  <c r="C130" i="785"/>
  <c r="B130" i="785"/>
  <c r="F130" i="785" s="1"/>
  <c r="M130" i="785" s="1"/>
  <c r="S129" i="785"/>
  <c r="Q129" i="785"/>
  <c r="P129" i="785"/>
  <c r="O129" i="785"/>
  <c r="J129" i="785"/>
  <c r="H129" i="785"/>
  <c r="G129" i="785"/>
  <c r="C129" i="785"/>
  <c r="Q128" i="785"/>
  <c r="P128" i="785"/>
  <c r="O128" i="785"/>
  <c r="S128" i="785" s="1"/>
  <c r="J128" i="785"/>
  <c r="H128" i="785"/>
  <c r="G128" i="785"/>
  <c r="C128" i="785"/>
  <c r="B128" i="785"/>
  <c r="F128" i="785" s="1"/>
  <c r="M128" i="785" s="1"/>
  <c r="S127" i="785"/>
  <c r="Q127" i="785"/>
  <c r="P127" i="785"/>
  <c r="O127" i="785"/>
  <c r="J127" i="785"/>
  <c r="H127" i="785"/>
  <c r="G127" i="785"/>
  <c r="C127" i="785"/>
  <c r="Q126" i="785"/>
  <c r="P126" i="785"/>
  <c r="O126" i="785"/>
  <c r="S126" i="785" s="1"/>
  <c r="J126" i="785"/>
  <c r="H126" i="785"/>
  <c r="G126" i="785"/>
  <c r="C126" i="785"/>
  <c r="B126" i="785"/>
  <c r="F126" i="785" s="1"/>
  <c r="M126" i="785" s="1"/>
  <c r="S125" i="785"/>
  <c r="Q125" i="785"/>
  <c r="P125" i="785"/>
  <c r="O125" i="785"/>
  <c r="J125" i="785"/>
  <c r="H125" i="785"/>
  <c r="G125" i="785"/>
  <c r="C125" i="785"/>
  <c r="Q124" i="785"/>
  <c r="P124" i="785"/>
  <c r="O124" i="785"/>
  <c r="S124" i="785" s="1"/>
  <c r="M124" i="785"/>
  <c r="J124" i="785"/>
  <c r="H124" i="785"/>
  <c r="G124" i="785"/>
  <c r="C124" i="785"/>
  <c r="B124" i="785"/>
  <c r="F124" i="785" s="1"/>
  <c r="S123" i="785"/>
  <c r="Q123" i="785"/>
  <c r="P123" i="785"/>
  <c r="O123" i="785"/>
  <c r="J123" i="785"/>
  <c r="H123" i="785"/>
  <c r="G123" i="785"/>
  <c r="C123" i="785"/>
  <c r="B139" i="785"/>
  <c r="F139" i="785" s="1"/>
  <c r="Q122" i="785"/>
  <c r="P122" i="785"/>
  <c r="O122" i="785"/>
  <c r="J122" i="785"/>
  <c r="H122" i="785"/>
  <c r="G122" i="785"/>
  <c r="C122" i="785"/>
  <c r="B122" i="785"/>
  <c r="F122" i="785" s="1"/>
  <c r="M122" i="785" s="1"/>
  <c r="S121" i="785"/>
  <c r="Q121" i="785"/>
  <c r="P121" i="785"/>
  <c r="O121" i="785"/>
  <c r="J121" i="785"/>
  <c r="H121" i="785"/>
  <c r="G121" i="785"/>
  <c r="C121" i="785"/>
  <c r="Q120" i="785"/>
  <c r="P120" i="785"/>
  <c r="O120" i="785"/>
  <c r="S120" i="785" s="1"/>
  <c r="J120" i="785"/>
  <c r="H120" i="785"/>
  <c r="G120" i="785"/>
  <c r="C120" i="785"/>
  <c r="B120" i="785"/>
  <c r="F120" i="785" s="1"/>
  <c r="M120" i="785" s="1"/>
  <c r="S119" i="785"/>
  <c r="Q119" i="785"/>
  <c r="P119" i="785"/>
  <c r="O119" i="785"/>
  <c r="J119" i="785"/>
  <c r="H119" i="785"/>
  <c r="G119" i="785"/>
  <c r="C119" i="785"/>
  <c r="Q118" i="785"/>
  <c r="P118" i="785"/>
  <c r="O118" i="785"/>
  <c r="S118" i="785" s="1"/>
  <c r="J118" i="785"/>
  <c r="H118" i="785"/>
  <c r="G118" i="785"/>
  <c r="C118" i="785"/>
  <c r="B118" i="785"/>
  <c r="F118" i="785" s="1"/>
  <c r="M118" i="785" s="1"/>
  <c r="S117" i="785"/>
  <c r="Q117" i="785"/>
  <c r="P117" i="785"/>
  <c r="O117" i="785"/>
  <c r="J117" i="785"/>
  <c r="H117" i="785"/>
  <c r="G117" i="785"/>
  <c r="C117" i="785"/>
  <c r="Q116" i="785"/>
  <c r="P116" i="785"/>
  <c r="O116" i="785"/>
  <c r="S116" i="785" s="1"/>
  <c r="J116" i="785"/>
  <c r="H116" i="785"/>
  <c r="G116" i="785"/>
  <c r="C116" i="785"/>
  <c r="B116" i="785"/>
  <c r="F116" i="785" s="1"/>
  <c r="M116" i="785" s="1"/>
  <c r="S115" i="785"/>
  <c r="Q115" i="785"/>
  <c r="P115" i="785"/>
  <c r="O115" i="785"/>
  <c r="J115" i="785"/>
  <c r="H115" i="785"/>
  <c r="G115" i="785"/>
  <c r="C115" i="785"/>
  <c r="Q114" i="785"/>
  <c r="P114" i="785"/>
  <c r="O114" i="785"/>
  <c r="J114" i="785"/>
  <c r="H114" i="785"/>
  <c r="G114" i="785"/>
  <c r="C114" i="785"/>
  <c r="B114" i="785"/>
  <c r="F114" i="785" s="1"/>
  <c r="M114" i="785" s="1"/>
  <c r="S113" i="785"/>
  <c r="Q113" i="785"/>
  <c r="P113" i="785"/>
  <c r="O113" i="785"/>
  <c r="J113" i="785"/>
  <c r="H113" i="785"/>
  <c r="G113" i="785"/>
  <c r="C113" i="785"/>
  <c r="Q112" i="785"/>
  <c r="P112" i="785"/>
  <c r="O112" i="785"/>
  <c r="J112" i="785"/>
  <c r="S112" i="785"/>
  <c r="H112" i="785"/>
  <c r="G112" i="785"/>
  <c r="C112" i="785"/>
  <c r="B112" i="785"/>
  <c r="F112" i="785" s="1"/>
  <c r="M112" i="785" s="1"/>
  <c r="S111" i="785"/>
  <c r="Q111" i="785"/>
  <c r="P111" i="785"/>
  <c r="O111" i="785"/>
  <c r="J111" i="785"/>
  <c r="H111" i="785"/>
  <c r="G111" i="785"/>
  <c r="C111" i="785"/>
  <c r="Q110" i="785"/>
  <c r="P110" i="785"/>
  <c r="O110" i="785"/>
  <c r="J110" i="785"/>
  <c r="H110" i="785"/>
  <c r="G110" i="785"/>
  <c r="C110" i="785"/>
  <c r="B110" i="785"/>
  <c r="F110" i="785" s="1"/>
  <c r="M110" i="785" s="1"/>
  <c r="S109" i="785"/>
  <c r="Q109" i="785"/>
  <c r="P109" i="785"/>
  <c r="O109" i="785"/>
  <c r="J109" i="785"/>
  <c r="H109" i="785"/>
  <c r="G109" i="785"/>
  <c r="C109" i="785"/>
  <c r="Q108" i="785"/>
  <c r="P108" i="785"/>
  <c r="O108" i="785"/>
  <c r="M108" i="785"/>
  <c r="J108" i="785"/>
  <c r="S108" i="785"/>
  <c r="H108" i="785"/>
  <c r="G108" i="785"/>
  <c r="C108" i="785"/>
  <c r="B108" i="785"/>
  <c r="F108" i="785" s="1"/>
  <c r="S107" i="785"/>
  <c r="Q107" i="785"/>
  <c r="P107" i="785"/>
  <c r="O107" i="785"/>
  <c r="J107" i="785"/>
  <c r="H107" i="785"/>
  <c r="G107" i="785"/>
  <c r="C107" i="785"/>
  <c r="Q106" i="785"/>
  <c r="P106" i="785"/>
  <c r="O106" i="785"/>
  <c r="J106" i="785"/>
  <c r="H106" i="785"/>
  <c r="G106" i="785"/>
  <c r="C106" i="785"/>
  <c r="B106" i="785"/>
  <c r="F106" i="785" s="1"/>
  <c r="M106" i="785" s="1"/>
  <c r="S105" i="785"/>
  <c r="Q105" i="785"/>
  <c r="P105" i="785"/>
  <c r="O105" i="785"/>
  <c r="J105" i="785"/>
  <c r="H105" i="785"/>
  <c r="G105" i="785"/>
  <c r="C105" i="785"/>
  <c r="Q104" i="785"/>
  <c r="P104" i="785"/>
  <c r="O104" i="785"/>
  <c r="J104" i="785"/>
  <c r="S104" i="785"/>
  <c r="H104" i="785"/>
  <c r="G104" i="785"/>
  <c r="C104" i="785"/>
  <c r="B104" i="785"/>
  <c r="F104" i="785" s="1"/>
  <c r="M104" i="785" s="1"/>
  <c r="S103" i="785"/>
  <c r="Q103" i="785"/>
  <c r="P103" i="785"/>
  <c r="O103" i="785"/>
  <c r="J103" i="785"/>
  <c r="H103" i="785"/>
  <c r="G103" i="785"/>
  <c r="C103" i="785"/>
  <c r="Q102" i="785"/>
  <c r="P102" i="785"/>
  <c r="O102" i="785"/>
  <c r="J102" i="785"/>
  <c r="H102" i="785"/>
  <c r="G102" i="785"/>
  <c r="C102" i="785"/>
  <c r="B102" i="785"/>
  <c r="F102" i="785" s="1"/>
  <c r="M102" i="785" s="1"/>
  <c r="S101" i="785"/>
  <c r="Q101" i="785"/>
  <c r="P101" i="785"/>
  <c r="O101" i="785"/>
  <c r="J101" i="785"/>
  <c r="H101" i="785"/>
  <c r="G101" i="785"/>
  <c r="C101" i="785"/>
  <c r="Q100" i="785"/>
  <c r="P100" i="785"/>
  <c r="O100" i="785"/>
  <c r="J100" i="785"/>
  <c r="H100" i="785"/>
  <c r="G100" i="785"/>
  <c r="C100" i="785"/>
  <c r="B100" i="785"/>
  <c r="F100" i="785" s="1"/>
  <c r="M100" i="785" s="1"/>
  <c r="S99" i="785"/>
  <c r="Q99" i="785"/>
  <c r="P99" i="785"/>
  <c r="O99" i="785"/>
  <c r="J99" i="785"/>
  <c r="H99" i="785"/>
  <c r="G99" i="785"/>
  <c r="C99" i="785"/>
  <c r="Q98" i="785"/>
  <c r="P98" i="785"/>
  <c r="O98" i="785"/>
  <c r="J98" i="785"/>
  <c r="H98" i="785"/>
  <c r="G98" i="785"/>
  <c r="C98" i="785"/>
  <c r="B98" i="785"/>
  <c r="F98" i="785" s="1"/>
  <c r="M98" i="785" s="1"/>
  <c r="S97" i="785"/>
  <c r="Q97" i="785"/>
  <c r="P97" i="785"/>
  <c r="O97" i="785"/>
  <c r="J97" i="785"/>
  <c r="H97" i="785"/>
  <c r="G97" i="785"/>
  <c r="C97" i="785"/>
  <c r="Q96" i="785"/>
  <c r="P96" i="785"/>
  <c r="O96" i="785"/>
  <c r="J96" i="785"/>
  <c r="S96" i="785"/>
  <c r="H96" i="785"/>
  <c r="G96" i="785"/>
  <c r="C96" i="785"/>
  <c r="B96" i="785"/>
  <c r="F96" i="785" s="1"/>
  <c r="M96" i="785" s="1"/>
  <c r="S95" i="785"/>
  <c r="Q95" i="785"/>
  <c r="P95" i="785"/>
  <c r="O95" i="785"/>
  <c r="J95" i="785"/>
  <c r="H95" i="785"/>
  <c r="G95" i="785"/>
  <c r="C95" i="785"/>
  <c r="Q94" i="785"/>
  <c r="P94" i="785"/>
  <c r="O94" i="785"/>
  <c r="J94" i="785"/>
  <c r="H94" i="785"/>
  <c r="G94" i="785"/>
  <c r="C94" i="785"/>
  <c r="B94" i="785"/>
  <c r="F94" i="785" s="1"/>
  <c r="M94" i="785" s="1"/>
  <c r="S93" i="785"/>
  <c r="Q93" i="785"/>
  <c r="P93" i="785"/>
  <c r="O93" i="785"/>
  <c r="J93" i="785"/>
  <c r="H93" i="785"/>
  <c r="G93" i="785"/>
  <c r="C93" i="785"/>
  <c r="B121" i="785"/>
  <c r="F121" i="785" s="1"/>
  <c r="Q92" i="785"/>
  <c r="P92" i="785"/>
  <c r="O92" i="785"/>
  <c r="M92" i="785"/>
  <c r="J92" i="785"/>
  <c r="H92" i="785"/>
  <c r="G92" i="785"/>
  <c r="C92" i="785"/>
  <c r="B92" i="785"/>
  <c r="F92" i="785" s="1"/>
  <c r="S91" i="785"/>
  <c r="Q91" i="785"/>
  <c r="P91" i="785"/>
  <c r="O91" i="785"/>
  <c r="J91" i="785"/>
  <c r="H91" i="785"/>
  <c r="G91" i="785"/>
  <c r="C91" i="785"/>
  <c r="Q90" i="785"/>
  <c r="P90" i="785"/>
  <c r="O90" i="785"/>
  <c r="J90" i="785"/>
  <c r="H90" i="785"/>
  <c r="G90" i="785"/>
  <c r="C90" i="785"/>
  <c r="B90" i="785"/>
  <c r="F90" i="785" s="1"/>
  <c r="M90" i="785" s="1"/>
  <c r="S89" i="785"/>
  <c r="Q89" i="785"/>
  <c r="P89" i="785"/>
  <c r="O89" i="785"/>
  <c r="J89" i="785"/>
  <c r="H89" i="785"/>
  <c r="G89" i="785"/>
  <c r="C89" i="785"/>
  <c r="Q88" i="785"/>
  <c r="P88" i="785"/>
  <c r="O88" i="785"/>
  <c r="M88" i="785"/>
  <c r="J88" i="785"/>
  <c r="S88" i="785"/>
  <c r="H88" i="785"/>
  <c r="G88" i="785"/>
  <c r="C88" i="785"/>
  <c r="B88" i="785"/>
  <c r="F88" i="785" s="1"/>
  <c r="S87" i="785"/>
  <c r="Q87" i="785"/>
  <c r="P87" i="785"/>
  <c r="O87" i="785"/>
  <c r="J87" i="785"/>
  <c r="H87" i="785"/>
  <c r="G87" i="785"/>
  <c r="C87" i="785"/>
  <c r="Q86" i="785"/>
  <c r="P86" i="785"/>
  <c r="O86" i="785"/>
  <c r="J86" i="785"/>
  <c r="S86" i="785"/>
  <c r="H86" i="785"/>
  <c r="G86" i="785"/>
  <c r="C86" i="785"/>
  <c r="B86" i="785"/>
  <c r="F86" i="785" s="1"/>
  <c r="M86" i="785" s="1"/>
  <c r="S85" i="785"/>
  <c r="Q85" i="785"/>
  <c r="P85" i="785"/>
  <c r="O85" i="785"/>
  <c r="J85" i="785"/>
  <c r="H85" i="785"/>
  <c r="G85" i="785"/>
  <c r="C85" i="785"/>
  <c r="Q84" i="785"/>
  <c r="P84" i="785"/>
  <c r="O84" i="785"/>
  <c r="J84" i="785"/>
  <c r="H84" i="785"/>
  <c r="G84" i="785"/>
  <c r="C84" i="785"/>
  <c r="B84" i="785"/>
  <c r="F84" i="785" s="1"/>
  <c r="M84" i="785" s="1"/>
  <c r="S83" i="785"/>
  <c r="Q83" i="785"/>
  <c r="P83" i="785"/>
  <c r="O83" i="785"/>
  <c r="J83" i="785"/>
  <c r="H83" i="785"/>
  <c r="G83" i="785"/>
  <c r="C83" i="785"/>
  <c r="Q82" i="785"/>
  <c r="P82" i="785"/>
  <c r="O82" i="785"/>
  <c r="J82" i="785"/>
  <c r="H82" i="785"/>
  <c r="G82" i="785"/>
  <c r="C82" i="785"/>
  <c r="B82" i="785"/>
  <c r="F82" i="785" s="1"/>
  <c r="M82" i="785" s="1"/>
  <c r="S81" i="785"/>
  <c r="Q81" i="785"/>
  <c r="P81" i="785"/>
  <c r="O81" i="785"/>
  <c r="J81" i="785"/>
  <c r="H81" i="785"/>
  <c r="G81" i="785"/>
  <c r="C81" i="785"/>
  <c r="Q80" i="785"/>
  <c r="P80" i="785"/>
  <c r="O80" i="785"/>
  <c r="J80" i="785"/>
  <c r="H80" i="785"/>
  <c r="G80" i="785"/>
  <c r="C80" i="785"/>
  <c r="B80" i="785"/>
  <c r="F80" i="785" s="1"/>
  <c r="M80" i="785" s="1"/>
  <c r="S79" i="785"/>
  <c r="Q79" i="785"/>
  <c r="P79" i="785"/>
  <c r="O79" i="785"/>
  <c r="J79" i="785"/>
  <c r="H79" i="785"/>
  <c r="G79" i="785"/>
  <c r="C79" i="785"/>
  <c r="Q78" i="785"/>
  <c r="P78" i="785"/>
  <c r="O78" i="785"/>
  <c r="J78" i="785"/>
  <c r="S78" i="785"/>
  <c r="H78" i="785"/>
  <c r="G78" i="785"/>
  <c r="C78" i="785"/>
  <c r="B78" i="785"/>
  <c r="F78" i="785" s="1"/>
  <c r="M78" i="785" s="1"/>
  <c r="S77" i="785"/>
  <c r="Q77" i="785"/>
  <c r="P77" i="785"/>
  <c r="O77" i="785"/>
  <c r="J77" i="785"/>
  <c r="H77" i="785"/>
  <c r="G77" i="785"/>
  <c r="C77" i="785"/>
  <c r="Q76" i="785"/>
  <c r="P76" i="785"/>
  <c r="O76" i="785"/>
  <c r="J76" i="785"/>
  <c r="H76" i="785"/>
  <c r="G76" i="785"/>
  <c r="C76" i="785"/>
  <c r="B76" i="785"/>
  <c r="F76" i="785" s="1"/>
  <c r="M76" i="785" s="1"/>
  <c r="S75" i="785"/>
  <c r="Q75" i="785"/>
  <c r="P75" i="785"/>
  <c r="O75" i="785"/>
  <c r="J75" i="785"/>
  <c r="H75" i="785"/>
  <c r="G75" i="785"/>
  <c r="C75" i="785"/>
  <c r="F75" i="785" s="1"/>
  <c r="M75" i="785" s="1"/>
  <c r="Q74" i="785"/>
  <c r="P74" i="785"/>
  <c r="O74" i="785"/>
  <c r="J74" i="785"/>
  <c r="H74" i="785"/>
  <c r="G74" i="785"/>
  <c r="C74" i="785"/>
  <c r="S73" i="785"/>
  <c r="Q73" i="785"/>
  <c r="P73" i="785"/>
  <c r="O73" i="785"/>
  <c r="J73" i="785"/>
  <c r="H73" i="785"/>
  <c r="G73" i="785"/>
  <c r="C73" i="785"/>
  <c r="Q72" i="785"/>
  <c r="P72" i="785"/>
  <c r="O72" i="785"/>
  <c r="J72" i="785"/>
  <c r="S72" i="785"/>
  <c r="H72" i="785"/>
  <c r="G72" i="785"/>
  <c r="C72" i="785"/>
  <c r="S71" i="785"/>
  <c r="Q71" i="785"/>
  <c r="P71" i="785"/>
  <c r="O71" i="785"/>
  <c r="J71" i="785"/>
  <c r="H71" i="785"/>
  <c r="G71" i="785"/>
  <c r="C71" i="785"/>
  <c r="Q70" i="785"/>
  <c r="P70" i="785"/>
  <c r="O70" i="785"/>
  <c r="J70" i="785"/>
  <c r="S70" i="785"/>
  <c r="H70" i="785"/>
  <c r="G70" i="785"/>
  <c r="C70" i="785"/>
  <c r="S69" i="785"/>
  <c r="Q69" i="785"/>
  <c r="P69" i="785"/>
  <c r="O69" i="785"/>
  <c r="J69" i="785"/>
  <c r="H69" i="785"/>
  <c r="G69" i="785"/>
  <c r="C69" i="785"/>
  <c r="Q68" i="785"/>
  <c r="P68" i="785"/>
  <c r="O68" i="785"/>
  <c r="J68" i="785"/>
  <c r="S68" i="785"/>
  <c r="H68" i="785"/>
  <c r="G68" i="785"/>
  <c r="C68" i="785"/>
  <c r="S67" i="785"/>
  <c r="Q67" i="785"/>
  <c r="P67" i="785"/>
  <c r="O67" i="785"/>
  <c r="J67" i="785"/>
  <c r="H67" i="785"/>
  <c r="G67" i="785"/>
  <c r="C67" i="785"/>
  <c r="Q66" i="785"/>
  <c r="P66" i="785"/>
  <c r="O66" i="785"/>
  <c r="J66" i="785"/>
  <c r="H66" i="785"/>
  <c r="G66" i="785"/>
  <c r="C66" i="785"/>
  <c r="S65" i="785"/>
  <c r="Q65" i="785"/>
  <c r="P65" i="785"/>
  <c r="O65" i="785"/>
  <c r="J65" i="785"/>
  <c r="H65" i="785"/>
  <c r="G65" i="785"/>
  <c r="C65" i="785"/>
  <c r="Q64" i="785"/>
  <c r="P64" i="785"/>
  <c r="O64" i="785"/>
  <c r="J64" i="785"/>
  <c r="S64" i="785"/>
  <c r="H64" i="785"/>
  <c r="G64" i="785"/>
  <c r="C64" i="785"/>
  <c r="S63" i="785"/>
  <c r="Q63" i="785"/>
  <c r="P63" i="785"/>
  <c r="O63" i="785"/>
  <c r="J63" i="785"/>
  <c r="H63" i="785"/>
  <c r="G63" i="785"/>
  <c r="C63" i="785"/>
  <c r="Q62" i="785"/>
  <c r="P62" i="785"/>
  <c r="O62" i="785"/>
  <c r="J62" i="785"/>
  <c r="S62" i="785"/>
  <c r="H62" i="785"/>
  <c r="G62" i="785"/>
  <c r="C62" i="785"/>
  <c r="B73" i="785"/>
  <c r="F73" i="785" s="1"/>
  <c r="M73" i="785" s="1"/>
  <c r="S61" i="785"/>
  <c r="Q61" i="785"/>
  <c r="P61" i="785"/>
  <c r="O61" i="785"/>
  <c r="J61" i="785"/>
  <c r="H61" i="785"/>
  <c r="G61" i="785"/>
  <c r="E61" i="785"/>
  <c r="C61" i="785"/>
  <c r="Q60" i="785"/>
  <c r="P60" i="785"/>
  <c r="O60" i="785"/>
  <c r="S60" i="785" s="1"/>
  <c r="J60" i="785"/>
  <c r="H60" i="785"/>
  <c r="G60" i="785"/>
  <c r="E60" i="785"/>
  <c r="C60" i="785"/>
  <c r="Q59" i="785"/>
  <c r="P59" i="785"/>
  <c r="O59" i="785"/>
  <c r="J59" i="785"/>
  <c r="S59" i="785"/>
  <c r="H59" i="785"/>
  <c r="G59" i="785"/>
  <c r="E59" i="785"/>
  <c r="C59" i="785"/>
  <c r="Q58" i="785"/>
  <c r="P58" i="785"/>
  <c r="O58" i="785"/>
  <c r="J58" i="785"/>
  <c r="H58" i="785"/>
  <c r="G58" i="785"/>
  <c r="E58" i="785"/>
  <c r="C58" i="785"/>
  <c r="S57" i="785"/>
  <c r="Q57" i="785"/>
  <c r="P57" i="785"/>
  <c r="O57" i="785"/>
  <c r="J57" i="785"/>
  <c r="H57" i="785"/>
  <c r="G57" i="785"/>
  <c r="E57" i="785"/>
  <c r="C57" i="785"/>
  <c r="Q56" i="785"/>
  <c r="P56" i="785"/>
  <c r="O56" i="785"/>
  <c r="S56" i="785" s="1"/>
  <c r="J56" i="785"/>
  <c r="H56" i="785"/>
  <c r="G56" i="785"/>
  <c r="E56" i="785"/>
  <c r="C56" i="785"/>
  <c r="Q55" i="785"/>
  <c r="P55" i="785"/>
  <c r="O55" i="785"/>
  <c r="J55" i="785"/>
  <c r="S55" i="785"/>
  <c r="H55" i="785"/>
  <c r="G55" i="785"/>
  <c r="E55" i="785"/>
  <c r="C55" i="785"/>
  <c r="B55" i="785"/>
  <c r="F55" i="785" s="1"/>
  <c r="M55" i="785" s="1"/>
  <c r="Q54" i="785"/>
  <c r="P54" i="785"/>
  <c r="O54" i="785"/>
  <c r="J54" i="785"/>
  <c r="S54" i="785"/>
  <c r="H54" i="785"/>
  <c r="G54" i="785"/>
  <c r="E54" i="785"/>
  <c r="C54" i="785"/>
  <c r="S53" i="785"/>
  <c r="Q53" i="785"/>
  <c r="P53" i="785"/>
  <c r="O53" i="785"/>
  <c r="J53" i="785"/>
  <c r="H53" i="785"/>
  <c r="G53" i="785"/>
  <c r="E53" i="785"/>
  <c r="C53" i="785"/>
  <c r="Q52" i="785"/>
  <c r="P52" i="785"/>
  <c r="O52" i="785"/>
  <c r="S52" i="785" s="1"/>
  <c r="J52" i="785"/>
  <c r="H52" i="785"/>
  <c r="G52" i="785"/>
  <c r="E52" i="785"/>
  <c r="C52" i="785"/>
  <c r="Q51" i="785"/>
  <c r="P51" i="785"/>
  <c r="O51" i="785"/>
  <c r="J51" i="785"/>
  <c r="S51" i="785"/>
  <c r="H51" i="785"/>
  <c r="G51" i="785"/>
  <c r="E51" i="785"/>
  <c r="C51" i="785"/>
  <c r="B51" i="785"/>
  <c r="F51" i="785" s="1"/>
  <c r="M51" i="785" s="1"/>
  <c r="Q50" i="785"/>
  <c r="P50" i="785"/>
  <c r="O50" i="785"/>
  <c r="J50" i="785"/>
  <c r="H50" i="785"/>
  <c r="G50" i="785"/>
  <c r="E50" i="785"/>
  <c r="C50" i="785"/>
  <c r="S49" i="785"/>
  <c r="Q49" i="785"/>
  <c r="P49" i="785"/>
  <c r="O49" i="785"/>
  <c r="J49" i="785"/>
  <c r="H49" i="785"/>
  <c r="G49" i="785"/>
  <c r="E49" i="785"/>
  <c r="C49" i="785"/>
  <c r="Q48" i="785"/>
  <c r="P48" i="785"/>
  <c r="O48" i="785"/>
  <c r="J48" i="785"/>
  <c r="H48" i="785"/>
  <c r="G48" i="785"/>
  <c r="E48" i="785"/>
  <c r="C48" i="785"/>
  <c r="Q47" i="785"/>
  <c r="P47" i="785"/>
  <c r="O47" i="785"/>
  <c r="J47" i="785"/>
  <c r="S47" i="785"/>
  <c r="H47" i="785"/>
  <c r="G47" i="785"/>
  <c r="E47" i="785"/>
  <c r="C47" i="785"/>
  <c r="Q46" i="785"/>
  <c r="P46" i="785"/>
  <c r="O46" i="785"/>
  <c r="J46" i="785"/>
  <c r="S46" i="785"/>
  <c r="H46" i="785"/>
  <c r="G46" i="785"/>
  <c r="E46" i="785"/>
  <c r="C46" i="785"/>
  <c r="B46" i="785"/>
  <c r="F46" i="785" s="1"/>
  <c r="M46" i="785" s="1"/>
  <c r="S45" i="785"/>
  <c r="Q45" i="785"/>
  <c r="P45" i="785"/>
  <c r="O45" i="785"/>
  <c r="J45" i="785"/>
  <c r="H45" i="785"/>
  <c r="G45" i="785"/>
  <c r="E45" i="785"/>
  <c r="C45" i="785"/>
  <c r="Q44" i="785"/>
  <c r="P44" i="785"/>
  <c r="O44" i="785"/>
  <c r="J44" i="785"/>
  <c r="S44" i="785"/>
  <c r="H44" i="785"/>
  <c r="G44" i="785"/>
  <c r="E44" i="785"/>
  <c r="C44" i="785"/>
  <c r="Q43" i="785"/>
  <c r="P43" i="785"/>
  <c r="O43" i="785"/>
  <c r="J43" i="785"/>
  <c r="S43" i="785"/>
  <c r="H43" i="785"/>
  <c r="G43" i="785"/>
  <c r="E43" i="785"/>
  <c r="C43" i="785"/>
  <c r="Q42" i="785"/>
  <c r="P42" i="785"/>
  <c r="O42" i="785"/>
  <c r="J42" i="785"/>
  <c r="H42" i="785"/>
  <c r="G42" i="785"/>
  <c r="E42" i="785"/>
  <c r="C42" i="785"/>
  <c r="Q41" i="785"/>
  <c r="P41" i="785"/>
  <c r="O41" i="785"/>
  <c r="J41" i="785"/>
  <c r="S41" i="785"/>
  <c r="H41" i="785"/>
  <c r="G41" i="785"/>
  <c r="E41" i="785"/>
  <c r="C41" i="785"/>
  <c r="B41" i="785"/>
  <c r="F41" i="785" s="1"/>
  <c r="M41" i="785" s="1"/>
  <c r="S40" i="785"/>
  <c r="Q40" i="785"/>
  <c r="P40" i="785"/>
  <c r="O40" i="785"/>
  <c r="J40" i="785"/>
  <c r="H40" i="785"/>
  <c r="G40" i="785"/>
  <c r="E40" i="785"/>
  <c r="C40" i="785"/>
  <c r="S39" i="785"/>
  <c r="Q39" i="785"/>
  <c r="P39" i="785"/>
  <c r="O39" i="785"/>
  <c r="J39" i="785"/>
  <c r="H39" i="785"/>
  <c r="G39" i="785"/>
  <c r="E39" i="785"/>
  <c r="C39" i="785"/>
  <c r="Q38" i="785"/>
  <c r="P38" i="785"/>
  <c r="O38" i="785"/>
  <c r="J38" i="785"/>
  <c r="S38" i="785"/>
  <c r="H38" i="785"/>
  <c r="G38" i="785"/>
  <c r="E38" i="785"/>
  <c r="C38" i="785"/>
  <c r="Q37" i="785"/>
  <c r="P37" i="785"/>
  <c r="O37" i="785"/>
  <c r="J37" i="785"/>
  <c r="S37" i="785"/>
  <c r="H37" i="785"/>
  <c r="G37" i="785"/>
  <c r="E37" i="785"/>
  <c r="C37" i="785"/>
  <c r="B37" i="785"/>
  <c r="F37" i="785" s="1"/>
  <c r="M37" i="785" s="1"/>
  <c r="S36" i="785"/>
  <c r="Q36" i="785"/>
  <c r="P36" i="785"/>
  <c r="O36" i="785"/>
  <c r="J36" i="785"/>
  <c r="H36" i="785"/>
  <c r="G36" i="785"/>
  <c r="E36" i="785"/>
  <c r="C36" i="785"/>
  <c r="S35" i="785"/>
  <c r="Q35" i="785"/>
  <c r="P35" i="785"/>
  <c r="O35" i="785"/>
  <c r="J35" i="785"/>
  <c r="H35" i="785"/>
  <c r="G35" i="785"/>
  <c r="E35" i="785"/>
  <c r="C35" i="785"/>
  <c r="Q34" i="785"/>
  <c r="P34" i="785"/>
  <c r="O34" i="785"/>
  <c r="J34" i="785"/>
  <c r="H34" i="785"/>
  <c r="G34" i="785"/>
  <c r="E34" i="785"/>
  <c r="C34" i="785"/>
  <c r="Q33" i="785"/>
  <c r="P33" i="785"/>
  <c r="O33" i="785"/>
  <c r="J33" i="785"/>
  <c r="S33" i="785"/>
  <c r="H33" i="785"/>
  <c r="G33" i="785"/>
  <c r="E33" i="785"/>
  <c r="C33" i="785"/>
  <c r="S32" i="785"/>
  <c r="Q32" i="785"/>
  <c r="P32" i="785"/>
  <c r="O32" i="785"/>
  <c r="J32" i="785"/>
  <c r="H32" i="785"/>
  <c r="G32" i="785"/>
  <c r="E32" i="785"/>
  <c r="C32" i="785"/>
  <c r="S31" i="785"/>
  <c r="Q31" i="785"/>
  <c r="P31" i="785"/>
  <c r="O31" i="785"/>
  <c r="J31" i="785"/>
  <c r="H31" i="785"/>
  <c r="G31" i="785"/>
  <c r="E31" i="785"/>
  <c r="C31" i="785"/>
  <c r="Q30" i="785"/>
  <c r="P30" i="785"/>
  <c r="O30" i="785"/>
  <c r="J30" i="785"/>
  <c r="S30" i="785"/>
  <c r="H30" i="785"/>
  <c r="G30" i="785"/>
  <c r="E30" i="785"/>
  <c r="C30" i="785"/>
  <c r="Q29" i="785"/>
  <c r="P29" i="785"/>
  <c r="O29" i="785"/>
  <c r="J29" i="785"/>
  <c r="S29" i="785"/>
  <c r="H29" i="785"/>
  <c r="G29" i="785"/>
  <c r="E29" i="785"/>
  <c r="C29" i="785"/>
  <c r="S28" i="785"/>
  <c r="Q28" i="785"/>
  <c r="P28" i="785"/>
  <c r="O28" i="785"/>
  <c r="J28" i="785"/>
  <c r="H28" i="785"/>
  <c r="G28" i="785"/>
  <c r="E28" i="785"/>
  <c r="C28" i="785"/>
  <c r="S27" i="785"/>
  <c r="Q27" i="785"/>
  <c r="P27" i="785"/>
  <c r="O27" i="785"/>
  <c r="J27" i="785"/>
  <c r="H27" i="785"/>
  <c r="G27" i="785"/>
  <c r="E27" i="785"/>
  <c r="C27" i="785"/>
  <c r="Q26" i="785"/>
  <c r="P26" i="785"/>
  <c r="O26" i="785"/>
  <c r="J26" i="785"/>
  <c r="H26" i="785"/>
  <c r="G26" i="785"/>
  <c r="E26" i="785"/>
  <c r="C26" i="785"/>
  <c r="Q25" i="785"/>
  <c r="P25" i="785"/>
  <c r="O25" i="785"/>
  <c r="J25" i="785"/>
  <c r="S25" i="785"/>
  <c r="H25" i="785"/>
  <c r="G25" i="785"/>
  <c r="E25" i="785"/>
  <c r="C25" i="785"/>
  <c r="S24" i="785"/>
  <c r="Q24" i="785"/>
  <c r="P24" i="785"/>
  <c r="O24" i="785"/>
  <c r="J24" i="785"/>
  <c r="H24" i="785"/>
  <c r="G24" i="785"/>
  <c r="E24" i="785"/>
  <c r="C24" i="785"/>
  <c r="S23" i="785"/>
  <c r="Q23" i="785"/>
  <c r="P23" i="785"/>
  <c r="O23" i="785"/>
  <c r="J23" i="785"/>
  <c r="H23" i="785"/>
  <c r="G23" i="785"/>
  <c r="E23" i="785"/>
  <c r="C23" i="785"/>
  <c r="Q22" i="785"/>
  <c r="P22" i="785"/>
  <c r="O22" i="785"/>
  <c r="J22" i="785"/>
  <c r="S22" i="785"/>
  <c r="H22" i="785"/>
  <c r="G22" i="785"/>
  <c r="E22" i="785"/>
  <c r="C22" i="785"/>
  <c r="Q21" i="785"/>
  <c r="P21" i="785"/>
  <c r="O21" i="785"/>
  <c r="J21" i="785"/>
  <c r="S21" i="785"/>
  <c r="H21" i="785"/>
  <c r="G21" i="785"/>
  <c r="E21" i="785"/>
  <c r="C21" i="785"/>
  <c r="S20" i="785"/>
  <c r="Q20" i="785"/>
  <c r="P20" i="785"/>
  <c r="O20" i="785"/>
  <c r="J20" i="785"/>
  <c r="H20" i="785"/>
  <c r="G20" i="785"/>
  <c r="E20" i="785"/>
  <c r="C20" i="785"/>
  <c r="S19" i="785"/>
  <c r="Q19" i="785"/>
  <c r="P19" i="785"/>
  <c r="O19" i="785"/>
  <c r="J19" i="785"/>
  <c r="H19" i="785"/>
  <c r="G19" i="785"/>
  <c r="E19" i="785"/>
  <c r="C19" i="785"/>
  <c r="Q18" i="785"/>
  <c r="P18" i="785"/>
  <c r="O18" i="785"/>
  <c r="J18" i="785"/>
  <c r="H18" i="785"/>
  <c r="G18" i="785"/>
  <c r="E18" i="785"/>
  <c r="C18" i="785"/>
  <c r="Q17" i="785"/>
  <c r="P17" i="785"/>
  <c r="O17" i="785"/>
  <c r="J17" i="785"/>
  <c r="S17" i="785"/>
  <c r="H17" i="785"/>
  <c r="G17" i="785"/>
  <c r="E17" i="785"/>
  <c r="C17" i="785"/>
  <c r="S16" i="785"/>
  <c r="Q16" i="785"/>
  <c r="P16" i="785"/>
  <c r="O16" i="785"/>
  <c r="J16" i="785"/>
  <c r="H16" i="785"/>
  <c r="G16" i="785"/>
  <c r="E16" i="785"/>
  <c r="C16" i="785"/>
  <c r="S15" i="785"/>
  <c r="Q15" i="785"/>
  <c r="P15" i="785"/>
  <c r="O15" i="785"/>
  <c r="J15" i="785"/>
  <c r="H15" i="785"/>
  <c r="G15" i="785"/>
  <c r="E15" i="785"/>
  <c r="C15" i="785"/>
  <c r="Q14" i="785"/>
  <c r="P14" i="785"/>
  <c r="O14" i="785"/>
  <c r="J14" i="785"/>
  <c r="S14" i="785"/>
  <c r="H14" i="785"/>
  <c r="G14" i="785"/>
  <c r="E14" i="785"/>
  <c r="C14" i="785"/>
  <c r="Q13" i="785"/>
  <c r="P13" i="785"/>
  <c r="O13" i="785"/>
  <c r="J13" i="785"/>
  <c r="S13" i="785"/>
  <c r="H13" i="785"/>
  <c r="G13" i="785"/>
  <c r="E13" i="785"/>
  <c r="C13" i="785"/>
  <c r="S12" i="785"/>
  <c r="Q12" i="785"/>
  <c r="P12" i="785"/>
  <c r="O12" i="785"/>
  <c r="J12" i="785"/>
  <c r="H12" i="785"/>
  <c r="G12" i="785"/>
  <c r="E12" i="785"/>
  <c r="C12" i="785"/>
  <c r="S11" i="785"/>
  <c r="Q11" i="785"/>
  <c r="P11" i="785"/>
  <c r="O11" i="785"/>
  <c r="J11" i="785"/>
  <c r="H11" i="785"/>
  <c r="G11" i="785"/>
  <c r="E11" i="785"/>
  <c r="C11" i="785"/>
  <c r="Q10" i="785"/>
  <c r="P10" i="785"/>
  <c r="O10" i="785"/>
  <c r="J10" i="785"/>
  <c r="H10" i="785"/>
  <c r="G10" i="785"/>
  <c r="E10" i="785"/>
  <c r="C10" i="785"/>
  <c r="Q9" i="785"/>
  <c r="P9" i="785"/>
  <c r="O9" i="785"/>
  <c r="J9" i="785"/>
  <c r="S9" i="785"/>
  <c r="H9" i="785"/>
  <c r="G9" i="785"/>
  <c r="E9" i="785"/>
  <c r="C9" i="785"/>
  <c r="S8" i="785"/>
  <c r="Q8" i="785"/>
  <c r="P8" i="785"/>
  <c r="O8" i="785"/>
  <c r="J8" i="785"/>
  <c r="H8" i="785"/>
  <c r="G8" i="785"/>
  <c r="E8" i="785"/>
  <c r="C8" i="785"/>
  <c r="S7" i="785"/>
  <c r="Q7" i="785"/>
  <c r="P7" i="785"/>
  <c r="O7" i="785"/>
  <c r="J7" i="785"/>
  <c r="H7" i="785"/>
  <c r="G7" i="785"/>
  <c r="E7" i="785"/>
  <c r="C7" i="785"/>
  <c r="Q6" i="785"/>
  <c r="P6" i="785"/>
  <c r="O6" i="785"/>
  <c r="J6" i="785"/>
  <c r="S6" i="785"/>
  <c r="H6" i="785"/>
  <c r="G6" i="785"/>
  <c r="E6" i="785"/>
  <c r="C6" i="785"/>
  <c r="Q5" i="785"/>
  <c r="P5" i="785"/>
  <c r="O5" i="785"/>
  <c r="J5" i="785"/>
  <c r="S5" i="785"/>
  <c r="H5" i="785"/>
  <c r="G5" i="785"/>
  <c r="E5" i="785"/>
  <c r="C5" i="785"/>
  <c r="S4" i="785"/>
  <c r="Q4" i="785"/>
  <c r="P4" i="785"/>
  <c r="O4" i="785"/>
  <c r="J4" i="785"/>
  <c r="H4" i="785"/>
  <c r="G4" i="785"/>
  <c r="G369" i="785" s="1"/>
  <c r="E4" i="785"/>
  <c r="C4" i="785"/>
  <c r="S3" i="785"/>
  <c r="Q3" i="785"/>
  <c r="P3" i="785"/>
  <c r="P369" i="785" s="1"/>
  <c r="O3" i="785"/>
  <c r="H3" i="785"/>
  <c r="E3" i="785"/>
  <c r="C3" i="785"/>
  <c r="B31" i="785"/>
  <c r="F31" i="785" s="1"/>
  <c r="M31" i="785" s="1"/>
  <c r="S114" i="785" l="1"/>
  <c r="B248" i="785"/>
  <c r="S298" i="785"/>
  <c r="S314" i="785"/>
  <c r="F367" i="785"/>
  <c r="M367" i="785" s="1"/>
  <c r="S122" i="785"/>
  <c r="S346" i="785"/>
  <c r="S362" i="785"/>
  <c r="S130" i="785"/>
  <c r="S306" i="785"/>
  <c r="S330" i="785"/>
  <c r="S338" i="785"/>
  <c r="S354" i="785"/>
  <c r="S138" i="785"/>
  <c r="B275" i="785"/>
  <c r="F275" i="785" s="1"/>
  <c r="M275" i="785" s="1"/>
  <c r="O369" i="785"/>
  <c r="B6" i="785"/>
  <c r="F6" i="785" s="1"/>
  <c r="M6" i="785" s="1"/>
  <c r="B10" i="785"/>
  <c r="F10" i="785" s="1"/>
  <c r="M10" i="785" s="1"/>
  <c r="B14" i="785"/>
  <c r="F14" i="785" s="1"/>
  <c r="M14" i="785" s="1"/>
  <c r="B18" i="785"/>
  <c r="F18" i="785" s="1"/>
  <c r="M18" i="785" s="1"/>
  <c r="B22" i="785"/>
  <c r="F22" i="785" s="1"/>
  <c r="M22" i="785" s="1"/>
  <c r="B26" i="785"/>
  <c r="F26" i="785" s="1"/>
  <c r="M26" i="785" s="1"/>
  <c r="B30" i="785"/>
  <c r="F30" i="785" s="1"/>
  <c r="M30" i="785" s="1"/>
  <c r="B60" i="785"/>
  <c r="F60" i="785" s="1"/>
  <c r="M60" i="785" s="1"/>
  <c r="B56" i="785"/>
  <c r="F56" i="785" s="1"/>
  <c r="M56" i="785" s="1"/>
  <c r="B52" i="785"/>
  <c r="F52" i="785" s="1"/>
  <c r="M52" i="785" s="1"/>
  <c r="B48" i="785"/>
  <c r="F48" i="785" s="1"/>
  <c r="M48" i="785" s="1"/>
  <c r="B44" i="785"/>
  <c r="F44" i="785" s="1"/>
  <c r="M44" i="785" s="1"/>
  <c r="B61" i="785"/>
  <c r="F61" i="785" s="1"/>
  <c r="M61" i="785" s="1"/>
  <c r="B57" i="785"/>
  <c r="F57" i="785" s="1"/>
  <c r="M57" i="785" s="1"/>
  <c r="B53" i="785"/>
  <c r="F53" i="785" s="1"/>
  <c r="M53" i="785" s="1"/>
  <c r="B49" i="785"/>
  <c r="F49" i="785" s="1"/>
  <c r="M49" i="785" s="1"/>
  <c r="B45" i="785"/>
  <c r="F45" i="785" s="1"/>
  <c r="M45" i="785" s="1"/>
  <c r="B58" i="785"/>
  <c r="F58" i="785" s="1"/>
  <c r="M58" i="785" s="1"/>
  <c r="B38" i="785"/>
  <c r="F38" i="785" s="1"/>
  <c r="M38" i="785" s="1"/>
  <c r="B42" i="785"/>
  <c r="F42" i="785" s="1"/>
  <c r="M42" i="785" s="1"/>
  <c r="B50" i="785"/>
  <c r="F50" i="785" s="1"/>
  <c r="M50" i="785" s="1"/>
  <c r="S76" i="785"/>
  <c r="S92" i="785"/>
  <c r="S102" i="785"/>
  <c r="F146" i="785"/>
  <c r="M146" i="785" s="1"/>
  <c r="S154" i="785"/>
  <c r="B162" i="785"/>
  <c r="F162" i="785" s="1"/>
  <c r="M162" i="785" s="1"/>
  <c r="S171" i="785"/>
  <c r="B176" i="785"/>
  <c r="F176" i="785" s="1"/>
  <c r="M176" i="785" s="1"/>
  <c r="Q369" i="785"/>
  <c r="B5" i="785"/>
  <c r="F5" i="785" s="1"/>
  <c r="M5" i="785" s="1"/>
  <c r="B9" i="785"/>
  <c r="F9" i="785" s="1"/>
  <c r="M9" i="785" s="1"/>
  <c r="B13" i="785"/>
  <c r="F13" i="785" s="1"/>
  <c r="M13" i="785" s="1"/>
  <c r="B17" i="785"/>
  <c r="F17" i="785" s="1"/>
  <c r="M17" i="785" s="1"/>
  <c r="B21" i="785"/>
  <c r="F21" i="785" s="1"/>
  <c r="M21" i="785" s="1"/>
  <c r="B25" i="785"/>
  <c r="F25" i="785" s="1"/>
  <c r="M25" i="785" s="1"/>
  <c r="B29" i="785"/>
  <c r="F29" i="785" s="1"/>
  <c r="M29" i="785" s="1"/>
  <c r="B33" i="785"/>
  <c r="F33" i="785" s="1"/>
  <c r="M33" i="785" s="1"/>
  <c r="F150" i="785"/>
  <c r="M150" i="785" s="1"/>
  <c r="B189" i="785"/>
  <c r="F189" i="785" s="1"/>
  <c r="M189" i="785" s="1"/>
  <c r="F3" i="785"/>
  <c r="B12" i="785"/>
  <c r="F12" i="785" s="1"/>
  <c r="M12" i="785" s="1"/>
  <c r="B16" i="785"/>
  <c r="F16" i="785" s="1"/>
  <c r="M16" i="785" s="1"/>
  <c r="B20" i="785"/>
  <c r="F20" i="785" s="1"/>
  <c r="M20" i="785" s="1"/>
  <c r="B24" i="785"/>
  <c r="F24" i="785" s="1"/>
  <c r="M24" i="785" s="1"/>
  <c r="B28" i="785"/>
  <c r="F28" i="785" s="1"/>
  <c r="M28" i="785" s="1"/>
  <c r="B32" i="785"/>
  <c r="F32" i="785" s="1"/>
  <c r="M32" i="785" s="1"/>
  <c r="F34" i="785"/>
  <c r="M34" i="785" s="1"/>
  <c r="B36" i="785"/>
  <c r="F36" i="785" s="1"/>
  <c r="M36" i="785" s="1"/>
  <c r="B40" i="785"/>
  <c r="F40" i="785" s="1"/>
  <c r="M40" i="785" s="1"/>
  <c r="S84" i="785"/>
  <c r="S94" i="785"/>
  <c r="S110" i="785"/>
  <c r="M139" i="785"/>
  <c r="B183" i="785"/>
  <c r="F183" i="785" s="1"/>
  <c r="M183" i="785" s="1"/>
  <c r="B175" i="785"/>
  <c r="F175" i="785" s="1"/>
  <c r="M175" i="785" s="1"/>
  <c r="B180" i="785"/>
  <c r="F180" i="785" s="1"/>
  <c r="M180" i="785" s="1"/>
  <c r="B172" i="785"/>
  <c r="F172" i="785" s="1"/>
  <c r="M172" i="785" s="1"/>
  <c r="B177" i="785"/>
  <c r="F177" i="785" s="1"/>
  <c r="M177" i="785" s="1"/>
  <c r="B169" i="785"/>
  <c r="F169" i="785" s="1"/>
  <c r="M169" i="785" s="1"/>
  <c r="B167" i="785"/>
  <c r="F167" i="785" s="1"/>
  <c r="M167" i="785" s="1"/>
  <c r="B165" i="785"/>
  <c r="F165" i="785" s="1"/>
  <c r="M165" i="785" s="1"/>
  <c r="B163" i="785"/>
  <c r="F163" i="785" s="1"/>
  <c r="M163" i="785" s="1"/>
  <c r="B161" i="785"/>
  <c r="F161" i="785" s="1"/>
  <c r="M161" i="785" s="1"/>
  <c r="B159" i="785"/>
  <c r="F159" i="785" s="1"/>
  <c r="M159" i="785" s="1"/>
  <c r="B157" i="785"/>
  <c r="F157" i="785" s="1"/>
  <c r="M157" i="785" s="1"/>
  <c r="B155" i="785"/>
  <c r="F155" i="785" s="1"/>
  <c r="M155" i="785" s="1"/>
  <c r="B182" i="785"/>
  <c r="F182" i="785" s="1"/>
  <c r="M182" i="785" s="1"/>
  <c r="B174" i="785"/>
  <c r="F174" i="785" s="1"/>
  <c r="M174" i="785" s="1"/>
  <c r="B179" i="785"/>
  <c r="F179" i="785" s="1"/>
  <c r="M179" i="785" s="1"/>
  <c r="B171" i="785"/>
  <c r="F171" i="785" s="1"/>
  <c r="M171" i="785" s="1"/>
  <c r="F154" i="785"/>
  <c r="M154" i="785" s="1"/>
  <c r="B178" i="785"/>
  <c r="F178" i="785" s="1"/>
  <c r="M178" i="785" s="1"/>
  <c r="B170" i="785"/>
  <c r="F170" i="785" s="1"/>
  <c r="M170" i="785" s="1"/>
  <c r="I369" i="785"/>
  <c r="B43" i="785"/>
  <c r="F43" i="785" s="1"/>
  <c r="M43" i="785" s="1"/>
  <c r="B47" i="785"/>
  <c r="F47" i="785" s="1"/>
  <c r="M47" i="785" s="1"/>
  <c r="B59" i="785"/>
  <c r="F59" i="785" s="1"/>
  <c r="M59" i="785" s="1"/>
  <c r="S90" i="785"/>
  <c r="S100" i="785"/>
  <c r="F140" i="785"/>
  <c r="M140" i="785" s="1"/>
  <c r="S148" i="785"/>
  <c r="B156" i="785"/>
  <c r="F156" i="785" s="1"/>
  <c r="M156" i="785" s="1"/>
  <c r="S164" i="785"/>
  <c r="B173" i="785"/>
  <c r="F173" i="785" s="1"/>
  <c r="M173" i="785" s="1"/>
  <c r="B200" i="785"/>
  <c r="F200" i="785" s="1"/>
  <c r="M200" i="785" s="1"/>
  <c r="H369" i="785"/>
  <c r="B4" i="785"/>
  <c r="F4" i="785" s="1"/>
  <c r="M4" i="785" s="1"/>
  <c r="B8" i="785"/>
  <c r="F8" i="785" s="1"/>
  <c r="M8" i="785" s="1"/>
  <c r="J369" i="785"/>
  <c r="B7" i="785"/>
  <c r="F7" i="785" s="1"/>
  <c r="M7" i="785" s="1"/>
  <c r="B11" i="785"/>
  <c r="F11" i="785" s="1"/>
  <c r="M11" i="785" s="1"/>
  <c r="B15" i="785"/>
  <c r="F15" i="785" s="1"/>
  <c r="M15" i="785" s="1"/>
  <c r="B19" i="785"/>
  <c r="F19" i="785" s="1"/>
  <c r="M19" i="785" s="1"/>
  <c r="B23" i="785"/>
  <c r="F23" i="785" s="1"/>
  <c r="M23" i="785" s="1"/>
  <c r="B27" i="785"/>
  <c r="F27" i="785" s="1"/>
  <c r="M27" i="785" s="1"/>
  <c r="B35" i="785"/>
  <c r="F35" i="785" s="1"/>
  <c r="M35" i="785" s="1"/>
  <c r="B39" i="785"/>
  <c r="F39" i="785" s="1"/>
  <c r="M39" i="785" s="1"/>
  <c r="B54" i="785"/>
  <c r="F54" i="785" s="1"/>
  <c r="M54" i="785" s="1"/>
  <c r="S80" i="785"/>
  <c r="M121" i="785"/>
  <c r="S106" i="785"/>
  <c r="F142" i="785"/>
  <c r="M142" i="785" s="1"/>
  <c r="S150" i="785"/>
  <c r="B158" i="785"/>
  <c r="F158" i="785" s="1"/>
  <c r="M158" i="785" s="1"/>
  <c r="S166" i="785"/>
  <c r="S179" i="785"/>
  <c r="S48" i="785"/>
  <c r="S152" i="785"/>
  <c r="B213" i="785"/>
  <c r="F213" i="785" s="1"/>
  <c r="M213" i="785" s="1"/>
  <c r="B211" i="785"/>
  <c r="F211" i="785" s="1"/>
  <c r="M211" i="785" s="1"/>
  <c r="B209" i="785"/>
  <c r="F209" i="785" s="1"/>
  <c r="M209" i="785" s="1"/>
  <c r="B207" i="785"/>
  <c r="F207" i="785" s="1"/>
  <c r="M207" i="785" s="1"/>
  <c r="B205" i="785"/>
  <c r="F205" i="785" s="1"/>
  <c r="M205" i="785" s="1"/>
  <c r="B203" i="785"/>
  <c r="F203" i="785" s="1"/>
  <c r="M203" i="785" s="1"/>
  <c r="B214" i="785"/>
  <c r="F214" i="785" s="1"/>
  <c r="M214" i="785" s="1"/>
  <c r="B212" i="785"/>
  <c r="F212" i="785" s="1"/>
  <c r="M212" i="785" s="1"/>
  <c r="B210" i="785"/>
  <c r="F210" i="785" s="1"/>
  <c r="M210" i="785" s="1"/>
  <c r="B208" i="785"/>
  <c r="F208" i="785" s="1"/>
  <c r="M208" i="785" s="1"/>
  <c r="B206" i="785"/>
  <c r="F206" i="785" s="1"/>
  <c r="M206" i="785" s="1"/>
  <c r="B204" i="785"/>
  <c r="F204" i="785" s="1"/>
  <c r="M204" i="785" s="1"/>
  <c r="B202" i="785"/>
  <c r="F202" i="785" s="1"/>
  <c r="M202" i="785" s="1"/>
  <c r="B199" i="785"/>
  <c r="F199" i="785" s="1"/>
  <c r="M199" i="785" s="1"/>
  <c r="B191" i="785"/>
  <c r="F191" i="785" s="1"/>
  <c r="M191" i="785" s="1"/>
  <c r="B196" i="785"/>
  <c r="F196" i="785" s="1"/>
  <c r="M196" i="785" s="1"/>
  <c r="B188" i="785"/>
  <c r="F188" i="785" s="1"/>
  <c r="M188" i="785" s="1"/>
  <c r="B201" i="785"/>
  <c r="F201" i="785" s="1"/>
  <c r="M201" i="785" s="1"/>
  <c r="B193" i="785"/>
  <c r="F193" i="785" s="1"/>
  <c r="M193" i="785" s="1"/>
  <c r="B185" i="785"/>
  <c r="F185" i="785" s="1"/>
  <c r="M185" i="785" s="1"/>
  <c r="B198" i="785"/>
  <c r="F198" i="785" s="1"/>
  <c r="M198" i="785" s="1"/>
  <c r="B190" i="785"/>
  <c r="F190" i="785" s="1"/>
  <c r="M190" i="785" s="1"/>
  <c r="F184" i="785"/>
  <c r="M184" i="785" s="1"/>
  <c r="B195" i="785"/>
  <c r="F195" i="785" s="1"/>
  <c r="M195" i="785" s="1"/>
  <c r="B187" i="785"/>
  <c r="F187" i="785" s="1"/>
  <c r="M187" i="785" s="1"/>
  <c r="B194" i="785"/>
  <c r="F194" i="785" s="1"/>
  <c r="M194" i="785" s="1"/>
  <c r="B186" i="785"/>
  <c r="F186" i="785" s="1"/>
  <c r="M186" i="785" s="1"/>
  <c r="F93" i="785"/>
  <c r="M93" i="785" s="1"/>
  <c r="F123" i="785"/>
  <c r="M123" i="785" s="1"/>
  <c r="F248" i="785"/>
  <c r="M248" i="785" s="1"/>
  <c r="B64" i="785"/>
  <c r="F64" i="785" s="1"/>
  <c r="M64" i="785" s="1"/>
  <c r="B66" i="785"/>
  <c r="F66" i="785" s="1"/>
  <c r="M66" i="785" s="1"/>
  <c r="B68" i="785"/>
  <c r="F68" i="785" s="1"/>
  <c r="M68" i="785" s="1"/>
  <c r="B70" i="785"/>
  <c r="F70" i="785" s="1"/>
  <c r="M70" i="785" s="1"/>
  <c r="B72" i="785"/>
  <c r="F72" i="785" s="1"/>
  <c r="M72" i="785" s="1"/>
  <c r="B74" i="785"/>
  <c r="F74" i="785" s="1"/>
  <c r="M74" i="785" s="1"/>
  <c r="S172" i="785"/>
  <c r="F240" i="785"/>
  <c r="M240" i="785" s="1"/>
  <c r="F62" i="785"/>
  <c r="M62" i="785" s="1"/>
  <c r="B141" i="785"/>
  <c r="F141" i="785" s="1"/>
  <c r="M141" i="785" s="1"/>
  <c r="B143" i="785"/>
  <c r="F143" i="785" s="1"/>
  <c r="M143" i="785" s="1"/>
  <c r="B145" i="785"/>
  <c r="F145" i="785" s="1"/>
  <c r="M145" i="785" s="1"/>
  <c r="B147" i="785"/>
  <c r="F147" i="785" s="1"/>
  <c r="M147" i="785" s="1"/>
  <c r="B149" i="785"/>
  <c r="F149" i="785" s="1"/>
  <c r="M149" i="785" s="1"/>
  <c r="B151" i="785"/>
  <c r="F151" i="785" s="1"/>
  <c r="M151" i="785" s="1"/>
  <c r="B153" i="785"/>
  <c r="F153" i="785" s="1"/>
  <c r="M153" i="785" s="1"/>
  <c r="S170" i="785"/>
  <c r="B77" i="785"/>
  <c r="F77" i="785" s="1"/>
  <c r="M77" i="785" s="1"/>
  <c r="B79" i="785"/>
  <c r="F79" i="785" s="1"/>
  <c r="M79" i="785" s="1"/>
  <c r="B81" i="785"/>
  <c r="F81" i="785" s="1"/>
  <c r="M81" i="785" s="1"/>
  <c r="B83" i="785"/>
  <c r="F83" i="785" s="1"/>
  <c r="M83" i="785" s="1"/>
  <c r="B85" i="785"/>
  <c r="F85" i="785" s="1"/>
  <c r="M85" i="785" s="1"/>
  <c r="B87" i="785"/>
  <c r="F87" i="785" s="1"/>
  <c r="M87" i="785" s="1"/>
  <c r="B89" i="785"/>
  <c r="F89" i="785" s="1"/>
  <c r="M89" i="785" s="1"/>
  <c r="B91" i="785"/>
  <c r="F91" i="785" s="1"/>
  <c r="M91" i="785" s="1"/>
  <c r="B95" i="785"/>
  <c r="F95" i="785" s="1"/>
  <c r="M95" i="785" s="1"/>
  <c r="B97" i="785"/>
  <c r="F97" i="785" s="1"/>
  <c r="M97" i="785" s="1"/>
  <c r="B99" i="785"/>
  <c r="F99" i="785" s="1"/>
  <c r="M99" i="785" s="1"/>
  <c r="B101" i="785"/>
  <c r="F101" i="785" s="1"/>
  <c r="M101" i="785" s="1"/>
  <c r="B103" i="785"/>
  <c r="F103" i="785" s="1"/>
  <c r="M103" i="785" s="1"/>
  <c r="B105" i="785"/>
  <c r="F105" i="785" s="1"/>
  <c r="M105" i="785" s="1"/>
  <c r="B107" i="785"/>
  <c r="F107" i="785" s="1"/>
  <c r="M107" i="785" s="1"/>
  <c r="B109" i="785"/>
  <c r="F109" i="785" s="1"/>
  <c r="M109" i="785" s="1"/>
  <c r="B111" i="785"/>
  <c r="F111" i="785" s="1"/>
  <c r="M111" i="785" s="1"/>
  <c r="B113" i="785"/>
  <c r="F113" i="785" s="1"/>
  <c r="M113" i="785" s="1"/>
  <c r="B115" i="785"/>
  <c r="F115" i="785" s="1"/>
  <c r="M115" i="785" s="1"/>
  <c r="B117" i="785"/>
  <c r="F117" i="785" s="1"/>
  <c r="M117" i="785" s="1"/>
  <c r="B119" i="785"/>
  <c r="F119" i="785" s="1"/>
  <c r="M119" i="785" s="1"/>
  <c r="B125" i="785"/>
  <c r="F125" i="785" s="1"/>
  <c r="M125" i="785" s="1"/>
  <c r="B127" i="785"/>
  <c r="F127" i="785" s="1"/>
  <c r="M127" i="785" s="1"/>
  <c r="B129" i="785"/>
  <c r="F129" i="785" s="1"/>
  <c r="M129" i="785" s="1"/>
  <c r="B131" i="785"/>
  <c r="F131" i="785" s="1"/>
  <c r="M131" i="785" s="1"/>
  <c r="B133" i="785"/>
  <c r="F133" i="785" s="1"/>
  <c r="M133" i="785" s="1"/>
  <c r="B135" i="785"/>
  <c r="F135" i="785" s="1"/>
  <c r="M135" i="785" s="1"/>
  <c r="B137" i="785"/>
  <c r="F137" i="785" s="1"/>
  <c r="M137" i="785" s="1"/>
  <c r="F244" i="785"/>
  <c r="M244" i="785" s="1"/>
  <c r="B63" i="785"/>
  <c r="F63" i="785" s="1"/>
  <c r="M63" i="785" s="1"/>
  <c r="B65" i="785"/>
  <c r="F65" i="785" s="1"/>
  <c r="M65" i="785" s="1"/>
  <c r="B67" i="785"/>
  <c r="F67" i="785" s="1"/>
  <c r="M67" i="785" s="1"/>
  <c r="B69" i="785"/>
  <c r="F69" i="785" s="1"/>
  <c r="M69" i="785" s="1"/>
  <c r="B71" i="785"/>
  <c r="F71" i="785" s="1"/>
  <c r="M71" i="785" s="1"/>
  <c r="S176" i="785"/>
  <c r="S184" i="785"/>
  <c r="S192" i="785"/>
  <c r="B256" i="785"/>
  <c r="F256" i="785" s="1"/>
  <c r="M256" i="785" s="1"/>
  <c r="B260" i="785"/>
  <c r="F260" i="785" s="1"/>
  <c r="M260" i="785" s="1"/>
  <c r="B264" i="785"/>
  <c r="F264" i="785" s="1"/>
  <c r="M264" i="785" s="1"/>
  <c r="B268" i="785"/>
  <c r="F268" i="785" s="1"/>
  <c r="M268" i="785" s="1"/>
  <c r="B272" i="785"/>
  <c r="F272" i="785" s="1"/>
  <c r="M272" i="785" s="1"/>
  <c r="B306" i="785"/>
  <c r="F306" i="785" s="1"/>
  <c r="M306" i="785" s="1"/>
  <c r="B304" i="785"/>
  <c r="F304" i="785" s="1"/>
  <c r="M304" i="785" s="1"/>
  <c r="B305" i="785"/>
  <c r="F305" i="785" s="1"/>
  <c r="M305" i="785" s="1"/>
  <c r="B303" i="785"/>
  <c r="F303" i="785" s="1"/>
  <c r="M303" i="785" s="1"/>
  <c r="B301" i="785"/>
  <c r="F301" i="785" s="1"/>
  <c r="M301" i="785" s="1"/>
  <c r="B299" i="785"/>
  <c r="F299" i="785" s="1"/>
  <c r="M299" i="785" s="1"/>
  <c r="B297" i="785"/>
  <c r="F297" i="785" s="1"/>
  <c r="M297" i="785" s="1"/>
  <c r="B295" i="785"/>
  <c r="F295" i="785" s="1"/>
  <c r="M295" i="785" s="1"/>
  <c r="B293" i="785"/>
  <c r="F293" i="785" s="1"/>
  <c r="M293" i="785" s="1"/>
  <c r="B291" i="785"/>
  <c r="F291" i="785" s="1"/>
  <c r="M291" i="785" s="1"/>
  <c r="B289" i="785"/>
  <c r="F289" i="785" s="1"/>
  <c r="M289" i="785" s="1"/>
  <c r="B287" i="785"/>
  <c r="F287" i="785" s="1"/>
  <c r="M287" i="785" s="1"/>
  <c r="B285" i="785"/>
  <c r="F285" i="785" s="1"/>
  <c r="M285" i="785" s="1"/>
  <c r="B283" i="785"/>
  <c r="F283" i="785" s="1"/>
  <c r="M283" i="785" s="1"/>
  <c r="B280" i="785"/>
  <c r="F280" i="785" s="1"/>
  <c r="M280" i="785" s="1"/>
  <c r="B290" i="785"/>
  <c r="F290" i="785" s="1"/>
  <c r="M290" i="785" s="1"/>
  <c r="B216" i="785"/>
  <c r="F216" i="785" s="1"/>
  <c r="M216" i="785" s="1"/>
  <c r="B218" i="785"/>
  <c r="F218" i="785" s="1"/>
  <c r="M218" i="785" s="1"/>
  <c r="B220" i="785"/>
  <c r="F220" i="785" s="1"/>
  <c r="M220" i="785" s="1"/>
  <c r="B222" i="785"/>
  <c r="F222" i="785" s="1"/>
  <c r="M222" i="785" s="1"/>
  <c r="B224" i="785"/>
  <c r="F224" i="785" s="1"/>
  <c r="M224" i="785" s="1"/>
  <c r="B226" i="785"/>
  <c r="F226" i="785" s="1"/>
  <c r="M226" i="785" s="1"/>
  <c r="B228" i="785"/>
  <c r="F228" i="785" s="1"/>
  <c r="M228" i="785" s="1"/>
  <c r="B230" i="785"/>
  <c r="F230" i="785" s="1"/>
  <c r="M230" i="785" s="1"/>
  <c r="B232" i="785"/>
  <c r="F232" i="785" s="1"/>
  <c r="M232" i="785" s="1"/>
  <c r="B234" i="785"/>
  <c r="F234" i="785" s="1"/>
  <c r="M234" i="785" s="1"/>
  <c r="B236" i="785"/>
  <c r="F236" i="785" s="1"/>
  <c r="M236" i="785" s="1"/>
  <c r="B238" i="785"/>
  <c r="F238" i="785" s="1"/>
  <c r="M238" i="785" s="1"/>
  <c r="B241" i="785"/>
  <c r="F241" i="785" s="1"/>
  <c r="M241" i="785" s="1"/>
  <c r="B245" i="785"/>
  <c r="F245" i="785" s="1"/>
  <c r="M245" i="785" s="1"/>
  <c r="B249" i="785"/>
  <c r="F249" i="785" s="1"/>
  <c r="M249" i="785" s="1"/>
  <c r="B253" i="785"/>
  <c r="F253" i="785" s="1"/>
  <c r="M253" i="785" s="1"/>
  <c r="B257" i="785"/>
  <c r="F257" i="785" s="1"/>
  <c r="M257" i="785" s="1"/>
  <c r="B261" i="785"/>
  <c r="F261" i="785" s="1"/>
  <c r="M261" i="785" s="1"/>
  <c r="B265" i="785"/>
  <c r="F265" i="785" s="1"/>
  <c r="M265" i="785" s="1"/>
  <c r="B269" i="785"/>
  <c r="F269" i="785" s="1"/>
  <c r="M269" i="785" s="1"/>
  <c r="B273" i="785"/>
  <c r="F273" i="785" s="1"/>
  <c r="M273" i="785" s="1"/>
  <c r="F276" i="785"/>
  <c r="M276" i="785" s="1"/>
  <c r="B277" i="785"/>
  <c r="F277" i="785" s="1"/>
  <c r="M277" i="785" s="1"/>
  <c r="B281" i="785"/>
  <c r="F281" i="785" s="1"/>
  <c r="M281" i="785" s="1"/>
  <c r="B286" i="785"/>
  <c r="F286" i="785" s="1"/>
  <c r="M286" i="785" s="1"/>
  <c r="S288" i="785"/>
  <c r="B302" i="785"/>
  <c r="F302" i="785" s="1"/>
  <c r="M302" i="785" s="1"/>
  <c r="B292" i="785"/>
  <c r="F292" i="785" s="1"/>
  <c r="M292" i="785" s="1"/>
  <c r="B250" i="785"/>
  <c r="F250" i="785" s="1"/>
  <c r="M250" i="785" s="1"/>
  <c r="B254" i="785"/>
  <c r="F254" i="785" s="1"/>
  <c r="M254" i="785" s="1"/>
  <c r="B258" i="785"/>
  <c r="F258" i="785" s="1"/>
  <c r="M258" i="785" s="1"/>
  <c r="B262" i="785"/>
  <c r="F262" i="785" s="1"/>
  <c r="M262" i="785" s="1"/>
  <c r="B266" i="785"/>
  <c r="F266" i="785" s="1"/>
  <c r="M266" i="785" s="1"/>
  <c r="B270" i="785"/>
  <c r="F270" i="785" s="1"/>
  <c r="M270" i="785" s="1"/>
  <c r="B274" i="785"/>
  <c r="F274" i="785" s="1"/>
  <c r="M274" i="785" s="1"/>
  <c r="B278" i="785"/>
  <c r="F278" i="785" s="1"/>
  <c r="M278" i="785" s="1"/>
  <c r="B282" i="785"/>
  <c r="F282" i="785" s="1"/>
  <c r="M282" i="785" s="1"/>
  <c r="B298" i="785"/>
  <c r="F298" i="785" s="1"/>
  <c r="M298" i="785" s="1"/>
  <c r="S240" i="785"/>
  <c r="S244" i="785"/>
  <c r="S248" i="785"/>
  <c r="S252" i="785"/>
  <c r="S256" i="785"/>
  <c r="S260" i="785"/>
  <c r="S264" i="785"/>
  <c r="S268" i="785"/>
  <c r="S272" i="785"/>
  <c r="S276" i="785"/>
  <c r="S280" i="785"/>
  <c r="B288" i="785"/>
  <c r="F288" i="785" s="1"/>
  <c r="M288" i="785" s="1"/>
  <c r="B217" i="785"/>
  <c r="F217" i="785" s="1"/>
  <c r="M217" i="785" s="1"/>
  <c r="B219" i="785"/>
  <c r="F219" i="785" s="1"/>
  <c r="M219" i="785" s="1"/>
  <c r="B221" i="785"/>
  <c r="F221" i="785" s="1"/>
  <c r="M221" i="785" s="1"/>
  <c r="B223" i="785"/>
  <c r="F223" i="785" s="1"/>
  <c r="M223" i="785" s="1"/>
  <c r="B225" i="785"/>
  <c r="F225" i="785" s="1"/>
  <c r="M225" i="785" s="1"/>
  <c r="B227" i="785"/>
  <c r="F227" i="785" s="1"/>
  <c r="M227" i="785" s="1"/>
  <c r="B229" i="785"/>
  <c r="F229" i="785" s="1"/>
  <c r="M229" i="785" s="1"/>
  <c r="B231" i="785"/>
  <c r="F231" i="785" s="1"/>
  <c r="M231" i="785" s="1"/>
  <c r="B233" i="785"/>
  <c r="F233" i="785" s="1"/>
  <c r="M233" i="785" s="1"/>
  <c r="B235" i="785"/>
  <c r="F235" i="785" s="1"/>
  <c r="M235" i="785" s="1"/>
  <c r="B237" i="785"/>
  <c r="F237" i="785" s="1"/>
  <c r="M237" i="785" s="1"/>
  <c r="B239" i="785"/>
  <c r="F239" i="785" s="1"/>
  <c r="M239" i="785" s="1"/>
  <c r="F246" i="785"/>
  <c r="M246" i="785" s="1"/>
  <c r="B247" i="785"/>
  <c r="F247" i="785" s="1"/>
  <c r="M247" i="785" s="1"/>
  <c r="B251" i="785"/>
  <c r="F251" i="785" s="1"/>
  <c r="M251" i="785" s="1"/>
  <c r="B255" i="785"/>
  <c r="F255" i="785" s="1"/>
  <c r="M255" i="785" s="1"/>
  <c r="B259" i="785"/>
  <c r="F259" i="785" s="1"/>
  <c r="M259" i="785" s="1"/>
  <c r="B263" i="785"/>
  <c r="F263" i="785" s="1"/>
  <c r="M263" i="785" s="1"/>
  <c r="B267" i="785"/>
  <c r="F267" i="785" s="1"/>
  <c r="M267" i="785" s="1"/>
  <c r="B271" i="785"/>
  <c r="F271" i="785" s="1"/>
  <c r="M271" i="785" s="1"/>
  <c r="B279" i="785"/>
  <c r="F279" i="785" s="1"/>
  <c r="M279" i="785" s="1"/>
  <c r="B294" i="785"/>
  <c r="F294" i="785" s="1"/>
  <c r="M294" i="785" s="1"/>
  <c r="S241" i="785"/>
  <c r="S245" i="785"/>
  <c r="S249" i="785"/>
  <c r="S253" i="785"/>
  <c r="S257" i="785"/>
  <c r="S261" i="785"/>
  <c r="S265" i="785"/>
  <c r="S269" i="785"/>
  <c r="S273" i="785"/>
  <c r="S277" i="785"/>
  <c r="B284" i="785"/>
  <c r="F284" i="785" s="1"/>
  <c r="M284" i="785" s="1"/>
  <c r="S286" i="785"/>
  <c r="B300" i="785"/>
  <c r="F300" i="785" s="1"/>
  <c r="M300" i="785" s="1"/>
  <c r="B315" i="785"/>
  <c r="F315" i="785" s="1"/>
  <c r="M315" i="785" s="1"/>
  <c r="B323" i="785"/>
  <c r="F323" i="785" s="1"/>
  <c r="M323" i="785" s="1"/>
  <c r="B331" i="785"/>
  <c r="F331" i="785" s="1"/>
  <c r="M331" i="785" s="1"/>
  <c r="F337" i="785"/>
  <c r="M337" i="785" s="1"/>
  <c r="B312" i="785"/>
  <c r="F312" i="785" s="1"/>
  <c r="M312" i="785" s="1"/>
  <c r="B320" i="785"/>
  <c r="F320" i="785" s="1"/>
  <c r="M320" i="785" s="1"/>
  <c r="B328" i="785"/>
  <c r="F328" i="785" s="1"/>
  <c r="M328" i="785" s="1"/>
  <c r="B336" i="785"/>
  <c r="F336" i="785" s="1"/>
  <c r="M336" i="785" s="1"/>
  <c r="B342" i="785"/>
  <c r="F342" i="785" s="1"/>
  <c r="M342" i="785" s="1"/>
  <c r="B344" i="785"/>
  <c r="F344" i="785" s="1"/>
  <c r="M344" i="785" s="1"/>
  <c r="B346" i="785"/>
  <c r="F346" i="785" s="1"/>
  <c r="M346" i="785" s="1"/>
  <c r="B348" i="785"/>
  <c r="F348" i="785" s="1"/>
  <c r="M348" i="785" s="1"/>
  <c r="B350" i="785"/>
  <c r="F350" i="785" s="1"/>
  <c r="M350" i="785" s="1"/>
  <c r="B352" i="785"/>
  <c r="F352" i="785" s="1"/>
  <c r="M352" i="785" s="1"/>
  <c r="B354" i="785"/>
  <c r="F354" i="785" s="1"/>
  <c r="M354" i="785" s="1"/>
  <c r="B356" i="785"/>
  <c r="F356" i="785" s="1"/>
  <c r="M356" i="785" s="1"/>
  <c r="B358" i="785"/>
  <c r="F358" i="785" s="1"/>
  <c r="M358" i="785" s="1"/>
  <c r="B360" i="785"/>
  <c r="F360" i="785" s="1"/>
  <c r="M360" i="785" s="1"/>
  <c r="B362" i="785"/>
  <c r="F362" i="785" s="1"/>
  <c r="M362" i="785" s="1"/>
  <c r="B364" i="785"/>
  <c r="F364" i="785" s="1"/>
  <c r="M364" i="785" s="1"/>
  <c r="B366" i="785"/>
  <c r="F366" i="785" s="1"/>
  <c r="M366" i="785" s="1"/>
  <c r="B314" i="785"/>
  <c r="F314" i="785" s="1"/>
  <c r="M314" i="785" s="1"/>
  <c r="B322" i="785"/>
  <c r="F322" i="785" s="1"/>
  <c r="M322" i="785" s="1"/>
  <c r="B330" i="785"/>
  <c r="F330" i="785" s="1"/>
  <c r="M330" i="785" s="1"/>
  <c r="B332" i="785"/>
  <c r="F332" i="785" s="1"/>
  <c r="M332" i="785" s="1"/>
  <c r="B339" i="785"/>
  <c r="F339" i="785" s="1"/>
  <c r="M339" i="785" s="1"/>
  <c r="B341" i="785"/>
  <c r="F341" i="785" s="1"/>
  <c r="M341" i="785" s="1"/>
  <c r="B343" i="785"/>
  <c r="F343" i="785" s="1"/>
  <c r="M343" i="785" s="1"/>
  <c r="B345" i="785"/>
  <c r="F345" i="785" s="1"/>
  <c r="M345" i="785" s="1"/>
  <c r="B347" i="785"/>
  <c r="F347" i="785" s="1"/>
  <c r="M347" i="785" s="1"/>
  <c r="B349" i="785"/>
  <c r="F349" i="785" s="1"/>
  <c r="M349" i="785" s="1"/>
  <c r="B351" i="785"/>
  <c r="F351" i="785" s="1"/>
  <c r="M351" i="785" s="1"/>
  <c r="B353" i="785"/>
  <c r="F353" i="785" s="1"/>
  <c r="M353" i="785" s="1"/>
  <c r="B355" i="785"/>
  <c r="F355" i="785" s="1"/>
  <c r="M355" i="785" s="1"/>
  <c r="B357" i="785"/>
  <c r="F357" i="785" s="1"/>
  <c r="M357" i="785" s="1"/>
  <c r="B359" i="785"/>
  <c r="F359" i="785" s="1"/>
  <c r="M359" i="785" s="1"/>
  <c r="B361" i="785"/>
  <c r="F361" i="785" s="1"/>
  <c r="M361" i="785" s="1"/>
  <c r="B363" i="785"/>
  <c r="F363" i="785" s="1"/>
  <c r="M363" i="785" s="1"/>
  <c r="B365" i="785"/>
  <c r="F365" i="785" s="1"/>
  <c r="M365" i="785" s="1"/>
  <c r="B310" i="785"/>
  <c r="F310" i="785" s="1"/>
  <c r="M310" i="785" s="1"/>
  <c r="B318" i="785"/>
  <c r="F318" i="785" s="1"/>
  <c r="M318" i="785" s="1"/>
  <c r="B326" i="785"/>
  <c r="F326" i="785" s="1"/>
  <c r="M326" i="785" s="1"/>
  <c r="S369" i="785" l="1"/>
  <c r="B369" i="785"/>
  <c r="F369" i="785"/>
  <c r="M3" i="785"/>
  <c r="M369" i="785" s="1"/>
  <c r="I3" i="1" l="1"/>
  <c r="J3" i="1"/>
  <c r="I4" i="1"/>
  <c r="I369" i="1" s="1"/>
  <c r="J4" i="1"/>
  <c r="I5" i="1"/>
  <c r="J5" i="1"/>
  <c r="I6" i="1"/>
  <c r="J6" i="1"/>
  <c r="I7" i="1"/>
  <c r="J7" i="1"/>
  <c r="I8" i="1"/>
  <c r="J8" i="1"/>
  <c r="I9" i="1"/>
  <c r="J9" i="1"/>
  <c r="I10" i="1"/>
  <c r="J10" i="1"/>
  <c r="I11" i="1"/>
  <c r="J11" i="1"/>
  <c r="I12" i="1"/>
  <c r="J12" i="1"/>
  <c r="I13" i="1"/>
  <c r="J13" i="1"/>
  <c r="I14" i="1"/>
  <c r="J14" i="1"/>
  <c r="I15" i="1"/>
  <c r="J15" i="1"/>
  <c r="I16" i="1"/>
  <c r="J16" i="1"/>
  <c r="I17" i="1"/>
  <c r="J17" i="1"/>
  <c r="I18" i="1"/>
  <c r="J18" i="1"/>
  <c r="I19" i="1"/>
  <c r="J19" i="1"/>
  <c r="I20" i="1"/>
  <c r="J20" i="1"/>
  <c r="I21" i="1"/>
  <c r="J21" i="1"/>
  <c r="I22" i="1"/>
  <c r="J22" i="1"/>
  <c r="I23" i="1"/>
  <c r="J23" i="1"/>
  <c r="I24" i="1"/>
  <c r="J24" i="1"/>
  <c r="I25" i="1"/>
  <c r="J25" i="1"/>
  <c r="I26" i="1"/>
  <c r="J26" i="1"/>
  <c r="I27" i="1"/>
  <c r="J27" i="1"/>
  <c r="I28" i="1"/>
  <c r="J28" i="1"/>
  <c r="I29" i="1"/>
  <c r="J29" i="1"/>
  <c r="I30" i="1"/>
  <c r="J30" i="1"/>
  <c r="I31" i="1"/>
  <c r="J31" i="1"/>
  <c r="I32" i="1"/>
  <c r="J32" i="1"/>
  <c r="I33" i="1"/>
  <c r="J33" i="1"/>
  <c r="I34" i="1"/>
  <c r="J34" i="1"/>
  <c r="I35" i="1"/>
  <c r="J35" i="1"/>
  <c r="I36" i="1"/>
  <c r="J36" i="1"/>
  <c r="I37" i="1"/>
  <c r="J37" i="1"/>
  <c r="I38" i="1"/>
  <c r="J38" i="1"/>
  <c r="I39" i="1"/>
  <c r="J39" i="1"/>
  <c r="I40" i="1"/>
  <c r="J40" i="1"/>
  <c r="I41" i="1"/>
  <c r="J41" i="1"/>
  <c r="I42" i="1"/>
  <c r="J42" i="1"/>
  <c r="I43" i="1"/>
  <c r="J43" i="1"/>
  <c r="I44" i="1"/>
  <c r="J44" i="1"/>
  <c r="I45" i="1"/>
  <c r="J45" i="1"/>
  <c r="I46" i="1"/>
  <c r="J46" i="1"/>
  <c r="I47" i="1"/>
  <c r="J47" i="1"/>
  <c r="I48" i="1"/>
  <c r="J48" i="1"/>
  <c r="I49" i="1"/>
  <c r="J49" i="1"/>
  <c r="I50" i="1"/>
  <c r="J50" i="1"/>
  <c r="I51" i="1"/>
  <c r="J51" i="1"/>
  <c r="I52" i="1"/>
  <c r="J52" i="1"/>
  <c r="I53" i="1"/>
  <c r="J53" i="1"/>
  <c r="I54" i="1"/>
  <c r="J54" i="1"/>
  <c r="I55" i="1"/>
  <c r="J55" i="1"/>
  <c r="I56" i="1"/>
  <c r="J56" i="1"/>
  <c r="I57" i="1"/>
  <c r="J57" i="1"/>
  <c r="I58" i="1"/>
  <c r="J58" i="1"/>
  <c r="I59" i="1"/>
  <c r="J59" i="1"/>
  <c r="I60" i="1"/>
  <c r="J60" i="1"/>
  <c r="I61" i="1"/>
  <c r="J61" i="1"/>
  <c r="I62" i="1"/>
  <c r="J62" i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I109" i="1"/>
  <c r="J109" i="1"/>
  <c r="I110" i="1"/>
  <c r="J110" i="1"/>
  <c r="I111" i="1"/>
  <c r="J111" i="1"/>
  <c r="I112" i="1"/>
  <c r="J112" i="1"/>
  <c r="I113" i="1"/>
  <c r="J113" i="1"/>
  <c r="I114" i="1"/>
  <c r="J114" i="1"/>
  <c r="I115" i="1"/>
  <c r="J115" i="1"/>
  <c r="I116" i="1"/>
  <c r="J116" i="1"/>
  <c r="I117" i="1"/>
  <c r="J117" i="1"/>
  <c r="I118" i="1"/>
  <c r="J118" i="1"/>
  <c r="I119" i="1"/>
  <c r="J119" i="1"/>
  <c r="I120" i="1"/>
  <c r="J120" i="1"/>
  <c r="I121" i="1"/>
  <c r="J121" i="1"/>
  <c r="I122" i="1"/>
  <c r="J122" i="1"/>
  <c r="I123" i="1"/>
  <c r="J123" i="1"/>
  <c r="I124" i="1"/>
  <c r="J124" i="1"/>
  <c r="I125" i="1"/>
  <c r="J125" i="1"/>
  <c r="I126" i="1"/>
  <c r="J126" i="1"/>
  <c r="I127" i="1"/>
  <c r="J127" i="1"/>
  <c r="I128" i="1"/>
  <c r="J128" i="1"/>
  <c r="I129" i="1"/>
  <c r="J129" i="1"/>
  <c r="I130" i="1"/>
  <c r="J130" i="1"/>
  <c r="I131" i="1"/>
  <c r="J131" i="1"/>
  <c r="I132" i="1"/>
  <c r="J132" i="1"/>
  <c r="I133" i="1"/>
  <c r="J133" i="1"/>
  <c r="I134" i="1"/>
  <c r="J134" i="1"/>
  <c r="I135" i="1"/>
  <c r="J135" i="1"/>
  <c r="I136" i="1"/>
  <c r="J136" i="1"/>
  <c r="I137" i="1"/>
  <c r="J137" i="1"/>
  <c r="I138" i="1"/>
  <c r="J138" i="1"/>
  <c r="I139" i="1"/>
  <c r="J139" i="1"/>
  <c r="I140" i="1"/>
  <c r="J140" i="1"/>
  <c r="I141" i="1"/>
  <c r="J141" i="1"/>
  <c r="I142" i="1"/>
  <c r="J142" i="1"/>
  <c r="I143" i="1"/>
  <c r="J143" i="1"/>
  <c r="I144" i="1"/>
  <c r="J144" i="1"/>
  <c r="I145" i="1"/>
  <c r="J145" i="1"/>
  <c r="I146" i="1"/>
  <c r="J146" i="1"/>
  <c r="I147" i="1"/>
  <c r="J147" i="1"/>
  <c r="I148" i="1"/>
  <c r="J148" i="1"/>
  <c r="I149" i="1"/>
  <c r="J149" i="1"/>
  <c r="I150" i="1"/>
  <c r="J150" i="1"/>
  <c r="I151" i="1"/>
  <c r="J151" i="1"/>
  <c r="I152" i="1"/>
  <c r="J152" i="1"/>
  <c r="I153" i="1"/>
  <c r="J153" i="1"/>
  <c r="I154" i="1"/>
  <c r="J154" i="1"/>
  <c r="I155" i="1"/>
  <c r="J155" i="1"/>
  <c r="I156" i="1"/>
  <c r="J156" i="1"/>
  <c r="I157" i="1"/>
  <c r="J157" i="1"/>
  <c r="I158" i="1"/>
  <c r="J158" i="1"/>
  <c r="I159" i="1"/>
  <c r="J159" i="1"/>
  <c r="I160" i="1"/>
  <c r="J160" i="1"/>
  <c r="I161" i="1"/>
  <c r="J161" i="1"/>
  <c r="I162" i="1"/>
  <c r="J162" i="1"/>
  <c r="I163" i="1"/>
  <c r="J163" i="1"/>
  <c r="I164" i="1"/>
  <c r="J164" i="1"/>
  <c r="I165" i="1"/>
  <c r="J165" i="1"/>
  <c r="I166" i="1"/>
  <c r="J166" i="1"/>
  <c r="I167" i="1"/>
  <c r="J167" i="1"/>
  <c r="I168" i="1"/>
  <c r="J168" i="1"/>
  <c r="I169" i="1"/>
  <c r="J169" i="1"/>
  <c r="I170" i="1"/>
  <c r="J170" i="1"/>
  <c r="I171" i="1"/>
  <c r="J171" i="1"/>
  <c r="I172" i="1"/>
  <c r="J172" i="1"/>
  <c r="I173" i="1"/>
  <c r="J173" i="1"/>
  <c r="I174" i="1"/>
  <c r="J174" i="1"/>
  <c r="I175" i="1"/>
  <c r="J175" i="1"/>
  <c r="I176" i="1"/>
  <c r="J176" i="1"/>
  <c r="I177" i="1"/>
  <c r="J177" i="1"/>
  <c r="I178" i="1"/>
  <c r="J178" i="1"/>
  <c r="I179" i="1"/>
  <c r="J179" i="1"/>
  <c r="I180" i="1"/>
  <c r="J180" i="1"/>
  <c r="I181" i="1"/>
  <c r="J181" i="1"/>
  <c r="I182" i="1"/>
  <c r="J182" i="1"/>
  <c r="I183" i="1"/>
  <c r="J183" i="1"/>
  <c r="I184" i="1"/>
  <c r="J184" i="1"/>
  <c r="I185" i="1"/>
  <c r="J185" i="1"/>
  <c r="I186" i="1"/>
  <c r="J186" i="1"/>
  <c r="I187" i="1"/>
  <c r="J187" i="1"/>
  <c r="I188" i="1"/>
  <c r="J188" i="1"/>
  <c r="I189" i="1"/>
  <c r="J189" i="1"/>
  <c r="I190" i="1"/>
  <c r="J190" i="1"/>
  <c r="I191" i="1"/>
  <c r="J191" i="1"/>
  <c r="I192" i="1"/>
  <c r="J192" i="1"/>
  <c r="I193" i="1"/>
  <c r="J193" i="1"/>
  <c r="I194" i="1"/>
  <c r="J194" i="1"/>
  <c r="I195" i="1"/>
  <c r="J195" i="1"/>
  <c r="I196" i="1"/>
  <c r="J196" i="1"/>
  <c r="I197" i="1"/>
  <c r="J197" i="1"/>
  <c r="I198" i="1"/>
  <c r="J198" i="1"/>
  <c r="I199" i="1"/>
  <c r="J199" i="1"/>
  <c r="I200" i="1"/>
  <c r="J200" i="1"/>
  <c r="I201" i="1"/>
  <c r="J201" i="1"/>
  <c r="I202" i="1"/>
  <c r="J202" i="1"/>
  <c r="I203" i="1"/>
  <c r="J203" i="1"/>
  <c r="I204" i="1"/>
  <c r="J204" i="1"/>
  <c r="I205" i="1"/>
  <c r="J205" i="1"/>
  <c r="I206" i="1"/>
  <c r="J206" i="1"/>
  <c r="I207" i="1"/>
  <c r="J207" i="1"/>
  <c r="I208" i="1"/>
  <c r="J208" i="1"/>
  <c r="I209" i="1"/>
  <c r="J209" i="1"/>
  <c r="I210" i="1"/>
  <c r="J210" i="1"/>
  <c r="I211" i="1"/>
  <c r="J211" i="1"/>
  <c r="I212" i="1"/>
  <c r="J212" i="1"/>
  <c r="I213" i="1"/>
  <c r="J213" i="1"/>
  <c r="I214" i="1"/>
  <c r="J214" i="1"/>
  <c r="I215" i="1"/>
  <c r="J215" i="1"/>
  <c r="I216" i="1"/>
  <c r="J216" i="1"/>
  <c r="I217" i="1"/>
  <c r="J217" i="1"/>
  <c r="I218" i="1"/>
  <c r="J218" i="1"/>
  <c r="I219" i="1"/>
  <c r="J219" i="1"/>
  <c r="I220" i="1"/>
  <c r="J220" i="1"/>
  <c r="I221" i="1"/>
  <c r="J221" i="1"/>
  <c r="I222" i="1"/>
  <c r="J222" i="1"/>
  <c r="I223" i="1"/>
  <c r="J223" i="1"/>
  <c r="I224" i="1"/>
  <c r="J224" i="1"/>
  <c r="I225" i="1"/>
  <c r="J225" i="1"/>
  <c r="I226" i="1"/>
  <c r="J226" i="1"/>
  <c r="I227" i="1"/>
  <c r="J227" i="1"/>
  <c r="I228" i="1"/>
  <c r="J228" i="1"/>
  <c r="I229" i="1"/>
  <c r="J229" i="1"/>
  <c r="I230" i="1"/>
  <c r="J230" i="1"/>
  <c r="I231" i="1"/>
  <c r="J231" i="1"/>
  <c r="I232" i="1"/>
  <c r="J232" i="1"/>
  <c r="I233" i="1"/>
  <c r="J233" i="1"/>
  <c r="I234" i="1"/>
  <c r="J234" i="1"/>
  <c r="I235" i="1"/>
  <c r="J235" i="1"/>
  <c r="I236" i="1"/>
  <c r="J236" i="1"/>
  <c r="I237" i="1"/>
  <c r="J237" i="1"/>
  <c r="I238" i="1"/>
  <c r="J238" i="1"/>
  <c r="I239" i="1"/>
  <c r="J239" i="1"/>
  <c r="I240" i="1"/>
  <c r="J240" i="1"/>
  <c r="I241" i="1"/>
  <c r="J241" i="1"/>
  <c r="I242" i="1"/>
  <c r="J242" i="1"/>
  <c r="I243" i="1"/>
  <c r="J243" i="1"/>
  <c r="I244" i="1"/>
  <c r="J244" i="1"/>
  <c r="I245" i="1"/>
  <c r="J245" i="1"/>
  <c r="I246" i="1"/>
  <c r="J246" i="1"/>
  <c r="I247" i="1"/>
  <c r="J247" i="1"/>
  <c r="I248" i="1"/>
  <c r="J248" i="1"/>
  <c r="I249" i="1"/>
  <c r="J249" i="1"/>
  <c r="I250" i="1"/>
  <c r="J250" i="1"/>
  <c r="I251" i="1"/>
  <c r="J251" i="1"/>
  <c r="I252" i="1"/>
  <c r="J252" i="1"/>
  <c r="I253" i="1"/>
  <c r="J253" i="1"/>
  <c r="I254" i="1"/>
  <c r="J254" i="1"/>
  <c r="I255" i="1"/>
  <c r="J255" i="1"/>
  <c r="I256" i="1"/>
  <c r="J256" i="1"/>
  <c r="I257" i="1"/>
  <c r="J257" i="1"/>
  <c r="I258" i="1"/>
  <c r="J258" i="1"/>
  <c r="I259" i="1"/>
  <c r="J259" i="1"/>
  <c r="I260" i="1"/>
  <c r="J260" i="1"/>
  <c r="I261" i="1"/>
  <c r="J261" i="1"/>
  <c r="I262" i="1"/>
  <c r="J262" i="1"/>
  <c r="I263" i="1"/>
  <c r="J263" i="1"/>
  <c r="I264" i="1"/>
  <c r="J264" i="1"/>
  <c r="I265" i="1"/>
  <c r="J265" i="1"/>
  <c r="I266" i="1"/>
  <c r="J266" i="1"/>
  <c r="I267" i="1"/>
  <c r="J267" i="1"/>
  <c r="I268" i="1"/>
  <c r="J268" i="1"/>
  <c r="I269" i="1"/>
  <c r="J269" i="1"/>
  <c r="I270" i="1"/>
  <c r="J270" i="1"/>
  <c r="I271" i="1"/>
  <c r="J271" i="1"/>
  <c r="I272" i="1"/>
  <c r="J272" i="1"/>
  <c r="I273" i="1"/>
  <c r="J273" i="1"/>
  <c r="I274" i="1"/>
  <c r="J274" i="1"/>
  <c r="I275" i="1"/>
  <c r="J275" i="1"/>
  <c r="I276" i="1"/>
  <c r="J276" i="1"/>
  <c r="I277" i="1"/>
  <c r="J277" i="1"/>
  <c r="I278" i="1"/>
  <c r="J278" i="1"/>
  <c r="I279" i="1"/>
  <c r="J279" i="1"/>
  <c r="I280" i="1"/>
  <c r="J280" i="1"/>
  <c r="I281" i="1"/>
  <c r="J281" i="1"/>
  <c r="I282" i="1"/>
  <c r="J282" i="1"/>
  <c r="I283" i="1"/>
  <c r="J283" i="1"/>
  <c r="I284" i="1"/>
  <c r="J284" i="1"/>
  <c r="I285" i="1"/>
  <c r="J285" i="1"/>
  <c r="I286" i="1"/>
  <c r="J286" i="1"/>
  <c r="I287" i="1"/>
  <c r="J287" i="1"/>
  <c r="I288" i="1"/>
  <c r="J288" i="1"/>
  <c r="I289" i="1"/>
  <c r="J289" i="1"/>
  <c r="I290" i="1"/>
  <c r="J290" i="1"/>
  <c r="I291" i="1"/>
  <c r="J291" i="1"/>
  <c r="I292" i="1"/>
  <c r="J292" i="1"/>
  <c r="I293" i="1"/>
  <c r="J293" i="1"/>
  <c r="I294" i="1"/>
  <c r="J294" i="1"/>
  <c r="I295" i="1"/>
  <c r="J295" i="1"/>
  <c r="I296" i="1"/>
  <c r="J296" i="1"/>
  <c r="I297" i="1"/>
  <c r="J297" i="1"/>
  <c r="I298" i="1"/>
  <c r="J298" i="1"/>
  <c r="I299" i="1"/>
  <c r="J299" i="1"/>
  <c r="I300" i="1"/>
  <c r="J300" i="1"/>
  <c r="I301" i="1"/>
  <c r="J301" i="1"/>
  <c r="I302" i="1"/>
  <c r="J302" i="1"/>
  <c r="I303" i="1"/>
  <c r="J303" i="1"/>
  <c r="I304" i="1"/>
  <c r="J304" i="1"/>
  <c r="I305" i="1"/>
  <c r="J305" i="1"/>
  <c r="I306" i="1"/>
  <c r="J306" i="1"/>
  <c r="I307" i="1"/>
  <c r="J307" i="1"/>
  <c r="I308" i="1"/>
  <c r="J308" i="1"/>
  <c r="I309" i="1"/>
  <c r="J309" i="1"/>
  <c r="I310" i="1"/>
  <c r="J310" i="1"/>
  <c r="I311" i="1"/>
  <c r="J311" i="1"/>
  <c r="I312" i="1"/>
  <c r="J312" i="1"/>
  <c r="I313" i="1"/>
  <c r="J313" i="1"/>
  <c r="I314" i="1"/>
  <c r="J314" i="1"/>
  <c r="I315" i="1"/>
  <c r="J315" i="1"/>
  <c r="I316" i="1"/>
  <c r="J316" i="1"/>
  <c r="I317" i="1"/>
  <c r="J317" i="1"/>
  <c r="I318" i="1"/>
  <c r="J318" i="1"/>
  <c r="I319" i="1"/>
  <c r="J319" i="1"/>
  <c r="I320" i="1"/>
  <c r="J320" i="1"/>
  <c r="I321" i="1"/>
  <c r="J321" i="1"/>
  <c r="I322" i="1"/>
  <c r="J322" i="1"/>
  <c r="I323" i="1"/>
  <c r="J323" i="1"/>
  <c r="I324" i="1"/>
  <c r="J324" i="1"/>
  <c r="I325" i="1"/>
  <c r="J325" i="1"/>
  <c r="I326" i="1"/>
  <c r="J326" i="1"/>
  <c r="I327" i="1"/>
  <c r="J327" i="1"/>
  <c r="I328" i="1"/>
  <c r="J328" i="1"/>
  <c r="I329" i="1"/>
  <c r="J329" i="1"/>
  <c r="I330" i="1"/>
  <c r="J330" i="1"/>
  <c r="I331" i="1"/>
  <c r="J331" i="1"/>
  <c r="I332" i="1"/>
  <c r="J332" i="1"/>
  <c r="I333" i="1"/>
  <c r="J333" i="1"/>
  <c r="I334" i="1"/>
  <c r="J334" i="1"/>
  <c r="I335" i="1"/>
  <c r="J335" i="1"/>
  <c r="I336" i="1"/>
  <c r="J336" i="1"/>
  <c r="I337" i="1"/>
  <c r="J337" i="1"/>
  <c r="I338" i="1"/>
  <c r="J338" i="1"/>
  <c r="I339" i="1"/>
  <c r="J339" i="1"/>
  <c r="I340" i="1"/>
  <c r="J340" i="1"/>
  <c r="I341" i="1"/>
  <c r="J341" i="1"/>
  <c r="I342" i="1"/>
  <c r="J342" i="1"/>
  <c r="I343" i="1"/>
  <c r="J343" i="1"/>
  <c r="I344" i="1"/>
  <c r="J344" i="1"/>
  <c r="I345" i="1"/>
  <c r="J345" i="1"/>
  <c r="I346" i="1"/>
  <c r="J346" i="1"/>
  <c r="I347" i="1"/>
  <c r="J347" i="1"/>
  <c r="I348" i="1"/>
  <c r="J348" i="1"/>
  <c r="I349" i="1"/>
  <c r="J349" i="1"/>
  <c r="I350" i="1"/>
  <c r="J350" i="1"/>
  <c r="I351" i="1"/>
  <c r="J351" i="1"/>
  <c r="I352" i="1"/>
  <c r="J352" i="1"/>
  <c r="I353" i="1"/>
  <c r="J353" i="1"/>
  <c r="I354" i="1"/>
  <c r="J354" i="1"/>
  <c r="I355" i="1"/>
  <c r="J355" i="1"/>
  <c r="I356" i="1"/>
  <c r="J356" i="1"/>
  <c r="I357" i="1"/>
  <c r="J357" i="1"/>
  <c r="J369" i="1"/>
  <c r="K158" i="783" l="1"/>
  <c r="G158" i="783"/>
  <c r="D158" i="783"/>
  <c r="K157" i="783"/>
  <c r="G157" i="783"/>
  <c r="D157" i="783"/>
  <c r="K156" i="783"/>
  <c r="G156" i="783"/>
  <c r="D156" i="783"/>
  <c r="K155" i="783"/>
  <c r="G155" i="783"/>
  <c r="D155" i="783"/>
  <c r="K154" i="783"/>
  <c r="G154" i="783"/>
  <c r="D154" i="783"/>
  <c r="K153" i="783"/>
  <c r="G153" i="783"/>
  <c r="D153" i="783"/>
  <c r="K152" i="783"/>
  <c r="G152" i="783"/>
  <c r="D152" i="783"/>
  <c r="K151" i="783"/>
  <c r="G151" i="783"/>
  <c r="D151" i="783"/>
  <c r="K150" i="783"/>
  <c r="G150" i="783"/>
  <c r="D150" i="783"/>
  <c r="K149" i="783"/>
  <c r="G149" i="783"/>
  <c r="D149" i="783"/>
  <c r="K148" i="783"/>
  <c r="G148" i="783"/>
  <c r="D148" i="783"/>
  <c r="K147" i="783"/>
  <c r="G147" i="783"/>
  <c r="D147" i="783"/>
  <c r="K146" i="783"/>
  <c r="G146" i="783"/>
  <c r="D146" i="783"/>
  <c r="K145" i="783"/>
  <c r="G145" i="783"/>
  <c r="D145" i="783"/>
  <c r="K144" i="783"/>
  <c r="G144" i="783"/>
  <c r="D144" i="783"/>
  <c r="K143" i="783"/>
  <c r="G143" i="783"/>
  <c r="D143" i="783"/>
  <c r="A143" i="783"/>
  <c r="A144" i="783" s="1"/>
  <c r="A145" i="783" s="1"/>
  <c r="A146" i="783" s="1"/>
  <c r="A147" i="783" s="1"/>
  <c r="A148" i="783" s="1"/>
  <c r="A149" i="783" s="1"/>
  <c r="A150" i="783" s="1"/>
  <c r="A151" i="783" s="1"/>
  <c r="A152" i="783" s="1"/>
  <c r="A153" i="783" s="1"/>
  <c r="A154" i="783" s="1"/>
  <c r="A155" i="783" s="1"/>
  <c r="A156" i="783" s="1"/>
  <c r="A157" i="783" s="1"/>
  <c r="A158" i="783" s="1"/>
  <c r="K142" i="783"/>
  <c r="G142" i="783"/>
  <c r="D142" i="783"/>
  <c r="K141" i="783"/>
  <c r="G141" i="783"/>
  <c r="D141" i="783"/>
  <c r="K140" i="783"/>
  <c r="G140" i="783"/>
  <c r="D140" i="783"/>
  <c r="K139" i="783"/>
  <c r="G139" i="783"/>
  <c r="D139" i="783"/>
  <c r="K138" i="783"/>
  <c r="G138" i="783"/>
  <c r="D138" i="783"/>
  <c r="K137" i="783"/>
  <c r="G137" i="783"/>
  <c r="D137" i="783"/>
  <c r="A137" i="783"/>
  <c r="A138" i="783" s="1"/>
  <c r="A139" i="783" s="1"/>
  <c r="A140" i="783" s="1"/>
  <c r="A141" i="783" s="1"/>
  <c r="A142" i="783" s="1"/>
  <c r="K136" i="783"/>
  <c r="G136" i="783"/>
  <c r="D136" i="783"/>
  <c r="A136" i="783"/>
  <c r="K135" i="783"/>
  <c r="G135" i="783"/>
  <c r="D135" i="783"/>
  <c r="B124" i="783"/>
  <c r="C124" i="783" s="1"/>
  <c r="C123" i="783"/>
  <c r="B123" i="783"/>
  <c r="B122" i="783"/>
  <c r="C122" i="783" s="1"/>
  <c r="C121" i="783"/>
  <c r="B121" i="783"/>
  <c r="B120" i="783"/>
  <c r="C120" i="783" s="1"/>
  <c r="C119" i="783"/>
  <c r="B119" i="783"/>
  <c r="B118" i="783"/>
  <c r="C118" i="783" s="1"/>
  <c r="C117" i="783"/>
  <c r="B117" i="783"/>
  <c r="B116" i="783"/>
  <c r="C116" i="783" s="1"/>
  <c r="C115" i="783"/>
  <c r="B115" i="783"/>
  <c r="B114" i="783"/>
  <c r="C114" i="783" s="1"/>
  <c r="C113" i="783"/>
  <c r="B113" i="783"/>
  <c r="B112" i="783"/>
  <c r="C112" i="783" s="1"/>
  <c r="C111" i="783"/>
  <c r="B111" i="783"/>
  <c r="B110" i="783"/>
  <c r="C110" i="783" s="1"/>
  <c r="A110" i="783"/>
  <c r="A111" i="783" s="1"/>
  <c r="A112" i="783" s="1"/>
  <c r="A113" i="783" s="1"/>
  <c r="A114" i="783" s="1"/>
  <c r="A115" i="783" s="1"/>
  <c r="A116" i="783" s="1"/>
  <c r="A117" i="783" s="1"/>
  <c r="A118" i="783" s="1"/>
  <c r="A119" i="783" s="1"/>
  <c r="A120" i="783" s="1"/>
  <c r="A121" i="783" s="1"/>
  <c r="A122" i="783" s="1"/>
  <c r="A123" i="783" s="1"/>
  <c r="A124" i="783" s="1"/>
  <c r="C109" i="783"/>
  <c r="C126" i="783" s="1"/>
  <c r="B109" i="783"/>
  <c r="C95" i="783"/>
  <c r="D95" i="783" s="1"/>
  <c r="B95" i="783"/>
  <c r="C94" i="783"/>
  <c r="B94" i="783"/>
  <c r="D94" i="783" s="1"/>
  <c r="C93" i="783"/>
  <c r="D93" i="783" s="1"/>
  <c r="B93" i="783"/>
  <c r="D92" i="783"/>
  <c r="C92" i="783"/>
  <c r="B92" i="783"/>
  <c r="C91" i="783"/>
  <c r="D91" i="783" s="1"/>
  <c r="B91" i="783"/>
  <c r="C90" i="783"/>
  <c r="B90" i="783"/>
  <c r="D90" i="783" s="1"/>
  <c r="C89" i="783"/>
  <c r="D89" i="783" s="1"/>
  <c r="B89" i="783"/>
  <c r="C88" i="783"/>
  <c r="D88" i="783" s="1"/>
  <c r="B88" i="783"/>
  <c r="C87" i="783"/>
  <c r="D87" i="783" s="1"/>
  <c r="B87" i="783"/>
  <c r="D86" i="783"/>
  <c r="C86" i="783"/>
  <c r="B86" i="783"/>
  <c r="C85" i="783"/>
  <c r="D85" i="783" s="1"/>
  <c r="B85" i="783"/>
  <c r="C84" i="783"/>
  <c r="B84" i="783"/>
  <c r="D84" i="783" s="1"/>
  <c r="C83" i="783"/>
  <c r="D83" i="783" s="1"/>
  <c r="B83" i="783"/>
  <c r="C82" i="783"/>
  <c r="B82" i="783"/>
  <c r="D82" i="783" s="1"/>
  <c r="C81" i="783"/>
  <c r="D81" i="783" s="1"/>
  <c r="B81" i="783"/>
  <c r="C80" i="783"/>
  <c r="C98" i="783" s="1"/>
  <c r="B80" i="783"/>
  <c r="G63" i="783"/>
  <c r="D63" i="783"/>
  <c r="M62" i="783"/>
  <c r="F62" i="783"/>
  <c r="M61" i="783"/>
  <c r="F61" i="783"/>
  <c r="H61" i="783" s="1"/>
  <c r="M60" i="783"/>
  <c r="F60" i="783"/>
  <c r="M59" i="783"/>
  <c r="F59" i="783"/>
  <c r="M58" i="783"/>
  <c r="F58" i="783"/>
  <c r="M57" i="783"/>
  <c r="F57" i="783"/>
  <c r="H57" i="783" s="1"/>
  <c r="M56" i="783"/>
  <c r="F56" i="783"/>
  <c r="M55" i="783"/>
  <c r="F55" i="783"/>
  <c r="H55" i="783" s="1"/>
  <c r="M54" i="783"/>
  <c r="F54" i="783"/>
  <c r="M53" i="783"/>
  <c r="F53" i="783"/>
  <c r="H53" i="783" s="1"/>
  <c r="M52" i="783"/>
  <c r="F52" i="783"/>
  <c r="M51" i="783"/>
  <c r="F51" i="783"/>
  <c r="M50" i="783"/>
  <c r="F50" i="783"/>
  <c r="M49" i="783"/>
  <c r="F49" i="783"/>
  <c r="H49" i="783" s="1"/>
  <c r="M48" i="783"/>
  <c r="F48" i="783"/>
  <c r="M47" i="783"/>
  <c r="F47" i="783"/>
  <c r="H47" i="783" s="1"/>
  <c r="M46" i="783"/>
  <c r="F46" i="783"/>
  <c r="M45" i="783"/>
  <c r="F45" i="783"/>
  <c r="H45" i="783" s="1"/>
  <c r="M44" i="783"/>
  <c r="F44" i="783"/>
  <c r="M43" i="783"/>
  <c r="F43" i="783"/>
  <c r="A43" i="783"/>
  <c r="A44" i="783" s="1"/>
  <c r="A45" i="783" s="1"/>
  <c r="A46" i="783" s="1"/>
  <c r="A47" i="783" s="1"/>
  <c r="A48" i="783" s="1"/>
  <c r="A49" i="783" s="1"/>
  <c r="A50" i="783" s="1"/>
  <c r="A51" i="783" s="1"/>
  <c r="A52" i="783" s="1"/>
  <c r="A53" i="783" s="1"/>
  <c r="A54" i="783" s="1"/>
  <c r="A55" i="783" s="1"/>
  <c r="A56" i="783" s="1"/>
  <c r="A57" i="783" s="1"/>
  <c r="A58" i="783" s="1"/>
  <c r="A59" i="783" s="1"/>
  <c r="A60" i="783" s="1"/>
  <c r="A61" i="783" s="1"/>
  <c r="A62" i="783" s="1"/>
  <c r="M42" i="783"/>
  <c r="F42" i="783"/>
  <c r="M41" i="783"/>
  <c r="F41" i="783"/>
  <c r="A41" i="783"/>
  <c r="A42" i="783" s="1"/>
  <c r="M40" i="783"/>
  <c r="F40" i="783"/>
  <c r="H40" i="783" s="1"/>
  <c r="A40" i="783"/>
  <c r="M39" i="783"/>
  <c r="H39" i="783"/>
  <c r="F39" i="783"/>
  <c r="AD33" i="783"/>
  <c r="AC33" i="783"/>
  <c r="L33" i="783"/>
  <c r="K33" i="783"/>
  <c r="J33" i="783"/>
  <c r="I33" i="783"/>
  <c r="H33" i="783"/>
  <c r="G33" i="783"/>
  <c r="F33" i="783"/>
  <c r="AJ31" i="783"/>
  <c r="R31" i="783"/>
  <c r="S31" i="783" s="1"/>
  <c r="Q31" i="783"/>
  <c r="D31" i="783"/>
  <c r="AJ30" i="783"/>
  <c r="S30" i="783"/>
  <c r="R30" i="783"/>
  <c r="Q30" i="783"/>
  <c r="D30" i="783"/>
  <c r="AJ29" i="783"/>
  <c r="R29" i="783"/>
  <c r="S29" i="783" s="1"/>
  <c r="Q29" i="783"/>
  <c r="D29" i="783"/>
  <c r="AJ28" i="783"/>
  <c r="S28" i="783"/>
  <c r="R28" i="783"/>
  <c r="Q28" i="783"/>
  <c r="D28" i="783"/>
  <c r="AJ27" i="783"/>
  <c r="S27" i="783"/>
  <c r="R27" i="783"/>
  <c r="Q27" i="783"/>
  <c r="D27" i="783"/>
  <c r="AJ26" i="783"/>
  <c r="S26" i="783"/>
  <c r="R26" i="783"/>
  <c r="Q26" i="783"/>
  <c r="D26" i="783"/>
  <c r="AJ25" i="783"/>
  <c r="R25" i="783"/>
  <c r="S25" i="783" s="1"/>
  <c r="Q25" i="783"/>
  <c r="D25" i="783"/>
  <c r="AJ24" i="783"/>
  <c r="S24" i="783"/>
  <c r="R24" i="783"/>
  <c r="Q24" i="783"/>
  <c r="D24" i="783"/>
  <c r="AJ23" i="783"/>
  <c r="S23" i="783"/>
  <c r="R23" i="783"/>
  <c r="Q23" i="783"/>
  <c r="D23" i="783"/>
  <c r="AJ22" i="783"/>
  <c r="R22" i="783"/>
  <c r="S22" i="783" s="1"/>
  <c r="Q22" i="783"/>
  <c r="D22" i="783"/>
  <c r="AJ21" i="783"/>
  <c r="R21" i="783"/>
  <c r="S21" i="783" s="1"/>
  <c r="Q21" i="783"/>
  <c r="D21" i="783"/>
  <c r="AJ20" i="783"/>
  <c r="R20" i="783"/>
  <c r="S20" i="783" s="1"/>
  <c r="Q20" i="783"/>
  <c r="D20" i="783"/>
  <c r="BL19" i="783"/>
  <c r="AJ19" i="783"/>
  <c r="S19" i="783"/>
  <c r="R19" i="783"/>
  <c r="Q19" i="783"/>
  <c r="D19" i="783"/>
  <c r="BL18" i="783"/>
  <c r="AJ18" i="783"/>
  <c r="S18" i="783"/>
  <c r="R18" i="783"/>
  <c r="Q18" i="783"/>
  <c r="D18" i="783"/>
  <c r="BJ17" i="783"/>
  <c r="BI17" i="783"/>
  <c r="BH17" i="783"/>
  <c r="BG17" i="783"/>
  <c r="BF17" i="783"/>
  <c r="BE17" i="783"/>
  <c r="BD17" i="783"/>
  <c r="BC17" i="783"/>
  <c r="BB17" i="783"/>
  <c r="BA17" i="783"/>
  <c r="AZ17" i="783"/>
  <c r="AY17" i="783"/>
  <c r="AX17" i="783"/>
  <c r="AW17" i="783"/>
  <c r="AV17" i="783"/>
  <c r="AU17" i="783"/>
  <c r="AT17" i="783"/>
  <c r="AS17" i="783"/>
  <c r="AR17" i="783"/>
  <c r="AQ17" i="783"/>
  <c r="AP17" i="783"/>
  <c r="AO17" i="783"/>
  <c r="AN17" i="783"/>
  <c r="AM17" i="783"/>
  <c r="AJ17" i="783"/>
  <c r="R17" i="783"/>
  <c r="S17" i="783" s="1"/>
  <c r="Q17" i="783"/>
  <c r="D17" i="783"/>
  <c r="AJ16" i="783"/>
  <c r="R16" i="783"/>
  <c r="S16" i="783" s="1"/>
  <c r="Q16" i="783"/>
  <c r="D16" i="783"/>
  <c r="AJ15" i="783"/>
  <c r="R15" i="783"/>
  <c r="S15" i="783" s="1"/>
  <c r="Q15" i="783"/>
  <c r="D15" i="783"/>
  <c r="AJ14" i="783"/>
  <c r="R14" i="783"/>
  <c r="S14" i="783" s="1"/>
  <c r="Q14" i="783"/>
  <c r="D14" i="783"/>
  <c r="BL13" i="783"/>
  <c r="AJ13" i="783"/>
  <c r="R13" i="783"/>
  <c r="S13" i="783" s="1"/>
  <c r="Q13" i="783"/>
  <c r="D13" i="783"/>
  <c r="BL12" i="783"/>
  <c r="AJ12" i="783"/>
  <c r="S12" i="783"/>
  <c r="R12" i="783"/>
  <c r="Q12" i="783"/>
  <c r="D12" i="783"/>
  <c r="BL11" i="783"/>
  <c r="AJ11" i="783"/>
  <c r="AJ32" i="783" s="1"/>
  <c r="S11" i="783"/>
  <c r="R11" i="783"/>
  <c r="Q11" i="783"/>
  <c r="D11" i="783"/>
  <c r="BJ10" i="783"/>
  <c r="BJ5" i="783" s="1"/>
  <c r="BI10" i="783"/>
  <c r="BH10" i="783"/>
  <c r="BG10" i="783"/>
  <c r="BG5" i="783" s="1"/>
  <c r="BF10" i="783"/>
  <c r="BF5" i="783" s="1"/>
  <c r="BE10" i="783"/>
  <c r="BE5" i="783" s="1"/>
  <c r="BD10" i="783"/>
  <c r="BD5" i="783" s="1"/>
  <c r="BC10" i="783"/>
  <c r="BC5" i="783" s="1"/>
  <c r="BB10" i="783"/>
  <c r="BB5" i="783" s="1"/>
  <c r="BA10" i="783"/>
  <c r="BA5" i="783" s="1"/>
  <c r="AZ10" i="783"/>
  <c r="AZ5" i="783" s="1"/>
  <c r="AY10" i="783"/>
  <c r="AY5" i="783" s="1"/>
  <c r="AX10" i="783"/>
  <c r="AW10" i="783"/>
  <c r="AV10" i="783"/>
  <c r="AV5" i="783" s="1"/>
  <c r="AU10" i="783"/>
  <c r="AU5" i="783" s="1"/>
  <c r="AT10" i="783"/>
  <c r="AT5" i="783" s="1"/>
  <c r="AS10" i="783"/>
  <c r="AS5" i="783" s="1"/>
  <c r="AR10" i="783"/>
  <c r="AR5" i="783" s="1"/>
  <c r="AQ10" i="783"/>
  <c r="AQ5" i="783" s="1"/>
  <c r="AP10" i="783"/>
  <c r="AP5" i="783" s="1"/>
  <c r="AO10" i="783"/>
  <c r="AO5" i="783" s="1"/>
  <c r="AN10" i="783"/>
  <c r="AN5" i="783" s="1"/>
  <c r="AM10" i="783"/>
  <c r="AM5" i="783" s="1"/>
  <c r="AJ10" i="783"/>
  <c r="R10" i="783"/>
  <c r="S10" i="783" s="1"/>
  <c r="Q10" i="783"/>
  <c r="D10" i="783"/>
  <c r="AJ9" i="783"/>
  <c r="R9" i="783"/>
  <c r="S9" i="783" s="1"/>
  <c r="Q9" i="783"/>
  <c r="D9" i="783"/>
  <c r="A9" i="783"/>
  <c r="AJ8" i="783"/>
  <c r="AF8" i="783"/>
  <c r="S8" i="783"/>
  <c r="R8" i="783"/>
  <c r="Q8" i="783"/>
  <c r="D8" i="783"/>
  <c r="B6" i="783"/>
  <c r="B133" i="783" s="1"/>
  <c r="BI5" i="783"/>
  <c r="BH5" i="783"/>
  <c r="AX5" i="783"/>
  <c r="AW5" i="783"/>
  <c r="AL5" i="783"/>
  <c r="AP4" i="783"/>
  <c r="AQ4" i="783" s="1"/>
  <c r="AR4" i="783" s="1"/>
  <c r="AS4" i="783" s="1"/>
  <c r="AT4" i="783" s="1"/>
  <c r="AU4" i="783" s="1"/>
  <c r="AV4" i="783" s="1"/>
  <c r="AW4" i="783" s="1"/>
  <c r="AX4" i="783" s="1"/>
  <c r="AY4" i="783" s="1"/>
  <c r="AZ4" i="783" s="1"/>
  <c r="BA4" i="783" s="1"/>
  <c r="BB4" i="783" s="1"/>
  <c r="BC4" i="783" s="1"/>
  <c r="BD4" i="783" s="1"/>
  <c r="BE4" i="783" s="1"/>
  <c r="BF4" i="783" s="1"/>
  <c r="BG4" i="783" s="1"/>
  <c r="BH4" i="783" s="1"/>
  <c r="BI4" i="783" s="1"/>
  <c r="BJ4" i="783" s="1"/>
  <c r="AO4" i="783"/>
  <c r="AN4" i="783"/>
  <c r="O4" i="783"/>
  <c r="AH8" i="783" l="1" a="1"/>
  <c r="AH29" i="783" s="1"/>
  <c r="AI29" i="783" s="1"/>
  <c r="AA29" i="783" s="1"/>
  <c r="AH28" i="783"/>
  <c r="AI28" i="783" s="1"/>
  <c r="AA28" i="783" s="1"/>
  <c r="AH20" i="783"/>
  <c r="AI20" i="783" s="1"/>
  <c r="AA20" i="783" s="1"/>
  <c r="AH12" i="783"/>
  <c r="AI12" i="783" s="1"/>
  <c r="AA12" i="783" s="1"/>
  <c r="AH11" i="783"/>
  <c r="AI11" i="783" s="1"/>
  <c r="AA11" i="783" s="1"/>
  <c r="AH10" i="783"/>
  <c r="AI10" i="783" s="1"/>
  <c r="AA10" i="783" s="1"/>
  <c r="AH9" i="783"/>
  <c r="AI9" i="783" s="1"/>
  <c r="AA9" i="783" s="1"/>
  <c r="AH30" i="783"/>
  <c r="AI30" i="783" s="1"/>
  <c r="AA30" i="783" s="1"/>
  <c r="AH8" i="783"/>
  <c r="AH17" i="783"/>
  <c r="AI17" i="783" s="1"/>
  <c r="AA17" i="783" s="1"/>
  <c r="AH16" i="783"/>
  <c r="AI16" i="783" s="1"/>
  <c r="AA16" i="783" s="1"/>
  <c r="AH27" i="783"/>
  <c r="AI27" i="783" s="1"/>
  <c r="AA27" i="783" s="1"/>
  <c r="AH24" i="783"/>
  <c r="AI24" i="783" s="1"/>
  <c r="AA24" i="783" s="1"/>
  <c r="S33" i="783"/>
  <c r="B97" i="783"/>
  <c r="C97" i="783"/>
  <c r="H58" i="783"/>
  <c r="H43" i="783"/>
  <c r="H51" i="783"/>
  <c r="D80" i="783"/>
  <c r="H46" i="783"/>
  <c r="Q33" i="783"/>
  <c r="AF9" i="783"/>
  <c r="A10" i="783"/>
  <c r="G159" i="783"/>
  <c r="R33" i="783"/>
  <c r="H50" i="783"/>
  <c r="H42" i="783"/>
  <c r="H59" i="783"/>
  <c r="D159" i="783"/>
  <c r="H62" i="783"/>
  <c r="D33" i="783"/>
  <c r="H54" i="783"/>
  <c r="BL10" i="783"/>
  <c r="AO40" i="783" a="1"/>
  <c r="BL17" i="783"/>
  <c r="H41" i="783"/>
  <c r="H63" i="783" s="1"/>
  <c r="H44" i="783"/>
  <c r="H48" i="783"/>
  <c r="H52" i="783"/>
  <c r="H56" i="783"/>
  <c r="H60" i="783"/>
  <c r="F63" i="783"/>
  <c r="B98" i="783"/>
  <c r="K158" i="782"/>
  <c r="G158" i="782"/>
  <c r="D158" i="782"/>
  <c r="K157" i="782"/>
  <c r="G157" i="782"/>
  <c r="D157" i="782"/>
  <c r="K156" i="782"/>
  <c r="G156" i="782"/>
  <c r="D156" i="782"/>
  <c r="K155" i="782"/>
  <c r="G155" i="782"/>
  <c r="D155" i="782"/>
  <c r="K154" i="782"/>
  <c r="G154" i="782"/>
  <c r="D154" i="782"/>
  <c r="K153" i="782"/>
  <c r="G153" i="782"/>
  <c r="D153" i="782"/>
  <c r="K152" i="782"/>
  <c r="G152" i="782"/>
  <c r="D152" i="782"/>
  <c r="K151" i="782"/>
  <c r="G151" i="782"/>
  <c r="D151" i="782"/>
  <c r="K150" i="782"/>
  <c r="G150" i="782"/>
  <c r="D150" i="782"/>
  <c r="K149" i="782"/>
  <c r="G149" i="782"/>
  <c r="D149" i="782"/>
  <c r="K148" i="782"/>
  <c r="G148" i="782"/>
  <c r="D148" i="782"/>
  <c r="K147" i="782"/>
  <c r="G147" i="782"/>
  <c r="D147" i="782"/>
  <c r="K146" i="782"/>
  <c r="G146" i="782"/>
  <c r="D146" i="782"/>
  <c r="K145" i="782"/>
  <c r="G145" i="782"/>
  <c r="D145" i="782"/>
  <c r="K144" i="782"/>
  <c r="G144" i="782"/>
  <c r="D144" i="782"/>
  <c r="K143" i="782"/>
  <c r="G143" i="782"/>
  <c r="D143" i="782"/>
  <c r="K142" i="782"/>
  <c r="G142" i="782"/>
  <c r="D142" i="782"/>
  <c r="K141" i="782"/>
  <c r="G141" i="782"/>
  <c r="D141" i="782"/>
  <c r="K140" i="782"/>
  <c r="G140" i="782"/>
  <c r="D140" i="782"/>
  <c r="K139" i="782"/>
  <c r="G139" i="782"/>
  <c r="D139" i="782"/>
  <c r="K138" i="782"/>
  <c r="G138" i="782"/>
  <c r="D138" i="782"/>
  <c r="K137" i="782"/>
  <c r="G137" i="782"/>
  <c r="D137" i="782"/>
  <c r="K136" i="782"/>
  <c r="G136" i="782"/>
  <c r="D136" i="782"/>
  <c r="A136" i="782"/>
  <c r="A137" i="782" s="1"/>
  <c r="A138" i="782" s="1"/>
  <c r="A139" i="782" s="1"/>
  <c r="A140" i="782" s="1"/>
  <c r="A141" i="782" s="1"/>
  <c r="A142" i="782" s="1"/>
  <c r="A143" i="782" s="1"/>
  <c r="A144" i="782" s="1"/>
  <c r="A145" i="782" s="1"/>
  <c r="A146" i="782" s="1"/>
  <c r="A147" i="782" s="1"/>
  <c r="A148" i="782" s="1"/>
  <c r="A149" i="782" s="1"/>
  <c r="A150" i="782" s="1"/>
  <c r="A151" i="782" s="1"/>
  <c r="A152" i="782" s="1"/>
  <c r="A153" i="782" s="1"/>
  <c r="A154" i="782" s="1"/>
  <c r="A155" i="782" s="1"/>
  <c r="A156" i="782" s="1"/>
  <c r="A157" i="782" s="1"/>
  <c r="A158" i="782" s="1"/>
  <c r="K135" i="782"/>
  <c r="G135" i="782"/>
  <c r="D135" i="782"/>
  <c r="B124" i="782"/>
  <c r="C124" i="782" s="1"/>
  <c r="C123" i="782"/>
  <c r="B123" i="782"/>
  <c r="B122" i="782"/>
  <c r="C122" i="782" s="1"/>
  <c r="C121" i="782"/>
  <c r="B121" i="782"/>
  <c r="B120" i="782"/>
  <c r="C120" i="782" s="1"/>
  <c r="C119" i="782"/>
  <c r="B119" i="782"/>
  <c r="B118" i="782"/>
  <c r="C118" i="782" s="1"/>
  <c r="C117" i="782"/>
  <c r="B117" i="782"/>
  <c r="B116" i="782"/>
  <c r="C116" i="782" s="1"/>
  <c r="C115" i="782"/>
  <c r="B115" i="782"/>
  <c r="C114" i="782"/>
  <c r="B114" i="782"/>
  <c r="C113" i="782"/>
  <c r="B113" i="782"/>
  <c r="C112" i="782"/>
  <c r="B112" i="782"/>
  <c r="C111" i="782"/>
  <c r="B111" i="782"/>
  <c r="C110" i="782"/>
  <c r="B110" i="782"/>
  <c r="A110" i="782"/>
  <c r="A111" i="782" s="1"/>
  <c r="A112" i="782" s="1"/>
  <c r="A113" i="782" s="1"/>
  <c r="A114" i="782" s="1"/>
  <c r="A115" i="782" s="1"/>
  <c r="A116" i="782" s="1"/>
  <c r="A117" i="782" s="1"/>
  <c r="A118" i="782" s="1"/>
  <c r="A119" i="782" s="1"/>
  <c r="A120" i="782" s="1"/>
  <c r="A121" i="782" s="1"/>
  <c r="A122" i="782" s="1"/>
  <c r="A123" i="782" s="1"/>
  <c r="A124" i="782" s="1"/>
  <c r="C109" i="782"/>
  <c r="C126" i="782" s="1"/>
  <c r="B109" i="782"/>
  <c r="C95" i="782"/>
  <c r="B95" i="782"/>
  <c r="D95" i="782" s="1"/>
  <c r="C94" i="782"/>
  <c r="B94" i="782"/>
  <c r="D94" i="782" s="1"/>
  <c r="C93" i="782"/>
  <c r="B93" i="782"/>
  <c r="D93" i="782" s="1"/>
  <c r="C92" i="782"/>
  <c r="B92" i="782"/>
  <c r="D92" i="782" s="1"/>
  <c r="C91" i="782"/>
  <c r="B91" i="782"/>
  <c r="D91" i="782" s="1"/>
  <c r="C90" i="782"/>
  <c r="B90" i="782"/>
  <c r="D90" i="782" s="1"/>
  <c r="C89" i="782"/>
  <c r="B89" i="782"/>
  <c r="D89" i="782" s="1"/>
  <c r="C88" i="782"/>
  <c r="B88" i="782"/>
  <c r="D88" i="782" s="1"/>
  <c r="C87" i="782"/>
  <c r="B87" i="782"/>
  <c r="D87" i="782" s="1"/>
  <c r="C86" i="782"/>
  <c r="B86" i="782"/>
  <c r="D86" i="782" s="1"/>
  <c r="C85" i="782"/>
  <c r="B85" i="782"/>
  <c r="D85" i="782" s="1"/>
  <c r="C84" i="782"/>
  <c r="B84" i="782"/>
  <c r="D84" i="782" s="1"/>
  <c r="C83" i="782"/>
  <c r="B83" i="782"/>
  <c r="D83" i="782" s="1"/>
  <c r="C82" i="782"/>
  <c r="B82" i="782"/>
  <c r="D82" i="782" s="1"/>
  <c r="C81" i="782"/>
  <c r="B81" i="782"/>
  <c r="D81" i="782" s="1"/>
  <c r="C80" i="782"/>
  <c r="C98" i="782" s="1"/>
  <c r="B80" i="782"/>
  <c r="G63" i="782"/>
  <c r="D63" i="782"/>
  <c r="M62" i="782"/>
  <c r="H62" i="782"/>
  <c r="F62" i="782"/>
  <c r="M61" i="782"/>
  <c r="H61" i="782"/>
  <c r="F61" i="782"/>
  <c r="M60" i="782"/>
  <c r="H60" i="782"/>
  <c r="F60" i="782"/>
  <c r="M59" i="782"/>
  <c r="H59" i="782"/>
  <c r="F59" i="782"/>
  <c r="M58" i="782"/>
  <c r="H58" i="782"/>
  <c r="F58" i="782"/>
  <c r="M57" i="782"/>
  <c r="H57" i="782"/>
  <c r="F57" i="782"/>
  <c r="M56" i="782"/>
  <c r="H56" i="782"/>
  <c r="F56" i="782"/>
  <c r="M55" i="782"/>
  <c r="H55" i="782"/>
  <c r="F55" i="782"/>
  <c r="M54" i="782"/>
  <c r="H54" i="782"/>
  <c r="F54" i="782"/>
  <c r="M53" i="782"/>
  <c r="H53" i="782"/>
  <c r="F53" i="782"/>
  <c r="M52" i="782"/>
  <c r="H52" i="782"/>
  <c r="F52" i="782"/>
  <c r="M51" i="782"/>
  <c r="H51" i="782"/>
  <c r="F51" i="782"/>
  <c r="M50" i="782"/>
  <c r="H50" i="782"/>
  <c r="F50" i="782"/>
  <c r="M49" i="782"/>
  <c r="H49" i="782"/>
  <c r="F49" i="782"/>
  <c r="M48" i="782"/>
  <c r="H48" i="782"/>
  <c r="F48" i="782"/>
  <c r="M47" i="782"/>
  <c r="H47" i="782"/>
  <c r="F47" i="782"/>
  <c r="M46" i="782"/>
  <c r="H46" i="782"/>
  <c r="F46" i="782"/>
  <c r="M45" i="782"/>
  <c r="H45" i="782"/>
  <c r="F45" i="782"/>
  <c r="M44" i="782"/>
  <c r="H44" i="782"/>
  <c r="F44" i="782"/>
  <c r="M43" i="782"/>
  <c r="H43" i="782"/>
  <c r="F43" i="782"/>
  <c r="M42" i="782"/>
  <c r="H42" i="782"/>
  <c r="F42" i="782"/>
  <c r="A42" i="782"/>
  <c r="A43" i="782" s="1"/>
  <c r="A44" i="782" s="1"/>
  <c r="A45" i="782" s="1"/>
  <c r="A46" i="782" s="1"/>
  <c r="A47" i="782" s="1"/>
  <c r="A48" i="782" s="1"/>
  <c r="A49" i="782" s="1"/>
  <c r="A50" i="782" s="1"/>
  <c r="A51" i="782" s="1"/>
  <c r="A52" i="782" s="1"/>
  <c r="A53" i="782" s="1"/>
  <c r="A54" i="782" s="1"/>
  <c r="A55" i="782" s="1"/>
  <c r="A56" i="782" s="1"/>
  <c r="A57" i="782" s="1"/>
  <c r="A58" i="782" s="1"/>
  <c r="A59" i="782" s="1"/>
  <c r="A60" i="782" s="1"/>
  <c r="A61" i="782" s="1"/>
  <c r="A62" i="782" s="1"/>
  <c r="M41" i="782"/>
  <c r="H41" i="782"/>
  <c r="F41" i="782"/>
  <c r="A41" i="782"/>
  <c r="M40" i="782"/>
  <c r="F40" i="782"/>
  <c r="A40" i="782"/>
  <c r="M39" i="782"/>
  <c r="F39" i="782"/>
  <c r="H39" i="782" s="1"/>
  <c r="AD33" i="782"/>
  <c r="AC33" i="782"/>
  <c r="L33" i="782"/>
  <c r="K33" i="782"/>
  <c r="J33" i="782"/>
  <c r="I33" i="782"/>
  <c r="H33" i="782"/>
  <c r="G33" i="782"/>
  <c r="F33" i="782"/>
  <c r="AJ31" i="782"/>
  <c r="R31" i="782"/>
  <c r="S31" i="782" s="1"/>
  <c r="Q31" i="782"/>
  <c r="D31" i="782"/>
  <c r="AJ30" i="782"/>
  <c r="S30" i="782"/>
  <c r="R30" i="782"/>
  <c r="Q30" i="782"/>
  <c r="D30" i="782"/>
  <c r="AJ29" i="782"/>
  <c r="S29" i="782"/>
  <c r="R29" i="782"/>
  <c r="Q29" i="782"/>
  <c r="D29" i="782"/>
  <c r="AJ28" i="782"/>
  <c r="S28" i="782"/>
  <c r="R28" i="782"/>
  <c r="Q28" i="782"/>
  <c r="D28" i="782"/>
  <c r="AJ27" i="782"/>
  <c r="S27" i="782"/>
  <c r="R27" i="782"/>
  <c r="Q27" i="782"/>
  <c r="D27" i="782"/>
  <c r="AJ26" i="782"/>
  <c r="S26" i="782"/>
  <c r="R26" i="782"/>
  <c r="Q26" i="782"/>
  <c r="D26" i="782"/>
  <c r="AJ25" i="782"/>
  <c r="S25" i="782"/>
  <c r="R25" i="782"/>
  <c r="Q25" i="782"/>
  <c r="D25" i="782"/>
  <c r="AJ24" i="782"/>
  <c r="S24" i="782"/>
  <c r="R24" i="782"/>
  <c r="Q24" i="782"/>
  <c r="D24" i="782"/>
  <c r="AJ23" i="782"/>
  <c r="S23" i="782"/>
  <c r="R23" i="782"/>
  <c r="Q23" i="782"/>
  <c r="D23" i="782"/>
  <c r="AJ22" i="782"/>
  <c r="R22" i="782"/>
  <c r="S22" i="782" s="1"/>
  <c r="Q22" i="782"/>
  <c r="D22" i="782"/>
  <c r="AJ21" i="782"/>
  <c r="R21" i="782"/>
  <c r="S21" i="782" s="1"/>
  <c r="Q21" i="782"/>
  <c r="D21" i="782"/>
  <c r="AJ20" i="782"/>
  <c r="S20" i="782"/>
  <c r="R20" i="782"/>
  <c r="Q20" i="782"/>
  <c r="D20" i="782"/>
  <c r="BL19" i="782"/>
  <c r="AJ19" i="782"/>
  <c r="R19" i="782"/>
  <c r="S19" i="782" s="1"/>
  <c r="Q19" i="782"/>
  <c r="D19" i="782"/>
  <c r="BL18" i="782"/>
  <c r="AJ18" i="782"/>
  <c r="R18" i="782"/>
  <c r="S18" i="782" s="1"/>
  <c r="Q18" i="782"/>
  <c r="D18" i="782"/>
  <c r="BJ17" i="782"/>
  <c r="BI17" i="782"/>
  <c r="BH17" i="782"/>
  <c r="BG17" i="782"/>
  <c r="BF17" i="782"/>
  <c r="BE17" i="782"/>
  <c r="BD17" i="782"/>
  <c r="BC17" i="782"/>
  <c r="BB17" i="782"/>
  <c r="BA17" i="782"/>
  <c r="AZ17" i="782"/>
  <c r="AY17" i="782"/>
  <c r="AX17" i="782"/>
  <c r="AW17" i="782"/>
  <c r="AV17" i="782"/>
  <c r="AU17" i="782"/>
  <c r="AT17" i="782"/>
  <c r="AS17" i="782"/>
  <c r="AR17" i="782"/>
  <c r="AQ17" i="782"/>
  <c r="AP17" i="782"/>
  <c r="AO17" i="782"/>
  <c r="AN17" i="782"/>
  <c r="AM17" i="782"/>
  <c r="AJ17" i="782"/>
  <c r="R17" i="782"/>
  <c r="S17" i="782" s="1"/>
  <c r="Q17" i="782"/>
  <c r="D17" i="782"/>
  <c r="AJ16" i="782"/>
  <c r="S16" i="782"/>
  <c r="R16" i="782"/>
  <c r="Q16" i="782"/>
  <c r="D16" i="782"/>
  <c r="AJ15" i="782"/>
  <c r="R15" i="782"/>
  <c r="S15" i="782" s="1"/>
  <c r="Q15" i="782"/>
  <c r="D15" i="782"/>
  <c r="AJ14" i="782"/>
  <c r="S14" i="782"/>
  <c r="R14" i="782"/>
  <c r="Q14" i="782"/>
  <c r="D14" i="782"/>
  <c r="BL13" i="782"/>
  <c r="AJ13" i="782"/>
  <c r="S13" i="782"/>
  <c r="R13" i="782"/>
  <c r="Q13" i="782"/>
  <c r="D13" i="782"/>
  <c r="BL12" i="782"/>
  <c r="AJ12" i="782"/>
  <c r="R12" i="782"/>
  <c r="S12" i="782" s="1"/>
  <c r="Q12" i="782"/>
  <c r="D12" i="782"/>
  <c r="BL11" i="782"/>
  <c r="AJ11" i="782"/>
  <c r="R11" i="782"/>
  <c r="S11" i="782" s="1"/>
  <c r="Q11" i="782"/>
  <c r="D11" i="782"/>
  <c r="BJ10" i="782"/>
  <c r="BI10" i="782"/>
  <c r="BI5" i="782" s="1"/>
  <c r="BH10" i="782"/>
  <c r="BG10" i="782"/>
  <c r="BG5" i="782" s="1"/>
  <c r="BF10" i="782"/>
  <c r="BF5" i="782" s="1"/>
  <c r="BE10" i="782"/>
  <c r="BD10" i="782"/>
  <c r="BC10" i="782"/>
  <c r="BB10" i="782"/>
  <c r="BA10" i="782"/>
  <c r="BA5" i="782" s="1"/>
  <c r="AZ10" i="782"/>
  <c r="AY10" i="782"/>
  <c r="AY5" i="782" s="1"/>
  <c r="AX10" i="782"/>
  <c r="AX5" i="782" s="1"/>
  <c r="AW10" i="782"/>
  <c r="AV10" i="782"/>
  <c r="AU10" i="782"/>
  <c r="AT10" i="782"/>
  <c r="AS10" i="782"/>
  <c r="AS5" i="782" s="1"/>
  <c r="AR10" i="782"/>
  <c r="AQ10" i="782"/>
  <c r="AQ5" i="782" s="1"/>
  <c r="AP10" i="782"/>
  <c r="AP5" i="782" s="1"/>
  <c r="AO10" i="782"/>
  <c r="AN10" i="782"/>
  <c r="AM10" i="782"/>
  <c r="BL10" i="782" s="1"/>
  <c r="AJ10" i="782"/>
  <c r="R10" i="782"/>
  <c r="R33" i="782" s="1"/>
  <c r="Q10" i="782"/>
  <c r="D10" i="782"/>
  <c r="AJ9" i="782"/>
  <c r="AJ32" i="782" s="1"/>
  <c r="S9" i="782"/>
  <c r="R9" i="782"/>
  <c r="Q9" i="782"/>
  <c r="D9" i="782"/>
  <c r="A9" i="782"/>
  <c r="AF9" i="782" s="1"/>
  <c r="AJ8" i="782"/>
  <c r="AF8" i="782"/>
  <c r="S8" i="782"/>
  <c r="R8" i="782"/>
  <c r="Q8" i="782"/>
  <c r="Q33" i="782" s="1"/>
  <c r="D8" i="782"/>
  <c r="B6" i="782"/>
  <c r="B133" i="782" s="1"/>
  <c r="BJ5" i="782"/>
  <c r="BH5" i="782"/>
  <c r="BE5" i="782"/>
  <c r="BD5" i="782"/>
  <c r="BC5" i="782"/>
  <c r="BB5" i="782"/>
  <c r="AZ5" i="782"/>
  <c r="AW5" i="782"/>
  <c r="AV5" i="782"/>
  <c r="AU5" i="782"/>
  <c r="AT5" i="782"/>
  <c r="AR5" i="782"/>
  <c r="AO5" i="782"/>
  <c r="AN5" i="782"/>
  <c r="AM5" i="782"/>
  <c r="AH8" i="782" s="1" a="1"/>
  <c r="AL5" i="782"/>
  <c r="AN4" i="782"/>
  <c r="AO4" i="782" s="1"/>
  <c r="AP4" i="782" s="1"/>
  <c r="AQ4" i="782" s="1"/>
  <c r="AR4" i="782" s="1"/>
  <c r="AS4" i="782" s="1"/>
  <c r="AT4" i="782" s="1"/>
  <c r="AU4" i="782" s="1"/>
  <c r="AV4" i="782" s="1"/>
  <c r="AW4" i="782" s="1"/>
  <c r="AX4" i="782" s="1"/>
  <c r="AY4" i="782" s="1"/>
  <c r="AZ4" i="782" s="1"/>
  <c r="BA4" i="782" s="1"/>
  <c r="BB4" i="782" s="1"/>
  <c r="BC4" i="782" s="1"/>
  <c r="BD4" i="782" s="1"/>
  <c r="BE4" i="782" s="1"/>
  <c r="BF4" i="782" s="1"/>
  <c r="BG4" i="782" s="1"/>
  <c r="BH4" i="782" s="1"/>
  <c r="BI4" i="782" s="1"/>
  <c r="BJ4" i="782" s="1"/>
  <c r="O4" i="782"/>
  <c r="K158" i="781"/>
  <c r="G158" i="781"/>
  <c r="D158" i="781"/>
  <c r="K157" i="781"/>
  <c r="G157" i="781"/>
  <c r="D157" i="781"/>
  <c r="K156" i="781"/>
  <c r="G156" i="781"/>
  <c r="D156" i="781"/>
  <c r="K155" i="781"/>
  <c r="G155" i="781"/>
  <c r="D155" i="781"/>
  <c r="K154" i="781"/>
  <c r="G154" i="781"/>
  <c r="D154" i="781"/>
  <c r="K153" i="781"/>
  <c r="G153" i="781"/>
  <c r="D153" i="781"/>
  <c r="K152" i="781"/>
  <c r="G152" i="781"/>
  <c r="D152" i="781"/>
  <c r="K151" i="781"/>
  <c r="G151" i="781"/>
  <c r="D151" i="781"/>
  <c r="K150" i="781"/>
  <c r="G150" i="781"/>
  <c r="D150" i="781"/>
  <c r="K149" i="781"/>
  <c r="G149" i="781"/>
  <c r="D149" i="781"/>
  <c r="K148" i="781"/>
  <c r="G148" i="781"/>
  <c r="D148" i="781"/>
  <c r="K147" i="781"/>
  <c r="G147" i="781"/>
  <c r="D147" i="781"/>
  <c r="K146" i="781"/>
  <c r="G146" i="781"/>
  <c r="D146" i="781"/>
  <c r="K145" i="781"/>
  <c r="G145" i="781"/>
  <c r="D145" i="781"/>
  <c r="K144" i="781"/>
  <c r="G144" i="781"/>
  <c r="D144" i="781"/>
  <c r="K143" i="781"/>
  <c r="G143" i="781"/>
  <c r="D143" i="781"/>
  <c r="K142" i="781"/>
  <c r="G142" i="781"/>
  <c r="D142" i="781"/>
  <c r="K141" i="781"/>
  <c r="G141" i="781"/>
  <c r="D141" i="781"/>
  <c r="K140" i="781"/>
  <c r="G140" i="781"/>
  <c r="D140" i="781"/>
  <c r="K139" i="781"/>
  <c r="G139" i="781"/>
  <c r="D139" i="781"/>
  <c r="K138" i="781"/>
  <c r="G138" i="781"/>
  <c r="D138" i="781"/>
  <c r="D159" i="781" s="1"/>
  <c r="K137" i="781"/>
  <c r="G137" i="781"/>
  <c r="D137" i="781"/>
  <c r="A137" i="781"/>
  <c r="A138" i="781" s="1"/>
  <c r="A139" i="781" s="1"/>
  <c r="A140" i="781" s="1"/>
  <c r="A141" i="781" s="1"/>
  <c r="A142" i="781" s="1"/>
  <c r="A143" i="781" s="1"/>
  <c r="A144" i="781" s="1"/>
  <c r="A145" i="781" s="1"/>
  <c r="A146" i="781" s="1"/>
  <c r="A147" i="781" s="1"/>
  <c r="A148" i="781" s="1"/>
  <c r="A149" i="781" s="1"/>
  <c r="A150" i="781" s="1"/>
  <c r="A151" i="781" s="1"/>
  <c r="A152" i="781" s="1"/>
  <c r="A153" i="781" s="1"/>
  <c r="A154" i="781" s="1"/>
  <c r="A155" i="781" s="1"/>
  <c r="A156" i="781" s="1"/>
  <c r="A157" i="781" s="1"/>
  <c r="A158" i="781" s="1"/>
  <c r="K136" i="781"/>
  <c r="G136" i="781"/>
  <c r="D136" i="781"/>
  <c r="A136" i="781"/>
  <c r="K135" i="781"/>
  <c r="G135" i="781"/>
  <c r="D135" i="781"/>
  <c r="C126" i="781"/>
  <c r="B124" i="781"/>
  <c r="C124" i="781" s="1"/>
  <c r="B123" i="781"/>
  <c r="C123" i="781" s="1"/>
  <c r="B122" i="781"/>
  <c r="C122" i="781" s="1"/>
  <c r="B121" i="781"/>
  <c r="C121" i="781" s="1"/>
  <c r="B120" i="781"/>
  <c r="C120" i="781" s="1"/>
  <c r="B119" i="781"/>
  <c r="C119" i="781" s="1"/>
  <c r="C118" i="781"/>
  <c r="B118" i="781"/>
  <c r="B117" i="781"/>
  <c r="C117" i="781" s="1"/>
  <c r="C116" i="781"/>
  <c r="B116" i="781"/>
  <c r="B115" i="781"/>
  <c r="C115" i="781" s="1"/>
  <c r="C114" i="781"/>
  <c r="B114" i="781"/>
  <c r="B113" i="781"/>
  <c r="C113" i="781" s="1"/>
  <c r="C112" i="781"/>
  <c r="B112" i="781"/>
  <c r="B111" i="781"/>
  <c r="C111" i="781" s="1"/>
  <c r="C110" i="781"/>
  <c r="B110" i="781"/>
  <c r="A110" i="781"/>
  <c r="A111" i="781" s="1"/>
  <c r="A112" i="781" s="1"/>
  <c r="A113" i="781" s="1"/>
  <c r="A114" i="781" s="1"/>
  <c r="A115" i="781" s="1"/>
  <c r="A116" i="781" s="1"/>
  <c r="A117" i="781" s="1"/>
  <c r="A118" i="781" s="1"/>
  <c r="A119" i="781" s="1"/>
  <c r="A120" i="781" s="1"/>
  <c r="A121" i="781" s="1"/>
  <c r="A122" i="781" s="1"/>
  <c r="A123" i="781" s="1"/>
  <c r="A124" i="781" s="1"/>
  <c r="B109" i="781"/>
  <c r="C109" i="781" s="1"/>
  <c r="D98" i="781"/>
  <c r="C98" i="781"/>
  <c r="C97" i="781"/>
  <c r="C95" i="781"/>
  <c r="B95" i="781"/>
  <c r="D95" i="781" s="1"/>
  <c r="C94" i="781"/>
  <c r="B94" i="781"/>
  <c r="D94" i="781" s="1"/>
  <c r="C93" i="781"/>
  <c r="B93" i="781"/>
  <c r="D93" i="781" s="1"/>
  <c r="C92" i="781"/>
  <c r="B92" i="781"/>
  <c r="D92" i="781" s="1"/>
  <c r="C91" i="781"/>
  <c r="B91" i="781"/>
  <c r="D91" i="781" s="1"/>
  <c r="D90" i="781"/>
  <c r="C90" i="781"/>
  <c r="B90" i="781"/>
  <c r="C89" i="781"/>
  <c r="B89" i="781"/>
  <c r="D89" i="781" s="1"/>
  <c r="C88" i="781"/>
  <c r="B88" i="781"/>
  <c r="D88" i="781" s="1"/>
  <c r="C87" i="781"/>
  <c r="B87" i="781"/>
  <c r="D87" i="781" s="1"/>
  <c r="C86" i="781"/>
  <c r="B86" i="781"/>
  <c r="D86" i="781" s="1"/>
  <c r="C85" i="781"/>
  <c r="B85" i="781"/>
  <c r="D85" i="781" s="1"/>
  <c r="D84" i="781"/>
  <c r="C84" i="781"/>
  <c r="B84" i="781"/>
  <c r="C83" i="781"/>
  <c r="B83" i="781"/>
  <c r="D83" i="781" s="1"/>
  <c r="D82" i="781"/>
  <c r="C82" i="781"/>
  <c r="B82" i="781"/>
  <c r="C81" i="781"/>
  <c r="B81" i="781"/>
  <c r="D81" i="781" s="1"/>
  <c r="D80" i="781"/>
  <c r="D97" i="781" s="1"/>
  <c r="C80" i="781"/>
  <c r="B80" i="781"/>
  <c r="G63" i="781"/>
  <c r="D63" i="781"/>
  <c r="M62" i="781"/>
  <c r="H62" i="781"/>
  <c r="F62" i="781"/>
  <c r="M61" i="781"/>
  <c r="H61" i="781"/>
  <c r="F61" i="781"/>
  <c r="M60" i="781"/>
  <c r="H60" i="781"/>
  <c r="F60" i="781"/>
  <c r="M59" i="781"/>
  <c r="H59" i="781"/>
  <c r="F59" i="781"/>
  <c r="M58" i="781"/>
  <c r="H58" i="781"/>
  <c r="F58" i="781"/>
  <c r="M57" i="781"/>
  <c r="F57" i="781"/>
  <c r="H57" i="781" s="1"/>
  <c r="M56" i="781"/>
  <c r="F56" i="781"/>
  <c r="M55" i="781"/>
  <c r="F55" i="781"/>
  <c r="H55" i="781" s="1"/>
  <c r="M54" i="781"/>
  <c r="H54" i="781"/>
  <c r="F54" i="781"/>
  <c r="M53" i="781"/>
  <c r="H53" i="781"/>
  <c r="F53" i="781"/>
  <c r="M52" i="781"/>
  <c r="H52" i="781"/>
  <c r="F52" i="781"/>
  <c r="M51" i="781"/>
  <c r="H51" i="781"/>
  <c r="F51" i="781"/>
  <c r="M50" i="781"/>
  <c r="H50" i="781"/>
  <c r="F50" i="781"/>
  <c r="M49" i="781"/>
  <c r="F49" i="781"/>
  <c r="M48" i="781"/>
  <c r="F48" i="781"/>
  <c r="M47" i="781"/>
  <c r="F47" i="781"/>
  <c r="H47" i="781" s="1"/>
  <c r="M46" i="781"/>
  <c r="H46" i="781"/>
  <c r="F46" i="781"/>
  <c r="M45" i="781"/>
  <c r="H45" i="781"/>
  <c r="F45" i="781"/>
  <c r="M44" i="781"/>
  <c r="H44" i="781"/>
  <c r="F44" i="781"/>
  <c r="M43" i="781"/>
  <c r="H43" i="781"/>
  <c r="F43" i="781"/>
  <c r="M42" i="781"/>
  <c r="H42" i="781"/>
  <c r="F42" i="781"/>
  <c r="M41" i="781"/>
  <c r="F41" i="781"/>
  <c r="H41" i="781" s="1"/>
  <c r="M40" i="781"/>
  <c r="H40" i="781"/>
  <c r="F40" i="781"/>
  <c r="A40" i="781"/>
  <c r="A41" i="781" s="1"/>
  <c r="A42" i="781" s="1"/>
  <c r="A43" i="781" s="1"/>
  <c r="A44" i="781" s="1"/>
  <c r="A45" i="781" s="1"/>
  <c r="A46" i="781" s="1"/>
  <c r="A47" i="781" s="1"/>
  <c r="A48" i="781" s="1"/>
  <c r="A49" i="781" s="1"/>
  <c r="A50" i="781" s="1"/>
  <c r="A51" i="781" s="1"/>
  <c r="A52" i="781" s="1"/>
  <c r="A53" i="781" s="1"/>
  <c r="A54" i="781" s="1"/>
  <c r="A55" i="781" s="1"/>
  <c r="A56" i="781" s="1"/>
  <c r="A57" i="781" s="1"/>
  <c r="A58" i="781" s="1"/>
  <c r="A59" i="781" s="1"/>
  <c r="A60" i="781" s="1"/>
  <c r="A61" i="781" s="1"/>
  <c r="A62" i="781" s="1"/>
  <c r="M39" i="781"/>
  <c r="H39" i="781"/>
  <c r="F39" i="781"/>
  <c r="AD33" i="781"/>
  <c r="AC33" i="781"/>
  <c r="L33" i="781"/>
  <c r="K33" i="781"/>
  <c r="J33" i="781"/>
  <c r="I33" i="781"/>
  <c r="H33" i="781"/>
  <c r="G33" i="781"/>
  <c r="F33" i="781"/>
  <c r="AJ31" i="781"/>
  <c r="R31" i="781"/>
  <c r="S31" i="781" s="1"/>
  <c r="Q31" i="781"/>
  <c r="D31" i="781"/>
  <c r="AJ30" i="781"/>
  <c r="R30" i="781"/>
  <c r="S30" i="781" s="1"/>
  <c r="Q30" i="781"/>
  <c r="D30" i="781"/>
  <c r="AJ29" i="781"/>
  <c r="S29" i="781"/>
  <c r="R29" i="781"/>
  <c r="Q29" i="781"/>
  <c r="D29" i="781"/>
  <c r="AJ28" i="781"/>
  <c r="S28" i="781"/>
  <c r="R28" i="781"/>
  <c r="Q28" i="781"/>
  <c r="D28" i="781"/>
  <c r="AJ27" i="781"/>
  <c r="S27" i="781"/>
  <c r="R27" i="781"/>
  <c r="Q27" i="781"/>
  <c r="D27" i="781"/>
  <c r="AJ26" i="781"/>
  <c r="S26" i="781"/>
  <c r="R26" i="781"/>
  <c r="Q26" i="781"/>
  <c r="D26" i="781"/>
  <c r="AJ25" i="781"/>
  <c r="R25" i="781"/>
  <c r="S25" i="781" s="1"/>
  <c r="Q25" i="781"/>
  <c r="D25" i="781"/>
  <c r="AJ24" i="781"/>
  <c r="S24" i="781"/>
  <c r="R24" i="781"/>
  <c r="Q24" i="781"/>
  <c r="D24" i="781"/>
  <c r="AJ23" i="781"/>
  <c r="S23" i="781"/>
  <c r="R23" i="781"/>
  <c r="Q23" i="781"/>
  <c r="D23" i="781"/>
  <c r="AJ22" i="781"/>
  <c r="R22" i="781"/>
  <c r="S22" i="781" s="1"/>
  <c r="Q22" i="781"/>
  <c r="D22" i="781"/>
  <c r="AJ21" i="781"/>
  <c r="S21" i="781"/>
  <c r="R21" i="781"/>
  <c r="Q21" i="781"/>
  <c r="D21" i="781"/>
  <c r="AJ20" i="781"/>
  <c r="AJ32" i="781" s="1"/>
  <c r="R20" i="781"/>
  <c r="S20" i="781" s="1"/>
  <c r="Q20" i="781"/>
  <c r="D20" i="781"/>
  <c r="BL19" i="781"/>
  <c r="AJ19" i="781"/>
  <c r="R19" i="781"/>
  <c r="S19" i="781" s="1"/>
  <c r="Q19" i="781"/>
  <c r="D19" i="781"/>
  <c r="BL18" i="781"/>
  <c r="AJ18" i="781"/>
  <c r="S18" i="781"/>
  <c r="R18" i="781"/>
  <c r="Q18" i="781"/>
  <c r="D18" i="781"/>
  <c r="BJ17" i="781"/>
  <c r="BI17" i="781"/>
  <c r="BH17" i="781"/>
  <c r="BG17" i="781"/>
  <c r="BF17" i="781"/>
  <c r="BE17" i="781"/>
  <c r="BD17" i="781"/>
  <c r="BC17" i="781"/>
  <c r="BB17" i="781"/>
  <c r="BA17" i="781"/>
  <c r="AZ17" i="781"/>
  <c r="AY17" i="781"/>
  <c r="AX17" i="781"/>
  <c r="AW17" i="781"/>
  <c r="AV17" i="781"/>
  <c r="AU17" i="781"/>
  <c r="AT17" i="781"/>
  <c r="AS17" i="781"/>
  <c r="AR17" i="781"/>
  <c r="AQ17" i="781"/>
  <c r="AP17" i="781"/>
  <c r="AO17" i="781"/>
  <c r="AN17" i="781"/>
  <c r="AM17" i="781"/>
  <c r="BL17" i="781" s="1"/>
  <c r="AJ17" i="781"/>
  <c r="R17" i="781"/>
  <c r="S17" i="781" s="1"/>
  <c r="Q17" i="781"/>
  <c r="D17" i="781"/>
  <c r="AJ16" i="781"/>
  <c r="R16" i="781"/>
  <c r="S16" i="781" s="1"/>
  <c r="Q16" i="781"/>
  <c r="D16" i="781"/>
  <c r="AJ15" i="781"/>
  <c r="R15" i="781"/>
  <c r="S15" i="781" s="1"/>
  <c r="Q15" i="781"/>
  <c r="D15" i="781"/>
  <c r="AJ14" i="781"/>
  <c r="R14" i="781"/>
  <c r="S14" i="781" s="1"/>
  <c r="Q14" i="781"/>
  <c r="D14" i="781"/>
  <c r="BL13" i="781"/>
  <c r="AJ13" i="781"/>
  <c r="R13" i="781"/>
  <c r="S13" i="781" s="1"/>
  <c r="Q13" i="781"/>
  <c r="D13" i="781"/>
  <c r="BL12" i="781"/>
  <c r="AJ12" i="781"/>
  <c r="R12" i="781"/>
  <c r="S12" i="781" s="1"/>
  <c r="Q12" i="781"/>
  <c r="D12" i="781"/>
  <c r="BL11" i="781"/>
  <c r="AJ11" i="781"/>
  <c r="S11" i="781"/>
  <c r="R11" i="781"/>
  <c r="Q11" i="781"/>
  <c r="D11" i="781"/>
  <c r="BJ10" i="781"/>
  <c r="BI10" i="781"/>
  <c r="BH10" i="781"/>
  <c r="BH5" i="781" s="1"/>
  <c r="BG10" i="781"/>
  <c r="BF10" i="781"/>
  <c r="BE10" i="781"/>
  <c r="BD10" i="781"/>
  <c r="BC10" i="781"/>
  <c r="BC5" i="781" s="1"/>
  <c r="BB10" i="781"/>
  <c r="BA10" i="781"/>
  <c r="AZ10" i="781"/>
  <c r="AZ5" i="781" s="1"/>
  <c r="AY10" i="781"/>
  <c r="AX10" i="781"/>
  <c r="AW10" i="781"/>
  <c r="AV10" i="781"/>
  <c r="AU10" i="781"/>
  <c r="AU5" i="781" s="1"/>
  <c r="AT10" i="781"/>
  <c r="AS10" i="781"/>
  <c r="AR10" i="781"/>
  <c r="AR5" i="781" s="1"/>
  <c r="AQ10" i="781"/>
  <c r="AP10" i="781"/>
  <c r="AO10" i="781"/>
  <c r="AN10" i="781"/>
  <c r="AM10" i="781"/>
  <c r="AM5" i="781" s="1"/>
  <c r="AJ10" i="781"/>
  <c r="R10" i="781"/>
  <c r="S10" i="781" s="1"/>
  <c r="Q10" i="781"/>
  <c r="Q33" i="781" s="1"/>
  <c r="D10" i="781"/>
  <c r="AJ9" i="781"/>
  <c r="R9" i="781"/>
  <c r="S9" i="781" s="1"/>
  <c r="Q9" i="781"/>
  <c r="D9" i="781"/>
  <c r="A9" i="781"/>
  <c r="AF9" i="781" s="1"/>
  <c r="AJ8" i="781"/>
  <c r="AF8" i="781"/>
  <c r="R8" i="781"/>
  <c r="R33" i="781" s="1"/>
  <c r="Q8" i="781"/>
  <c r="D8" i="781"/>
  <c r="B6" i="781"/>
  <c r="B133" i="781" s="1"/>
  <c r="BJ5" i="781"/>
  <c r="BI5" i="781"/>
  <c r="BG5" i="781"/>
  <c r="BF5" i="781"/>
  <c r="BE5" i="781"/>
  <c r="BD5" i="781"/>
  <c r="BB5" i="781"/>
  <c r="BA5" i="781"/>
  <c r="AY5" i="781"/>
  <c r="AX5" i="781"/>
  <c r="AW5" i="781"/>
  <c r="AV5" i="781"/>
  <c r="AT5" i="781"/>
  <c r="AS5" i="781"/>
  <c r="AQ5" i="781"/>
  <c r="AP5" i="781"/>
  <c r="AO5" i="781"/>
  <c r="AN5" i="781"/>
  <c r="AL5" i="781"/>
  <c r="AP4" i="781"/>
  <c r="AQ4" i="781" s="1"/>
  <c r="AR4" i="781" s="1"/>
  <c r="AS4" i="781" s="1"/>
  <c r="AT4" i="781" s="1"/>
  <c r="AU4" i="781" s="1"/>
  <c r="AV4" i="781" s="1"/>
  <c r="AW4" i="781" s="1"/>
  <c r="AX4" i="781" s="1"/>
  <c r="AY4" i="781" s="1"/>
  <c r="AZ4" i="781" s="1"/>
  <c r="BA4" i="781" s="1"/>
  <c r="BB4" i="781" s="1"/>
  <c r="BC4" i="781" s="1"/>
  <c r="BD4" i="781" s="1"/>
  <c r="BE4" i="781" s="1"/>
  <c r="BF4" i="781" s="1"/>
  <c r="BG4" i="781" s="1"/>
  <c r="BH4" i="781" s="1"/>
  <c r="BI4" i="781" s="1"/>
  <c r="BJ4" i="781" s="1"/>
  <c r="AO4" i="781"/>
  <c r="AN4" i="781"/>
  <c r="O4" i="781"/>
  <c r="K158" i="780"/>
  <c r="G158" i="780"/>
  <c r="D158" i="780"/>
  <c r="K157" i="780"/>
  <c r="G157" i="780"/>
  <c r="D157" i="780"/>
  <c r="K156" i="780"/>
  <c r="G156" i="780"/>
  <c r="D156" i="780"/>
  <c r="K155" i="780"/>
  <c r="G155" i="780"/>
  <c r="D155" i="780"/>
  <c r="K154" i="780"/>
  <c r="G154" i="780"/>
  <c r="D154" i="780"/>
  <c r="K153" i="780"/>
  <c r="G153" i="780"/>
  <c r="D153" i="780"/>
  <c r="K152" i="780"/>
  <c r="G152" i="780"/>
  <c r="D152" i="780"/>
  <c r="K151" i="780"/>
  <c r="G151" i="780"/>
  <c r="D151" i="780"/>
  <c r="K150" i="780"/>
  <c r="G150" i="780"/>
  <c r="D150" i="780"/>
  <c r="K149" i="780"/>
  <c r="G149" i="780"/>
  <c r="D149" i="780"/>
  <c r="K148" i="780"/>
  <c r="G148" i="780"/>
  <c r="D148" i="780"/>
  <c r="K147" i="780"/>
  <c r="G147" i="780"/>
  <c r="D147" i="780"/>
  <c r="K146" i="780"/>
  <c r="G146" i="780"/>
  <c r="D146" i="780"/>
  <c r="K145" i="780"/>
  <c r="G145" i="780"/>
  <c r="D145" i="780"/>
  <c r="K144" i="780"/>
  <c r="G144" i="780"/>
  <c r="D144" i="780"/>
  <c r="K143" i="780"/>
  <c r="G143" i="780"/>
  <c r="D143" i="780"/>
  <c r="K142" i="780"/>
  <c r="G142" i="780"/>
  <c r="D142" i="780"/>
  <c r="K141" i="780"/>
  <c r="G141" i="780"/>
  <c r="D141" i="780"/>
  <c r="K140" i="780"/>
  <c r="G140" i="780"/>
  <c r="D140" i="780"/>
  <c r="K139" i="780"/>
  <c r="G139" i="780"/>
  <c r="D139" i="780"/>
  <c r="A139" i="780"/>
  <c r="A140" i="780" s="1"/>
  <c r="A141" i="780" s="1"/>
  <c r="A142" i="780" s="1"/>
  <c r="A143" i="780" s="1"/>
  <c r="A144" i="780" s="1"/>
  <c r="A145" i="780" s="1"/>
  <c r="A146" i="780" s="1"/>
  <c r="A147" i="780" s="1"/>
  <c r="A148" i="780" s="1"/>
  <c r="A149" i="780" s="1"/>
  <c r="A150" i="780" s="1"/>
  <c r="A151" i="780" s="1"/>
  <c r="A152" i="780" s="1"/>
  <c r="A153" i="780" s="1"/>
  <c r="A154" i="780" s="1"/>
  <c r="A155" i="780" s="1"/>
  <c r="A156" i="780" s="1"/>
  <c r="A157" i="780" s="1"/>
  <c r="A158" i="780" s="1"/>
  <c r="K138" i="780"/>
  <c r="G138" i="780"/>
  <c r="D138" i="780"/>
  <c r="A138" i="780"/>
  <c r="K137" i="780"/>
  <c r="G137" i="780"/>
  <c r="D137" i="780"/>
  <c r="A137" i="780"/>
  <c r="K136" i="780"/>
  <c r="G136" i="780"/>
  <c r="D136" i="780"/>
  <c r="A136" i="780"/>
  <c r="K135" i="780"/>
  <c r="G135" i="780"/>
  <c r="D135" i="780"/>
  <c r="C124" i="780"/>
  <c r="B124" i="780"/>
  <c r="B123" i="780"/>
  <c r="C123" i="780" s="1"/>
  <c r="C122" i="780"/>
  <c r="B122" i="780"/>
  <c r="B121" i="780"/>
  <c r="C121" i="780" s="1"/>
  <c r="C120" i="780"/>
  <c r="B120" i="780"/>
  <c r="B119" i="780"/>
  <c r="C119" i="780" s="1"/>
  <c r="C118" i="780"/>
  <c r="B118" i="780"/>
  <c r="B117" i="780"/>
  <c r="C117" i="780" s="1"/>
  <c r="C116" i="780"/>
  <c r="B116" i="780"/>
  <c r="B115" i="780"/>
  <c r="C115" i="780" s="1"/>
  <c r="C114" i="780"/>
  <c r="B114" i="780"/>
  <c r="B113" i="780"/>
  <c r="C113" i="780" s="1"/>
  <c r="C112" i="780"/>
  <c r="B112" i="780"/>
  <c r="B111" i="780"/>
  <c r="C111" i="780" s="1"/>
  <c r="A111" i="780"/>
  <c r="A112" i="780" s="1"/>
  <c r="A113" i="780" s="1"/>
  <c r="A114" i="780" s="1"/>
  <c r="A115" i="780" s="1"/>
  <c r="A116" i="780" s="1"/>
  <c r="A117" i="780" s="1"/>
  <c r="A118" i="780" s="1"/>
  <c r="A119" i="780" s="1"/>
  <c r="A120" i="780" s="1"/>
  <c r="A121" i="780" s="1"/>
  <c r="A122" i="780" s="1"/>
  <c r="A123" i="780" s="1"/>
  <c r="A124" i="780" s="1"/>
  <c r="C110" i="780"/>
  <c r="B110" i="780"/>
  <c r="A110" i="780"/>
  <c r="B109" i="780"/>
  <c r="C109" i="780" s="1"/>
  <c r="C126" i="780" s="1"/>
  <c r="C98" i="780"/>
  <c r="B98" i="780"/>
  <c r="C95" i="780"/>
  <c r="D95" i="780" s="1"/>
  <c r="B95" i="780"/>
  <c r="C94" i="780"/>
  <c r="B94" i="780"/>
  <c r="D94" i="780" s="1"/>
  <c r="C93" i="780"/>
  <c r="B93" i="780"/>
  <c r="C92" i="780"/>
  <c r="B92" i="780"/>
  <c r="D92" i="780" s="1"/>
  <c r="C91" i="780"/>
  <c r="D91" i="780" s="1"/>
  <c r="B91" i="780"/>
  <c r="C90" i="780"/>
  <c r="B90" i="780"/>
  <c r="D90" i="780" s="1"/>
  <c r="C89" i="780"/>
  <c r="B89" i="780"/>
  <c r="C88" i="780"/>
  <c r="B88" i="780"/>
  <c r="D88" i="780" s="1"/>
  <c r="C87" i="780"/>
  <c r="D87" i="780" s="1"/>
  <c r="B87" i="780"/>
  <c r="C86" i="780"/>
  <c r="B86" i="780"/>
  <c r="D86" i="780" s="1"/>
  <c r="C85" i="780"/>
  <c r="B85" i="780"/>
  <c r="C84" i="780"/>
  <c r="B84" i="780"/>
  <c r="D84" i="780" s="1"/>
  <c r="C83" i="780"/>
  <c r="D83" i="780" s="1"/>
  <c r="B83" i="780"/>
  <c r="C82" i="780"/>
  <c r="B82" i="780"/>
  <c r="D82" i="780" s="1"/>
  <c r="C81" i="780"/>
  <c r="B81" i="780"/>
  <c r="C80" i="780"/>
  <c r="C97" i="780" s="1"/>
  <c r="B80" i="780"/>
  <c r="D80" i="780" s="1"/>
  <c r="G63" i="780"/>
  <c r="D63" i="780"/>
  <c r="M62" i="780"/>
  <c r="H62" i="780"/>
  <c r="F62" i="780"/>
  <c r="M61" i="780"/>
  <c r="H61" i="780"/>
  <c r="F61" i="780"/>
  <c r="M60" i="780"/>
  <c r="H60" i="780"/>
  <c r="F60" i="780"/>
  <c r="M59" i="780"/>
  <c r="H59" i="780"/>
  <c r="F59" i="780"/>
  <c r="M58" i="780"/>
  <c r="H58" i="780"/>
  <c r="F58" i="780"/>
  <c r="M57" i="780"/>
  <c r="H57" i="780"/>
  <c r="F57" i="780"/>
  <c r="M56" i="780"/>
  <c r="H56" i="780"/>
  <c r="F56" i="780"/>
  <c r="M55" i="780"/>
  <c r="H55" i="780"/>
  <c r="F55" i="780"/>
  <c r="M54" i="780"/>
  <c r="H54" i="780"/>
  <c r="F54" i="780"/>
  <c r="M53" i="780"/>
  <c r="H53" i="780"/>
  <c r="F53" i="780"/>
  <c r="M52" i="780"/>
  <c r="H52" i="780"/>
  <c r="F52" i="780"/>
  <c r="M51" i="780"/>
  <c r="H51" i="780"/>
  <c r="F51" i="780"/>
  <c r="M50" i="780"/>
  <c r="H50" i="780"/>
  <c r="F50" i="780"/>
  <c r="M49" i="780"/>
  <c r="H49" i="780"/>
  <c r="F49" i="780"/>
  <c r="M48" i="780"/>
  <c r="H48" i="780"/>
  <c r="F48" i="780"/>
  <c r="M47" i="780"/>
  <c r="H47" i="780"/>
  <c r="F47" i="780"/>
  <c r="M46" i="780"/>
  <c r="H46" i="780"/>
  <c r="F46" i="780"/>
  <c r="M45" i="780"/>
  <c r="H45" i="780"/>
  <c r="F45" i="780"/>
  <c r="M44" i="780"/>
  <c r="H44" i="780"/>
  <c r="F44" i="780"/>
  <c r="M43" i="780"/>
  <c r="H43" i="780"/>
  <c r="F43" i="780"/>
  <c r="M42" i="780"/>
  <c r="H42" i="780"/>
  <c r="F42" i="780"/>
  <c r="M41" i="780"/>
  <c r="H41" i="780"/>
  <c r="F41" i="780"/>
  <c r="M40" i="780"/>
  <c r="H40" i="780"/>
  <c r="F40" i="780"/>
  <c r="A40" i="780"/>
  <c r="A41" i="780" s="1"/>
  <c r="A42" i="780" s="1"/>
  <c r="A43" i="780" s="1"/>
  <c r="A44" i="780" s="1"/>
  <c r="A45" i="780" s="1"/>
  <c r="A46" i="780" s="1"/>
  <c r="A47" i="780" s="1"/>
  <c r="A48" i="780" s="1"/>
  <c r="A49" i="780" s="1"/>
  <c r="A50" i="780" s="1"/>
  <c r="A51" i="780" s="1"/>
  <c r="A52" i="780" s="1"/>
  <c r="A53" i="780" s="1"/>
  <c r="A54" i="780" s="1"/>
  <c r="A55" i="780" s="1"/>
  <c r="A56" i="780" s="1"/>
  <c r="A57" i="780" s="1"/>
  <c r="A58" i="780" s="1"/>
  <c r="A59" i="780" s="1"/>
  <c r="A60" i="780" s="1"/>
  <c r="A61" i="780" s="1"/>
  <c r="A62" i="780" s="1"/>
  <c r="M39" i="780"/>
  <c r="H39" i="780"/>
  <c r="F39" i="780"/>
  <c r="AD33" i="780"/>
  <c r="AC33" i="780"/>
  <c r="L33" i="780"/>
  <c r="K33" i="780"/>
  <c r="J33" i="780"/>
  <c r="I33" i="780"/>
  <c r="H33" i="780"/>
  <c r="O4" i="780" s="1"/>
  <c r="G33" i="780"/>
  <c r="F33" i="780"/>
  <c r="AJ31" i="780"/>
  <c r="S31" i="780"/>
  <c r="R31" i="780"/>
  <c r="Q31" i="780"/>
  <c r="D31" i="780"/>
  <c r="AJ30" i="780"/>
  <c r="S30" i="780"/>
  <c r="R30" i="780"/>
  <c r="Q30" i="780"/>
  <c r="D30" i="780"/>
  <c r="AJ29" i="780"/>
  <c r="R29" i="780"/>
  <c r="S29" i="780" s="1"/>
  <c r="Q29" i="780"/>
  <c r="D29" i="780"/>
  <c r="AJ28" i="780"/>
  <c r="S28" i="780"/>
  <c r="R28" i="780"/>
  <c r="Q28" i="780"/>
  <c r="D28" i="780"/>
  <c r="AJ27" i="780"/>
  <c r="R27" i="780"/>
  <c r="S27" i="780" s="1"/>
  <c r="Q27" i="780"/>
  <c r="D27" i="780"/>
  <c r="AJ26" i="780"/>
  <c r="S26" i="780"/>
  <c r="R26" i="780"/>
  <c r="Q26" i="780"/>
  <c r="D26" i="780"/>
  <c r="AJ25" i="780"/>
  <c r="R25" i="780"/>
  <c r="S25" i="780" s="1"/>
  <c r="Q25" i="780"/>
  <c r="D25" i="780"/>
  <c r="AJ24" i="780"/>
  <c r="S24" i="780"/>
  <c r="R24" i="780"/>
  <c r="Q24" i="780"/>
  <c r="D24" i="780"/>
  <c r="AJ23" i="780"/>
  <c r="R23" i="780"/>
  <c r="S23" i="780" s="1"/>
  <c r="Q23" i="780"/>
  <c r="D23" i="780"/>
  <c r="AJ22" i="780"/>
  <c r="S22" i="780"/>
  <c r="R22" i="780"/>
  <c r="Q22" i="780"/>
  <c r="D22" i="780"/>
  <c r="AJ21" i="780"/>
  <c r="R21" i="780"/>
  <c r="S21" i="780" s="1"/>
  <c r="Q21" i="780"/>
  <c r="D21" i="780"/>
  <c r="AJ20" i="780"/>
  <c r="R20" i="780"/>
  <c r="S20" i="780" s="1"/>
  <c r="Q20" i="780"/>
  <c r="D20" i="780"/>
  <c r="BL19" i="780"/>
  <c r="AJ19" i="780"/>
  <c r="S19" i="780"/>
  <c r="R19" i="780"/>
  <c r="Q19" i="780"/>
  <c r="D19" i="780"/>
  <c r="BL18" i="780"/>
  <c r="AJ18" i="780"/>
  <c r="R18" i="780"/>
  <c r="S18" i="780" s="1"/>
  <c r="Q18" i="780"/>
  <c r="D18" i="780"/>
  <c r="BJ17" i="780"/>
  <c r="BI17" i="780"/>
  <c r="BH17" i="780"/>
  <c r="BG17" i="780"/>
  <c r="BF17" i="780"/>
  <c r="BE17" i="780"/>
  <c r="BD17" i="780"/>
  <c r="BC17" i="780"/>
  <c r="BB17" i="780"/>
  <c r="BA17" i="780"/>
  <c r="AZ17" i="780"/>
  <c r="AY17" i="780"/>
  <c r="AX17" i="780"/>
  <c r="AW17" i="780"/>
  <c r="AV17" i="780"/>
  <c r="AU17" i="780"/>
  <c r="AT17" i="780"/>
  <c r="AS17" i="780"/>
  <c r="AR17" i="780"/>
  <c r="AQ17" i="780"/>
  <c r="AP17" i="780"/>
  <c r="AO17" i="780"/>
  <c r="AN17" i="780"/>
  <c r="AM17" i="780"/>
  <c r="AJ17" i="780"/>
  <c r="S17" i="780"/>
  <c r="R17" i="780"/>
  <c r="Q17" i="780"/>
  <c r="D17" i="780"/>
  <c r="AJ16" i="780"/>
  <c r="S16" i="780"/>
  <c r="R16" i="780"/>
  <c r="Q16" i="780"/>
  <c r="D16" i="780"/>
  <c r="AJ15" i="780"/>
  <c r="S15" i="780"/>
  <c r="R15" i="780"/>
  <c r="Q15" i="780"/>
  <c r="D15" i="780"/>
  <c r="AJ14" i="780"/>
  <c r="S14" i="780"/>
  <c r="R14" i="780"/>
  <c r="Q14" i="780"/>
  <c r="D14" i="780"/>
  <c r="BL13" i="780"/>
  <c r="AJ13" i="780"/>
  <c r="R13" i="780"/>
  <c r="S13" i="780" s="1"/>
  <c r="Q13" i="780"/>
  <c r="D13" i="780"/>
  <c r="BL12" i="780"/>
  <c r="AJ12" i="780"/>
  <c r="R12" i="780"/>
  <c r="S12" i="780" s="1"/>
  <c r="Q12" i="780"/>
  <c r="D12" i="780"/>
  <c r="BL11" i="780"/>
  <c r="AJ11" i="780"/>
  <c r="R11" i="780"/>
  <c r="S11" i="780" s="1"/>
  <c r="Q11" i="780"/>
  <c r="D11" i="780"/>
  <c r="BJ10" i="780"/>
  <c r="BJ5" i="780" s="1"/>
  <c r="BI10" i="780"/>
  <c r="BH10" i="780"/>
  <c r="BH5" i="780" s="1"/>
  <c r="BG10" i="780"/>
  <c r="BF10" i="780"/>
  <c r="BF5" i="780" s="1"/>
  <c r="BE10" i="780"/>
  <c r="BD10" i="780"/>
  <c r="BD5" i="780" s="1"/>
  <c r="BC10" i="780"/>
  <c r="BB10" i="780"/>
  <c r="BB5" i="780" s="1"/>
  <c r="BA10" i="780"/>
  <c r="AZ10" i="780"/>
  <c r="AZ5" i="780" s="1"/>
  <c r="AY10" i="780"/>
  <c r="AX10" i="780"/>
  <c r="AX5" i="780" s="1"/>
  <c r="AW10" i="780"/>
  <c r="AV10" i="780"/>
  <c r="AV5" i="780" s="1"/>
  <c r="AU10" i="780"/>
  <c r="AT10" i="780"/>
  <c r="AT5" i="780" s="1"/>
  <c r="AS10" i="780"/>
  <c r="AR10" i="780"/>
  <c r="AQ10" i="780"/>
  <c r="AP10" i="780"/>
  <c r="AP5" i="780" s="1"/>
  <c r="AO10" i="780"/>
  <c r="AN10" i="780"/>
  <c r="AN5" i="780" s="1"/>
  <c r="AM10" i="780"/>
  <c r="AJ10" i="780"/>
  <c r="S10" i="780"/>
  <c r="R10" i="780"/>
  <c r="Q10" i="780"/>
  <c r="D10" i="780"/>
  <c r="AJ9" i="780"/>
  <c r="S9" i="780"/>
  <c r="R9" i="780"/>
  <c r="Q9" i="780"/>
  <c r="D9" i="780"/>
  <c r="A9" i="780"/>
  <c r="AF9" i="780" s="1"/>
  <c r="AJ8" i="780"/>
  <c r="AF8" i="780"/>
  <c r="R8" i="780"/>
  <c r="Q8" i="780"/>
  <c r="D8" i="780"/>
  <c r="B6" i="780"/>
  <c r="B133" i="780" s="1"/>
  <c r="BI5" i="780"/>
  <c r="BG5" i="780"/>
  <c r="BE5" i="780"/>
  <c r="BC5" i="780"/>
  <c r="BA5" i="780"/>
  <c r="AY5" i="780"/>
  <c r="AW5" i="780"/>
  <c r="AU5" i="780"/>
  <c r="AS5" i="780"/>
  <c r="AR5" i="780"/>
  <c r="AQ5" i="780"/>
  <c r="AO5" i="780"/>
  <c r="AM5" i="780"/>
  <c r="AH8" i="780" s="1" a="1"/>
  <c r="AL5" i="780"/>
  <c r="AN4" i="780"/>
  <c r="AO4" i="780" s="1"/>
  <c r="AP4" i="780" s="1"/>
  <c r="AQ4" i="780" s="1"/>
  <c r="AR4" i="780" s="1"/>
  <c r="AS4" i="780" s="1"/>
  <c r="AT4" i="780" s="1"/>
  <c r="AU4" i="780" s="1"/>
  <c r="AV4" i="780" s="1"/>
  <c r="AW4" i="780" s="1"/>
  <c r="AX4" i="780" s="1"/>
  <c r="AY4" i="780" s="1"/>
  <c r="AZ4" i="780" s="1"/>
  <c r="BA4" i="780" s="1"/>
  <c r="BB4" i="780" s="1"/>
  <c r="BC4" i="780" s="1"/>
  <c r="BD4" i="780" s="1"/>
  <c r="BE4" i="780" s="1"/>
  <c r="BF4" i="780" s="1"/>
  <c r="BG4" i="780" s="1"/>
  <c r="BH4" i="780" s="1"/>
  <c r="BI4" i="780" s="1"/>
  <c r="BJ4" i="780" s="1"/>
  <c r="D81" i="780" l="1"/>
  <c r="D85" i="780"/>
  <c r="D89" i="780"/>
  <c r="D93" i="780"/>
  <c r="H63" i="780"/>
  <c r="AH26" i="783"/>
  <c r="AI26" i="783" s="1"/>
  <c r="AA26" i="783" s="1"/>
  <c r="AH18" i="783"/>
  <c r="AI18" i="783" s="1"/>
  <c r="AA18" i="783" s="1"/>
  <c r="AG18" i="783" s="1"/>
  <c r="AH23" i="783"/>
  <c r="AI23" i="783" s="1"/>
  <c r="AA23" i="783" s="1"/>
  <c r="AH25" i="783"/>
  <c r="AI25" i="783" s="1"/>
  <c r="AA25" i="783" s="1"/>
  <c r="AH22" i="783"/>
  <c r="AI22" i="783" s="1"/>
  <c r="AA22" i="783" s="1"/>
  <c r="AH13" i="783"/>
  <c r="AI13" i="783" s="1"/>
  <c r="AA13" i="783" s="1"/>
  <c r="O13" i="783" s="1"/>
  <c r="M13" i="783" s="1"/>
  <c r="AH14" i="783"/>
  <c r="AI14" i="783" s="1"/>
  <c r="AA14" i="783" s="1"/>
  <c r="O14" i="783" s="1"/>
  <c r="M14" i="783" s="1"/>
  <c r="AH19" i="783"/>
  <c r="AI19" i="783" s="1"/>
  <c r="AA19" i="783" s="1"/>
  <c r="AH21" i="783"/>
  <c r="AI21" i="783" s="1"/>
  <c r="AA21" i="783" s="1"/>
  <c r="AH15" i="783"/>
  <c r="AI15" i="783" s="1"/>
  <c r="AA15" i="783" s="1"/>
  <c r="AE15" i="783" s="1"/>
  <c r="I142" i="783" s="1"/>
  <c r="AH31" i="783"/>
  <c r="AI31" i="783" s="1"/>
  <c r="AA31" i="783" s="1"/>
  <c r="AE12" i="783"/>
  <c r="I139" i="783" s="1"/>
  <c r="O12" i="783"/>
  <c r="M12" i="783" s="1"/>
  <c r="O16" i="783"/>
  <c r="M16" i="783" s="1"/>
  <c r="AE16" i="783"/>
  <c r="I143" i="783" s="1"/>
  <c r="O9" i="783"/>
  <c r="M9" i="783" s="1"/>
  <c r="AE9" i="783"/>
  <c r="I136" i="783" s="1"/>
  <c r="AE20" i="783"/>
  <c r="I147" i="783" s="1"/>
  <c r="O20" i="783"/>
  <c r="M20" i="783" s="1"/>
  <c r="AE23" i="783"/>
  <c r="I150" i="783" s="1"/>
  <c r="O23" i="783"/>
  <c r="M23" i="783" s="1"/>
  <c r="O30" i="783"/>
  <c r="M30" i="783" s="1"/>
  <c r="AE30" i="783"/>
  <c r="I157" i="783" s="1"/>
  <c r="AE17" i="783"/>
  <c r="I144" i="783" s="1"/>
  <c r="O17" i="783"/>
  <c r="M17" i="783" s="1"/>
  <c r="AE10" i="783"/>
  <c r="I137" i="783" s="1"/>
  <c r="O10" i="783"/>
  <c r="M10" i="783" s="1"/>
  <c r="O28" i="783"/>
  <c r="M28" i="783" s="1"/>
  <c r="AE28" i="783"/>
  <c r="I155" i="783" s="1"/>
  <c r="AE25" i="783"/>
  <c r="I152" i="783" s="1"/>
  <c r="AG25" i="783"/>
  <c r="O25" i="783"/>
  <c r="M25" i="783" s="1"/>
  <c r="AE22" i="783"/>
  <c r="I149" i="783" s="1"/>
  <c r="O22" i="783"/>
  <c r="M22" i="783" s="1"/>
  <c r="A11" i="783"/>
  <c r="AF10" i="783"/>
  <c r="AO62" i="783"/>
  <c r="AB30" i="783" s="1"/>
  <c r="P30" i="783" s="1"/>
  <c r="N30" i="783" s="1"/>
  <c r="F157" i="783" s="1"/>
  <c r="AO54" i="783"/>
  <c r="AB22" i="783" s="1"/>
  <c r="P22" i="783" s="1"/>
  <c r="N22" i="783" s="1"/>
  <c r="F149" i="783" s="1"/>
  <c r="AO46" i="783"/>
  <c r="AB14" i="783" s="1"/>
  <c r="P14" i="783" s="1"/>
  <c r="N14" i="783" s="1"/>
  <c r="F141" i="783" s="1"/>
  <c r="AO60" i="783"/>
  <c r="AB28" i="783" s="1"/>
  <c r="P28" i="783" s="1"/>
  <c r="N28" i="783" s="1"/>
  <c r="F155" i="783" s="1"/>
  <c r="AO52" i="783"/>
  <c r="AB20" i="783" s="1"/>
  <c r="P20" i="783" s="1"/>
  <c r="N20" i="783" s="1"/>
  <c r="F147" i="783" s="1"/>
  <c r="AO44" i="783"/>
  <c r="AB12" i="783" s="1"/>
  <c r="P12" i="783" s="1"/>
  <c r="N12" i="783" s="1"/>
  <c r="F139" i="783" s="1"/>
  <c r="AO63" i="783"/>
  <c r="AB31" i="783" s="1"/>
  <c r="P31" i="783" s="1"/>
  <c r="N31" i="783" s="1"/>
  <c r="F158" i="783" s="1"/>
  <c r="AO55" i="783"/>
  <c r="AB23" i="783" s="1"/>
  <c r="P23" i="783" s="1"/>
  <c r="N23" i="783" s="1"/>
  <c r="F150" i="783" s="1"/>
  <c r="AO47" i="783"/>
  <c r="AB15" i="783" s="1"/>
  <c r="P15" i="783" s="1"/>
  <c r="N15" i="783" s="1"/>
  <c r="F142" i="783" s="1"/>
  <c r="AO59" i="783"/>
  <c r="AB27" i="783" s="1"/>
  <c r="P27" i="783" s="1"/>
  <c r="N27" i="783" s="1"/>
  <c r="F154" i="783" s="1"/>
  <c r="AO48" i="783"/>
  <c r="AB16" i="783" s="1"/>
  <c r="P16" i="783" s="1"/>
  <c r="N16" i="783" s="1"/>
  <c r="F143" i="783" s="1"/>
  <c r="AO58" i="783"/>
  <c r="AB26" i="783" s="1"/>
  <c r="P26" i="783" s="1"/>
  <c r="N26" i="783" s="1"/>
  <c r="F153" i="783" s="1"/>
  <c r="AO45" i="783"/>
  <c r="AB13" i="783" s="1"/>
  <c r="P13" i="783" s="1"/>
  <c r="N13" i="783" s="1"/>
  <c r="F140" i="783" s="1"/>
  <c r="AO56" i="783"/>
  <c r="AB24" i="783" s="1"/>
  <c r="P24" i="783" s="1"/>
  <c r="N24" i="783" s="1"/>
  <c r="F151" i="783" s="1"/>
  <c r="AO42" i="783"/>
  <c r="AB10" i="783" s="1"/>
  <c r="P10" i="783" s="1"/>
  <c r="N10" i="783" s="1"/>
  <c r="F137" i="783" s="1"/>
  <c r="AO43" i="783"/>
  <c r="AB11" i="783" s="1"/>
  <c r="P11" i="783" s="1"/>
  <c r="N11" i="783" s="1"/>
  <c r="F138" i="783" s="1"/>
  <c r="AO40" i="783"/>
  <c r="AB8" i="783" s="1"/>
  <c r="AO41" i="783"/>
  <c r="AB9" i="783" s="1"/>
  <c r="P9" i="783" s="1"/>
  <c r="N9" i="783" s="1"/>
  <c r="F136" i="783" s="1"/>
  <c r="AO61" i="783"/>
  <c r="AB29" i="783" s="1"/>
  <c r="P29" i="783" s="1"/>
  <c r="N29" i="783" s="1"/>
  <c r="F156" i="783" s="1"/>
  <c r="AO57" i="783"/>
  <c r="AB25" i="783" s="1"/>
  <c r="P25" i="783" s="1"/>
  <c r="N25" i="783" s="1"/>
  <c r="F152" i="783" s="1"/>
  <c r="AO53" i="783"/>
  <c r="AB21" i="783" s="1"/>
  <c r="P21" i="783" s="1"/>
  <c r="N21" i="783" s="1"/>
  <c r="F148" i="783" s="1"/>
  <c r="AO49" i="783"/>
  <c r="AB17" i="783" s="1"/>
  <c r="P17" i="783" s="1"/>
  <c r="N17" i="783" s="1"/>
  <c r="F144" i="783" s="1"/>
  <c r="AO51" i="783"/>
  <c r="AB19" i="783" s="1"/>
  <c r="P19" i="783" s="1"/>
  <c r="N19" i="783" s="1"/>
  <c r="F146" i="783" s="1"/>
  <c r="AO50" i="783"/>
  <c r="AB18" i="783" s="1"/>
  <c r="P18" i="783" s="1"/>
  <c r="N18" i="783" s="1"/>
  <c r="F145" i="783" s="1"/>
  <c r="D98" i="783"/>
  <c r="D97" i="783"/>
  <c r="O19" i="783"/>
  <c r="M19" i="783" s="1"/>
  <c r="AE19" i="783"/>
  <c r="I146" i="783" s="1"/>
  <c r="AG21" i="783"/>
  <c r="AE21" i="783"/>
  <c r="I148" i="783" s="1"/>
  <c r="O21" i="783"/>
  <c r="M21" i="783" s="1"/>
  <c r="AE26" i="783"/>
  <c r="I153" i="783" s="1"/>
  <c r="O26" i="783"/>
  <c r="M26" i="783" s="1"/>
  <c r="BL21" i="783"/>
  <c r="O15" i="783"/>
  <c r="M15" i="783" s="1"/>
  <c r="AE31" i="783"/>
  <c r="I158" i="783" s="1"/>
  <c r="O31" i="783"/>
  <c r="M31" i="783" s="1"/>
  <c r="O29" i="783"/>
  <c r="M29" i="783" s="1"/>
  <c r="AE29" i="783"/>
  <c r="I156" i="783" s="1"/>
  <c r="AE18" i="783"/>
  <c r="I145" i="783" s="1"/>
  <c r="O27" i="783"/>
  <c r="M27" i="783" s="1"/>
  <c r="AE27" i="783"/>
  <c r="I154" i="783" s="1"/>
  <c r="O24" i="783"/>
  <c r="M24" i="783" s="1"/>
  <c r="AG24" i="783"/>
  <c r="AE24" i="783"/>
  <c r="I151" i="783" s="1"/>
  <c r="AI8" i="783"/>
  <c r="AG11" i="783"/>
  <c r="AE11" i="783"/>
  <c r="I138" i="783" s="1"/>
  <c r="O11" i="783"/>
  <c r="M11" i="783" s="1"/>
  <c r="AH27" i="782"/>
  <c r="AI27" i="782" s="1"/>
  <c r="AA27" i="782" s="1"/>
  <c r="AH19" i="782"/>
  <c r="AI19" i="782" s="1"/>
  <c r="AA19" i="782" s="1"/>
  <c r="AH11" i="782"/>
  <c r="AI11" i="782" s="1"/>
  <c r="AA11" i="782" s="1"/>
  <c r="AH21" i="782"/>
  <c r="AI21" i="782" s="1"/>
  <c r="AA21" i="782" s="1"/>
  <c r="AH26" i="782"/>
  <c r="AI26" i="782" s="1"/>
  <c r="AA26" i="782" s="1"/>
  <c r="AH18" i="782"/>
  <c r="AI18" i="782" s="1"/>
  <c r="AA18" i="782" s="1"/>
  <c r="AH10" i="782"/>
  <c r="AI10" i="782" s="1"/>
  <c r="AA10" i="782" s="1"/>
  <c r="AH25" i="782"/>
  <c r="AI25" i="782" s="1"/>
  <c r="AA25" i="782" s="1"/>
  <c r="AH17" i="782"/>
  <c r="AI17" i="782" s="1"/>
  <c r="AA17" i="782" s="1"/>
  <c r="AH9" i="782"/>
  <c r="AI9" i="782" s="1"/>
  <c r="AA9" i="782" s="1"/>
  <c r="AH24" i="782"/>
  <c r="AI24" i="782" s="1"/>
  <c r="AA24" i="782" s="1"/>
  <c r="AH16" i="782"/>
  <c r="AI16" i="782" s="1"/>
  <c r="AA16" i="782" s="1"/>
  <c r="AH8" i="782"/>
  <c r="AH31" i="782"/>
  <c r="AI31" i="782" s="1"/>
  <c r="AA31" i="782" s="1"/>
  <c r="AH23" i="782"/>
  <c r="AI23" i="782" s="1"/>
  <c r="AA23" i="782" s="1"/>
  <c r="AH15" i="782"/>
  <c r="AI15" i="782" s="1"/>
  <c r="AA15" i="782" s="1"/>
  <c r="AH29" i="782"/>
  <c r="AI29" i="782" s="1"/>
  <c r="AA29" i="782" s="1"/>
  <c r="AH30" i="782"/>
  <c r="AI30" i="782" s="1"/>
  <c r="AA30" i="782" s="1"/>
  <c r="AH22" i="782"/>
  <c r="AI22" i="782" s="1"/>
  <c r="AA22" i="782" s="1"/>
  <c r="AH14" i="782"/>
  <c r="AI14" i="782" s="1"/>
  <c r="AA14" i="782" s="1"/>
  <c r="AH28" i="782"/>
  <c r="AI28" i="782" s="1"/>
  <c r="AA28" i="782" s="1"/>
  <c r="AH20" i="782"/>
  <c r="AI20" i="782" s="1"/>
  <c r="AA20" i="782" s="1"/>
  <c r="AH12" i="782"/>
  <c r="AI12" i="782" s="1"/>
  <c r="AA12" i="782" s="1"/>
  <c r="AH13" i="782"/>
  <c r="AI13" i="782" s="1"/>
  <c r="AA13" i="782" s="1"/>
  <c r="A10" i="782"/>
  <c r="D33" i="782"/>
  <c r="S33" i="782"/>
  <c r="S10" i="782"/>
  <c r="D159" i="782"/>
  <c r="AO40" i="782" a="1"/>
  <c r="BL17" i="782"/>
  <c r="BL21" i="782" s="1"/>
  <c r="B98" i="782"/>
  <c r="D80" i="782"/>
  <c r="B97" i="782"/>
  <c r="G159" i="782"/>
  <c r="F63" i="782"/>
  <c r="C97" i="782"/>
  <c r="H40" i="782"/>
  <c r="H63" i="782" s="1"/>
  <c r="AH8" i="781" a="1"/>
  <c r="A10" i="781"/>
  <c r="D33" i="781"/>
  <c r="S8" i="781"/>
  <c r="S33" i="781" s="1"/>
  <c r="AO40" i="781" a="1"/>
  <c r="H48" i="781"/>
  <c r="H56" i="781"/>
  <c r="G159" i="781"/>
  <c r="BL10" i="781"/>
  <c r="BL21" i="781" s="1"/>
  <c r="H49" i="781"/>
  <c r="B98" i="781"/>
  <c r="F63" i="781"/>
  <c r="B97" i="781"/>
  <c r="AH28" i="780"/>
  <c r="AI28" i="780" s="1"/>
  <c r="AA28" i="780" s="1"/>
  <c r="AH20" i="780"/>
  <c r="AI20" i="780" s="1"/>
  <c r="AA20" i="780" s="1"/>
  <c r="AH12" i="780"/>
  <c r="AI12" i="780" s="1"/>
  <c r="AA12" i="780" s="1"/>
  <c r="AH27" i="780"/>
  <c r="AI27" i="780" s="1"/>
  <c r="AA27" i="780" s="1"/>
  <c r="AH19" i="780"/>
  <c r="AI19" i="780" s="1"/>
  <c r="AA19" i="780" s="1"/>
  <c r="AH11" i="780"/>
  <c r="AI11" i="780" s="1"/>
  <c r="AA11" i="780" s="1"/>
  <c r="AH18" i="780"/>
  <c r="AI18" i="780" s="1"/>
  <c r="AA18" i="780" s="1"/>
  <c r="AH26" i="780"/>
  <c r="AI26" i="780" s="1"/>
  <c r="AA26" i="780" s="1"/>
  <c r="AH10" i="780"/>
  <c r="AI10" i="780" s="1"/>
  <c r="AA10" i="780" s="1"/>
  <c r="AH24" i="780"/>
  <c r="AI24" i="780" s="1"/>
  <c r="AA24" i="780" s="1"/>
  <c r="AH16" i="780"/>
  <c r="AI16" i="780" s="1"/>
  <c r="AA16" i="780" s="1"/>
  <c r="AH8" i="780"/>
  <c r="AH30" i="780"/>
  <c r="AI30" i="780" s="1"/>
  <c r="AA30" i="780" s="1"/>
  <c r="AH22" i="780"/>
  <c r="AI22" i="780" s="1"/>
  <c r="AA22" i="780" s="1"/>
  <c r="AH14" i="780"/>
  <c r="AI14" i="780" s="1"/>
  <c r="AA14" i="780" s="1"/>
  <c r="AH29" i="780"/>
  <c r="AI29" i="780" s="1"/>
  <c r="AA29" i="780" s="1"/>
  <c r="AH25" i="780"/>
  <c r="AI25" i="780" s="1"/>
  <c r="AA25" i="780" s="1"/>
  <c r="AH15" i="780"/>
  <c r="AI15" i="780" s="1"/>
  <c r="AA15" i="780" s="1"/>
  <c r="AH23" i="780"/>
  <c r="AI23" i="780" s="1"/>
  <c r="AA23" i="780" s="1"/>
  <c r="AH17" i="780"/>
  <c r="AI17" i="780" s="1"/>
  <c r="AA17" i="780" s="1"/>
  <c r="AH21" i="780"/>
  <c r="AI21" i="780" s="1"/>
  <c r="AA21" i="780" s="1"/>
  <c r="AH13" i="780"/>
  <c r="AI13" i="780" s="1"/>
  <c r="AA13" i="780" s="1"/>
  <c r="AH31" i="780"/>
  <c r="AI31" i="780" s="1"/>
  <c r="AA31" i="780" s="1"/>
  <c r="AH9" i="780"/>
  <c r="AI9" i="780" s="1"/>
  <c r="AA9" i="780" s="1"/>
  <c r="AJ32" i="780"/>
  <c r="R33" i="780"/>
  <c r="S8" i="780"/>
  <c r="S33" i="780" s="1"/>
  <c r="BL10" i="780"/>
  <c r="Q33" i="780"/>
  <c r="A10" i="780"/>
  <c r="D33" i="780"/>
  <c r="D159" i="780"/>
  <c r="AO40" i="780" a="1"/>
  <c r="BL17" i="780"/>
  <c r="D97" i="780"/>
  <c r="D98" i="780"/>
  <c r="G159" i="780"/>
  <c r="F63" i="780"/>
  <c r="B97" i="780"/>
  <c r="K158" i="779"/>
  <c r="G158" i="779"/>
  <c r="D158" i="779"/>
  <c r="K157" i="779"/>
  <c r="G157" i="779"/>
  <c r="D157" i="779"/>
  <c r="K156" i="779"/>
  <c r="G156" i="779"/>
  <c r="D156" i="779"/>
  <c r="K155" i="779"/>
  <c r="G155" i="779"/>
  <c r="D155" i="779"/>
  <c r="K154" i="779"/>
  <c r="G154" i="779"/>
  <c r="D154" i="779"/>
  <c r="K153" i="779"/>
  <c r="G153" i="779"/>
  <c r="D153" i="779"/>
  <c r="K152" i="779"/>
  <c r="G152" i="779"/>
  <c r="D152" i="779"/>
  <c r="K151" i="779"/>
  <c r="G151" i="779"/>
  <c r="D151" i="779"/>
  <c r="K150" i="779"/>
  <c r="G150" i="779"/>
  <c r="D150" i="779"/>
  <c r="K149" i="779"/>
  <c r="G149" i="779"/>
  <c r="D149" i="779"/>
  <c r="K148" i="779"/>
  <c r="G148" i="779"/>
  <c r="D148" i="779"/>
  <c r="K147" i="779"/>
  <c r="G147" i="779"/>
  <c r="D147" i="779"/>
  <c r="K146" i="779"/>
  <c r="G146" i="779"/>
  <c r="D146" i="779"/>
  <c r="K145" i="779"/>
  <c r="G145" i="779"/>
  <c r="D145" i="779"/>
  <c r="K144" i="779"/>
  <c r="G144" i="779"/>
  <c r="D144" i="779"/>
  <c r="K143" i="779"/>
  <c r="G143" i="779"/>
  <c r="D143" i="779"/>
  <c r="K142" i="779"/>
  <c r="G142" i="779"/>
  <c r="D142" i="779"/>
  <c r="K141" i="779"/>
  <c r="G141" i="779"/>
  <c r="D141" i="779"/>
  <c r="K140" i="779"/>
  <c r="G140" i="779"/>
  <c r="D140" i="779"/>
  <c r="K139" i="779"/>
  <c r="G139" i="779"/>
  <c r="D139" i="779"/>
  <c r="K138" i="779"/>
  <c r="G138" i="779"/>
  <c r="D138" i="779"/>
  <c r="A138" i="779"/>
  <c r="A139" i="779" s="1"/>
  <c r="A140" i="779" s="1"/>
  <c r="A141" i="779" s="1"/>
  <c r="A142" i="779" s="1"/>
  <c r="A143" i="779" s="1"/>
  <c r="A144" i="779" s="1"/>
  <c r="A145" i="779" s="1"/>
  <c r="A146" i="779" s="1"/>
  <c r="A147" i="779" s="1"/>
  <c r="A148" i="779" s="1"/>
  <c r="A149" i="779" s="1"/>
  <c r="A150" i="779" s="1"/>
  <c r="A151" i="779" s="1"/>
  <c r="A152" i="779" s="1"/>
  <c r="A153" i="779" s="1"/>
  <c r="A154" i="779" s="1"/>
  <c r="A155" i="779" s="1"/>
  <c r="A156" i="779" s="1"/>
  <c r="A157" i="779" s="1"/>
  <c r="A158" i="779" s="1"/>
  <c r="K137" i="779"/>
  <c r="G137" i="779"/>
  <c r="D137" i="779"/>
  <c r="A137" i="779"/>
  <c r="K136" i="779"/>
  <c r="G136" i="779"/>
  <c r="G159" i="779" s="1"/>
  <c r="D136" i="779"/>
  <c r="A136" i="779"/>
  <c r="K135" i="779"/>
  <c r="G135" i="779"/>
  <c r="D135" i="779"/>
  <c r="D159" i="779" s="1"/>
  <c r="C124" i="779"/>
  <c r="B124" i="779"/>
  <c r="C123" i="779"/>
  <c r="B123" i="779"/>
  <c r="C122" i="779"/>
  <c r="B122" i="779"/>
  <c r="C121" i="779"/>
  <c r="B121" i="779"/>
  <c r="C120" i="779"/>
  <c r="B120" i="779"/>
  <c r="C119" i="779"/>
  <c r="B119" i="779"/>
  <c r="C118" i="779"/>
  <c r="B118" i="779"/>
  <c r="C117" i="779"/>
  <c r="B117" i="779"/>
  <c r="C116" i="779"/>
  <c r="B116" i="779"/>
  <c r="C115" i="779"/>
  <c r="B115" i="779"/>
  <c r="C114" i="779"/>
  <c r="B114" i="779"/>
  <c r="C113" i="779"/>
  <c r="B113" i="779"/>
  <c r="C112" i="779"/>
  <c r="B112" i="779"/>
  <c r="C111" i="779"/>
  <c r="B111" i="779"/>
  <c r="A111" i="779"/>
  <c r="A112" i="779" s="1"/>
  <c r="A113" i="779" s="1"/>
  <c r="A114" i="779" s="1"/>
  <c r="A115" i="779" s="1"/>
  <c r="A116" i="779" s="1"/>
  <c r="A117" i="779" s="1"/>
  <c r="A118" i="779" s="1"/>
  <c r="A119" i="779" s="1"/>
  <c r="A120" i="779" s="1"/>
  <c r="A121" i="779" s="1"/>
  <c r="A122" i="779" s="1"/>
  <c r="A123" i="779" s="1"/>
  <c r="A124" i="779" s="1"/>
  <c r="C110" i="779"/>
  <c r="B110" i="779"/>
  <c r="A110" i="779"/>
  <c r="C109" i="779"/>
  <c r="C126" i="779" s="1"/>
  <c r="B109" i="779"/>
  <c r="C95" i="779"/>
  <c r="B95" i="779"/>
  <c r="D95" i="779" s="1"/>
  <c r="C94" i="779"/>
  <c r="B94" i="779"/>
  <c r="D94" i="779" s="1"/>
  <c r="C93" i="779"/>
  <c r="B93" i="779"/>
  <c r="C92" i="779"/>
  <c r="B92" i="779"/>
  <c r="D92" i="779" s="1"/>
  <c r="C91" i="779"/>
  <c r="B91" i="779"/>
  <c r="C90" i="779"/>
  <c r="B90" i="779"/>
  <c r="D90" i="779" s="1"/>
  <c r="C89" i="779"/>
  <c r="B89" i="779"/>
  <c r="C88" i="779"/>
  <c r="B88" i="779"/>
  <c r="D88" i="779" s="1"/>
  <c r="C87" i="779"/>
  <c r="B87" i="779"/>
  <c r="C86" i="779"/>
  <c r="B86" i="779"/>
  <c r="D86" i="779" s="1"/>
  <c r="C85" i="779"/>
  <c r="B85" i="779"/>
  <c r="C84" i="779"/>
  <c r="B84" i="779"/>
  <c r="D84" i="779" s="1"/>
  <c r="C83" i="779"/>
  <c r="B83" i="779"/>
  <c r="C82" i="779"/>
  <c r="B82" i="779"/>
  <c r="D82" i="779" s="1"/>
  <c r="C81" i="779"/>
  <c r="B81" i="779"/>
  <c r="C80" i="779"/>
  <c r="B80" i="779"/>
  <c r="G63" i="779"/>
  <c r="F63" i="779"/>
  <c r="D63" i="779"/>
  <c r="M62" i="779"/>
  <c r="H62" i="779"/>
  <c r="F62" i="779"/>
  <c r="M61" i="779"/>
  <c r="H61" i="779"/>
  <c r="F61" i="779"/>
  <c r="M60" i="779"/>
  <c r="H60" i="779"/>
  <c r="F60" i="779"/>
  <c r="M59" i="779"/>
  <c r="H59" i="779"/>
  <c r="F59" i="779"/>
  <c r="M58" i="779"/>
  <c r="H58" i="779"/>
  <c r="F58" i="779"/>
  <c r="M57" i="779"/>
  <c r="H57" i="779"/>
  <c r="F57" i="779"/>
  <c r="M56" i="779"/>
  <c r="H56" i="779"/>
  <c r="F56" i="779"/>
  <c r="M55" i="779"/>
  <c r="H55" i="779"/>
  <c r="F55" i="779"/>
  <c r="M54" i="779"/>
  <c r="H54" i="779"/>
  <c r="F54" i="779"/>
  <c r="M53" i="779"/>
  <c r="H53" i="779"/>
  <c r="F53" i="779"/>
  <c r="M52" i="779"/>
  <c r="H52" i="779"/>
  <c r="F52" i="779"/>
  <c r="M51" i="779"/>
  <c r="H51" i="779"/>
  <c r="F51" i="779"/>
  <c r="M50" i="779"/>
  <c r="H50" i="779"/>
  <c r="F50" i="779"/>
  <c r="M49" i="779"/>
  <c r="H49" i="779"/>
  <c r="F49" i="779"/>
  <c r="M48" i="779"/>
  <c r="H48" i="779"/>
  <c r="F48" i="779"/>
  <c r="M47" i="779"/>
  <c r="H47" i="779"/>
  <c r="F47" i="779"/>
  <c r="M46" i="779"/>
  <c r="H46" i="779"/>
  <c r="F46" i="779"/>
  <c r="M45" i="779"/>
  <c r="H45" i="779"/>
  <c r="F45" i="779"/>
  <c r="M44" i="779"/>
  <c r="H44" i="779"/>
  <c r="F44" i="779"/>
  <c r="M43" i="779"/>
  <c r="H43" i="779"/>
  <c r="F43" i="779"/>
  <c r="M42" i="779"/>
  <c r="H42" i="779"/>
  <c r="F42" i="779"/>
  <c r="M41" i="779"/>
  <c r="H41" i="779"/>
  <c r="F41" i="779"/>
  <c r="M40" i="779"/>
  <c r="F40" i="779"/>
  <c r="A40" i="779"/>
  <c r="A41" i="779" s="1"/>
  <c r="A42" i="779" s="1"/>
  <c r="A43" i="779" s="1"/>
  <c r="A44" i="779" s="1"/>
  <c r="A45" i="779" s="1"/>
  <c r="A46" i="779" s="1"/>
  <c r="A47" i="779" s="1"/>
  <c r="A48" i="779" s="1"/>
  <c r="A49" i="779" s="1"/>
  <c r="A50" i="779" s="1"/>
  <c r="A51" i="779" s="1"/>
  <c r="A52" i="779" s="1"/>
  <c r="A53" i="779" s="1"/>
  <c r="A54" i="779" s="1"/>
  <c r="A55" i="779" s="1"/>
  <c r="A56" i="779" s="1"/>
  <c r="A57" i="779" s="1"/>
  <c r="A58" i="779" s="1"/>
  <c r="A59" i="779" s="1"/>
  <c r="A60" i="779" s="1"/>
  <c r="A61" i="779" s="1"/>
  <c r="A62" i="779" s="1"/>
  <c r="M39" i="779"/>
  <c r="F39" i="779"/>
  <c r="H39" i="779" s="1"/>
  <c r="AD33" i="779"/>
  <c r="AC33" i="779"/>
  <c r="L33" i="779"/>
  <c r="K33" i="779"/>
  <c r="J33" i="779"/>
  <c r="I33" i="779"/>
  <c r="H33" i="779"/>
  <c r="G33" i="779"/>
  <c r="F33" i="779"/>
  <c r="AJ31" i="779"/>
  <c r="R31" i="779"/>
  <c r="S31" i="779" s="1"/>
  <c r="Q31" i="779"/>
  <c r="D31" i="779"/>
  <c r="AJ30" i="779"/>
  <c r="R30" i="779"/>
  <c r="S30" i="779" s="1"/>
  <c r="Q30" i="779"/>
  <c r="D30" i="779"/>
  <c r="AJ29" i="779"/>
  <c r="R29" i="779"/>
  <c r="S29" i="779" s="1"/>
  <c r="Q29" i="779"/>
  <c r="D29" i="779"/>
  <c r="AJ28" i="779"/>
  <c r="R28" i="779"/>
  <c r="S28" i="779" s="1"/>
  <c r="Q28" i="779"/>
  <c r="D28" i="779"/>
  <c r="AJ27" i="779"/>
  <c r="R27" i="779"/>
  <c r="S27" i="779" s="1"/>
  <c r="Q27" i="779"/>
  <c r="D27" i="779"/>
  <c r="AJ26" i="779"/>
  <c r="S26" i="779"/>
  <c r="R26" i="779"/>
  <c r="Q26" i="779"/>
  <c r="D26" i="779"/>
  <c r="AJ25" i="779"/>
  <c r="R25" i="779"/>
  <c r="S25" i="779" s="1"/>
  <c r="Q25" i="779"/>
  <c r="D25" i="779"/>
  <c r="AJ24" i="779"/>
  <c r="S24" i="779"/>
  <c r="R24" i="779"/>
  <c r="Q24" i="779"/>
  <c r="D24" i="779"/>
  <c r="AJ23" i="779"/>
  <c r="R23" i="779"/>
  <c r="S23" i="779" s="1"/>
  <c r="Q23" i="779"/>
  <c r="D23" i="779"/>
  <c r="AJ22" i="779"/>
  <c r="R22" i="779"/>
  <c r="S22" i="779" s="1"/>
  <c r="Q22" i="779"/>
  <c r="D22" i="779"/>
  <c r="AJ21" i="779"/>
  <c r="R21" i="779"/>
  <c r="S21" i="779" s="1"/>
  <c r="Q21" i="779"/>
  <c r="D21" i="779"/>
  <c r="AJ20" i="779"/>
  <c r="R20" i="779"/>
  <c r="S20" i="779" s="1"/>
  <c r="Q20" i="779"/>
  <c r="D20" i="779"/>
  <c r="BL19" i="779"/>
  <c r="AJ19" i="779"/>
  <c r="R19" i="779"/>
  <c r="S19" i="779" s="1"/>
  <c r="Q19" i="779"/>
  <c r="D19" i="779"/>
  <c r="BL18" i="779"/>
  <c r="AJ18" i="779"/>
  <c r="S18" i="779"/>
  <c r="R18" i="779"/>
  <c r="Q18" i="779"/>
  <c r="D18" i="779"/>
  <c r="BJ17" i="779"/>
  <c r="BI17" i="779"/>
  <c r="BH17" i="779"/>
  <c r="BG17" i="779"/>
  <c r="BF17" i="779"/>
  <c r="BE17" i="779"/>
  <c r="BD17" i="779"/>
  <c r="BC17" i="779"/>
  <c r="BB17" i="779"/>
  <c r="BA17" i="779"/>
  <c r="AZ17" i="779"/>
  <c r="AY17" i="779"/>
  <c r="AX17" i="779"/>
  <c r="AW17" i="779"/>
  <c r="AV17" i="779"/>
  <c r="AU17" i="779"/>
  <c r="AT17" i="779"/>
  <c r="AS17" i="779"/>
  <c r="AR17" i="779"/>
  <c r="AQ17" i="779"/>
  <c r="AP17" i="779"/>
  <c r="AO17" i="779"/>
  <c r="AN17" i="779"/>
  <c r="AM17" i="779"/>
  <c r="AJ17" i="779"/>
  <c r="R17" i="779"/>
  <c r="S17" i="779" s="1"/>
  <c r="Q17" i="779"/>
  <c r="D17" i="779"/>
  <c r="AJ16" i="779"/>
  <c r="R16" i="779"/>
  <c r="S16" i="779" s="1"/>
  <c r="Q16" i="779"/>
  <c r="D16" i="779"/>
  <c r="AJ15" i="779"/>
  <c r="S15" i="779"/>
  <c r="R15" i="779"/>
  <c r="Q15" i="779"/>
  <c r="D15" i="779"/>
  <c r="AJ14" i="779"/>
  <c r="R14" i="779"/>
  <c r="S14" i="779" s="1"/>
  <c r="Q14" i="779"/>
  <c r="D14" i="779"/>
  <c r="BL13" i="779"/>
  <c r="AJ13" i="779"/>
  <c r="R13" i="779"/>
  <c r="S13" i="779" s="1"/>
  <c r="Q13" i="779"/>
  <c r="D13" i="779"/>
  <c r="BL12" i="779"/>
  <c r="AJ12" i="779"/>
  <c r="AJ32" i="779" s="1"/>
  <c r="R12" i="779"/>
  <c r="S12" i="779" s="1"/>
  <c r="Q12" i="779"/>
  <c r="D12" i="779"/>
  <c r="BL11" i="779"/>
  <c r="AJ11" i="779"/>
  <c r="R11" i="779"/>
  <c r="S11" i="779" s="1"/>
  <c r="Q11" i="779"/>
  <c r="D11" i="779"/>
  <c r="BJ10" i="779"/>
  <c r="BI10" i="779"/>
  <c r="BI5" i="779" s="1"/>
  <c r="BH10" i="779"/>
  <c r="BG10" i="779"/>
  <c r="BG5" i="779" s="1"/>
  <c r="BF10" i="779"/>
  <c r="BE10" i="779"/>
  <c r="BE5" i="779" s="1"/>
  <c r="BD10" i="779"/>
  <c r="BD5" i="779" s="1"/>
  <c r="BC10" i="779"/>
  <c r="BC5" i="779" s="1"/>
  <c r="BB10" i="779"/>
  <c r="BA10" i="779"/>
  <c r="BA5" i="779" s="1"/>
  <c r="AZ10" i="779"/>
  <c r="AZ5" i="779" s="1"/>
  <c r="AY10" i="779"/>
  <c r="AY5" i="779" s="1"/>
  <c r="AX10" i="779"/>
  <c r="AW10" i="779"/>
  <c r="AW5" i="779" s="1"/>
  <c r="AV10" i="779"/>
  <c r="AV5" i="779" s="1"/>
  <c r="AU10" i="779"/>
  <c r="AU5" i="779" s="1"/>
  <c r="AT10" i="779"/>
  <c r="AS10" i="779"/>
  <c r="AS5" i="779" s="1"/>
  <c r="AR10" i="779"/>
  <c r="AR5" i="779" s="1"/>
  <c r="AQ10" i="779"/>
  <c r="AQ5" i="779" s="1"/>
  <c r="AP10" i="779"/>
  <c r="AP5" i="779" s="1"/>
  <c r="AO10" i="779"/>
  <c r="AO5" i="779" s="1"/>
  <c r="AN10" i="779"/>
  <c r="AN5" i="779" s="1"/>
  <c r="AM10" i="779"/>
  <c r="AM5" i="779" s="1"/>
  <c r="AJ10" i="779"/>
  <c r="S10" i="779"/>
  <c r="R10" i="779"/>
  <c r="Q10" i="779"/>
  <c r="D10" i="779"/>
  <c r="AJ9" i="779"/>
  <c r="R9" i="779"/>
  <c r="S9" i="779" s="1"/>
  <c r="Q9" i="779"/>
  <c r="D9" i="779"/>
  <c r="A9" i="779"/>
  <c r="A10" i="779" s="1"/>
  <c r="AF10" i="779" s="1"/>
  <c r="AJ8" i="779"/>
  <c r="AF8" i="779"/>
  <c r="S8" i="779"/>
  <c r="R8" i="779"/>
  <c r="Q8" i="779"/>
  <c r="D8" i="779"/>
  <c r="B6" i="779"/>
  <c r="B133" i="779" s="1"/>
  <c r="BJ5" i="779"/>
  <c r="BH5" i="779"/>
  <c r="BF5" i="779"/>
  <c r="BB5" i="779"/>
  <c r="AX5" i="779"/>
  <c r="AT5" i="779"/>
  <c r="AL5" i="779"/>
  <c r="AQ4" i="779"/>
  <c r="AR4" i="779" s="1"/>
  <c r="AS4" i="779" s="1"/>
  <c r="AT4" i="779" s="1"/>
  <c r="AU4" i="779" s="1"/>
  <c r="AV4" i="779" s="1"/>
  <c r="AW4" i="779" s="1"/>
  <c r="AX4" i="779" s="1"/>
  <c r="AY4" i="779" s="1"/>
  <c r="AZ4" i="779" s="1"/>
  <c r="BA4" i="779" s="1"/>
  <c r="BB4" i="779" s="1"/>
  <c r="BC4" i="779" s="1"/>
  <c r="BD4" i="779" s="1"/>
  <c r="BE4" i="779" s="1"/>
  <c r="BF4" i="779" s="1"/>
  <c r="BG4" i="779" s="1"/>
  <c r="BH4" i="779" s="1"/>
  <c r="BI4" i="779" s="1"/>
  <c r="BJ4" i="779" s="1"/>
  <c r="AN4" i="779"/>
  <c r="AO4" i="779" s="1"/>
  <c r="AP4" i="779" s="1"/>
  <c r="O4" i="779"/>
  <c r="H63" i="781" l="1"/>
  <c r="AG10" i="783"/>
  <c r="AG30" i="783"/>
  <c r="AG29" i="783"/>
  <c r="AG23" i="783"/>
  <c r="AG16" i="783"/>
  <c r="AG17" i="783"/>
  <c r="AH32" i="783"/>
  <c r="AE14" i="783"/>
  <c r="I141" i="783" s="1"/>
  <c r="AE13" i="783"/>
  <c r="I140" i="783" s="1"/>
  <c r="AG14" i="783"/>
  <c r="O18" i="783"/>
  <c r="M18" i="783" s="1"/>
  <c r="E145" i="783" s="1"/>
  <c r="AG15" i="783"/>
  <c r="E149" i="783"/>
  <c r="C22" i="783"/>
  <c r="B22" i="783"/>
  <c r="P8" i="783"/>
  <c r="AB33" i="783"/>
  <c r="AG9" i="783"/>
  <c r="E152" i="783"/>
  <c r="B25" i="783"/>
  <c r="C25" i="783"/>
  <c r="E150" i="783"/>
  <c r="C23" i="783"/>
  <c r="B23" i="783"/>
  <c r="C24" i="783"/>
  <c r="E151" i="783"/>
  <c r="B24" i="783"/>
  <c r="E156" i="783"/>
  <c r="B29" i="783"/>
  <c r="C29" i="783"/>
  <c r="E146" i="783"/>
  <c r="C19" i="783"/>
  <c r="B19" i="783"/>
  <c r="A12" i="783"/>
  <c r="AF11" i="783"/>
  <c r="E136" i="783"/>
  <c r="C9" i="783"/>
  <c r="B9" i="783"/>
  <c r="E138" i="783"/>
  <c r="C11" i="783"/>
  <c r="B11" i="783"/>
  <c r="AG26" i="783"/>
  <c r="AG19" i="783"/>
  <c r="AG13" i="783"/>
  <c r="E144" i="783"/>
  <c r="C17" i="783"/>
  <c r="B17" i="783"/>
  <c r="AG20" i="783"/>
  <c r="E143" i="783"/>
  <c r="C16" i="783"/>
  <c r="B16" i="783"/>
  <c r="AI32" i="783"/>
  <c r="AA8" i="783"/>
  <c r="E142" i="783"/>
  <c r="C15" i="783"/>
  <c r="B15" i="783"/>
  <c r="E154" i="783"/>
  <c r="C27" i="783"/>
  <c r="B27" i="783"/>
  <c r="E158" i="783"/>
  <c r="C31" i="783"/>
  <c r="B31" i="783"/>
  <c r="C26" i="783"/>
  <c r="E153" i="783"/>
  <c r="B26" i="783"/>
  <c r="E140" i="783"/>
  <c r="C13" i="783"/>
  <c r="B13" i="783"/>
  <c r="B20" i="783"/>
  <c r="E147" i="783"/>
  <c r="C20" i="783"/>
  <c r="E139" i="783"/>
  <c r="C12" i="783"/>
  <c r="B12" i="783"/>
  <c r="E137" i="783"/>
  <c r="B10" i="783"/>
  <c r="C10" i="783"/>
  <c r="AG27" i="783"/>
  <c r="C14" i="783"/>
  <c r="E141" i="783"/>
  <c r="B14" i="783"/>
  <c r="C28" i="783"/>
  <c r="E155" i="783"/>
  <c r="B28" i="783"/>
  <c r="AG12" i="783"/>
  <c r="C18" i="783"/>
  <c r="B18" i="783"/>
  <c r="AG31" i="783"/>
  <c r="E148" i="783"/>
  <c r="B21" i="783"/>
  <c r="C21" i="783"/>
  <c r="AG22" i="783"/>
  <c r="AG28" i="783"/>
  <c r="C30" i="783"/>
  <c r="B30" i="783"/>
  <c r="E157" i="783"/>
  <c r="AG30" i="782"/>
  <c r="AE30" i="782"/>
  <c r="I157" i="782" s="1"/>
  <c r="O30" i="782"/>
  <c r="M30" i="782" s="1"/>
  <c r="AE19" i="782"/>
  <c r="I146" i="782" s="1"/>
  <c r="O19" i="782"/>
  <c r="M19" i="782" s="1"/>
  <c r="AG13" i="782"/>
  <c r="AE13" i="782"/>
  <c r="I140" i="782" s="1"/>
  <c r="O13" i="782"/>
  <c r="M13" i="782" s="1"/>
  <c r="O15" i="782"/>
  <c r="M15" i="782" s="1"/>
  <c r="AE15" i="782"/>
  <c r="I142" i="782" s="1"/>
  <c r="O25" i="782"/>
  <c r="M25" i="782" s="1"/>
  <c r="AE25" i="782"/>
  <c r="I152" i="782" s="1"/>
  <c r="AE12" i="782"/>
  <c r="I139" i="782" s="1"/>
  <c r="O12" i="782"/>
  <c r="M12" i="782" s="1"/>
  <c r="AE18" i="782"/>
  <c r="I145" i="782" s="1"/>
  <c r="O18" i="782"/>
  <c r="M18" i="782" s="1"/>
  <c r="AG18" i="782"/>
  <c r="AO62" i="782"/>
  <c r="AB30" i="782" s="1"/>
  <c r="P30" i="782" s="1"/>
  <c r="N30" i="782" s="1"/>
  <c r="F157" i="782" s="1"/>
  <c r="AO54" i="782"/>
  <c r="AB22" i="782" s="1"/>
  <c r="P22" i="782" s="1"/>
  <c r="N22" i="782" s="1"/>
  <c r="F149" i="782" s="1"/>
  <c r="AO46" i="782"/>
  <c r="AB14" i="782" s="1"/>
  <c r="P14" i="782" s="1"/>
  <c r="N14" i="782" s="1"/>
  <c r="F141" i="782" s="1"/>
  <c r="AO61" i="782"/>
  <c r="AB29" i="782" s="1"/>
  <c r="P29" i="782" s="1"/>
  <c r="N29" i="782" s="1"/>
  <c r="F156" i="782" s="1"/>
  <c r="AO53" i="782"/>
  <c r="AB21" i="782" s="1"/>
  <c r="P21" i="782" s="1"/>
  <c r="N21" i="782" s="1"/>
  <c r="F148" i="782" s="1"/>
  <c r="AO45" i="782"/>
  <c r="AB13" i="782" s="1"/>
  <c r="P13" i="782" s="1"/>
  <c r="N13" i="782" s="1"/>
  <c r="F140" i="782" s="1"/>
  <c r="AO60" i="782"/>
  <c r="AB28" i="782" s="1"/>
  <c r="P28" i="782" s="1"/>
  <c r="N28" i="782" s="1"/>
  <c r="F155" i="782" s="1"/>
  <c r="AO52" i="782"/>
  <c r="AB20" i="782" s="1"/>
  <c r="P20" i="782" s="1"/>
  <c r="N20" i="782" s="1"/>
  <c r="F147" i="782" s="1"/>
  <c r="AO44" i="782"/>
  <c r="AB12" i="782" s="1"/>
  <c r="P12" i="782" s="1"/>
  <c r="N12" i="782" s="1"/>
  <c r="F139" i="782" s="1"/>
  <c r="AO59" i="782"/>
  <c r="AB27" i="782" s="1"/>
  <c r="P27" i="782" s="1"/>
  <c r="N27" i="782" s="1"/>
  <c r="F154" i="782" s="1"/>
  <c r="AO51" i="782"/>
  <c r="AB19" i="782" s="1"/>
  <c r="P19" i="782" s="1"/>
  <c r="N19" i="782" s="1"/>
  <c r="F146" i="782" s="1"/>
  <c r="AO43" i="782"/>
  <c r="AB11" i="782" s="1"/>
  <c r="P11" i="782" s="1"/>
  <c r="N11" i="782" s="1"/>
  <c r="F138" i="782" s="1"/>
  <c r="AO58" i="782"/>
  <c r="AB26" i="782" s="1"/>
  <c r="P26" i="782" s="1"/>
  <c r="N26" i="782" s="1"/>
  <c r="F153" i="782" s="1"/>
  <c r="AO50" i="782"/>
  <c r="AB18" i="782" s="1"/>
  <c r="P18" i="782" s="1"/>
  <c r="N18" i="782" s="1"/>
  <c r="F145" i="782" s="1"/>
  <c r="AO42" i="782"/>
  <c r="AB10" i="782" s="1"/>
  <c r="P10" i="782" s="1"/>
  <c r="N10" i="782" s="1"/>
  <c r="F137" i="782" s="1"/>
  <c r="AO57" i="782"/>
  <c r="AB25" i="782" s="1"/>
  <c r="P25" i="782" s="1"/>
  <c r="N25" i="782" s="1"/>
  <c r="F152" i="782" s="1"/>
  <c r="AO49" i="782"/>
  <c r="AB17" i="782" s="1"/>
  <c r="P17" i="782" s="1"/>
  <c r="N17" i="782" s="1"/>
  <c r="F144" i="782" s="1"/>
  <c r="AO41" i="782"/>
  <c r="AB9" i="782" s="1"/>
  <c r="P9" i="782" s="1"/>
  <c r="N9" i="782" s="1"/>
  <c r="F136" i="782" s="1"/>
  <c r="AO63" i="782"/>
  <c r="AB31" i="782" s="1"/>
  <c r="P31" i="782" s="1"/>
  <c r="N31" i="782" s="1"/>
  <c r="F158" i="782" s="1"/>
  <c r="AO55" i="782"/>
  <c r="AB23" i="782" s="1"/>
  <c r="P23" i="782" s="1"/>
  <c r="N23" i="782" s="1"/>
  <c r="F150" i="782" s="1"/>
  <c r="AO47" i="782"/>
  <c r="AB15" i="782" s="1"/>
  <c r="P15" i="782" s="1"/>
  <c r="N15" i="782" s="1"/>
  <c r="F142" i="782" s="1"/>
  <c r="AO48" i="782"/>
  <c r="AB16" i="782" s="1"/>
  <c r="P16" i="782" s="1"/>
  <c r="N16" i="782" s="1"/>
  <c r="F143" i="782" s="1"/>
  <c r="AO56" i="782"/>
  <c r="AB24" i="782" s="1"/>
  <c r="P24" i="782" s="1"/>
  <c r="N24" i="782" s="1"/>
  <c r="F151" i="782" s="1"/>
  <c r="AO40" i="782"/>
  <c r="AB8" i="782" s="1"/>
  <c r="A11" i="782"/>
  <c r="AF10" i="782"/>
  <c r="AG28" i="782"/>
  <c r="AE28" i="782"/>
  <c r="I155" i="782" s="1"/>
  <c r="O28" i="782"/>
  <c r="M28" i="782" s="1"/>
  <c r="AH32" i="782"/>
  <c r="AI8" i="782"/>
  <c r="AG26" i="782"/>
  <c r="AE26" i="782"/>
  <c r="I153" i="782" s="1"/>
  <c r="O26" i="782"/>
  <c r="M26" i="782" s="1"/>
  <c r="O10" i="782"/>
  <c r="M10" i="782" s="1"/>
  <c r="AG10" i="782"/>
  <c r="AE10" i="782"/>
  <c r="I137" i="782" s="1"/>
  <c r="AG31" i="782"/>
  <c r="O31" i="782"/>
  <c r="M31" i="782" s="1"/>
  <c r="AE31" i="782"/>
  <c r="I158" i="782" s="1"/>
  <c r="AG14" i="782"/>
  <c r="AE14" i="782"/>
  <c r="I141" i="782" s="1"/>
  <c r="O14" i="782"/>
  <c r="M14" i="782" s="1"/>
  <c r="AG16" i="782"/>
  <c r="AE16" i="782"/>
  <c r="I143" i="782" s="1"/>
  <c r="O16" i="782"/>
  <c r="M16" i="782" s="1"/>
  <c r="AG21" i="782"/>
  <c r="AE21" i="782"/>
  <c r="I148" i="782" s="1"/>
  <c r="O21" i="782"/>
  <c r="M21" i="782" s="1"/>
  <c r="AG20" i="782"/>
  <c r="AE20" i="782"/>
  <c r="I147" i="782" s="1"/>
  <c r="O20" i="782"/>
  <c r="M20" i="782" s="1"/>
  <c r="AE22" i="782"/>
  <c r="I149" i="782" s="1"/>
  <c r="O22" i="782"/>
  <c r="M22" i="782" s="1"/>
  <c r="AE24" i="782"/>
  <c r="I151" i="782" s="1"/>
  <c r="AG24" i="782"/>
  <c r="O24" i="782"/>
  <c r="M24" i="782" s="1"/>
  <c r="AE11" i="782"/>
  <c r="I138" i="782" s="1"/>
  <c r="O11" i="782"/>
  <c r="M11" i="782" s="1"/>
  <c r="O23" i="782"/>
  <c r="M23" i="782" s="1"/>
  <c r="AE23" i="782"/>
  <c r="I150" i="782" s="1"/>
  <c r="AE9" i="782"/>
  <c r="I136" i="782" s="1"/>
  <c r="O9" i="782"/>
  <c r="M9" i="782" s="1"/>
  <c r="D97" i="782"/>
  <c r="D98" i="782"/>
  <c r="O29" i="782"/>
  <c r="M29" i="782" s="1"/>
  <c r="AE29" i="782"/>
  <c r="I156" i="782" s="1"/>
  <c r="O17" i="782"/>
  <c r="M17" i="782" s="1"/>
  <c r="AG17" i="782"/>
  <c r="AE17" i="782"/>
  <c r="I144" i="782" s="1"/>
  <c r="O27" i="782"/>
  <c r="M27" i="782" s="1"/>
  <c r="AE27" i="782"/>
  <c r="I154" i="782" s="1"/>
  <c r="AH29" i="781"/>
  <c r="AI29" i="781" s="1"/>
  <c r="AA29" i="781" s="1"/>
  <c r="AH21" i="781"/>
  <c r="AI21" i="781" s="1"/>
  <c r="AA21" i="781" s="1"/>
  <c r="AH13" i="781"/>
  <c r="AI13" i="781" s="1"/>
  <c r="AA13" i="781" s="1"/>
  <c r="AH20" i="781"/>
  <c r="AI20" i="781" s="1"/>
  <c r="AA20" i="781" s="1"/>
  <c r="AH28" i="781"/>
  <c r="AI28" i="781" s="1"/>
  <c r="AA28" i="781" s="1"/>
  <c r="AH12" i="781"/>
  <c r="AI12" i="781" s="1"/>
  <c r="AA12" i="781" s="1"/>
  <c r="AH27" i="781"/>
  <c r="AI27" i="781" s="1"/>
  <c r="AA27" i="781" s="1"/>
  <c r="AH19" i="781"/>
  <c r="AI19" i="781" s="1"/>
  <c r="AA19" i="781" s="1"/>
  <c r="AH11" i="781"/>
  <c r="AI11" i="781" s="1"/>
  <c r="AA11" i="781" s="1"/>
  <c r="AH15" i="781"/>
  <c r="AI15" i="781" s="1"/>
  <c r="AA15" i="781" s="1"/>
  <c r="AH26" i="781"/>
  <c r="AI26" i="781" s="1"/>
  <c r="AA26" i="781" s="1"/>
  <c r="AH18" i="781"/>
  <c r="AI18" i="781" s="1"/>
  <c r="AA18" i="781" s="1"/>
  <c r="AH10" i="781"/>
  <c r="AI10" i="781" s="1"/>
  <c r="AA10" i="781" s="1"/>
  <c r="AH25" i="781"/>
  <c r="AI25" i="781" s="1"/>
  <c r="AA25" i="781" s="1"/>
  <c r="AH17" i="781"/>
  <c r="AI17" i="781" s="1"/>
  <c r="AA17" i="781" s="1"/>
  <c r="AH9" i="781"/>
  <c r="AI9" i="781" s="1"/>
  <c r="AA9" i="781" s="1"/>
  <c r="AH31" i="781"/>
  <c r="AI31" i="781" s="1"/>
  <c r="AA31" i="781" s="1"/>
  <c r="AH24" i="781"/>
  <c r="AI24" i="781" s="1"/>
  <c r="AA24" i="781" s="1"/>
  <c r="AH16" i="781"/>
  <c r="AI16" i="781" s="1"/>
  <c r="AA16" i="781" s="1"/>
  <c r="AH8" i="781"/>
  <c r="AH30" i="781"/>
  <c r="AI30" i="781" s="1"/>
  <c r="AA30" i="781" s="1"/>
  <c r="AH22" i="781"/>
  <c r="AI22" i="781" s="1"/>
  <c r="AA22" i="781" s="1"/>
  <c r="AH14" i="781"/>
  <c r="AI14" i="781" s="1"/>
  <c r="AA14" i="781" s="1"/>
  <c r="AH23" i="781"/>
  <c r="AI23" i="781" s="1"/>
  <c r="AA23" i="781" s="1"/>
  <c r="A11" i="781"/>
  <c r="AF10" i="781"/>
  <c r="AO62" i="781"/>
  <c r="AB30" i="781" s="1"/>
  <c r="P30" i="781" s="1"/>
  <c r="N30" i="781" s="1"/>
  <c r="F157" i="781" s="1"/>
  <c r="AO54" i="781"/>
  <c r="AB22" i="781" s="1"/>
  <c r="P22" i="781" s="1"/>
  <c r="N22" i="781" s="1"/>
  <c r="F149" i="781" s="1"/>
  <c r="AO46" i="781"/>
  <c r="AB14" i="781" s="1"/>
  <c r="P14" i="781" s="1"/>
  <c r="N14" i="781" s="1"/>
  <c r="F141" i="781" s="1"/>
  <c r="AO61" i="781"/>
  <c r="AB29" i="781" s="1"/>
  <c r="P29" i="781" s="1"/>
  <c r="N29" i="781" s="1"/>
  <c r="F156" i="781" s="1"/>
  <c r="AO53" i="781"/>
  <c r="AB21" i="781" s="1"/>
  <c r="P21" i="781" s="1"/>
  <c r="N21" i="781" s="1"/>
  <c r="F148" i="781" s="1"/>
  <c r="AO45" i="781"/>
  <c r="AB13" i="781" s="1"/>
  <c r="P13" i="781" s="1"/>
  <c r="N13" i="781" s="1"/>
  <c r="F140" i="781" s="1"/>
  <c r="AO58" i="781"/>
  <c r="AB26" i="781" s="1"/>
  <c r="P26" i="781" s="1"/>
  <c r="N26" i="781" s="1"/>
  <c r="F153" i="781" s="1"/>
  <c r="AO50" i="781"/>
  <c r="AB18" i="781" s="1"/>
  <c r="P18" i="781" s="1"/>
  <c r="N18" i="781" s="1"/>
  <c r="F145" i="781" s="1"/>
  <c r="AO42" i="781"/>
  <c r="AB10" i="781" s="1"/>
  <c r="P10" i="781" s="1"/>
  <c r="N10" i="781" s="1"/>
  <c r="F137" i="781" s="1"/>
  <c r="AO57" i="781"/>
  <c r="AB25" i="781" s="1"/>
  <c r="P25" i="781" s="1"/>
  <c r="N25" i="781" s="1"/>
  <c r="F152" i="781" s="1"/>
  <c r="AO49" i="781"/>
  <c r="AB17" i="781" s="1"/>
  <c r="P17" i="781" s="1"/>
  <c r="N17" i="781" s="1"/>
  <c r="F144" i="781" s="1"/>
  <c r="AO41" i="781"/>
  <c r="AB9" i="781" s="1"/>
  <c r="P9" i="781" s="1"/>
  <c r="N9" i="781" s="1"/>
  <c r="F136" i="781" s="1"/>
  <c r="AO56" i="781"/>
  <c r="AB24" i="781" s="1"/>
  <c r="P24" i="781" s="1"/>
  <c r="N24" i="781" s="1"/>
  <c r="F151" i="781" s="1"/>
  <c r="AO48" i="781"/>
  <c r="AB16" i="781" s="1"/>
  <c r="P16" i="781" s="1"/>
  <c r="N16" i="781" s="1"/>
  <c r="F143" i="781" s="1"/>
  <c r="AO40" i="781"/>
  <c r="AB8" i="781" s="1"/>
  <c r="AO52" i="781"/>
  <c r="AB20" i="781" s="1"/>
  <c r="P20" i="781" s="1"/>
  <c r="N20" i="781" s="1"/>
  <c r="F147" i="781" s="1"/>
  <c r="AO51" i="781"/>
  <c r="AB19" i="781" s="1"/>
  <c r="P19" i="781" s="1"/>
  <c r="N19" i="781" s="1"/>
  <c r="F146" i="781" s="1"/>
  <c r="AO59" i="781"/>
  <c r="AB27" i="781" s="1"/>
  <c r="P27" i="781" s="1"/>
  <c r="N27" i="781" s="1"/>
  <c r="F154" i="781" s="1"/>
  <c r="AO47" i="781"/>
  <c r="AB15" i="781" s="1"/>
  <c r="P15" i="781" s="1"/>
  <c r="N15" i="781" s="1"/>
  <c r="F142" i="781" s="1"/>
  <c r="AO44" i="781"/>
  <c r="AB12" i="781" s="1"/>
  <c r="P12" i="781" s="1"/>
  <c r="N12" i="781" s="1"/>
  <c r="F139" i="781" s="1"/>
  <c r="AO63" i="781"/>
  <c r="AB31" i="781" s="1"/>
  <c r="P31" i="781" s="1"/>
  <c r="N31" i="781" s="1"/>
  <c r="F158" i="781" s="1"/>
  <c r="AO43" i="781"/>
  <c r="AB11" i="781" s="1"/>
  <c r="P11" i="781" s="1"/>
  <c r="N11" i="781" s="1"/>
  <c r="F138" i="781" s="1"/>
  <c r="AO60" i="781"/>
  <c r="AB28" i="781" s="1"/>
  <c r="P28" i="781" s="1"/>
  <c r="N28" i="781" s="1"/>
  <c r="F155" i="781" s="1"/>
  <c r="AO55" i="781"/>
  <c r="AB23" i="781" s="1"/>
  <c r="P23" i="781" s="1"/>
  <c r="N23" i="781" s="1"/>
  <c r="F150" i="781" s="1"/>
  <c r="AE28" i="780"/>
  <c r="I155" i="780" s="1"/>
  <c r="O28" i="780"/>
  <c r="M28" i="780" s="1"/>
  <c r="A11" i="780"/>
  <c r="AF10" i="780"/>
  <c r="O9" i="780"/>
  <c r="M9" i="780" s="1"/>
  <c r="AE9" i="780"/>
  <c r="I136" i="780" s="1"/>
  <c r="AE26" i="780"/>
  <c r="I153" i="780" s="1"/>
  <c r="O26" i="780"/>
  <c r="M26" i="780" s="1"/>
  <c r="O31" i="780"/>
  <c r="M31" i="780" s="1"/>
  <c r="AE31" i="780"/>
  <c r="I158" i="780" s="1"/>
  <c r="AG14" i="780"/>
  <c r="AE14" i="780"/>
  <c r="I141" i="780" s="1"/>
  <c r="O14" i="780"/>
  <c r="M14" i="780" s="1"/>
  <c r="AE18" i="780"/>
  <c r="I145" i="780" s="1"/>
  <c r="O18" i="780"/>
  <c r="M18" i="780" s="1"/>
  <c r="BL21" i="780"/>
  <c r="AE13" i="780"/>
  <c r="I140" i="780" s="1"/>
  <c r="O13" i="780"/>
  <c r="M13" i="780" s="1"/>
  <c r="AE22" i="780"/>
  <c r="I149" i="780" s="1"/>
  <c r="O22" i="780"/>
  <c r="M22" i="780" s="1"/>
  <c r="AG11" i="780"/>
  <c r="AE11" i="780"/>
  <c r="I138" i="780" s="1"/>
  <c r="O11" i="780"/>
  <c r="M11" i="780" s="1"/>
  <c r="AG10" i="780"/>
  <c r="O10" i="780"/>
  <c r="M10" i="780" s="1"/>
  <c r="AE10" i="780"/>
  <c r="I137" i="780" s="1"/>
  <c r="AG21" i="780"/>
  <c r="AE21" i="780"/>
  <c r="I148" i="780" s="1"/>
  <c r="O21" i="780"/>
  <c r="M21" i="780" s="1"/>
  <c r="AE30" i="780"/>
  <c r="I157" i="780" s="1"/>
  <c r="O30" i="780"/>
  <c r="M30" i="780" s="1"/>
  <c r="AG30" i="780"/>
  <c r="AE19" i="780"/>
  <c r="I146" i="780" s="1"/>
  <c r="O19" i="780"/>
  <c r="M19" i="780" s="1"/>
  <c r="AO60" i="780"/>
  <c r="AB28" i="780" s="1"/>
  <c r="P28" i="780" s="1"/>
  <c r="N28" i="780" s="1"/>
  <c r="F155" i="780" s="1"/>
  <c r="AO52" i="780"/>
  <c r="AB20" i="780" s="1"/>
  <c r="P20" i="780" s="1"/>
  <c r="N20" i="780" s="1"/>
  <c r="F147" i="780" s="1"/>
  <c r="AO44" i="780"/>
  <c r="AB12" i="780" s="1"/>
  <c r="P12" i="780" s="1"/>
  <c r="N12" i="780" s="1"/>
  <c r="F139" i="780" s="1"/>
  <c r="AO59" i="780"/>
  <c r="AB27" i="780" s="1"/>
  <c r="P27" i="780" s="1"/>
  <c r="N27" i="780" s="1"/>
  <c r="F154" i="780" s="1"/>
  <c r="AO51" i="780"/>
  <c r="AB19" i="780" s="1"/>
  <c r="P19" i="780" s="1"/>
  <c r="N19" i="780" s="1"/>
  <c r="F146" i="780" s="1"/>
  <c r="AO43" i="780"/>
  <c r="AB11" i="780" s="1"/>
  <c r="P11" i="780" s="1"/>
  <c r="N11" i="780" s="1"/>
  <c r="F138" i="780" s="1"/>
  <c r="AO58" i="780"/>
  <c r="AB26" i="780" s="1"/>
  <c r="P26" i="780" s="1"/>
  <c r="N26" i="780" s="1"/>
  <c r="F153" i="780" s="1"/>
  <c r="AO50" i="780"/>
  <c r="AB18" i="780" s="1"/>
  <c r="P18" i="780" s="1"/>
  <c r="N18" i="780" s="1"/>
  <c r="F145" i="780" s="1"/>
  <c r="AO42" i="780"/>
  <c r="AB10" i="780" s="1"/>
  <c r="P10" i="780" s="1"/>
  <c r="N10" i="780" s="1"/>
  <c r="F137" i="780" s="1"/>
  <c r="AO57" i="780"/>
  <c r="AB25" i="780" s="1"/>
  <c r="P25" i="780" s="1"/>
  <c r="N25" i="780" s="1"/>
  <c r="F152" i="780" s="1"/>
  <c r="AO49" i="780"/>
  <c r="AB17" i="780" s="1"/>
  <c r="P17" i="780" s="1"/>
  <c r="N17" i="780" s="1"/>
  <c r="F144" i="780" s="1"/>
  <c r="AO41" i="780"/>
  <c r="AB9" i="780" s="1"/>
  <c r="P9" i="780" s="1"/>
  <c r="N9" i="780" s="1"/>
  <c r="F136" i="780" s="1"/>
  <c r="AO56" i="780"/>
  <c r="AB24" i="780" s="1"/>
  <c r="P24" i="780" s="1"/>
  <c r="N24" i="780" s="1"/>
  <c r="F151" i="780" s="1"/>
  <c r="AO48" i="780"/>
  <c r="AB16" i="780" s="1"/>
  <c r="P16" i="780" s="1"/>
  <c r="N16" i="780" s="1"/>
  <c r="F143" i="780" s="1"/>
  <c r="AO40" i="780"/>
  <c r="AB8" i="780" s="1"/>
  <c r="AO63" i="780"/>
  <c r="AB31" i="780" s="1"/>
  <c r="P31" i="780" s="1"/>
  <c r="N31" i="780" s="1"/>
  <c r="F158" i="780" s="1"/>
  <c r="AO55" i="780"/>
  <c r="AB23" i="780" s="1"/>
  <c r="P23" i="780" s="1"/>
  <c r="N23" i="780" s="1"/>
  <c r="F150" i="780" s="1"/>
  <c r="AO47" i="780"/>
  <c r="AB15" i="780" s="1"/>
  <c r="P15" i="780" s="1"/>
  <c r="N15" i="780" s="1"/>
  <c r="F142" i="780" s="1"/>
  <c r="AO53" i="780"/>
  <c r="AB21" i="780" s="1"/>
  <c r="P21" i="780" s="1"/>
  <c r="N21" i="780" s="1"/>
  <c r="F148" i="780" s="1"/>
  <c r="AO46" i="780"/>
  <c r="AB14" i="780" s="1"/>
  <c r="P14" i="780" s="1"/>
  <c r="N14" i="780" s="1"/>
  <c r="F141" i="780" s="1"/>
  <c r="AO45" i="780"/>
  <c r="AB13" i="780" s="1"/>
  <c r="P13" i="780" s="1"/>
  <c r="N13" i="780" s="1"/>
  <c r="F140" i="780" s="1"/>
  <c r="AO62" i="780"/>
  <c r="AB30" i="780" s="1"/>
  <c r="P30" i="780" s="1"/>
  <c r="N30" i="780" s="1"/>
  <c r="F157" i="780" s="1"/>
  <c r="AO61" i="780"/>
  <c r="AB29" i="780" s="1"/>
  <c r="P29" i="780" s="1"/>
  <c r="N29" i="780" s="1"/>
  <c r="F156" i="780" s="1"/>
  <c r="AO54" i="780"/>
  <c r="AB22" i="780" s="1"/>
  <c r="P22" i="780" s="1"/>
  <c r="N22" i="780" s="1"/>
  <c r="F149" i="780" s="1"/>
  <c r="AH32" i="780"/>
  <c r="AI8" i="780"/>
  <c r="O23" i="780"/>
  <c r="M23" i="780" s="1"/>
  <c r="AE23" i="780"/>
  <c r="I150" i="780" s="1"/>
  <c r="AG23" i="780"/>
  <c r="AG16" i="780"/>
  <c r="O16" i="780"/>
  <c r="M16" i="780" s="1"/>
  <c r="AE16" i="780"/>
  <c r="I143" i="780" s="1"/>
  <c r="AE12" i="780"/>
  <c r="I139" i="780" s="1"/>
  <c r="O12" i="780"/>
  <c r="M12" i="780" s="1"/>
  <c r="AG12" i="780"/>
  <c r="AE25" i="780"/>
  <c r="I152" i="780" s="1"/>
  <c r="O25" i="780"/>
  <c r="M25" i="780" s="1"/>
  <c r="AG29" i="780"/>
  <c r="AE29" i="780"/>
  <c r="I156" i="780" s="1"/>
  <c r="O29" i="780"/>
  <c r="M29" i="780" s="1"/>
  <c r="O17" i="780"/>
  <c r="M17" i="780" s="1"/>
  <c r="AG17" i="780"/>
  <c r="AE17" i="780"/>
  <c r="I144" i="780" s="1"/>
  <c r="O27" i="780"/>
  <c r="M27" i="780" s="1"/>
  <c r="AE27" i="780"/>
  <c r="I154" i="780" s="1"/>
  <c r="AG27" i="780"/>
  <c r="AE15" i="780"/>
  <c r="I142" i="780" s="1"/>
  <c r="O15" i="780"/>
  <c r="M15" i="780" s="1"/>
  <c r="AE24" i="780"/>
  <c r="I151" i="780" s="1"/>
  <c r="O24" i="780"/>
  <c r="M24" i="780" s="1"/>
  <c r="AG24" i="780"/>
  <c r="AE20" i="780"/>
  <c r="I147" i="780" s="1"/>
  <c r="O20" i="780"/>
  <c r="M20" i="780" s="1"/>
  <c r="AG20" i="780"/>
  <c r="BL17" i="779"/>
  <c r="BL10" i="779"/>
  <c r="AH8" i="779" a="1"/>
  <c r="Q33" i="779"/>
  <c r="R33" i="779"/>
  <c r="D33" i="779"/>
  <c r="S33" i="779"/>
  <c r="AO40" i="779" a="1"/>
  <c r="D83" i="779"/>
  <c r="D87" i="779"/>
  <c r="D91" i="779"/>
  <c r="A11" i="779"/>
  <c r="AF9" i="779"/>
  <c r="C98" i="779"/>
  <c r="C97" i="779"/>
  <c r="B98" i="779"/>
  <c r="D80" i="779"/>
  <c r="B97" i="779"/>
  <c r="D81" i="779"/>
  <c r="D85" i="779"/>
  <c r="D89" i="779"/>
  <c r="D93" i="779"/>
  <c r="H40" i="779"/>
  <c r="H63" i="779" s="1"/>
  <c r="K158" i="778"/>
  <c r="G158" i="778"/>
  <c r="D158" i="778"/>
  <c r="K157" i="778"/>
  <c r="G157" i="778"/>
  <c r="D157" i="778"/>
  <c r="K156" i="778"/>
  <c r="G156" i="778"/>
  <c r="D156" i="778"/>
  <c r="K155" i="778"/>
  <c r="G155" i="778"/>
  <c r="D155" i="778"/>
  <c r="K154" i="778"/>
  <c r="G154" i="778"/>
  <c r="D154" i="778"/>
  <c r="K153" i="778"/>
  <c r="G153" i="778"/>
  <c r="D153" i="778"/>
  <c r="K152" i="778"/>
  <c r="G152" i="778"/>
  <c r="D152" i="778"/>
  <c r="K151" i="778"/>
  <c r="G151" i="778"/>
  <c r="D151" i="778"/>
  <c r="K150" i="778"/>
  <c r="G150" i="778"/>
  <c r="D150" i="778"/>
  <c r="K149" i="778"/>
  <c r="G149" i="778"/>
  <c r="D149" i="778"/>
  <c r="K148" i="778"/>
  <c r="G148" i="778"/>
  <c r="D148" i="778"/>
  <c r="K147" i="778"/>
  <c r="G147" i="778"/>
  <c r="D147" i="778"/>
  <c r="K146" i="778"/>
  <c r="G146" i="778"/>
  <c r="D146" i="778"/>
  <c r="K145" i="778"/>
  <c r="G145" i="778"/>
  <c r="D145" i="778"/>
  <c r="K144" i="778"/>
  <c r="G144" i="778"/>
  <c r="D144" i="778"/>
  <c r="K143" i="778"/>
  <c r="G143" i="778"/>
  <c r="D143" i="778"/>
  <c r="K142" i="778"/>
  <c r="G142" i="778"/>
  <c r="D142" i="778"/>
  <c r="K141" i="778"/>
  <c r="G141" i="778"/>
  <c r="D141" i="778"/>
  <c r="K140" i="778"/>
  <c r="G140" i="778"/>
  <c r="D140" i="778"/>
  <c r="K139" i="778"/>
  <c r="G139" i="778"/>
  <c r="D139" i="778"/>
  <c r="K138" i="778"/>
  <c r="G138" i="778"/>
  <c r="D138" i="778"/>
  <c r="K137" i="778"/>
  <c r="G137" i="778"/>
  <c r="D137" i="778"/>
  <c r="K136" i="778"/>
  <c r="G136" i="778"/>
  <c r="D136" i="778"/>
  <c r="A136" i="778"/>
  <c r="A137" i="778" s="1"/>
  <c r="A138" i="778" s="1"/>
  <c r="A139" i="778" s="1"/>
  <c r="A140" i="778" s="1"/>
  <c r="A141" i="778" s="1"/>
  <c r="A142" i="778" s="1"/>
  <c r="A143" i="778" s="1"/>
  <c r="A144" i="778" s="1"/>
  <c r="A145" i="778" s="1"/>
  <c r="A146" i="778" s="1"/>
  <c r="A147" i="778" s="1"/>
  <c r="A148" i="778" s="1"/>
  <c r="A149" i="778" s="1"/>
  <c r="A150" i="778" s="1"/>
  <c r="A151" i="778" s="1"/>
  <c r="A152" i="778" s="1"/>
  <c r="A153" i="778" s="1"/>
  <c r="A154" i="778" s="1"/>
  <c r="A155" i="778" s="1"/>
  <c r="A156" i="778" s="1"/>
  <c r="A157" i="778" s="1"/>
  <c r="A158" i="778" s="1"/>
  <c r="K135" i="778"/>
  <c r="G135" i="778"/>
  <c r="G159" i="778" s="1"/>
  <c r="D135" i="778"/>
  <c r="D159" i="778" s="1"/>
  <c r="B124" i="778"/>
  <c r="C124" i="778" s="1"/>
  <c r="B123" i="778"/>
  <c r="C123" i="778" s="1"/>
  <c r="B122" i="778"/>
  <c r="C122" i="778" s="1"/>
  <c r="B121" i="778"/>
  <c r="C121" i="778" s="1"/>
  <c r="B120" i="778"/>
  <c r="C120" i="778" s="1"/>
  <c r="B119" i="778"/>
  <c r="C119" i="778" s="1"/>
  <c r="B118" i="778"/>
  <c r="C118" i="778" s="1"/>
  <c r="B117" i="778"/>
  <c r="C117" i="778" s="1"/>
  <c r="B116" i="778"/>
  <c r="C116" i="778" s="1"/>
  <c r="B115" i="778"/>
  <c r="C115" i="778" s="1"/>
  <c r="B114" i="778"/>
  <c r="C114" i="778" s="1"/>
  <c r="B113" i="778"/>
  <c r="C113" i="778" s="1"/>
  <c r="B112" i="778"/>
  <c r="C112" i="778" s="1"/>
  <c r="B111" i="778"/>
  <c r="C111" i="778" s="1"/>
  <c r="B110" i="778"/>
  <c r="C110" i="778" s="1"/>
  <c r="A110" i="778"/>
  <c r="A111" i="778" s="1"/>
  <c r="A112" i="778" s="1"/>
  <c r="A113" i="778" s="1"/>
  <c r="A114" i="778" s="1"/>
  <c r="A115" i="778" s="1"/>
  <c r="A116" i="778" s="1"/>
  <c r="A117" i="778" s="1"/>
  <c r="A118" i="778" s="1"/>
  <c r="A119" i="778" s="1"/>
  <c r="A120" i="778" s="1"/>
  <c r="A121" i="778" s="1"/>
  <c r="A122" i="778" s="1"/>
  <c r="A123" i="778" s="1"/>
  <c r="A124" i="778" s="1"/>
  <c r="B109" i="778"/>
  <c r="C109" i="778" s="1"/>
  <c r="C126" i="778" s="1"/>
  <c r="C95" i="778"/>
  <c r="B95" i="778"/>
  <c r="C94" i="778"/>
  <c r="B94" i="778"/>
  <c r="D94" i="778" s="1"/>
  <c r="C93" i="778"/>
  <c r="B93" i="778"/>
  <c r="C92" i="778"/>
  <c r="B92" i="778"/>
  <c r="D92" i="778" s="1"/>
  <c r="C91" i="778"/>
  <c r="B91" i="778"/>
  <c r="C90" i="778"/>
  <c r="B90" i="778"/>
  <c r="D90" i="778" s="1"/>
  <c r="C89" i="778"/>
  <c r="B89" i="778"/>
  <c r="C88" i="778"/>
  <c r="B88" i="778"/>
  <c r="D88" i="778" s="1"/>
  <c r="C87" i="778"/>
  <c r="B87" i="778"/>
  <c r="C86" i="778"/>
  <c r="B86" i="778"/>
  <c r="D86" i="778" s="1"/>
  <c r="C85" i="778"/>
  <c r="B85" i="778"/>
  <c r="C84" i="778"/>
  <c r="B84" i="778"/>
  <c r="D84" i="778" s="1"/>
  <c r="C83" i="778"/>
  <c r="B83" i="778"/>
  <c r="C82" i="778"/>
  <c r="B82" i="778"/>
  <c r="D82" i="778" s="1"/>
  <c r="C81" i="778"/>
  <c r="B81" i="778"/>
  <c r="C80" i="778"/>
  <c r="C98" i="778" s="1"/>
  <c r="B80" i="778"/>
  <c r="G63" i="778"/>
  <c r="D63" i="778"/>
  <c r="M62" i="778"/>
  <c r="F62" i="778"/>
  <c r="M61" i="778"/>
  <c r="F61" i="778"/>
  <c r="H61" i="778" s="1"/>
  <c r="M60" i="778"/>
  <c r="F60" i="778"/>
  <c r="H60" i="778" s="1"/>
  <c r="M59" i="778"/>
  <c r="F59" i="778"/>
  <c r="H59" i="778" s="1"/>
  <c r="M58" i="778"/>
  <c r="F58" i="778"/>
  <c r="H58" i="778" s="1"/>
  <c r="M57" i="778"/>
  <c r="F57" i="778"/>
  <c r="H57" i="778" s="1"/>
  <c r="M56" i="778"/>
  <c r="F56" i="778"/>
  <c r="H56" i="778" s="1"/>
  <c r="M55" i="778"/>
  <c r="F55" i="778"/>
  <c r="H55" i="778" s="1"/>
  <c r="M54" i="778"/>
  <c r="F54" i="778"/>
  <c r="H54" i="778" s="1"/>
  <c r="M53" i="778"/>
  <c r="F53" i="778"/>
  <c r="H53" i="778" s="1"/>
  <c r="M52" i="778"/>
  <c r="H52" i="778"/>
  <c r="F52" i="778"/>
  <c r="M51" i="778"/>
  <c r="H51" i="778"/>
  <c r="F51" i="778"/>
  <c r="M50" i="778"/>
  <c r="H50" i="778"/>
  <c r="F50" i="778"/>
  <c r="M49" i="778"/>
  <c r="H49" i="778"/>
  <c r="F49" i="778"/>
  <c r="M48" i="778"/>
  <c r="H48" i="778"/>
  <c r="F48" i="778"/>
  <c r="M47" i="778"/>
  <c r="H47" i="778"/>
  <c r="F47" i="778"/>
  <c r="M46" i="778"/>
  <c r="H46" i="778"/>
  <c r="F46" i="778"/>
  <c r="M45" i="778"/>
  <c r="H45" i="778"/>
  <c r="F45" i="778"/>
  <c r="M44" i="778"/>
  <c r="H44" i="778"/>
  <c r="F44" i="778"/>
  <c r="M43" i="778"/>
  <c r="H43" i="778"/>
  <c r="F43" i="778"/>
  <c r="M42" i="778"/>
  <c r="H42" i="778"/>
  <c r="F42" i="778"/>
  <c r="M41" i="778"/>
  <c r="H41" i="778"/>
  <c r="F41" i="778"/>
  <c r="M40" i="778"/>
  <c r="F40" i="778"/>
  <c r="A40" i="778"/>
  <c r="A41" i="778" s="1"/>
  <c r="A42" i="778" s="1"/>
  <c r="A43" i="778" s="1"/>
  <c r="A44" i="778" s="1"/>
  <c r="A45" i="778" s="1"/>
  <c r="A46" i="778" s="1"/>
  <c r="A47" i="778" s="1"/>
  <c r="A48" i="778" s="1"/>
  <c r="A49" i="778" s="1"/>
  <c r="A50" i="778" s="1"/>
  <c r="A51" i="778" s="1"/>
  <c r="A52" i="778" s="1"/>
  <c r="A53" i="778" s="1"/>
  <c r="A54" i="778" s="1"/>
  <c r="A55" i="778" s="1"/>
  <c r="A56" i="778" s="1"/>
  <c r="A57" i="778" s="1"/>
  <c r="A58" i="778" s="1"/>
  <c r="A59" i="778" s="1"/>
  <c r="A60" i="778" s="1"/>
  <c r="A61" i="778" s="1"/>
  <c r="A62" i="778" s="1"/>
  <c r="M39" i="778"/>
  <c r="F39" i="778"/>
  <c r="H39" i="778" s="1"/>
  <c r="AD33" i="778"/>
  <c r="AC33" i="778"/>
  <c r="L33" i="778"/>
  <c r="K33" i="778"/>
  <c r="J33" i="778"/>
  <c r="I33" i="778"/>
  <c r="H33" i="778"/>
  <c r="G33" i="778"/>
  <c r="F33" i="778"/>
  <c r="AJ31" i="778"/>
  <c r="R31" i="778"/>
  <c r="S31" i="778" s="1"/>
  <c r="Q31" i="778"/>
  <c r="D31" i="778"/>
  <c r="AJ30" i="778"/>
  <c r="S30" i="778"/>
  <c r="R30" i="778"/>
  <c r="Q30" i="778"/>
  <c r="D30" i="778"/>
  <c r="AJ29" i="778"/>
  <c r="R29" i="778"/>
  <c r="S29" i="778" s="1"/>
  <c r="Q29" i="778"/>
  <c r="D29" i="778"/>
  <c r="AJ28" i="778"/>
  <c r="S28" i="778"/>
  <c r="R28" i="778"/>
  <c r="Q28" i="778"/>
  <c r="D28" i="778"/>
  <c r="AJ27" i="778"/>
  <c r="R27" i="778"/>
  <c r="S27" i="778" s="1"/>
  <c r="Q27" i="778"/>
  <c r="D27" i="778"/>
  <c r="AJ26" i="778"/>
  <c r="S26" i="778"/>
  <c r="R26" i="778"/>
  <c r="Q26" i="778"/>
  <c r="D26" i="778"/>
  <c r="AJ25" i="778"/>
  <c r="R25" i="778"/>
  <c r="S25" i="778" s="1"/>
  <c r="Q25" i="778"/>
  <c r="D25" i="778"/>
  <c r="AJ24" i="778"/>
  <c r="S24" i="778"/>
  <c r="R24" i="778"/>
  <c r="Q24" i="778"/>
  <c r="D24" i="778"/>
  <c r="AJ23" i="778"/>
  <c r="R23" i="778"/>
  <c r="S23" i="778" s="1"/>
  <c r="Q23" i="778"/>
  <c r="D23" i="778"/>
  <c r="AJ22" i="778"/>
  <c r="R22" i="778"/>
  <c r="S22" i="778" s="1"/>
  <c r="Q22" i="778"/>
  <c r="D22" i="778"/>
  <c r="AJ21" i="778"/>
  <c r="S21" i="778"/>
  <c r="R21" i="778"/>
  <c r="Q21" i="778"/>
  <c r="D21" i="778"/>
  <c r="AJ20" i="778"/>
  <c r="R20" i="778"/>
  <c r="S20" i="778" s="1"/>
  <c r="Q20" i="778"/>
  <c r="D20" i="778"/>
  <c r="BL19" i="778"/>
  <c r="AJ19" i="778"/>
  <c r="R19" i="778"/>
  <c r="S19" i="778" s="1"/>
  <c r="Q19" i="778"/>
  <c r="D19" i="778"/>
  <c r="BL18" i="778"/>
  <c r="AJ18" i="778"/>
  <c r="S18" i="778"/>
  <c r="R18" i="778"/>
  <c r="Q18" i="778"/>
  <c r="D18" i="778"/>
  <c r="BJ17" i="778"/>
  <c r="BI17" i="778"/>
  <c r="BH17" i="778"/>
  <c r="BG17" i="778"/>
  <c r="BF17" i="778"/>
  <c r="BE17" i="778"/>
  <c r="BD17" i="778"/>
  <c r="BC17" i="778"/>
  <c r="BB17" i="778"/>
  <c r="BA17" i="778"/>
  <c r="AZ17" i="778"/>
  <c r="AY17" i="778"/>
  <c r="AX17" i="778"/>
  <c r="AW17" i="778"/>
  <c r="AV17" i="778"/>
  <c r="AU17" i="778"/>
  <c r="AT17" i="778"/>
  <c r="AS17" i="778"/>
  <c r="AR17" i="778"/>
  <c r="AQ17" i="778"/>
  <c r="AP17" i="778"/>
  <c r="AO17" i="778"/>
  <c r="AN17" i="778"/>
  <c r="AM17" i="778"/>
  <c r="AJ17" i="778"/>
  <c r="R17" i="778"/>
  <c r="S17" i="778" s="1"/>
  <c r="Q17" i="778"/>
  <c r="D17" i="778"/>
  <c r="AJ16" i="778"/>
  <c r="R16" i="778"/>
  <c r="S16" i="778" s="1"/>
  <c r="Q16" i="778"/>
  <c r="D16" i="778"/>
  <c r="AJ15" i="778"/>
  <c r="R15" i="778"/>
  <c r="S15" i="778" s="1"/>
  <c r="Q15" i="778"/>
  <c r="D15" i="778"/>
  <c r="AJ14" i="778"/>
  <c r="R14" i="778"/>
  <c r="S14" i="778" s="1"/>
  <c r="Q14" i="778"/>
  <c r="D14" i="778"/>
  <c r="BL13" i="778"/>
  <c r="AJ13" i="778"/>
  <c r="R13" i="778"/>
  <c r="S13" i="778" s="1"/>
  <c r="Q13" i="778"/>
  <c r="D13" i="778"/>
  <c r="BL12" i="778"/>
  <c r="AJ12" i="778"/>
  <c r="R12" i="778"/>
  <c r="S12" i="778" s="1"/>
  <c r="Q12" i="778"/>
  <c r="D12" i="778"/>
  <c r="BL11" i="778"/>
  <c r="AJ11" i="778"/>
  <c r="S11" i="778"/>
  <c r="R11" i="778"/>
  <c r="Q11" i="778"/>
  <c r="D11" i="778"/>
  <c r="BJ10" i="778"/>
  <c r="BI10" i="778"/>
  <c r="BI5" i="778" s="1"/>
  <c r="BH10" i="778"/>
  <c r="BH5" i="778" s="1"/>
  <c r="BG10" i="778"/>
  <c r="BF10" i="778"/>
  <c r="BE10" i="778"/>
  <c r="BD10" i="778"/>
  <c r="BC10" i="778"/>
  <c r="BC5" i="778" s="1"/>
  <c r="BB10" i="778"/>
  <c r="BA10" i="778"/>
  <c r="BA5" i="778" s="1"/>
  <c r="AZ10" i="778"/>
  <c r="AZ5" i="778" s="1"/>
  <c r="AY10" i="778"/>
  <c r="AX10" i="778"/>
  <c r="AW10" i="778"/>
  <c r="AV10" i="778"/>
  <c r="AU10" i="778"/>
  <c r="AU5" i="778" s="1"/>
  <c r="AT10" i="778"/>
  <c r="AS10" i="778"/>
  <c r="AS5" i="778" s="1"/>
  <c r="AR10" i="778"/>
  <c r="AR5" i="778" s="1"/>
  <c r="AQ10" i="778"/>
  <c r="AP10" i="778"/>
  <c r="AO10" i="778"/>
  <c r="AN10" i="778"/>
  <c r="AM10" i="778"/>
  <c r="AM5" i="778" s="1"/>
  <c r="AH8" i="778" s="1" a="1"/>
  <c r="AJ10" i="778"/>
  <c r="R10" i="778"/>
  <c r="S10" i="778" s="1"/>
  <c r="Q10" i="778"/>
  <c r="D10" i="778"/>
  <c r="AJ9" i="778"/>
  <c r="R9" i="778"/>
  <c r="S9" i="778" s="1"/>
  <c r="Q9" i="778"/>
  <c r="D9" i="778"/>
  <c r="A9" i="778"/>
  <c r="AF9" i="778" s="1"/>
  <c r="AJ8" i="778"/>
  <c r="AJ32" i="778" s="1"/>
  <c r="AF8" i="778"/>
  <c r="R8" i="778"/>
  <c r="R33" i="778" s="1"/>
  <c r="Q8" i="778"/>
  <c r="Q33" i="778" s="1"/>
  <c r="D8" i="778"/>
  <c r="D33" i="778" s="1"/>
  <c r="B6" i="778"/>
  <c r="B133" i="778" s="1"/>
  <c r="BJ5" i="778"/>
  <c r="BG5" i="778"/>
  <c r="BF5" i="778"/>
  <c r="BE5" i="778"/>
  <c r="BD5" i="778"/>
  <c r="BB5" i="778"/>
  <c r="AY5" i="778"/>
  <c r="AX5" i="778"/>
  <c r="AW5" i="778"/>
  <c r="AV5" i="778"/>
  <c r="AT5" i="778"/>
  <c r="AQ5" i="778"/>
  <c r="AP5" i="778"/>
  <c r="AO5" i="778"/>
  <c r="AN5" i="778"/>
  <c r="AL5" i="778"/>
  <c r="AP4" i="778"/>
  <c r="AQ4" i="778" s="1"/>
  <c r="AR4" i="778" s="1"/>
  <c r="AS4" i="778" s="1"/>
  <c r="AT4" i="778" s="1"/>
  <c r="AU4" i="778" s="1"/>
  <c r="AV4" i="778" s="1"/>
  <c r="AW4" i="778" s="1"/>
  <c r="AX4" i="778" s="1"/>
  <c r="AY4" i="778" s="1"/>
  <c r="AZ4" i="778" s="1"/>
  <c r="BA4" i="778" s="1"/>
  <c r="BB4" i="778" s="1"/>
  <c r="BC4" i="778" s="1"/>
  <c r="BD4" i="778" s="1"/>
  <c r="BE4" i="778" s="1"/>
  <c r="BF4" i="778" s="1"/>
  <c r="BG4" i="778" s="1"/>
  <c r="BH4" i="778" s="1"/>
  <c r="BI4" i="778" s="1"/>
  <c r="BJ4" i="778" s="1"/>
  <c r="AO4" i="778"/>
  <c r="AN4" i="778"/>
  <c r="O4" i="778"/>
  <c r="B148" i="783" l="1"/>
  <c r="F87" i="783"/>
  <c r="D108" i="783"/>
  <c r="C140" i="783"/>
  <c r="K44" i="783"/>
  <c r="L44" i="783" s="1"/>
  <c r="E13" i="783"/>
  <c r="B44" i="783" s="1"/>
  <c r="C44" i="783" s="1"/>
  <c r="T13" i="783"/>
  <c r="B154" i="783"/>
  <c r="F93" i="783"/>
  <c r="B143" i="783"/>
  <c r="F82" i="783"/>
  <c r="B151" i="783"/>
  <c r="F90" i="783"/>
  <c r="C155" i="783"/>
  <c r="D123" i="783"/>
  <c r="E28" i="783"/>
  <c r="B59" i="783" s="1"/>
  <c r="C59" i="783" s="1"/>
  <c r="K59" i="783"/>
  <c r="L59" i="783" s="1"/>
  <c r="T28" i="783"/>
  <c r="B139" i="783"/>
  <c r="F78" i="783"/>
  <c r="C154" i="783"/>
  <c r="D122" i="783"/>
  <c r="T27" i="783"/>
  <c r="E27" i="783"/>
  <c r="B58" i="783" s="1"/>
  <c r="C58" i="783" s="1"/>
  <c r="K58" i="783"/>
  <c r="L58" i="783" s="1"/>
  <c r="D111" i="783"/>
  <c r="E16" i="783"/>
  <c r="B47" i="783" s="1"/>
  <c r="C47" i="783" s="1"/>
  <c r="K47" i="783"/>
  <c r="L47" i="783" s="1"/>
  <c r="T16" i="783"/>
  <c r="C143" i="783"/>
  <c r="A13" i="783"/>
  <c r="AF12" i="783"/>
  <c r="B155" i="783"/>
  <c r="F94" i="783"/>
  <c r="B137" i="783"/>
  <c r="F76" i="783"/>
  <c r="B141" i="783"/>
  <c r="F80" i="783"/>
  <c r="B153" i="783"/>
  <c r="F92" i="783"/>
  <c r="E24" i="783"/>
  <c r="B55" i="783" s="1"/>
  <c r="C55" i="783" s="1"/>
  <c r="C151" i="783"/>
  <c r="T24" i="783"/>
  <c r="D119" i="783"/>
  <c r="K55" i="783"/>
  <c r="L55" i="783" s="1"/>
  <c r="B157" i="783"/>
  <c r="F96" i="783"/>
  <c r="B145" i="783"/>
  <c r="F84" i="783"/>
  <c r="B142" i="783"/>
  <c r="F81" i="783"/>
  <c r="C138" i="783"/>
  <c r="D106" i="783"/>
  <c r="K42" i="783"/>
  <c r="L42" i="783" s="1"/>
  <c r="E11" i="783"/>
  <c r="B42" i="783" s="1"/>
  <c r="C42" i="783" s="1"/>
  <c r="T11" i="783"/>
  <c r="C146" i="783"/>
  <c r="D114" i="783"/>
  <c r="T19" i="783"/>
  <c r="E19" i="783"/>
  <c r="B50" i="783" s="1"/>
  <c r="C50" i="783" s="1"/>
  <c r="K50" i="783"/>
  <c r="L50" i="783" s="1"/>
  <c r="B150" i="783"/>
  <c r="F89" i="783"/>
  <c r="P33" i="783"/>
  <c r="N8" i="783"/>
  <c r="D125" i="783"/>
  <c r="C157" i="783"/>
  <c r="E30" i="783"/>
  <c r="B61" i="783" s="1"/>
  <c r="C61" i="783" s="1"/>
  <c r="K61" i="783"/>
  <c r="L61" i="783" s="1"/>
  <c r="T30" i="783"/>
  <c r="C145" i="783"/>
  <c r="E18" i="783"/>
  <c r="B49" i="783" s="1"/>
  <c r="C49" i="783" s="1"/>
  <c r="D113" i="783"/>
  <c r="K49" i="783"/>
  <c r="L49" i="783" s="1"/>
  <c r="T18" i="783"/>
  <c r="C141" i="783"/>
  <c r="K45" i="783"/>
  <c r="L45" i="783" s="1"/>
  <c r="T14" i="783"/>
  <c r="E14" i="783"/>
  <c r="B45" i="783" s="1"/>
  <c r="C45" i="783" s="1"/>
  <c r="D109" i="783"/>
  <c r="C147" i="783"/>
  <c r="T20" i="783"/>
  <c r="D115" i="783"/>
  <c r="E20" i="783"/>
  <c r="B51" i="783" s="1"/>
  <c r="C51" i="783" s="1"/>
  <c r="K51" i="783"/>
  <c r="L51" i="783" s="1"/>
  <c r="C153" i="783"/>
  <c r="D121" i="783"/>
  <c r="T26" i="783"/>
  <c r="K57" i="783"/>
  <c r="L57" i="783" s="1"/>
  <c r="E26" i="783"/>
  <c r="B57" i="783" s="1"/>
  <c r="C57" i="783" s="1"/>
  <c r="D110" i="783"/>
  <c r="T15" i="783"/>
  <c r="E15" i="783"/>
  <c r="B46" i="783" s="1"/>
  <c r="C46" i="783" s="1"/>
  <c r="C142" i="783"/>
  <c r="K46" i="783"/>
  <c r="L46" i="783" s="1"/>
  <c r="B144" i="783"/>
  <c r="F83" i="783"/>
  <c r="D118" i="783"/>
  <c r="T23" i="783"/>
  <c r="E23" i="783"/>
  <c r="B54" i="783" s="1"/>
  <c r="C54" i="783" s="1"/>
  <c r="C150" i="783"/>
  <c r="K54" i="783"/>
  <c r="L54" i="783" s="1"/>
  <c r="B149" i="783"/>
  <c r="F88" i="783"/>
  <c r="B146" i="783"/>
  <c r="F85" i="783"/>
  <c r="B158" i="783"/>
  <c r="F97" i="783"/>
  <c r="D112" i="783"/>
  <c r="C144" i="783"/>
  <c r="K48" i="783"/>
  <c r="L48" i="783" s="1"/>
  <c r="T17" i="783"/>
  <c r="E17" i="783"/>
  <c r="B48" i="783" s="1"/>
  <c r="C48" i="783" s="1"/>
  <c r="B136" i="783"/>
  <c r="F75" i="783"/>
  <c r="D124" i="783"/>
  <c r="T29" i="783"/>
  <c r="E29" i="783"/>
  <c r="B60" i="783" s="1"/>
  <c r="C60" i="783" s="1"/>
  <c r="C156" i="783"/>
  <c r="K60" i="783"/>
  <c r="L60" i="783" s="1"/>
  <c r="T22" i="783"/>
  <c r="E22" i="783"/>
  <c r="B53" i="783" s="1"/>
  <c r="C53" i="783" s="1"/>
  <c r="C149" i="783"/>
  <c r="K53" i="783"/>
  <c r="L53" i="783" s="1"/>
  <c r="D117" i="783"/>
  <c r="D116" i="783"/>
  <c r="C148" i="783"/>
  <c r="K52" i="783"/>
  <c r="L52" i="783" s="1"/>
  <c r="T21" i="783"/>
  <c r="E21" i="783"/>
  <c r="B52" i="783" s="1"/>
  <c r="C52" i="783" s="1"/>
  <c r="B140" i="783"/>
  <c r="F79" i="783"/>
  <c r="B152" i="783"/>
  <c r="F91" i="783"/>
  <c r="D107" i="783"/>
  <c r="C139" i="783"/>
  <c r="T12" i="783"/>
  <c r="E12" i="783"/>
  <c r="B43" i="783" s="1"/>
  <c r="C43" i="783" s="1"/>
  <c r="K43" i="783"/>
  <c r="L43" i="783" s="1"/>
  <c r="B138" i="783"/>
  <c r="F77" i="783"/>
  <c r="C137" i="783"/>
  <c r="D105" i="783"/>
  <c r="T10" i="783"/>
  <c r="E10" i="783"/>
  <c r="B41" i="783" s="1"/>
  <c r="C41" i="783" s="1"/>
  <c r="K41" i="783"/>
  <c r="L41" i="783" s="1"/>
  <c r="B147" i="783"/>
  <c r="F86" i="783"/>
  <c r="T31" i="783"/>
  <c r="E31" i="783"/>
  <c r="B62" i="783" s="1"/>
  <c r="C62" i="783" s="1"/>
  <c r="D126" i="783"/>
  <c r="K62" i="783"/>
  <c r="L62" i="783" s="1"/>
  <c r="C158" i="783"/>
  <c r="AE8" i="783"/>
  <c r="O8" i="783"/>
  <c r="AA33" i="783"/>
  <c r="AG8" i="783"/>
  <c r="AG32" i="783" s="1"/>
  <c r="C136" i="783"/>
  <c r="K40" i="783"/>
  <c r="L40" i="783" s="1"/>
  <c r="D104" i="783"/>
  <c r="T9" i="783"/>
  <c r="E9" i="783"/>
  <c r="B40" i="783" s="1"/>
  <c r="C40" i="783" s="1"/>
  <c r="B156" i="783"/>
  <c r="F95" i="783"/>
  <c r="D120" i="783"/>
  <c r="C152" i="783"/>
  <c r="T25" i="783"/>
  <c r="E25" i="783"/>
  <c r="B56" i="783" s="1"/>
  <c r="C56" i="783" s="1"/>
  <c r="K56" i="783"/>
  <c r="L56" i="783" s="1"/>
  <c r="D85" i="778"/>
  <c r="D89" i="778"/>
  <c r="D93" i="778"/>
  <c r="D81" i="778"/>
  <c r="B98" i="778"/>
  <c r="D95" i="778"/>
  <c r="D83" i="778"/>
  <c r="D87" i="778"/>
  <c r="D91" i="778"/>
  <c r="AG27" i="782"/>
  <c r="C11" i="782"/>
  <c r="E138" i="782"/>
  <c r="B11" i="782"/>
  <c r="E136" i="782"/>
  <c r="B9" i="782"/>
  <c r="C9" i="782"/>
  <c r="E141" i="782"/>
  <c r="B14" i="782"/>
  <c r="C14" i="782"/>
  <c r="E137" i="782"/>
  <c r="C10" i="782"/>
  <c r="B10" i="782"/>
  <c r="AG12" i="782"/>
  <c r="C24" i="782"/>
  <c r="E151" i="782"/>
  <c r="B24" i="782"/>
  <c r="E144" i="782"/>
  <c r="C17" i="782"/>
  <c r="B17" i="782"/>
  <c r="AG9" i="782"/>
  <c r="E148" i="782"/>
  <c r="C21" i="782"/>
  <c r="B21" i="782"/>
  <c r="AF11" i="782"/>
  <c r="A12" i="782"/>
  <c r="E152" i="782"/>
  <c r="C25" i="782"/>
  <c r="B25" i="782"/>
  <c r="C19" i="782"/>
  <c r="B19" i="782"/>
  <c r="E146" i="782"/>
  <c r="AG25" i="782"/>
  <c r="E156" i="782"/>
  <c r="C29" i="782"/>
  <c r="B29" i="782"/>
  <c r="E150" i="782"/>
  <c r="B23" i="782"/>
  <c r="C23" i="782"/>
  <c r="E149" i="782"/>
  <c r="C22" i="782"/>
  <c r="B22" i="782"/>
  <c r="E158" i="782"/>
  <c r="C31" i="782"/>
  <c r="B31" i="782"/>
  <c r="AI32" i="782"/>
  <c r="AA8" i="782"/>
  <c r="E145" i="782"/>
  <c r="B18" i="782"/>
  <c r="C18" i="782"/>
  <c r="AG19" i="782"/>
  <c r="C26" i="782"/>
  <c r="E153" i="782"/>
  <c r="B26" i="782"/>
  <c r="AG29" i="782"/>
  <c r="AG23" i="782"/>
  <c r="AG22" i="782"/>
  <c r="E143" i="782"/>
  <c r="B16" i="782"/>
  <c r="C16" i="782"/>
  <c r="AG15" i="782"/>
  <c r="C30" i="782"/>
  <c r="B30" i="782"/>
  <c r="E157" i="782"/>
  <c r="AB33" i="782"/>
  <c r="P8" i="782"/>
  <c r="C27" i="782"/>
  <c r="E154" i="782"/>
  <c r="B27" i="782"/>
  <c r="AG11" i="782"/>
  <c r="C28" i="782"/>
  <c r="B28" i="782"/>
  <c r="E155" i="782"/>
  <c r="E139" i="782"/>
  <c r="C12" i="782"/>
  <c r="B12" i="782"/>
  <c r="E142" i="782"/>
  <c r="C15" i="782"/>
  <c r="B15" i="782"/>
  <c r="E147" i="782"/>
  <c r="C20" i="782"/>
  <c r="B20" i="782"/>
  <c r="E140" i="782"/>
  <c r="C13" i="782"/>
  <c r="B13" i="782"/>
  <c r="AF11" i="781"/>
  <c r="A12" i="781"/>
  <c r="AG31" i="781"/>
  <c r="AE31" i="781"/>
  <c r="I158" i="781" s="1"/>
  <c r="O31" i="781"/>
  <c r="M31" i="781" s="1"/>
  <c r="AG29" i="781"/>
  <c r="O29" i="781"/>
  <c r="M29" i="781" s="1"/>
  <c r="AE29" i="781"/>
  <c r="I156" i="781" s="1"/>
  <c r="AG23" i="781"/>
  <c r="O23" i="781"/>
  <c r="M23" i="781" s="1"/>
  <c r="AE23" i="781"/>
  <c r="I150" i="781" s="1"/>
  <c r="AG9" i="781"/>
  <c r="AE9" i="781"/>
  <c r="I136" i="781" s="1"/>
  <c r="O9" i="781"/>
  <c r="M9" i="781" s="1"/>
  <c r="O19" i="781"/>
  <c r="M19" i="781" s="1"/>
  <c r="AG19" i="781"/>
  <c r="AE19" i="781"/>
  <c r="I146" i="781" s="1"/>
  <c r="AG14" i="781"/>
  <c r="AE14" i="781"/>
  <c r="I141" i="781" s="1"/>
  <c r="O14" i="781"/>
  <c r="M14" i="781" s="1"/>
  <c r="AE17" i="781"/>
  <c r="I144" i="781" s="1"/>
  <c r="O17" i="781"/>
  <c r="M17" i="781" s="1"/>
  <c r="AG17" i="781"/>
  <c r="AG27" i="781"/>
  <c r="O27" i="781"/>
  <c r="M27" i="781" s="1"/>
  <c r="AE27" i="781"/>
  <c r="I154" i="781" s="1"/>
  <c r="AG22" i="781"/>
  <c r="O22" i="781"/>
  <c r="M22" i="781" s="1"/>
  <c r="AE22" i="781"/>
  <c r="I149" i="781" s="1"/>
  <c r="AG25" i="781"/>
  <c r="AE25" i="781"/>
  <c r="I152" i="781" s="1"/>
  <c r="O25" i="781"/>
  <c r="M25" i="781" s="1"/>
  <c r="AG12" i="781"/>
  <c r="AE12" i="781"/>
  <c r="I139" i="781" s="1"/>
  <c r="O12" i="781"/>
  <c r="M12" i="781" s="1"/>
  <c r="AG28" i="781"/>
  <c r="AE28" i="781"/>
  <c r="I155" i="781" s="1"/>
  <c r="O28" i="781"/>
  <c r="M28" i="781" s="1"/>
  <c r="AH32" i="781"/>
  <c r="AI8" i="781"/>
  <c r="AG18" i="781"/>
  <c r="AE18" i="781"/>
  <c r="I145" i="781" s="1"/>
  <c r="O18" i="781"/>
  <c r="M18" i="781" s="1"/>
  <c r="AE20" i="781"/>
  <c r="I147" i="781" s="1"/>
  <c r="O20" i="781"/>
  <c r="M20" i="781" s="1"/>
  <c r="AG20" i="781"/>
  <c r="AG30" i="781"/>
  <c r="O30" i="781"/>
  <c r="M30" i="781" s="1"/>
  <c r="AE30" i="781"/>
  <c r="I157" i="781" s="1"/>
  <c r="AG16" i="781"/>
  <c r="AE16" i="781"/>
  <c r="I143" i="781" s="1"/>
  <c r="O16" i="781"/>
  <c r="M16" i="781" s="1"/>
  <c r="AG26" i="781"/>
  <c r="O26" i="781"/>
  <c r="M26" i="781" s="1"/>
  <c r="AE26" i="781"/>
  <c r="I153" i="781" s="1"/>
  <c r="AE13" i="781"/>
  <c r="I140" i="781" s="1"/>
  <c r="O13" i="781"/>
  <c r="M13" i="781" s="1"/>
  <c r="AG13" i="781"/>
  <c r="AE10" i="781"/>
  <c r="I137" i="781" s="1"/>
  <c r="O10" i="781"/>
  <c r="M10" i="781" s="1"/>
  <c r="AG10" i="781"/>
  <c r="AG24" i="781"/>
  <c r="O24" i="781"/>
  <c r="M24" i="781" s="1"/>
  <c r="AE24" i="781"/>
  <c r="I151" i="781" s="1"/>
  <c r="AE15" i="781"/>
  <c r="I142" i="781" s="1"/>
  <c r="O15" i="781"/>
  <c r="M15" i="781" s="1"/>
  <c r="AG15" i="781"/>
  <c r="AG21" i="781"/>
  <c r="AE21" i="781"/>
  <c r="I148" i="781" s="1"/>
  <c r="O21" i="781"/>
  <c r="M21" i="781" s="1"/>
  <c r="P8" i="781"/>
  <c r="AB33" i="781"/>
  <c r="AG11" i="781"/>
  <c r="AE11" i="781"/>
  <c r="I138" i="781" s="1"/>
  <c r="O11" i="781"/>
  <c r="M11" i="781" s="1"/>
  <c r="AA8" i="780"/>
  <c r="AI32" i="780"/>
  <c r="AG15" i="780"/>
  <c r="E146" i="780"/>
  <c r="C19" i="780"/>
  <c r="B19" i="780"/>
  <c r="AG18" i="780"/>
  <c r="E155" i="780"/>
  <c r="B28" i="780"/>
  <c r="C28" i="780"/>
  <c r="AG25" i="780"/>
  <c r="AG19" i="780"/>
  <c r="E137" i="780"/>
  <c r="C10" i="780"/>
  <c r="B10" i="780"/>
  <c r="AG13" i="780"/>
  <c r="E142" i="780"/>
  <c r="C15" i="780"/>
  <c r="B15" i="780"/>
  <c r="E140" i="780"/>
  <c r="B13" i="780"/>
  <c r="C13" i="780"/>
  <c r="B24" i="780"/>
  <c r="E151" i="780"/>
  <c r="C24" i="780"/>
  <c r="E157" i="780"/>
  <c r="C30" i="780"/>
  <c r="B30" i="780"/>
  <c r="E138" i="780"/>
  <c r="B11" i="780"/>
  <c r="C11" i="780"/>
  <c r="AG9" i="780"/>
  <c r="E144" i="780"/>
  <c r="C17" i="780"/>
  <c r="B17" i="780"/>
  <c r="C27" i="780"/>
  <c r="E154" i="780"/>
  <c r="B27" i="780"/>
  <c r="E152" i="780"/>
  <c r="C25" i="780"/>
  <c r="B25" i="780"/>
  <c r="E136" i="780"/>
  <c r="C9" i="780"/>
  <c r="B9" i="780"/>
  <c r="E150" i="780"/>
  <c r="B23" i="780"/>
  <c r="C23" i="780"/>
  <c r="E158" i="780"/>
  <c r="C31" i="780"/>
  <c r="B31" i="780"/>
  <c r="E148" i="780"/>
  <c r="C21" i="780"/>
  <c r="B21" i="780"/>
  <c r="E145" i="780"/>
  <c r="B18" i="780"/>
  <c r="C18" i="780"/>
  <c r="AG31" i="780"/>
  <c r="AF11" i="780"/>
  <c r="A12" i="780"/>
  <c r="E156" i="780"/>
  <c r="C29" i="780"/>
  <c r="B29" i="780"/>
  <c r="AG22" i="780"/>
  <c r="AG26" i="780"/>
  <c r="AG28" i="780"/>
  <c r="E139" i="780"/>
  <c r="C12" i="780"/>
  <c r="B12" i="780"/>
  <c r="E149" i="780"/>
  <c r="C22" i="780"/>
  <c r="B22" i="780"/>
  <c r="E153" i="780"/>
  <c r="B26" i="780"/>
  <c r="C26" i="780"/>
  <c r="E147" i="780"/>
  <c r="B20" i="780"/>
  <c r="C20" i="780"/>
  <c r="C16" i="780"/>
  <c r="B16" i="780"/>
  <c r="E143" i="780"/>
  <c r="AB33" i="780"/>
  <c r="P8" i="780"/>
  <c r="E141" i="780"/>
  <c r="C14" i="780"/>
  <c r="B14" i="780"/>
  <c r="BL21" i="779"/>
  <c r="AH31" i="779"/>
  <c r="AI31" i="779" s="1"/>
  <c r="AA31" i="779" s="1"/>
  <c r="AH23" i="779"/>
  <c r="AI23" i="779" s="1"/>
  <c r="AA23" i="779" s="1"/>
  <c r="AH15" i="779"/>
  <c r="AI15" i="779" s="1"/>
  <c r="AA15" i="779" s="1"/>
  <c r="AH30" i="779"/>
  <c r="AI30" i="779" s="1"/>
  <c r="AA30" i="779" s="1"/>
  <c r="AH22" i="779"/>
  <c r="AI22" i="779" s="1"/>
  <c r="AA22" i="779" s="1"/>
  <c r="AH14" i="779"/>
  <c r="AI14" i="779" s="1"/>
  <c r="AA14" i="779" s="1"/>
  <c r="AH29" i="779"/>
  <c r="AI29" i="779" s="1"/>
  <c r="AA29" i="779" s="1"/>
  <c r="AH8" i="779"/>
  <c r="AH26" i="779"/>
  <c r="AI26" i="779" s="1"/>
  <c r="AA26" i="779" s="1"/>
  <c r="AH16" i="779"/>
  <c r="AI16" i="779" s="1"/>
  <c r="AA16" i="779" s="1"/>
  <c r="AH25" i="779"/>
  <c r="AI25" i="779" s="1"/>
  <c r="AA25" i="779" s="1"/>
  <c r="AH13" i="779"/>
  <c r="AI13" i="779" s="1"/>
  <c r="AA13" i="779" s="1"/>
  <c r="AH24" i="779"/>
  <c r="AI24" i="779" s="1"/>
  <c r="AA24" i="779" s="1"/>
  <c r="AH12" i="779"/>
  <c r="AI12" i="779" s="1"/>
  <c r="AA12" i="779" s="1"/>
  <c r="AH21" i="779"/>
  <c r="AI21" i="779" s="1"/>
  <c r="AA21" i="779" s="1"/>
  <c r="AH11" i="779"/>
  <c r="AI11" i="779" s="1"/>
  <c r="AA11" i="779" s="1"/>
  <c r="AH28" i="779"/>
  <c r="AI28" i="779" s="1"/>
  <c r="AA28" i="779" s="1"/>
  <c r="AH17" i="779"/>
  <c r="AI17" i="779" s="1"/>
  <c r="AA17" i="779" s="1"/>
  <c r="AH20" i="779"/>
  <c r="AI20" i="779" s="1"/>
  <c r="AA20" i="779" s="1"/>
  <c r="AH10" i="779"/>
  <c r="AI10" i="779" s="1"/>
  <c r="AA10" i="779" s="1"/>
  <c r="AH19" i="779"/>
  <c r="AI19" i="779" s="1"/>
  <c r="AA19" i="779" s="1"/>
  <c r="AH9" i="779"/>
  <c r="AI9" i="779" s="1"/>
  <c r="AA9" i="779" s="1"/>
  <c r="AH18" i="779"/>
  <c r="AI18" i="779" s="1"/>
  <c r="AA18" i="779" s="1"/>
  <c r="AH27" i="779"/>
  <c r="AI27" i="779" s="1"/>
  <c r="AA27" i="779" s="1"/>
  <c r="AO62" i="779"/>
  <c r="AB30" i="779" s="1"/>
  <c r="P30" i="779" s="1"/>
  <c r="N30" i="779" s="1"/>
  <c r="F157" i="779" s="1"/>
  <c r="AO59" i="779"/>
  <c r="AB27" i="779" s="1"/>
  <c r="P27" i="779" s="1"/>
  <c r="N27" i="779" s="1"/>
  <c r="F154" i="779" s="1"/>
  <c r="AO51" i="779"/>
  <c r="AB19" i="779" s="1"/>
  <c r="P19" i="779" s="1"/>
  <c r="N19" i="779" s="1"/>
  <c r="F146" i="779" s="1"/>
  <c r="AO43" i="779"/>
  <c r="AB11" i="779" s="1"/>
  <c r="P11" i="779" s="1"/>
  <c r="N11" i="779" s="1"/>
  <c r="F138" i="779" s="1"/>
  <c r="AO58" i="779"/>
  <c r="AB26" i="779" s="1"/>
  <c r="P26" i="779" s="1"/>
  <c r="N26" i="779" s="1"/>
  <c r="F153" i="779" s="1"/>
  <c r="AO50" i="779"/>
  <c r="AB18" i="779" s="1"/>
  <c r="P18" i="779" s="1"/>
  <c r="N18" i="779" s="1"/>
  <c r="F145" i="779" s="1"/>
  <c r="AO42" i="779"/>
  <c r="AB10" i="779" s="1"/>
  <c r="P10" i="779" s="1"/>
  <c r="N10" i="779" s="1"/>
  <c r="F137" i="779" s="1"/>
  <c r="AO63" i="779"/>
  <c r="AB31" i="779" s="1"/>
  <c r="P31" i="779" s="1"/>
  <c r="N31" i="779" s="1"/>
  <c r="F158" i="779" s="1"/>
  <c r="AO55" i="779"/>
  <c r="AB23" i="779" s="1"/>
  <c r="P23" i="779" s="1"/>
  <c r="N23" i="779" s="1"/>
  <c r="F150" i="779" s="1"/>
  <c r="AO47" i="779"/>
  <c r="AB15" i="779" s="1"/>
  <c r="P15" i="779" s="1"/>
  <c r="N15" i="779" s="1"/>
  <c r="F142" i="779" s="1"/>
  <c r="AO57" i="779"/>
  <c r="AB25" i="779" s="1"/>
  <c r="P25" i="779" s="1"/>
  <c r="N25" i="779" s="1"/>
  <c r="F152" i="779" s="1"/>
  <c r="AO49" i="779"/>
  <c r="AB17" i="779" s="1"/>
  <c r="P17" i="779" s="1"/>
  <c r="N17" i="779" s="1"/>
  <c r="F144" i="779" s="1"/>
  <c r="AO61" i="779"/>
  <c r="AB29" i="779" s="1"/>
  <c r="P29" i="779" s="1"/>
  <c r="N29" i="779" s="1"/>
  <c r="F156" i="779" s="1"/>
  <c r="AO48" i="779"/>
  <c r="AB16" i="779" s="1"/>
  <c r="P16" i="779" s="1"/>
  <c r="N16" i="779" s="1"/>
  <c r="F143" i="779" s="1"/>
  <c r="AO45" i="779"/>
  <c r="AB13" i="779" s="1"/>
  <c r="P13" i="779" s="1"/>
  <c r="N13" i="779" s="1"/>
  <c r="F140" i="779" s="1"/>
  <c r="AO60" i="779"/>
  <c r="AB28" i="779" s="1"/>
  <c r="P28" i="779" s="1"/>
  <c r="N28" i="779" s="1"/>
  <c r="F155" i="779" s="1"/>
  <c r="AO46" i="779"/>
  <c r="AB14" i="779" s="1"/>
  <c r="P14" i="779" s="1"/>
  <c r="N14" i="779" s="1"/>
  <c r="F141" i="779" s="1"/>
  <c r="AO53" i="779"/>
  <c r="AB21" i="779" s="1"/>
  <c r="P21" i="779" s="1"/>
  <c r="N21" i="779" s="1"/>
  <c r="F148" i="779" s="1"/>
  <c r="AO52" i="779"/>
  <c r="AB20" i="779" s="1"/>
  <c r="P20" i="779" s="1"/>
  <c r="N20" i="779" s="1"/>
  <c r="F147" i="779" s="1"/>
  <c r="AO44" i="779"/>
  <c r="AB12" i="779" s="1"/>
  <c r="P12" i="779" s="1"/>
  <c r="N12" i="779" s="1"/>
  <c r="F139" i="779" s="1"/>
  <c r="AO41" i="779"/>
  <c r="AB9" i="779" s="1"/>
  <c r="P9" i="779" s="1"/>
  <c r="N9" i="779" s="1"/>
  <c r="F136" i="779" s="1"/>
  <c r="AO40" i="779"/>
  <c r="AB8" i="779" s="1"/>
  <c r="AO56" i="779"/>
  <c r="AB24" i="779" s="1"/>
  <c r="P24" i="779" s="1"/>
  <c r="N24" i="779" s="1"/>
  <c r="F151" i="779" s="1"/>
  <c r="AO54" i="779"/>
  <c r="AB22" i="779" s="1"/>
  <c r="P22" i="779" s="1"/>
  <c r="N22" i="779" s="1"/>
  <c r="F149" i="779" s="1"/>
  <c r="D97" i="779"/>
  <c r="D98" i="779"/>
  <c r="AF11" i="779"/>
  <c r="A12" i="779"/>
  <c r="AH29" i="778"/>
  <c r="AI29" i="778" s="1"/>
  <c r="AA29" i="778" s="1"/>
  <c r="AH21" i="778"/>
  <c r="AI21" i="778" s="1"/>
  <c r="AA21" i="778" s="1"/>
  <c r="AH13" i="778"/>
  <c r="AI13" i="778" s="1"/>
  <c r="AA13" i="778" s="1"/>
  <c r="AH20" i="778"/>
  <c r="AI20" i="778" s="1"/>
  <c r="AA20" i="778" s="1"/>
  <c r="AH12" i="778"/>
  <c r="AI12" i="778" s="1"/>
  <c r="AA12" i="778" s="1"/>
  <c r="AH26" i="778"/>
  <c r="AI26" i="778" s="1"/>
  <c r="AA26" i="778" s="1"/>
  <c r="AH28" i="778"/>
  <c r="AI28" i="778" s="1"/>
  <c r="AA28" i="778" s="1"/>
  <c r="AH27" i="778"/>
  <c r="AI27" i="778" s="1"/>
  <c r="AA27" i="778" s="1"/>
  <c r="AH19" i="778"/>
  <c r="AI19" i="778" s="1"/>
  <c r="AA19" i="778" s="1"/>
  <c r="AH11" i="778"/>
  <c r="AI11" i="778" s="1"/>
  <c r="AA11" i="778" s="1"/>
  <c r="AH18" i="778"/>
  <c r="AI18" i="778" s="1"/>
  <c r="AA18" i="778" s="1"/>
  <c r="AH23" i="778"/>
  <c r="AI23" i="778" s="1"/>
  <c r="AA23" i="778" s="1"/>
  <c r="AH25" i="778"/>
  <c r="AI25" i="778" s="1"/>
  <c r="AA25" i="778" s="1"/>
  <c r="AH17" i="778"/>
  <c r="AI17" i="778" s="1"/>
  <c r="AA17" i="778" s="1"/>
  <c r="AH9" i="778"/>
  <c r="AI9" i="778" s="1"/>
  <c r="AA9" i="778" s="1"/>
  <c r="AH31" i="778"/>
  <c r="AI31" i="778" s="1"/>
  <c r="AA31" i="778" s="1"/>
  <c r="AH24" i="778"/>
  <c r="AI24" i="778" s="1"/>
  <c r="AA24" i="778" s="1"/>
  <c r="AH16" i="778"/>
  <c r="AI16" i="778" s="1"/>
  <c r="AA16" i="778" s="1"/>
  <c r="AH8" i="778"/>
  <c r="AH30" i="778"/>
  <c r="AI30" i="778" s="1"/>
  <c r="AA30" i="778" s="1"/>
  <c r="AH22" i="778"/>
  <c r="AI22" i="778" s="1"/>
  <c r="AA22" i="778" s="1"/>
  <c r="AH14" i="778"/>
  <c r="AI14" i="778" s="1"/>
  <c r="AA14" i="778" s="1"/>
  <c r="AH10" i="778"/>
  <c r="AI10" i="778" s="1"/>
  <c r="AA10" i="778" s="1"/>
  <c r="AH15" i="778"/>
  <c r="AI15" i="778" s="1"/>
  <c r="AA15" i="778" s="1"/>
  <c r="A10" i="778"/>
  <c r="S8" i="778"/>
  <c r="S33" i="778" s="1"/>
  <c r="AO40" i="778" a="1"/>
  <c r="BL17" i="778"/>
  <c r="BL10" i="778"/>
  <c r="F63" i="778"/>
  <c r="B97" i="778"/>
  <c r="D80" i="778"/>
  <c r="C97" i="778"/>
  <c r="H40" i="778"/>
  <c r="H62" i="778"/>
  <c r="K158" i="777"/>
  <c r="G158" i="777"/>
  <c r="D158" i="777"/>
  <c r="K157" i="777"/>
  <c r="G157" i="777"/>
  <c r="D157" i="777"/>
  <c r="K156" i="777"/>
  <c r="G156" i="777"/>
  <c r="D156" i="777"/>
  <c r="K155" i="777"/>
  <c r="G155" i="777"/>
  <c r="D155" i="777"/>
  <c r="K154" i="777"/>
  <c r="G154" i="777"/>
  <c r="D154" i="777"/>
  <c r="K153" i="777"/>
  <c r="G153" i="777"/>
  <c r="D153" i="777"/>
  <c r="K152" i="777"/>
  <c r="G152" i="777"/>
  <c r="D152" i="777"/>
  <c r="K151" i="777"/>
  <c r="G151" i="777"/>
  <c r="D151" i="777"/>
  <c r="K150" i="777"/>
  <c r="G150" i="777"/>
  <c r="D150" i="777"/>
  <c r="K149" i="777"/>
  <c r="G149" i="777"/>
  <c r="D149" i="777"/>
  <c r="K148" i="777"/>
  <c r="G148" i="777"/>
  <c r="D148" i="777"/>
  <c r="K147" i="777"/>
  <c r="G147" i="777"/>
  <c r="D147" i="777"/>
  <c r="K146" i="777"/>
  <c r="G146" i="777"/>
  <c r="D146" i="777"/>
  <c r="K145" i="777"/>
  <c r="G145" i="777"/>
  <c r="D145" i="777"/>
  <c r="K144" i="777"/>
  <c r="G144" i="777"/>
  <c r="D144" i="777"/>
  <c r="K143" i="777"/>
  <c r="G143" i="777"/>
  <c r="D143" i="777"/>
  <c r="K142" i="777"/>
  <c r="G142" i="777"/>
  <c r="D142" i="777"/>
  <c r="K141" i="777"/>
  <c r="G141" i="777"/>
  <c r="D141" i="777"/>
  <c r="K140" i="777"/>
  <c r="G140" i="777"/>
  <c r="D140" i="777"/>
  <c r="K139" i="777"/>
  <c r="G139" i="777"/>
  <c r="D139" i="777"/>
  <c r="K138" i="777"/>
  <c r="G138" i="777"/>
  <c r="D138" i="777"/>
  <c r="K137" i="777"/>
  <c r="G137" i="777"/>
  <c r="D137" i="777"/>
  <c r="K136" i="777"/>
  <c r="G136" i="777"/>
  <c r="D136" i="777"/>
  <c r="A136" i="777"/>
  <c r="A137" i="777" s="1"/>
  <c r="A138" i="777" s="1"/>
  <c r="A139" i="777" s="1"/>
  <c r="A140" i="777" s="1"/>
  <c r="A141" i="777" s="1"/>
  <c r="A142" i="777" s="1"/>
  <c r="A143" i="777" s="1"/>
  <c r="A144" i="777" s="1"/>
  <c r="A145" i="777" s="1"/>
  <c r="A146" i="777" s="1"/>
  <c r="A147" i="777" s="1"/>
  <c r="A148" i="777" s="1"/>
  <c r="A149" i="777" s="1"/>
  <c r="A150" i="777" s="1"/>
  <c r="A151" i="777" s="1"/>
  <c r="A152" i="777" s="1"/>
  <c r="A153" i="777" s="1"/>
  <c r="A154" i="777" s="1"/>
  <c r="A155" i="777" s="1"/>
  <c r="A156" i="777" s="1"/>
  <c r="A157" i="777" s="1"/>
  <c r="A158" i="777" s="1"/>
  <c r="K135" i="777"/>
  <c r="G135" i="777"/>
  <c r="G159" i="777" s="1"/>
  <c r="D135" i="777"/>
  <c r="B124" i="777"/>
  <c r="C124" i="777" s="1"/>
  <c r="B123" i="777"/>
  <c r="C123" i="777" s="1"/>
  <c r="B122" i="777"/>
  <c r="C122" i="777" s="1"/>
  <c r="B121" i="777"/>
  <c r="C121" i="777" s="1"/>
  <c r="B120" i="777"/>
  <c r="C120" i="777" s="1"/>
  <c r="B119" i="777"/>
  <c r="C119" i="777" s="1"/>
  <c r="B118" i="777"/>
  <c r="C118" i="777" s="1"/>
  <c r="B117" i="777"/>
  <c r="C117" i="777" s="1"/>
  <c r="B116" i="777"/>
  <c r="C116" i="777" s="1"/>
  <c r="B115" i="777"/>
  <c r="C115" i="777" s="1"/>
  <c r="B114" i="777"/>
  <c r="C114" i="777" s="1"/>
  <c r="B113" i="777"/>
  <c r="C113" i="777" s="1"/>
  <c r="B112" i="777"/>
  <c r="C112" i="777" s="1"/>
  <c r="B111" i="777"/>
  <c r="C111" i="777" s="1"/>
  <c r="B110" i="777"/>
  <c r="C110" i="777" s="1"/>
  <c r="A110" i="777"/>
  <c r="A111" i="777" s="1"/>
  <c r="A112" i="777" s="1"/>
  <c r="A113" i="777" s="1"/>
  <c r="A114" i="777" s="1"/>
  <c r="A115" i="777" s="1"/>
  <c r="A116" i="777" s="1"/>
  <c r="A117" i="777" s="1"/>
  <c r="A118" i="777" s="1"/>
  <c r="A119" i="777" s="1"/>
  <c r="A120" i="777" s="1"/>
  <c r="A121" i="777" s="1"/>
  <c r="A122" i="777" s="1"/>
  <c r="A123" i="777" s="1"/>
  <c r="A124" i="777" s="1"/>
  <c r="B109" i="777"/>
  <c r="C109" i="777" s="1"/>
  <c r="C126" i="777" s="1"/>
  <c r="C95" i="777"/>
  <c r="B95" i="777"/>
  <c r="C94" i="777"/>
  <c r="B94" i="777"/>
  <c r="C93" i="777"/>
  <c r="B93" i="777"/>
  <c r="C92" i="777"/>
  <c r="B92" i="777"/>
  <c r="C91" i="777"/>
  <c r="B91" i="777"/>
  <c r="C90" i="777"/>
  <c r="B90" i="777"/>
  <c r="C89" i="777"/>
  <c r="B89" i="777"/>
  <c r="C88" i="777"/>
  <c r="B88" i="777"/>
  <c r="C87" i="777"/>
  <c r="B87" i="777"/>
  <c r="C86" i="777"/>
  <c r="B86" i="777"/>
  <c r="C85" i="777"/>
  <c r="B85" i="777"/>
  <c r="C84" i="777"/>
  <c r="B84" i="777"/>
  <c r="C83" i="777"/>
  <c r="B83" i="777"/>
  <c r="C82" i="777"/>
  <c r="B82" i="777"/>
  <c r="C81" i="777"/>
  <c r="B81" i="777"/>
  <c r="C80" i="777"/>
  <c r="B80" i="777"/>
  <c r="B98" i="777" s="1"/>
  <c r="G63" i="777"/>
  <c r="F63" i="777"/>
  <c r="D63" i="777"/>
  <c r="M62" i="777"/>
  <c r="F62" i="777"/>
  <c r="M61" i="777"/>
  <c r="F61" i="777"/>
  <c r="H61" i="777" s="1"/>
  <c r="M60" i="777"/>
  <c r="F60" i="777"/>
  <c r="H60" i="777" s="1"/>
  <c r="M59" i="777"/>
  <c r="F59" i="777"/>
  <c r="H59" i="777" s="1"/>
  <c r="M58" i="777"/>
  <c r="F58" i="777"/>
  <c r="H58" i="777" s="1"/>
  <c r="M57" i="777"/>
  <c r="F57" i="777"/>
  <c r="H57" i="777" s="1"/>
  <c r="M56" i="777"/>
  <c r="F56" i="777"/>
  <c r="H56" i="777" s="1"/>
  <c r="M55" i="777"/>
  <c r="F55" i="777"/>
  <c r="H55" i="777" s="1"/>
  <c r="M54" i="777"/>
  <c r="F54" i="777"/>
  <c r="H54" i="777" s="1"/>
  <c r="M53" i="777"/>
  <c r="F53" i="777"/>
  <c r="H53" i="777" s="1"/>
  <c r="M52" i="777"/>
  <c r="F52" i="777"/>
  <c r="H52" i="777" s="1"/>
  <c r="M51" i="777"/>
  <c r="F51" i="777"/>
  <c r="H51" i="777" s="1"/>
  <c r="M50" i="777"/>
  <c r="F50" i="777"/>
  <c r="H50" i="777" s="1"/>
  <c r="M49" i="777"/>
  <c r="F49" i="777"/>
  <c r="H49" i="777" s="1"/>
  <c r="M48" i="777"/>
  <c r="F48" i="777"/>
  <c r="H48" i="777" s="1"/>
  <c r="M47" i="777"/>
  <c r="F47" i="777"/>
  <c r="H47" i="777" s="1"/>
  <c r="M46" i="777"/>
  <c r="F46" i="777"/>
  <c r="H46" i="777" s="1"/>
  <c r="M45" i="777"/>
  <c r="F45" i="777"/>
  <c r="H45" i="777" s="1"/>
  <c r="M44" i="777"/>
  <c r="F44" i="777"/>
  <c r="H44" i="777" s="1"/>
  <c r="M43" i="777"/>
  <c r="F43" i="777"/>
  <c r="H43" i="777" s="1"/>
  <c r="M42" i="777"/>
  <c r="F42" i="777"/>
  <c r="H42" i="777" s="1"/>
  <c r="M41" i="777"/>
  <c r="F41" i="777"/>
  <c r="M40" i="777"/>
  <c r="F40" i="777"/>
  <c r="A40" i="777"/>
  <c r="A41" i="777" s="1"/>
  <c r="A42" i="777" s="1"/>
  <c r="A43" i="777" s="1"/>
  <c r="A44" i="777" s="1"/>
  <c r="A45" i="777" s="1"/>
  <c r="A46" i="777" s="1"/>
  <c r="A47" i="777" s="1"/>
  <c r="A48" i="777" s="1"/>
  <c r="A49" i="777" s="1"/>
  <c r="A50" i="777" s="1"/>
  <c r="A51" i="777" s="1"/>
  <c r="A52" i="777" s="1"/>
  <c r="A53" i="777" s="1"/>
  <c r="A54" i="777" s="1"/>
  <c r="A55" i="777" s="1"/>
  <c r="A56" i="777" s="1"/>
  <c r="A57" i="777" s="1"/>
  <c r="A58" i="777" s="1"/>
  <c r="A59" i="777" s="1"/>
  <c r="A60" i="777" s="1"/>
  <c r="A61" i="777" s="1"/>
  <c r="A62" i="777" s="1"/>
  <c r="M39" i="777"/>
  <c r="F39" i="777"/>
  <c r="AD33" i="777"/>
  <c r="AC33" i="777"/>
  <c r="L33" i="777"/>
  <c r="K33" i="777"/>
  <c r="J33" i="777"/>
  <c r="I33" i="777"/>
  <c r="H33" i="777"/>
  <c r="O4" i="777" s="1"/>
  <c r="G33" i="777"/>
  <c r="F33" i="777"/>
  <c r="AJ31" i="777"/>
  <c r="R31" i="777"/>
  <c r="S31" i="777" s="1"/>
  <c r="Q31" i="777"/>
  <c r="D31" i="777"/>
  <c r="AJ30" i="777"/>
  <c r="S30" i="777"/>
  <c r="R30" i="777"/>
  <c r="Q30" i="777"/>
  <c r="D30" i="777"/>
  <c r="AJ29" i="777"/>
  <c r="R29" i="777"/>
  <c r="S29" i="777" s="1"/>
  <c r="Q29" i="777"/>
  <c r="D29" i="777"/>
  <c r="AJ28" i="777"/>
  <c r="S28" i="777"/>
  <c r="R28" i="777"/>
  <c r="Q28" i="777"/>
  <c r="D28" i="777"/>
  <c r="AJ27" i="777"/>
  <c r="R27" i="777"/>
  <c r="S27" i="777" s="1"/>
  <c r="Q27" i="777"/>
  <c r="D27" i="777"/>
  <c r="AJ26" i="777"/>
  <c r="S26" i="777"/>
  <c r="R26" i="777"/>
  <c r="Q26" i="777"/>
  <c r="D26" i="777"/>
  <c r="AJ25" i="777"/>
  <c r="R25" i="777"/>
  <c r="S25" i="777" s="1"/>
  <c r="Q25" i="777"/>
  <c r="D25" i="777"/>
  <c r="AJ24" i="777"/>
  <c r="S24" i="777"/>
  <c r="R24" i="777"/>
  <c r="Q24" i="777"/>
  <c r="D24" i="777"/>
  <c r="AJ23" i="777"/>
  <c r="R23" i="777"/>
  <c r="S23" i="777" s="1"/>
  <c r="Q23" i="777"/>
  <c r="D23" i="777"/>
  <c r="AJ22" i="777"/>
  <c r="S22" i="777"/>
  <c r="R22" i="777"/>
  <c r="Q22" i="777"/>
  <c r="D22" i="777"/>
  <c r="AJ21" i="777"/>
  <c r="R21" i="777"/>
  <c r="S21" i="777" s="1"/>
  <c r="Q21" i="777"/>
  <c r="D21" i="777"/>
  <c r="AJ20" i="777"/>
  <c r="R20" i="777"/>
  <c r="S20" i="777" s="1"/>
  <c r="Q20" i="777"/>
  <c r="D20" i="777"/>
  <c r="BL19" i="777"/>
  <c r="AJ19" i="777"/>
  <c r="R19" i="777"/>
  <c r="S19" i="777" s="1"/>
  <c r="Q19" i="777"/>
  <c r="D19" i="777"/>
  <c r="BL18" i="777"/>
  <c r="AJ18" i="777"/>
  <c r="R18" i="777"/>
  <c r="S18" i="777" s="1"/>
  <c r="Q18" i="777"/>
  <c r="D18" i="777"/>
  <c r="BJ17" i="777"/>
  <c r="BI17" i="777"/>
  <c r="BH17" i="777"/>
  <c r="BG17" i="777"/>
  <c r="BF17" i="777"/>
  <c r="BE17" i="777"/>
  <c r="BD17" i="777"/>
  <c r="BC17" i="777"/>
  <c r="BB17" i="777"/>
  <c r="BA17" i="777"/>
  <c r="AZ17" i="777"/>
  <c r="AY17" i="777"/>
  <c r="AX17" i="777"/>
  <c r="AW17" i="777"/>
  <c r="AV17" i="777"/>
  <c r="AU17" i="777"/>
  <c r="AT17" i="777"/>
  <c r="AS17" i="777"/>
  <c r="AR17" i="777"/>
  <c r="AO40" i="777" s="1" a="1"/>
  <c r="AQ17" i="777"/>
  <c r="AP17" i="777"/>
  <c r="AO17" i="777"/>
  <c r="AN17" i="777"/>
  <c r="AM17" i="777"/>
  <c r="AJ17" i="777"/>
  <c r="R17" i="777"/>
  <c r="S17" i="777" s="1"/>
  <c r="Q17" i="777"/>
  <c r="D17" i="777"/>
  <c r="AJ16" i="777"/>
  <c r="S16" i="777"/>
  <c r="R16" i="777"/>
  <c r="Q16" i="777"/>
  <c r="D16" i="777"/>
  <c r="AJ15" i="777"/>
  <c r="R15" i="777"/>
  <c r="S15" i="777" s="1"/>
  <c r="Q15" i="777"/>
  <c r="D15" i="777"/>
  <c r="AJ14" i="777"/>
  <c r="S14" i="777"/>
  <c r="R14" i="777"/>
  <c r="Q14" i="777"/>
  <c r="D14" i="777"/>
  <c r="BL13" i="777"/>
  <c r="AJ13" i="777"/>
  <c r="R13" i="777"/>
  <c r="S13" i="777" s="1"/>
  <c r="Q13" i="777"/>
  <c r="D13" i="777"/>
  <c r="BL12" i="777"/>
  <c r="AJ12" i="777"/>
  <c r="R12" i="777"/>
  <c r="S12" i="777" s="1"/>
  <c r="Q12" i="777"/>
  <c r="D12" i="777"/>
  <c r="BL11" i="777"/>
  <c r="AJ11" i="777"/>
  <c r="R11" i="777"/>
  <c r="S11" i="777" s="1"/>
  <c r="Q11" i="777"/>
  <c r="D11" i="777"/>
  <c r="BJ10" i="777"/>
  <c r="BI10" i="777"/>
  <c r="BI5" i="777" s="1"/>
  <c r="BH10" i="777"/>
  <c r="BH5" i="777" s="1"/>
  <c r="BG10" i="777"/>
  <c r="BG5" i="777" s="1"/>
  <c r="BF10" i="777"/>
  <c r="BF5" i="777" s="1"/>
  <c r="BE10" i="777"/>
  <c r="BE5" i="777" s="1"/>
  <c r="BD10" i="777"/>
  <c r="BD5" i="777" s="1"/>
  <c r="BC10" i="777"/>
  <c r="BB10" i="777"/>
  <c r="BA10" i="777"/>
  <c r="BA5" i="777" s="1"/>
  <c r="AZ10" i="777"/>
  <c r="AZ5" i="777" s="1"/>
  <c r="AY10" i="777"/>
  <c r="AY5" i="777" s="1"/>
  <c r="AX10" i="777"/>
  <c r="AX5" i="777" s="1"/>
  <c r="AW10" i="777"/>
  <c r="AV10" i="777"/>
  <c r="AV5" i="777" s="1"/>
  <c r="AU10" i="777"/>
  <c r="AT10" i="777"/>
  <c r="AS10" i="777"/>
  <c r="AS5" i="777" s="1"/>
  <c r="AR10" i="777"/>
  <c r="AR5" i="777" s="1"/>
  <c r="AQ10" i="777"/>
  <c r="AQ5" i="777" s="1"/>
  <c r="AP10" i="777"/>
  <c r="AP5" i="777" s="1"/>
  <c r="AO10" i="777"/>
  <c r="AO5" i="777" s="1"/>
  <c r="AN10" i="777"/>
  <c r="AN5" i="777" s="1"/>
  <c r="AM10" i="777"/>
  <c r="AJ10" i="777"/>
  <c r="R10" i="777"/>
  <c r="S10" i="777" s="1"/>
  <c r="Q10" i="777"/>
  <c r="D10" i="777"/>
  <c r="A10" i="777"/>
  <c r="AF10" i="777" s="1"/>
  <c r="AJ9" i="777"/>
  <c r="AJ32" i="777" s="1"/>
  <c r="S9" i="777"/>
  <c r="R9" i="777"/>
  <c r="Q9" i="777"/>
  <c r="D9" i="777"/>
  <c r="A9" i="777"/>
  <c r="AF9" i="777" s="1"/>
  <c r="AJ8" i="777"/>
  <c r="AF8" i="777"/>
  <c r="R8" i="777"/>
  <c r="Q8" i="777"/>
  <c r="D8" i="777"/>
  <c r="B6" i="777"/>
  <c r="B133" i="777" s="1"/>
  <c r="BJ5" i="777"/>
  <c r="BC5" i="777"/>
  <c r="BB5" i="777"/>
  <c r="AW5" i="777"/>
  <c r="AU5" i="777"/>
  <c r="AT5" i="777"/>
  <c r="AM5" i="777"/>
  <c r="AL5" i="777"/>
  <c r="AN4" i="777"/>
  <c r="AO4" i="777" s="1"/>
  <c r="AP4" i="777" s="1"/>
  <c r="AQ4" i="777" s="1"/>
  <c r="AR4" i="777" s="1"/>
  <c r="AS4" i="777" s="1"/>
  <c r="AT4" i="777" s="1"/>
  <c r="AU4" i="777" s="1"/>
  <c r="AV4" i="777" s="1"/>
  <c r="AW4" i="777" s="1"/>
  <c r="AX4" i="777" s="1"/>
  <c r="AY4" i="777" s="1"/>
  <c r="AZ4" i="777" s="1"/>
  <c r="BA4" i="777" s="1"/>
  <c r="BB4" i="777" s="1"/>
  <c r="BC4" i="777" s="1"/>
  <c r="BD4" i="777" s="1"/>
  <c r="BE4" i="777" s="1"/>
  <c r="BF4" i="777" s="1"/>
  <c r="BG4" i="777" s="1"/>
  <c r="BH4" i="777" s="1"/>
  <c r="BI4" i="777" s="1"/>
  <c r="BJ4" i="777" s="1"/>
  <c r="AF13" i="783" l="1"/>
  <c r="A14" i="783"/>
  <c r="O33" i="783"/>
  <c r="M8" i="783"/>
  <c r="AE33" i="783"/>
  <c r="I135" i="783"/>
  <c r="F135" i="783"/>
  <c r="F159" i="783" s="1"/>
  <c r="N33" i="783"/>
  <c r="H63" i="778"/>
  <c r="B147" i="782"/>
  <c r="F86" i="782"/>
  <c r="P33" i="782"/>
  <c r="N8" i="782"/>
  <c r="C145" i="782"/>
  <c r="K49" i="782"/>
  <c r="L49" i="782" s="1"/>
  <c r="D113" i="782"/>
  <c r="T18" i="782"/>
  <c r="E18" i="782"/>
  <c r="B49" i="782" s="1"/>
  <c r="C49" i="782" s="1"/>
  <c r="B149" i="782"/>
  <c r="F88" i="782"/>
  <c r="A13" i="782"/>
  <c r="AF12" i="782"/>
  <c r="K45" i="782"/>
  <c r="L45" i="782" s="1"/>
  <c r="C141" i="782"/>
  <c r="D109" i="782"/>
  <c r="T14" i="782"/>
  <c r="E14" i="782"/>
  <c r="B45" i="782" s="1"/>
  <c r="C45" i="782" s="1"/>
  <c r="C138" i="782"/>
  <c r="K42" i="782"/>
  <c r="L42" i="782" s="1"/>
  <c r="D106" i="782"/>
  <c r="T11" i="782"/>
  <c r="E11" i="782"/>
  <c r="B42" i="782" s="1"/>
  <c r="C42" i="782" s="1"/>
  <c r="B155" i="782"/>
  <c r="F94" i="782"/>
  <c r="B148" i="782"/>
  <c r="F87" i="782"/>
  <c r="B142" i="782"/>
  <c r="F81" i="782"/>
  <c r="AA33" i="782"/>
  <c r="AG8" i="782"/>
  <c r="AG32" i="782" s="1"/>
  <c r="AE8" i="782"/>
  <c r="O8" i="782"/>
  <c r="K55" i="782"/>
  <c r="L55" i="782" s="1"/>
  <c r="C151" i="782"/>
  <c r="D119" i="782"/>
  <c r="T24" i="782"/>
  <c r="E24" i="782"/>
  <c r="B55" i="782" s="1"/>
  <c r="C55" i="782" s="1"/>
  <c r="D110" i="782"/>
  <c r="K46" i="782"/>
  <c r="L46" i="782" s="1"/>
  <c r="C142" i="782"/>
  <c r="T15" i="782"/>
  <c r="E15" i="782"/>
  <c r="B46" i="782" s="1"/>
  <c r="C46" i="782" s="1"/>
  <c r="D125" i="782"/>
  <c r="K61" i="782"/>
  <c r="L61" i="782" s="1"/>
  <c r="C157" i="782"/>
  <c r="E30" i="782"/>
  <c r="B61" i="782" s="1"/>
  <c r="C61" i="782" s="1"/>
  <c r="T30" i="782"/>
  <c r="B153" i="782"/>
  <c r="F92" i="782"/>
  <c r="B150" i="782"/>
  <c r="F89" i="782"/>
  <c r="C146" i="782"/>
  <c r="D114" i="782"/>
  <c r="K50" i="782"/>
  <c r="L50" i="782" s="1"/>
  <c r="T19" i="782"/>
  <c r="E19" i="782"/>
  <c r="B50" i="782" s="1"/>
  <c r="C50" i="782" s="1"/>
  <c r="B136" i="782"/>
  <c r="F75" i="782"/>
  <c r="K59" i="782"/>
  <c r="L59" i="782" s="1"/>
  <c r="D123" i="782"/>
  <c r="C155" i="782"/>
  <c r="E28" i="782"/>
  <c r="B59" i="782" s="1"/>
  <c r="C59" i="782" s="1"/>
  <c r="T28" i="782"/>
  <c r="F96" i="782"/>
  <c r="B157" i="782"/>
  <c r="D118" i="782"/>
  <c r="K54" i="782"/>
  <c r="L54" i="782" s="1"/>
  <c r="C150" i="782"/>
  <c r="T23" i="782"/>
  <c r="E23" i="782"/>
  <c r="B54" i="782" s="1"/>
  <c r="C54" i="782" s="1"/>
  <c r="B146" i="782"/>
  <c r="F85" i="782"/>
  <c r="D116" i="782"/>
  <c r="K52" i="782"/>
  <c r="L52" i="782" s="1"/>
  <c r="C148" i="782"/>
  <c r="E21" i="782"/>
  <c r="B52" i="782" s="1"/>
  <c r="C52" i="782" s="1"/>
  <c r="T21" i="782"/>
  <c r="C136" i="782"/>
  <c r="K40" i="782"/>
  <c r="L40" i="782" s="1"/>
  <c r="D104" i="782"/>
  <c r="T9" i="782"/>
  <c r="E9" i="782"/>
  <c r="B40" i="782" s="1"/>
  <c r="C40" i="782" s="1"/>
  <c r="B140" i="782"/>
  <c r="F79" i="782"/>
  <c r="B154" i="782"/>
  <c r="F93" i="782"/>
  <c r="B158" i="782"/>
  <c r="F97" i="782"/>
  <c r="B152" i="782"/>
  <c r="F91" i="782"/>
  <c r="B137" i="782"/>
  <c r="F76" i="782"/>
  <c r="D108" i="782"/>
  <c r="K44" i="782"/>
  <c r="L44" i="782" s="1"/>
  <c r="T13" i="782"/>
  <c r="E13" i="782"/>
  <c r="B44" i="782" s="1"/>
  <c r="C44" i="782" s="1"/>
  <c r="C140" i="782"/>
  <c r="B139" i="782"/>
  <c r="F78" i="782"/>
  <c r="K47" i="782"/>
  <c r="L47" i="782" s="1"/>
  <c r="C143" i="782"/>
  <c r="D111" i="782"/>
  <c r="T16" i="782"/>
  <c r="E16" i="782"/>
  <c r="B47" i="782" s="1"/>
  <c r="C47" i="782" s="1"/>
  <c r="C153" i="782"/>
  <c r="K57" i="782"/>
  <c r="L57" i="782" s="1"/>
  <c r="D121" i="782"/>
  <c r="T26" i="782"/>
  <c r="E26" i="782"/>
  <c r="B57" i="782" s="1"/>
  <c r="C57" i="782" s="1"/>
  <c r="K62" i="782"/>
  <c r="L62" i="782" s="1"/>
  <c r="T31" i="782"/>
  <c r="E31" i="782"/>
  <c r="B62" i="782" s="1"/>
  <c r="C62" i="782" s="1"/>
  <c r="C158" i="782"/>
  <c r="D126" i="782"/>
  <c r="B156" i="782"/>
  <c r="F95" i="782"/>
  <c r="D120" i="782"/>
  <c r="K56" i="782"/>
  <c r="L56" i="782" s="1"/>
  <c r="C152" i="782"/>
  <c r="E25" i="782"/>
  <c r="B56" i="782" s="1"/>
  <c r="C56" i="782" s="1"/>
  <c r="T25" i="782"/>
  <c r="B144" i="782"/>
  <c r="F83" i="782"/>
  <c r="C137" i="782"/>
  <c r="K41" i="782"/>
  <c r="L41" i="782" s="1"/>
  <c r="D105" i="782"/>
  <c r="T10" i="782"/>
  <c r="E10" i="782"/>
  <c r="B41" i="782" s="1"/>
  <c r="C41" i="782" s="1"/>
  <c r="B138" i="782"/>
  <c r="F77" i="782"/>
  <c r="D107" i="782"/>
  <c r="K43" i="782"/>
  <c r="L43" i="782" s="1"/>
  <c r="C139" i="782"/>
  <c r="T12" i="782"/>
  <c r="E12" i="782"/>
  <c r="B43" i="782" s="1"/>
  <c r="C43" i="782" s="1"/>
  <c r="C154" i="782"/>
  <c r="D122" i="782"/>
  <c r="K58" i="782"/>
  <c r="L58" i="782" s="1"/>
  <c r="T27" i="782"/>
  <c r="E27" i="782"/>
  <c r="B58" i="782" s="1"/>
  <c r="C58" i="782" s="1"/>
  <c r="B143" i="782"/>
  <c r="F82" i="782"/>
  <c r="D124" i="782"/>
  <c r="K60" i="782"/>
  <c r="L60" i="782" s="1"/>
  <c r="T29" i="782"/>
  <c r="E29" i="782"/>
  <c r="B60" i="782" s="1"/>
  <c r="C60" i="782" s="1"/>
  <c r="C156" i="782"/>
  <c r="D112" i="782"/>
  <c r="K48" i="782"/>
  <c r="L48" i="782" s="1"/>
  <c r="C144" i="782"/>
  <c r="T17" i="782"/>
  <c r="E17" i="782"/>
  <c r="B48" i="782" s="1"/>
  <c r="C48" i="782" s="1"/>
  <c r="K51" i="782"/>
  <c r="L51" i="782" s="1"/>
  <c r="D115" i="782"/>
  <c r="C147" i="782"/>
  <c r="T20" i="782"/>
  <c r="E20" i="782"/>
  <c r="B51" i="782" s="1"/>
  <c r="C51" i="782" s="1"/>
  <c r="B145" i="782"/>
  <c r="F84" i="782"/>
  <c r="K53" i="782"/>
  <c r="L53" i="782" s="1"/>
  <c r="C149" i="782"/>
  <c r="D117" i="782"/>
  <c r="T22" i="782"/>
  <c r="E22" i="782"/>
  <c r="B53" i="782" s="1"/>
  <c r="C53" i="782" s="1"/>
  <c r="B151" i="782"/>
  <c r="F90" i="782"/>
  <c r="B141" i="782"/>
  <c r="F80" i="782"/>
  <c r="B23" i="781"/>
  <c r="C23" i="781"/>
  <c r="E150" i="781"/>
  <c r="B30" i="781"/>
  <c r="E157" i="781"/>
  <c r="C30" i="781"/>
  <c r="AI32" i="781"/>
  <c r="AA8" i="781"/>
  <c r="E152" i="781"/>
  <c r="B25" i="781"/>
  <c r="C25" i="781"/>
  <c r="P33" i="781"/>
  <c r="N8" i="781"/>
  <c r="E156" i="781"/>
  <c r="B29" i="781"/>
  <c r="C29" i="781"/>
  <c r="E148" i="781"/>
  <c r="C21" i="781"/>
  <c r="B21" i="781"/>
  <c r="B26" i="781"/>
  <c r="E153" i="781"/>
  <c r="C26" i="781"/>
  <c r="B28" i="781"/>
  <c r="E155" i="781"/>
  <c r="C28" i="781"/>
  <c r="E144" i="781"/>
  <c r="C17" i="781"/>
  <c r="B17" i="781"/>
  <c r="E136" i="781"/>
  <c r="C9" i="781"/>
  <c r="B9" i="781"/>
  <c r="E151" i="781"/>
  <c r="B24" i="781"/>
  <c r="C24" i="781"/>
  <c r="E146" i="781"/>
  <c r="C19" i="781"/>
  <c r="B19" i="781"/>
  <c r="E147" i="781"/>
  <c r="C20" i="781"/>
  <c r="B20" i="781"/>
  <c r="B31" i="781"/>
  <c r="C31" i="781"/>
  <c r="E158" i="781"/>
  <c r="B10" i="781"/>
  <c r="E137" i="781"/>
  <c r="C10" i="781"/>
  <c r="E143" i="781"/>
  <c r="C16" i="781"/>
  <c r="B16" i="781"/>
  <c r="B22" i="781"/>
  <c r="C22" i="781"/>
  <c r="E149" i="781"/>
  <c r="C14" i="781"/>
  <c r="B14" i="781"/>
  <c r="E141" i="781"/>
  <c r="E138" i="781"/>
  <c r="C11" i="781"/>
  <c r="B11" i="781"/>
  <c r="E145" i="781"/>
  <c r="C18" i="781"/>
  <c r="B18" i="781"/>
  <c r="E139" i="781"/>
  <c r="C12" i="781"/>
  <c r="B12" i="781"/>
  <c r="E142" i="781"/>
  <c r="B15" i="781"/>
  <c r="C15" i="781"/>
  <c r="A13" i="781"/>
  <c r="AF12" i="781"/>
  <c r="E140" i="781"/>
  <c r="C13" i="781"/>
  <c r="B13" i="781"/>
  <c r="B27" i="781"/>
  <c r="E154" i="781"/>
  <c r="C27" i="781"/>
  <c r="P33" i="780"/>
  <c r="N8" i="780"/>
  <c r="F97" i="780"/>
  <c r="B158" i="780"/>
  <c r="C144" i="780"/>
  <c r="T17" i="780"/>
  <c r="E17" i="780"/>
  <c r="B48" i="780" s="1"/>
  <c r="C48" i="780" s="1"/>
  <c r="D112" i="780"/>
  <c r="K48" i="780"/>
  <c r="L48" i="780" s="1"/>
  <c r="D123" i="780"/>
  <c r="T28" i="780"/>
  <c r="E28" i="780"/>
  <c r="B59" i="780" s="1"/>
  <c r="C59" i="780" s="1"/>
  <c r="C155" i="780"/>
  <c r="K59" i="780"/>
  <c r="L59" i="780" s="1"/>
  <c r="D113" i="780"/>
  <c r="C145" i="780"/>
  <c r="K49" i="780"/>
  <c r="L49" i="780" s="1"/>
  <c r="E18" i="780"/>
  <c r="B49" i="780" s="1"/>
  <c r="C49" i="780" s="1"/>
  <c r="T18" i="780"/>
  <c r="C152" i="780"/>
  <c r="E25" i="780"/>
  <c r="B56" i="780" s="1"/>
  <c r="C56" i="780" s="1"/>
  <c r="D120" i="780"/>
  <c r="K56" i="780"/>
  <c r="L56" i="780" s="1"/>
  <c r="T25" i="780"/>
  <c r="B149" i="780"/>
  <c r="F88" i="780"/>
  <c r="C150" i="780"/>
  <c r="D118" i="780"/>
  <c r="K54" i="780"/>
  <c r="L54" i="780" s="1"/>
  <c r="T23" i="780"/>
  <c r="E23" i="780"/>
  <c r="B54" i="780" s="1"/>
  <c r="C54" i="780" s="1"/>
  <c r="B151" i="780"/>
  <c r="F90" i="780"/>
  <c r="B137" i="780"/>
  <c r="F76" i="780"/>
  <c r="C143" i="780"/>
  <c r="D111" i="780"/>
  <c r="K47" i="780"/>
  <c r="L47" i="780" s="1"/>
  <c r="T16" i="780"/>
  <c r="E16" i="780"/>
  <c r="B47" i="780" s="1"/>
  <c r="C47" i="780" s="1"/>
  <c r="C149" i="780"/>
  <c r="D117" i="780"/>
  <c r="T22" i="780"/>
  <c r="E22" i="780"/>
  <c r="B53" i="780" s="1"/>
  <c r="C53" i="780" s="1"/>
  <c r="K53" i="780"/>
  <c r="L53" i="780" s="1"/>
  <c r="B156" i="780"/>
  <c r="F95" i="780"/>
  <c r="B150" i="780"/>
  <c r="F89" i="780"/>
  <c r="B154" i="780"/>
  <c r="F93" i="780"/>
  <c r="F77" i="780"/>
  <c r="B138" i="780"/>
  <c r="D108" i="780"/>
  <c r="C140" i="780"/>
  <c r="E13" i="780"/>
  <c r="B44" i="780" s="1"/>
  <c r="C44" i="780" s="1"/>
  <c r="T13" i="780"/>
  <c r="K44" i="780"/>
  <c r="L44" i="780" s="1"/>
  <c r="D105" i="780"/>
  <c r="T10" i="780"/>
  <c r="K41" i="780"/>
  <c r="L41" i="780" s="1"/>
  <c r="E10" i="780"/>
  <c r="B41" i="780" s="1"/>
  <c r="C41" i="780" s="1"/>
  <c r="C137" i="780"/>
  <c r="B146" i="780"/>
  <c r="F85" i="780"/>
  <c r="B143" i="780"/>
  <c r="F82" i="780"/>
  <c r="B145" i="780"/>
  <c r="F84" i="780"/>
  <c r="C138" i="780"/>
  <c r="D106" i="780"/>
  <c r="K42" i="780"/>
  <c r="L42" i="780" s="1"/>
  <c r="E11" i="780"/>
  <c r="B42" i="780" s="1"/>
  <c r="C42" i="780" s="1"/>
  <c r="T11" i="780"/>
  <c r="B141" i="780"/>
  <c r="F80" i="780"/>
  <c r="D115" i="780"/>
  <c r="C147" i="780"/>
  <c r="E20" i="780"/>
  <c r="B51" i="780" s="1"/>
  <c r="C51" i="780" s="1"/>
  <c r="K51" i="780"/>
  <c r="L51" i="780" s="1"/>
  <c r="T20" i="780"/>
  <c r="C156" i="780"/>
  <c r="E29" i="780"/>
  <c r="B60" i="780" s="1"/>
  <c r="C60" i="780" s="1"/>
  <c r="D124" i="780"/>
  <c r="K60" i="780"/>
  <c r="L60" i="780" s="1"/>
  <c r="T29" i="780"/>
  <c r="B148" i="780"/>
  <c r="F87" i="780"/>
  <c r="B140" i="780"/>
  <c r="F79" i="780"/>
  <c r="C146" i="780"/>
  <c r="T19" i="780"/>
  <c r="E19" i="780"/>
  <c r="B50" i="780" s="1"/>
  <c r="C50" i="780" s="1"/>
  <c r="D114" i="780"/>
  <c r="K50" i="780"/>
  <c r="L50" i="780" s="1"/>
  <c r="C141" i="780"/>
  <c r="D109" i="780"/>
  <c r="K45" i="780"/>
  <c r="L45" i="780" s="1"/>
  <c r="T14" i="780"/>
  <c r="E14" i="780"/>
  <c r="B45" i="780" s="1"/>
  <c r="C45" i="780" s="1"/>
  <c r="B147" i="780"/>
  <c r="F86" i="780"/>
  <c r="B139" i="780"/>
  <c r="F78" i="780"/>
  <c r="C148" i="780"/>
  <c r="D116" i="780"/>
  <c r="K52" i="780"/>
  <c r="L52" i="780" s="1"/>
  <c r="E21" i="780"/>
  <c r="B52" i="780" s="1"/>
  <c r="C52" i="780" s="1"/>
  <c r="T21" i="780"/>
  <c r="B136" i="780"/>
  <c r="F75" i="780"/>
  <c r="C154" i="780"/>
  <c r="D122" i="780"/>
  <c r="K58" i="780"/>
  <c r="L58" i="780" s="1"/>
  <c r="T27" i="780"/>
  <c r="E27" i="780"/>
  <c r="B58" i="780" s="1"/>
  <c r="C58" i="780" s="1"/>
  <c r="B157" i="780"/>
  <c r="F96" i="780"/>
  <c r="C139" i="780"/>
  <c r="K43" i="780"/>
  <c r="L43" i="780" s="1"/>
  <c r="T12" i="780"/>
  <c r="E12" i="780"/>
  <c r="B43" i="780" s="1"/>
  <c r="C43" i="780" s="1"/>
  <c r="D107" i="780"/>
  <c r="AF12" i="780"/>
  <c r="A13" i="780"/>
  <c r="C136" i="780"/>
  <c r="K40" i="780"/>
  <c r="L40" i="780" s="1"/>
  <c r="D104" i="780"/>
  <c r="T9" i="780"/>
  <c r="E9" i="780"/>
  <c r="B40" i="780" s="1"/>
  <c r="C40" i="780" s="1"/>
  <c r="B144" i="780"/>
  <c r="F83" i="780"/>
  <c r="D125" i="780"/>
  <c r="C157" i="780"/>
  <c r="T30" i="780"/>
  <c r="E30" i="780"/>
  <c r="B61" i="780" s="1"/>
  <c r="C61" i="780" s="1"/>
  <c r="K61" i="780"/>
  <c r="L61" i="780" s="1"/>
  <c r="B142" i="780"/>
  <c r="F81" i="780"/>
  <c r="D121" i="780"/>
  <c r="T26" i="780"/>
  <c r="E26" i="780"/>
  <c r="B57" i="780" s="1"/>
  <c r="C57" i="780" s="1"/>
  <c r="C153" i="780"/>
  <c r="K57" i="780"/>
  <c r="L57" i="780" s="1"/>
  <c r="C142" i="780"/>
  <c r="E15" i="780"/>
  <c r="B46" i="780" s="1"/>
  <c r="C46" i="780" s="1"/>
  <c r="K46" i="780"/>
  <c r="L46" i="780" s="1"/>
  <c r="T15" i="780"/>
  <c r="D110" i="780"/>
  <c r="B153" i="780"/>
  <c r="F92" i="780"/>
  <c r="C158" i="780"/>
  <c r="D126" i="780"/>
  <c r="E31" i="780"/>
  <c r="B62" i="780" s="1"/>
  <c r="C62" i="780" s="1"/>
  <c r="T31" i="780"/>
  <c r="K62" i="780"/>
  <c r="L62" i="780" s="1"/>
  <c r="B152" i="780"/>
  <c r="F91" i="780"/>
  <c r="C151" i="780"/>
  <c r="D119" i="780"/>
  <c r="T24" i="780"/>
  <c r="E24" i="780"/>
  <c r="B55" i="780" s="1"/>
  <c r="C55" i="780" s="1"/>
  <c r="K55" i="780"/>
  <c r="L55" i="780" s="1"/>
  <c r="B155" i="780"/>
  <c r="F94" i="780"/>
  <c r="AA33" i="780"/>
  <c r="AE8" i="780"/>
  <c r="O8" i="780"/>
  <c r="AG8" i="780"/>
  <c r="AG32" i="780" s="1"/>
  <c r="D90" i="777"/>
  <c r="D83" i="777"/>
  <c r="B97" i="777"/>
  <c r="D86" i="777"/>
  <c r="D87" i="777"/>
  <c r="D84" i="777"/>
  <c r="D88" i="777"/>
  <c r="D92" i="777"/>
  <c r="D91" i="777"/>
  <c r="D82" i="777"/>
  <c r="D94" i="777"/>
  <c r="D95" i="777"/>
  <c r="D81" i="777"/>
  <c r="D85" i="777"/>
  <c r="D89" i="777"/>
  <c r="D93" i="777"/>
  <c r="A13" i="779"/>
  <c r="AF12" i="779"/>
  <c r="AE20" i="779"/>
  <c r="I147" i="779" s="1"/>
  <c r="AG20" i="779"/>
  <c r="O20" i="779"/>
  <c r="M20" i="779" s="1"/>
  <c r="O16" i="779"/>
  <c r="M16" i="779" s="1"/>
  <c r="AE16" i="779"/>
  <c r="I143" i="779" s="1"/>
  <c r="AG16" i="779"/>
  <c r="AG31" i="779"/>
  <c r="O31" i="779"/>
  <c r="M31" i="779" s="1"/>
  <c r="AE31" i="779"/>
  <c r="I158" i="779" s="1"/>
  <c r="AE27" i="779"/>
  <c r="I154" i="779" s="1"/>
  <c r="O27" i="779"/>
  <c r="M27" i="779" s="1"/>
  <c r="AG27" i="779"/>
  <c r="AE11" i="779"/>
  <c r="I138" i="779" s="1"/>
  <c r="AG11" i="779"/>
  <c r="O11" i="779"/>
  <c r="M11" i="779" s="1"/>
  <c r="AH32" i="779"/>
  <c r="AI8" i="779"/>
  <c r="AE25" i="779"/>
  <c r="I152" i="779" s="1"/>
  <c r="O25" i="779"/>
  <c r="M25" i="779" s="1"/>
  <c r="AG25" i="779"/>
  <c r="O23" i="779"/>
  <c r="M23" i="779" s="1"/>
  <c r="AE23" i="779"/>
  <c r="I150" i="779" s="1"/>
  <c r="AG23" i="779"/>
  <c r="AE28" i="779"/>
  <c r="I155" i="779" s="1"/>
  <c r="O28" i="779"/>
  <c r="M28" i="779" s="1"/>
  <c r="AG28" i="779"/>
  <c r="AE26" i="779"/>
  <c r="I153" i="779" s="1"/>
  <c r="O26" i="779"/>
  <c r="M26" i="779" s="1"/>
  <c r="AG26" i="779"/>
  <c r="AG18" i="779"/>
  <c r="O18" i="779"/>
  <c r="M18" i="779" s="1"/>
  <c r="AE18" i="779"/>
  <c r="I145" i="779" s="1"/>
  <c r="AG21" i="779"/>
  <c r="O21" i="779"/>
  <c r="M21" i="779" s="1"/>
  <c r="AE21" i="779"/>
  <c r="I148" i="779" s="1"/>
  <c r="AE29" i="779"/>
  <c r="I156" i="779" s="1"/>
  <c r="O29" i="779"/>
  <c r="M29" i="779" s="1"/>
  <c r="AG29" i="779"/>
  <c r="AB33" i="779"/>
  <c r="P8" i="779"/>
  <c r="AE12" i="779"/>
  <c r="I139" i="779" s="1"/>
  <c r="O12" i="779"/>
  <c r="M12" i="779" s="1"/>
  <c r="AG12" i="779"/>
  <c r="AG14" i="779"/>
  <c r="O14" i="779"/>
  <c r="M14" i="779" s="1"/>
  <c r="AE14" i="779"/>
  <c r="I141" i="779" s="1"/>
  <c r="AE9" i="779"/>
  <c r="I136" i="779" s="1"/>
  <c r="AG9" i="779"/>
  <c r="O9" i="779"/>
  <c r="M9" i="779" s="1"/>
  <c r="AG19" i="779"/>
  <c r="O19" i="779"/>
  <c r="M19" i="779" s="1"/>
  <c r="AE19" i="779"/>
  <c r="I146" i="779" s="1"/>
  <c r="AE24" i="779"/>
  <c r="I151" i="779" s="1"/>
  <c r="O24" i="779"/>
  <c r="M24" i="779" s="1"/>
  <c r="AG24" i="779"/>
  <c r="AE22" i="779"/>
  <c r="I149" i="779" s="1"/>
  <c r="O22" i="779"/>
  <c r="M22" i="779" s="1"/>
  <c r="AG22" i="779"/>
  <c r="AG10" i="779"/>
  <c r="O10" i="779"/>
  <c r="M10" i="779" s="1"/>
  <c r="AE10" i="779"/>
  <c r="I137" i="779" s="1"/>
  <c r="O13" i="779"/>
  <c r="M13" i="779" s="1"/>
  <c r="AG13" i="779"/>
  <c r="AE13" i="779"/>
  <c r="I140" i="779" s="1"/>
  <c r="AE30" i="779"/>
  <c r="I157" i="779" s="1"/>
  <c r="O30" i="779"/>
  <c r="M30" i="779" s="1"/>
  <c r="AG30" i="779"/>
  <c r="AE15" i="779"/>
  <c r="I142" i="779" s="1"/>
  <c r="O15" i="779"/>
  <c r="M15" i="779" s="1"/>
  <c r="AG15" i="779"/>
  <c r="AE17" i="779"/>
  <c r="I144" i="779" s="1"/>
  <c r="O17" i="779"/>
  <c r="M17" i="779" s="1"/>
  <c r="AG17" i="779"/>
  <c r="AO62" i="778"/>
  <c r="AB30" i="778" s="1"/>
  <c r="P30" i="778" s="1"/>
  <c r="N30" i="778" s="1"/>
  <c r="F157" i="778" s="1"/>
  <c r="AO54" i="778"/>
  <c r="AB22" i="778" s="1"/>
  <c r="P22" i="778" s="1"/>
  <c r="N22" i="778" s="1"/>
  <c r="F149" i="778" s="1"/>
  <c r="AO46" i="778"/>
  <c r="AB14" i="778" s="1"/>
  <c r="P14" i="778" s="1"/>
  <c r="N14" i="778" s="1"/>
  <c r="F141" i="778" s="1"/>
  <c r="AO61" i="778"/>
  <c r="AB29" i="778" s="1"/>
  <c r="P29" i="778" s="1"/>
  <c r="N29" i="778" s="1"/>
  <c r="F156" i="778" s="1"/>
  <c r="AO53" i="778"/>
  <c r="AB21" i="778" s="1"/>
  <c r="P21" i="778" s="1"/>
  <c r="N21" i="778" s="1"/>
  <c r="F148" i="778" s="1"/>
  <c r="AO45" i="778"/>
  <c r="AB13" i="778" s="1"/>
  <c r="P13" i="778" s="1"/>
  <c r="N13" i="778" s="1"/>
  <c r="F140" i="778" s="1"/>
  <c r="AO60" i="778"/>
  <c r="AB28" i="778" s="1"/>
  <c r="P28" i="778" s="1"/>
  <c r="N28" i="778" s="1"/>
  <c r="F155" i="778" s="1"/>
  <c r="AO52" i="778"/>
  <c r="AB20" i="778" s="1"/>
  <c r="P20" i="778" s="1"/>
  <c r="N20" i="778" s="1"/>
  <c r="F147" i="778" s="1"/>
  <c r="AO44" i="778"/>
  <c r="AB12" i="778" s="1"/>
  <c r="P12" i="778" s="1"/>
  <c r="N12" i="778" s="1"/>
  <c r="F139" i="778" s="1"/>
  <c r="AO59" i="778"/>
  <c r="AB27" i="778" s="1"/>
  <c r="P27" i="778" s="1"/>
  <c r="N27" i="778" s="1"/>
  <c r="F154" i="778" s="1"/>
  <c r="AO51" i="778"/>
  <c r="AB19" i="778" s="1"/>
  <c r="P19" i="778" s="1"/>
  <c r="N19" i="778" s="1"/>
  <c r="F146" i="778" s="1"/>
  <c r="AO43" i="778"/>
  <c r="AB11" i="778" s="1"/>
  <c r="P11" i="778" s="1"/>
  <c r="N11" i="778" s="1"/>
  <c r="F138" i="778" s="1"/>
  <c r="AO58" i="778"/>
  <c r="AB26" i="778" s="1"/>
  <c r="P26" i="778" s="1"/>
  <c r="N26" i="778" s="1"/>
  <c r="F153" i="778" s="1"/>
  <c r="AO50" i="778"/>
  <c r="AB18" i="778" s="1"/>
  <c r="P18" i="778" s="1"/>
  <c r="N18" i="778" s="1"/>
  <c r="F145" i="778" s="1"/>
  <c r="AO42" i="778"/>
  <c r="AB10" i="778" s="1"/>
  <c r="P10" i="778" s="1"/>
  <c r="N10" i="778" s="1"/>
  <c r="F137" i="778" s="1"/>
  <c r="AO57" i="778"/>
  <c r="AB25" i="778" s="1"/>
  <c r="P25" i="778" s="1"/>
  <c r="N25" i="778" s="1"/>
  <c r="F152" i="778" s="1"/>
  <c r="AO49" i="778"/>
  <c r="AB17" i="778" s="1"/>
  <c r="P17" i="778" s="1"/>
  <c r="N17" i="778" s="1"/>
  <c r="F144" i="778" s="1"/>
  <c r="AO41" i="778"/>
  <c r="AB9" i="778" s="1"/>
  <c r="P9" i="778" s="1"/>
  <c r="N9" i="778" s="1"/>
  <c r="F136" i="778" s="1"/>
  <c r="AO56" i="778"/>
  <c r="AB24" i="778" s="1"/>
  <c r="P24" i="778" s="1"/>
  <c r="N24" i="778" s="1"/>
  <c r="F151" i="778" s="1"/>
  <c r="AO63" i="778"/>
  <c r="AB31" i="778" s="1"/>
  <c r="P31" i="778" s="1"/>
  <c r="N31" i="778" s="1"/>
  <c r="F158" i="778" s="1"/>
  <c r="AO55" i="778"/>
  <c r="AB23" i="778" s="1"/>
  <c r="P23" i="778" s="1"/>
  <c r="N23" i="778" s="1"/>
  <c r="F150" i="778" s="1"/>
  <c r="AO47" i="778"/>
  <c r="AB15" i="778" s="1"/>
  <c r="P15" i="778" s="1"/>
  <c r="N15" i="778" s="1"/>
  <c r="F142" i="778" s="1"/>
  <c r="AO48" i="778"/>
  <c r="AB16" i="778" s="1"/>
  <c r="P16" i="778" s="1"/>
  <c r="N16" i="778" s="1"/>
  <c r="F143" i="778" s="1"/>
  <c r="AO40" i="778"/>
  <c r="AB8" i="778" s="1"/>
  <c r="AE15" i="778"/>
  <c r="I142" i="778" s="1"/>
  <c r="O15" i="778"/>
  <c r="M15" i="778" s="1"/>
  <c r="AG15" i="778"/>
  <c r="AG31" i="778"/>
  <c r="O31" i="778"/>
  <c r="M31" i="778" s="1"/>
  <c r="AE31" i="778"/>
  <c r="I158" i="778" s="1"/>
  <c r="AG27" i="778"/>
  <c r="AE27" i="778"/>
  <c r="I154" i="778" s="1"/>
  <c r="O27" i="778"/>
  <c r="M27" i="778" s="1"/>
  <c r="AE28" i="778"/>
  <c r="I155" i="778" s="1"/>
  <c r="O28" i="778"/>
  <c r="M28" i="778" s="1"/>
  <c r="AE14" i="778"/>
  <c r="I141" i="778" s="1"/>
  <c r="O14" i="778"/>
  <c r="M14" i="778" s="1"/>
  <c r="AE17" i="778"/>
  <c r="I144" i="778" s="1"/>
  <c r="O17" i="778"/>
  <c r="M17" i="778" s="1"/>
  <c r="AE26" i="778"/>
  <c r="I153" i="778" s="1"/>
  <c r="O26" i="778"/>
  <c r="M26" i="778" s="1"/>
  <c r="AG26" i="778"/>
  <c r="BL21" i="778"/>
  <c r="AE22" i="778"/>
  <c r="I149" i="778" s="1"/>
  <c r="O22" i="778"/>
  <c r="M22" i="778" s="1"/>
  <c r="AG22" i="778"/>
  <c r="AG25" i="778"/>
  <c r="AE25" i="778"/>
  <c r="I152" i="778" s="1"/>
  <c r="O25" i="778"/>
  <c r="M25" i="778" s="1"/>
  <c r="AE12" i="778"/>
  <c r="I139" i="778" s="1"/>
  <c r="O12" i="778"/>
  <c r="M12" i="778" s="1"/>
  <c r="AG12" i="778"/>
  <c r="AG9" i="778"/>
  <c r="AE9" i="778"/>
  <c r="I136" i="778" s="1"/>
  <c r="O9" i="778"/>
  <c r="M9" i="778" s="1"/>
  <c r="AG30" i="778"/>
  <c r="AE30" i="778"/>
  <c r="I157" i="778" s="1"/>
  <c r="O30" i="778"/>
  <c r="M30" i="778" s="1"/>
  <c r="AG23" i="778"/>
  <c r="AE23" i="778"/>
  <c r="I150" i="778" s="1"/>
  <c r="O23" i="778"/>
  <c r="M23" i="778" s="1"/>
  <c r="AE20" i="778"/>
  <c r="I147" i="778" s="1"/>
  <c r="O20" i="778"/>
  <c r="M20" i="778" s="1"/>
  <c r="AG20" i="778"/>
  <c r="AE10" i="778"/>
  <c r="I137" i="778" s="1"/>
  <c r="O10" i="778"/>
  <c r="M10" i="778" s="1"/>
  <c r="D97" i="778"/>
  <c r="D98" i="778"/>
  <c r="AH32" i="778"/>
  <c r="AI8" i="778"/>
  <c r="AG18" i="778"/>
  <c r="AE18" i="778"/>
  <c r="I145" i="778" s="1"/>
  <c r="O18" i="778"/>
  <c r="M18" i="778" s="1"/>
  <c r="AE13" i="778"/>
  <c r="I140" i="778" s="1"/>
  <c r="O13" i="778"/>
  <c r="M13" i="778" s="1"/>
  <c r="AG13" i="778"/>
  <c r="AE16" i="778"/>
  <c r="I143" i="778" s="1"/>
  <c r="O16" i="778"/>
  <c r="M16" i="778" s="1"/>
  <c r="AG11" i="778"/>
  <c r="AE11" i="778"/>
  <c r="I138" i="778" s="1"/>
  <c r="O11" i="778"/>
  <c r="M11" i="778" s="1"/>
  <c r="AG21" i="778"/>
  <c r="AE21" i="778"/>
  <c r="I148" i="778" s="1"/>
  <c r="O21" i="778"/>
  <c r="M21" i="778" s="1"/>
  <c r="A11" i="778"/>
  <c r="AF10" i="778"/>
  <c r="AE24" i="778"/>
  <c r="I151" i="778" s="1"/>
  <c r="O24" i="778"/>
  <c r="M24" i="778" s="1"/>
  <c r="AE19" i="778"/>
  <c r="I146" i="778" s="1"/>
  <c r="AG19" i="778"/>
  <c r="O19" i="778"/>
  <c r="M19" i="778" s="1"/>
  <c r="AG29" i="778"/>
  <c r="AE29" i="778"/>
  <c r="I156" i="778" s="1"/>
  <c r="O29" i="778"/>
  <c r="M29" i="778" s="1"/>
  <c r="D159" i="777"/>
  <c r="BL17" i="777"/>
  <c r="AH8" i="777" a="1"/>
  <c r="AH16" i="777" s="1"/>
  <c r="AI16" i="777" s="1"/>
  <c r="AA16" i="777" s="1"/>
  <c r="BL10" i="777"/>
  <c r="AH14" i="777"/>
  <c r="AI14" i="777" s="1"/>
  <c r="AA14" i="777" s="1"/>
  <c r="AH28" i="777"/>
  <c r="AI28" i="777" s="1"/>
  <c r="AA28" i="777" s="1"/>
  <c r="AH20" i="777"/>
  <c r="AI20" i="777" s="1"/>
  <c r="AA20" i="777" s="1"/>
  <c r="AH12" i="777"/>
  <c r="AI12" i="777" s="1"/>
  <c r="AA12" i="777" s="1"/>
  <c r="AH26" i="777"/>
  <c r="AI26" i="777" s="1"/>
  <c r="AA26" i="777" s="1"/>
  <c r="AH11" i="777"/>
  <c r="AI11" i="777" s="1"/>
  <c r="AA11" i="777" s="1"/>
  <c r="AH18" i="777"/>
  <c r="AI18" i="777" s="1"/>
  <c r="AA18" i="777" s="1"/>
  <c r="AH10" i="777"/>
  <c r="AI10" i="777" s="1"/>
  <c r="AA10" i="777" s="1"/>
  <c r="AH24" i="777"/>
  <c r="AI24" i="777" s="1"/>
  <c r="AA24" i="777" s="1"/>
  <c r="AH25" i="777"/>
  <c r="AI25" i="777" s="1"/>
  <c r="AA25" i="777" s="1"/>
  <c r="AH31" i="777"/>
  <c r="AI31" i="777" s="1"/>
  <c r="AA31" i="777" s="1"/>
  <c r="AH29" i="777"/>
  <c r="AI29" i="777" s="1"/>
  <c r="AA29" i="777" s="1"/>
  <c r="AH23" i="777"/>
  <c r="AI23" i="777" s="1"/>
  <c r="AA23" i="777" s="1"/>
  <c r="AH21" i="777"/>
  <c r="AI21" i="777" s="1"/>
  <c r="AA21" i="777" s="1"/>
  <c r="AH13" i="777"/>
  <c r="AI13" i="777" s="1"/>
  <c r="AA13" i="777" s="1"/>
  <c r="D33" i="777"/>
  <c r="Q33" i="777"/>
  <c r="R33" i="777"/>
  <c r="S8" i="777"/>
  <c r="S33" i="777" s="1"/>
  <c r="AO62" i="777"/>
  <c r="AB30" i="777" s="1"/>
  <c r="P30" i="777" s="1"/>
  <c r="N30" i="777" s="1"/>
  <c r="F157" i="777" s="1"/>
  <c r="AO61" i="777"/>
  <c r="AB29" i="777" s="1"/>
  <c r="P29" i="777" s="1"/>
  <c r="N29" i="777" s="1"/>
  <c r="F156" i="777" s="1"/>
  <c r="AO60" i="777"/>
  <c r="AB28" i="777" s="1"/>
  <c r="P28" i="777" s="1"/>
  <c r="N28" i="777" s="1"/>
  <c r="F155" i="777" s="1"/>
  <c r="AO52" i="777"/>
  <c r="AB20" i="777" s="1"/>
  <c r="P20" i="777" s="1"/>
  <c r="N20" i="777" s="1"/>
  <c r="F147" i="777" s="1"/>
  <c r="AO44" i="777"/>
  <c r="AB12" i="777" s="1"/>
  <c r="P12" i="777" s="1"/>
  <c r="N12" i="777" s="1"/>
  <c r="F139" i="777" s="1"/>
  <c r="AO59" i="777"/>
  <c r="AB27" i="777" s="1"/>
  <c r="P27" i="777" s="1"/>
  <c r="N27" i="777" s="1"/>
  <c r="F154" i="777" s="1"/>
  <c r="AO51" i="777"/>
  <c r="AB19" i="777" s="1"/>
  <c r="P19" i="777" s="1"/>
  <c r="N19" i="777" s="1"/>
  <c r="F146" i="777" s="1"/>
  <c r="AO43" i="777"/>
  <c r="AB11" i="777" s="1"/>
  <c r="P11" i="777" s="1"/>
  <c r="N11" i="777" s="1"/>
  <c r="F138" i="777" s="1"/>
  <c r="AO58" i="777"/>
  <c r="AB26" i="777" s="1"/>
  <c r="P26" i="777" s="1"/>
  <c r="N26" i="777" s="1"/>
  <c r="F153" i="777" s="1"/>
  <c r="AO56" i="777"/>
  <c r="AB24" i="777" s="1"/>
  <c r="P24" i="777" s="1"/>
  <c r="N24" i="777" s="1"/>
  <c r="F151" i="777" s="1"/>
  <c r="AO63" i="777"/>
  <c r="AB31" i="777" s="1"/>
  <c r="P31" i="777" s="1"/>
  <c r="N31" i="777" s="1"/>
  <c r="F158" i="777" s="1"/>
  <c r="AO48" i="777"/>
  <c r="AB16" i="777" s="1"/>
  <c r="P16" i="777" s="1"/>
  <c r="N16" i="777" s="1"/>
  <c r="F143" i="777" s="1"/>
  <c r="AO47" i="777"/>
  <c r="AB15" i="777" s="1"/>
  <c r="P15" i="777" s="1"/>
  <c r="N15" i="777" s="1"/>
  <c r="F142" i="777" s="1"/>
  <c r="AO57" i="777"/>
  <c r="AB25" i="777" s="1"/>
  <c r="P25" i="777" s="1"/>
  <c r="N25" i="777" s="1"/>
  <c r="F152" i="777" s="1"/>
  <c r="AO46" i="777"/>
  <c r="AB14" i="777" s="1"/>
  <c r="P14" i="777" s="1"/>
  <c r="N14" i="777" s="1"/>
  <c r="F141" i="777" s="1"/>
  <c r="AO40" i="777"/>
  <c r="AB8" i="777" s="1"/>
  <c r="AO55" i="777"/>
  <c r="AB23" i="777" s="1"/>
  <c r="P23" i="777" s="1"/>
  <c r="N23" i="777" s="1"/>
  <c r="F150" i="777" s="1"/>
  <c r="AO45" i="777"/>
  <c r="AB13" i="777" s="1"/>
  <c r="P13" i="777" s="1"/>
  <c r="N13" i="777" s="1"/>
  <c r="F140" i="777" s="1"/>
  <c r="AO54" i="777"/>
  <c r="AB22" i="777" s="1"/>
  <c r="P22" i="777" s="1"/>
  <c r="N22" i="777" s="1"/>
  <c r="F149" i="777" s="1"/>
  <c r="AO42" i="777"/>
  <c r="AB10" i="777" s="1"/>
  <c r="P10" i="777" s="1"/>
  <c r="N10" i="777" s="1"/>
  <c r="F137" i="777" s="1"/>
  <c r="AO50" i="777"/>
  <c r="AB18" i="777" s="1"/>
  <c r="P18" i="777" s="1"/>
  <c r="N18" i="777" s="1"/>
  <c r="F145" i="777" s="1"/>
  <c r="AO53" i="777"/>
  <c r="AB21" i="777" s="1"/>
  <c r="P21" i="777" s="1"/>
  <c r="N21" i="777" s="1"/>
  <c r="F148" i="777" s="1"/>
  <c r="AO41" i="777"/>
  <c r="AB9" i="777" s="1"/>
  <c r="P9" i="777" s="1"/>
  <c r="N9" i="777" s="1"/>
  <c r="F136" i="777" s="1"/>
  <c r="AO49" i="777"/>
  <c r="AB17" i="777" s="1"/>
  <c r="P17" i="777" s="1"/>
  <c r="N17" i="777" s="1"/>
  <c r="F144" i="777" s="1"/>
  <c r="A11" i="777"/>
  <c r="H40" i="777"/>
  <c r="C98" i="777"/>
  <c r="C97" i="777"/>
  <c r="D80" i="777"/>
  <c r="H39" i="777"/>
  <c r="H41" i="777"/>
  <c r="H62" i="777"/>
  <c r="K158" i="776"/>
  <c r="G158" i="776"/>
  <c r="D158" i="776"/>
  <c r="K157" i="776"/>
  <c r="G157" i="776"/>
  <c r="D157" i="776"/>
  <c r="K156" i="776"/>
  <c r="G156" i="776"/>
  <c r="D156" i="776"/>
  <c r="K155" i="776"/>
  <c r="G155" i="776"/>
  <c r="D155" i="776"/>
  <c r="K154" i="776"/>
  <c r="G154" i="776"/>
  <c r="D154" i="776"/>
  <c r="K153" i="776"/>
  <c r="G153" i="776"/>
  <c r="D153" i="776"/>
  <c r="K152" i="776"/>
  <c r="G152" i="776"/>
  <c r="D152" i="776"/>
  <c r="K151" i="776"/>
  <c r="G151" i="776"/>
  <c r="D151" i="776"/>
  <c r="K150" i="776"/>
  <c r="G150" i="776"/>
  <c r="D150" i="776"/>
  <c r="K149" i="776"/>
  <c r="G149" i="776"/>
  <c r="D149" i="776"/>
  <c r="K148" i="776"/>
  <c r="G148" i="776"/>
  <c r="D148" i="776"/>
  <c r="K147" i="776"/>
  <c r="G147" i="776"/>
  <c r="D147" i="776"/>
  <c r="K146" i="776"/>
  <c r="G146" i="776"/>
  <c r="D146" i="776"/>
  <c r="K145" i="776"/>
  <c r="G145" i="776"/>
  <c r="D145" i="776"/>
  <c r="K144" i="776"/>
  <c r="G144" i="776"/>
  <c r="D144" i="776"/>
  <c r="K143" i="776"/>
  <c r="G143" i="776"/>
  <c r="D143" i="776"/>
  <c r="K142" i="776"/>
  <c r="G142" i="776"/>
  <c r="D142" i="776"/>
  <c r="K141" i="776"/>
  <c r="G141" i="776"/>
  <c r="D141" i="776"/>
  <c r="K140" i="776"/>
  <c r="G140" i="776"/>
  <c r="D140" i="776"/>
  <c r="K139" i="776"/>
  <c r="G139" i="776"/>
  <c r="D139" i="776"/>
  <c r="K138" i="776"/>
  <c r="G138" i="776"/>
  <c r="D138" i="776"/>
  <c r="K137" i="776"/>
  <c r="G137" i="776"/>
  <c r="D137" i="776"/>
  <c r="K136" i="776"/>
  <c r="G136" i="776"/>
  <c r="D136" i="776"/>
  <c r="A136" i="776"/>
  <c r="A137" i="776" s="1"/>
  <c r="A138" i="776" s="1"/>
  <c r="A139" i="776" s="1"/>
  <c r="A140" i="776" s="1"/>
  <c r="A141" i="776" s="1"/>
  <c r="A142" i="776" s="1"/>
  <c r="A143" i="776" s="1"/>
  <c r="A144" i="776" s="1"/>
  <c r="A145" i="776" s="1"/>
  <c r="A146" i="776" s="1"/>
  <c r="A147" i="776" s="1"/>
  <c r="A148" i="776" s="1"/>
  <c r="A149" i="776" s="1"/>
  <c r="A150" i="776" s="1"/>
  <c r="A151" i="776" s="1"/>
  <c r="A152" i="776" s="1"/>
  <c r="A153" i="776" s="1"/>
  <c r="A154" i="776" s="1"/>
  <c r="A155" i="776" s="1"/>
  <c r="A156" i="776" s="1"/>
  <c r="A157" i="776" s="1"/>
  <c r="A158" i="776" s="1"/>
  <c r="K135" i="776"/>
  <c r="G135" i="776"/>
  <c r="D135" i="776"/>
  <c r="C126" i="776"/>
  <c r="B124" i="776"/>
  <c r="C124" i="776" s="1"/>
  <c r="B123" i="776"/>
  <c r="C123" i="776" s="1"/>
  <c r="B122" i="776"/>
  <c r="C122" i="776" s="1"/>
  <c r="B121" i="776"/>
  <c r="C121" i="776" s="1"/>
  <c r="B120" i="776"/>
  <c r="C120" i="776" s="1"/>
  <c r="B119" i="776"/>
  <c r="C119" i="776" s="1"/>
  <c r="B118" i="776"/>
  <c r="C118" i="776" s="1"/>
  <c r="B117" i="776"/>
  <c r="C117" i="776" s="1"/>
  <c r="B116" i="776"/>
  <c r="C116" i="776" s="1"/>
  <c r="B115" i="776"/>
  <c r="C115" i="776" s="1"/>
  <c r="B114" i="776"/>
  <c r="C114" i="776" s="1"/>
  <c r="C113" i="776"/>
  <c r="B113" i="776"/>
  <c r="C112" i="776"/>
  <c r="B112" i="776"/>
  <c r="C111" i="776"/>
  <c r="B111" i="776"/>
  <c r="C110" i="776"/>
  <c r="B110" i="776"/>
  <c r="A110" i="776"/>
  <c r="A111" i="776" s="1"/>
  <c r="A112" i="776" s="1"/>
  <c r="A113" i="776" s="1"/>
  <c r="A114" i="776" s="1"/>
  <c r="A115" i="776" s="1"/>
  <c r="A116" i="776" s="1"/>
  <c r="A117" i="776" s="1"/>
  <c r="A118" i="776" s="1"/>
  <c r="A119" i="776" s="1"/>
  <c r="A120" i="776" s="1"/>
  <c r="A121" i="776" s="1"/>
  <c r="A122" i="776" s="1"/>
  <c r="A123" i="776" s="1"/>
  <c r="A124" i="776" s="1"/>
  <c r="C109" i="776"/>
  <c r="B109" i="776"/>
  <c r="C95" i="776"/>
  <c r="B95" i="776"/>
  <c r="C94" i="776"/>
  <c r="B94" i="776"/>
  <c r="D94" i="776" s="1"/>
  <c r="C93" i="776"/>
  <c r="B93" i="776"/>
  <c r="C92" i="776"/>
  <c r="B92" i="776"/>
  <c r="D92" i="776" s="1"/>
  <c r="C91" i="776"/>
  <c r="B91" i="776"/>
  <c r="C90" i="776"/>
  <c r="B90" i="776"/>
  <c r="D90" i="776" s="1"/>
  <c r="C89" i="776"/>
  <c r="B89" i="776"/>
  <c r="C88" i="776"/>
  <c r="B88" i="776"/>
  <c r="D88" i="776" s="1"/>
  <c r="C87" i="776"/>
  <c r="B87" i="776"/>
  <c r="C86" i="776"/>
  <c r="B86" i="776"/>
  <c r="D86" i="776" s="1"/>
  <c r="C85" i="776"/>
  <c r="B85" i="776"/>
  <c r="C84" i="776"/>
  <c r="B84" i="776"/>
  <c r="D84" i="776" s="1"/>
  <c r="C83" i="776"/>
  <c r="B83" i="776"/>
  <c r="C82" i="776"/>
  <c r="B82" i="776"/>
  <c r="D82" i="776" s="1"/>
  <c r="C81" i="776"/>
  <c r="B81" i="776"/>
  <c r="D81" i="776" s="1"/>
  <c r="C80" i="776"/>
  <c r="C98" i="776" s="1"/>
  <c r="B80" i="776"/>
  <c r="G63" i="776"/>
  <c r="D63" i="776"/>
  <c r="M62" i="776"/>
  <c r="F62" i="776"/>
  <c r="M61" i="776"/>
  <c r="F61" i="776"/>
  <c r="H61" i="776" s="1"/>
  <c r="M60" i="776"/>
  <c r="F60" i="776"/>
  <c r="H60" i="776" s="1"/>
  <c r="M59" i="776"/>
  <c r="F59" i="776"/>
  <c r="H59" i="776" s="1"/>
  <c r="M58" i="776"/>
  <c r="F58" i="776"/>
  <c r="H58" i="776" s="1"/>
  <c r="M57" i="776"/>
  <c r="F57" i="776"/>
  <c r="H57" i="776" s="1"/>
  <c r="M56" i="776"/>
  <c r="F56" i="776"/>
  <c r="H56" i="776" s="1"/>
  <c r="M55" i="776"/>
  <c r="F55" i="776"/>
  <c r="H55" i="776" s="1"/>
  <c r="M54" i="776"/>
  <c r="F54" i="776"/>
  <c r="H54" i="776" s="1"/>
  <c r="M53" i="776"/>
  <c r="F53" i="776"/>
  <c r="H53" i="776" s="1"/>
  <c r="M52" i="776"/>
  <c r="F52" i="776"/>
  <c r="H52" i="776" s="1"/>
  <c r="M51" i="776"/>
  <c r="F51" i="776"/>
  <c r="H51" i="776" s="1"/>
  <c r="M50" i="776"/>
  <c r="H50" i="776"/>
  <c r="F50" i="776"/>
  <c r="M49" i="776"/>
  <c r="H49" i="776"/>
  <c r="F49" i="776"/>
  <c r="M48" i="776"/>
  <c r="F48" i="776"/>
  <c r="H48" i="776" s="1"/>
  <c r="M47" i="776"/>
  <c r="H47" i="776"/>
  <c r="F47" i="776"/>
  <c r="M46" i="776"/>
  <c r="H46" i="776"/>
  <c r="F46" i="776"/>
  <c r="M45" i="776"/>
  <c r="H45" i="776"/>
  <c r="F45" i="776"/>
  <c r="M44" i="776"/>
  <c r="H44" i="776"/>
  <c r="F44" i="776"/>
  <c r="M43" i="776"/>
  <c r="H43" i="776"/>
  <c r="F43" i="776"/>
  <c r="M42" i="776"/>
  <c r="H42" i="776"/>
  <c r="F42" i="776"/>
  <c r="M41" i="776"/>
  <c r="H41" i="776"/>
  <c r="F41" i="776"/>
  <c r="A41" i="776"/>
  <c r="A42" i="776" s="1"/>
  <c r="A43" i="776" s="1"/>
  <c r="A44" i="776" s="1"/>
  <c r="A45" i="776" s="1"/>
  <c r="A46" i="776" s="1"/>
  <c r="A47" i="776" s="1"/>
  <c r="A48" i="776" s="1"/>
  <c r="A49" i="776" s="1"/>
  <c r="A50" i="776" s="1"/>
  <c r="A51" i="776" s="1"/>
  <c r="A52" i="776" s="1"/>
  <c r="A53" i="776" s="1"/>
  <c r="A54" i="776" s="1"/>
  <c r="A55" i="776" s="1"/>
  <c r="A56" i="776" s="1"/>
  <c r="A57" i="776" s="1"/>
  <c r="A58" i="776" s="1"/>
  <c r="A59" i="776" s="1"/>
  <c r="A60" i="776" s="1"/>
  <c r="A61" i="776" s="1"/>
  <c r="A62" i="776" s="1"/>
  <c r="M40" i="776"/>
  <c r="F40" i="776"/>
  <c r="A40" i="776"/>
  <c r="M39" i="776"/>
  <c r="F39" i="776"/>
  <c r="H39" i="776" s="1"/>
  <c r="AD33" i="776"/>
  <c r="AC33" i="776"/>
  <c r="L33" i="776"/>
  <c r="K33" i="776"/>
  <c r="J33" i="776"/>
  <c r="I33" i="776"/>
  <c r="H33" i="776"/>
  <c r="G33" i="776"/>
  <c r="F33" i="776"/>
  <c r="AJ31" i="776"/>
  <c r="R31" i="776"/>
  <c r="S31" i="776" s="1"/>
  <c r="Q31" i="776"/>
  <c r="D31" i="776"/>
  <c r="AJ30" i="776"/>
  <c r="S30" i="776"/>
  <c r="R30" i="776"/>
  <c r="Q30" i="776"/>
  <c r="D30" i="776"/>
  <c r="AJ29" i="776"/>
  <c r="R29" i="776"/>
  <c r="S29" i="776" s="1"/>
  <c r="Q29" i="776"/>
  <c r="D29" i="776"/>
  <c r="AJ28" i="776"/>
  <c r="S28" i="776"/>
  <c r="R28" i="776"/>
  <c r="Q28" i="776"/>
  <c r="D28" i="776"/>
  <c r="AJ27" i="776"/>
  <c r="R27" i="776"/>
  <c r="S27" i="776" s="1"/>
  <c r="Q27" i="776"/>
  <c r="D27" i="776"/>
  <c r="AJ26" i="776"/>
  <c r="S26" i="776"/>
  <c r="R26" i="776"/>
  <c r="Q26" i="776"/>
  <c r="D26" i="776"/>
  <c r="AJ25" i="776"/>
  <c r="R25" i="776"/>
  <c r="S25" i="776" s="1"/>
  <c r="Q25" i="776"/>
  <c r="D25" i="776"/>
  <c r="AJ24" i="776"/>
  <c r="S24" i="776"/>
  <c r="R24" i="776"/>
  <c r="Q24" i="776"/>
  <c r="D24" i="776"/>
  <c r="AJ23" i="776"/>
  <c r="R23" i="776"/>
  <c r="S23" i="776" s="1"/>
  <c r="Q23" i="776"/>
  <c r="D23" i="776"/>
  <c r="AJ22" i="776"/>
  <c r="R22" i="776"/>
  <c r="S22" i="776" s="1"/>
  <c r="Q22" i="776"/>
  <c r="D22" i="776"/>
  <c r="AJ21" i="776"/>
  <c r="R21" i="776"/>
  <c r="S21" i="776" s="1"/>
  <c r="Q21" i="776"/>
  <c r="D21" i="776"/>
  <c r="AJ20" i="776"/>
  <c r="R20" i="776"/>
  <c r="S20" i="776" s="1"/>
  <c r="Q20" i="776"/>
  <c r="D20" i="776"/>
  <c r="BL19" i="776"/>
  <c r="AJ19" i="776"/>
  <c r="S19" i="776"/>
  <c r="R19" i="776"/>
  <c r="Q19" i="776"/>
  <c r="D19" i="776"/>
  <c r="BL18" i="776"/>
  <c r="AJ18" i="776"/>
  <c r="S18" i="776"/>
  <c r="R18" i="776"/>
  <c r="Q18" i="776"/>
  <c r="D18" i="776"/>
  <c r="BJ17" i="776"/>
  <c r="BI17" i="776"/>
  <c r="BH17" i="776"/>
  <c r="BG17" i="776"/>
  <c r="BF17" i="776"/>
  <c r="BE17" i="776"/>
  <c r="BD17" i="776"/>
  <c r="BC17" i="776"/>
  <c r="BB17" i="776"/>
  <c r="BA17" i="776"/>
  <c r="AZ17" i="776"/>
  <c r="AY17" i="776"/>
  <c r="AX17" i="776"/>
  <c r="AW17" i="776"/>
  <c r="AV17" i="776"/>
  <c r="AU17" i="776"/>
  <c r="AT17" i="776"/>
  <c r="AS17" i="776"/>
  <c r="AR17" i="776"/>
  <c r="AQ17" i="776"/>
  <c r="AP17" i="776"/>
  <c r="AO17" i="776"/>
  <c r="AN17" i="776"/>
  <c r="AM17" i="776"/>
  <c r="AJ17" i="776"/>
  <c r="R17" i="776"/>
  <c r="S17" i="776" s="1"/>
  <c r="Q17" i="776"/>
  <c r="D17" i="776"/>
  <c r="AJ16" i="776"/>
  <c r="R16" i="776"/>
  <c r="S16" i="776" s="1"/>
  <c r="Q16" i="776"/>
  <c r="D16" i="776"/>
  <c r="AJ15" i="776"/>
  <c r="R15" i="776"/>
  <c r="S15" i="776" s="1"/>
  <c r="Q15" i="776"/>
  <c r="D15" i="776"/>
  <c r="AJ14" i="776"/>
  <c r="R14" i="776"/>
  <c r="S14" i="776" s="1"/>
  <c r="Q14" i="776"/>
  <c r="D14" i="776"/>
  <c r="BL13" i="776"/>
  <c r="AJ13" i="776"/>
  <c r="R13" i="776"/>
  <c r="S13" i="776" s="1"/>
  <c r="Q13" i="776"/>
  <c r="D13" i="776"/>
  <c r="BL12" i="776"/>
  <c r="AJ12" i="776"/>
  <c r="S12" i="776"/>
  <c r="R12" i="776"/>
  <c r="Q12" i="776"/>
  <c r="D12" i="776"/>
  <c r="BL11" i="776"/>
  <c r="AJ11" i="776"/>
  <c r="S11" i="776"/>
  <c r="R11" i="776"/>
  <c r="Q11" i="776"/>
  <c r="D11" i="776"/>
  <c r="BJ10" i="776"/>
  <c r="BI10" i="776"/>
  <c r="BI5" i="776" s="1"/>
  <c r="BH10" i="776"/>
  <c r="BH5" i="776" s="1"/>
  <c r="BG10" i="776"/>
  <c r="BG5" i="776" s="1"/>
  <c r="BF10" i="776"/>
  <c r="BE10" i="776"/>
  <c r="BE5" i="776" s="1"/>
  <c r="BD10" i="776"/>
  <c r="BD5" i="776" s="1"/>
  <c r="BC10" i="776"/>
  <c r="BB10" i="776"/>
  <c r="BA10" i="776"/>
  <c r="BA5" i="776" s="1"/>
  <c r="AZ10" i="776"/>
  <c r="AZ5" i="776" s="1"/>
  <c r="AY10" i="776"/>
  <c r="AY5" i="776" s="1"/>
  <c r="AX10" i="776"/>
  <c r="AW10" i="776"/>
  <c r="AW5" i="776" s="1"/>
  <c r="AV10" i="776"/>
  <c r="AV5" i="776" s="1"/>
  <c r="AU10" i="776"/>
  <c r="AT10" i="776"/>
  <c r="AT5" i="776" s="1"/>
  <c r="AS10" i="776"/>
  <c r="AS5" i="776" s="1"/>
  <c r="AR10" i="776"/>
  <c r="AR5" i="776" s="1"/>
  <c r="AQ10" i="776"/>
  <c r="AQ5" i="776" s="1"/>
  <c r="AP10" i="776"/>
  <c r="AO10" i="776"/>
  <c r="AN10" i="776"/>
  <c r="AM10" i="776"/>
  <c r="AJ10" i="776"/>
  <c r="AF10" i="776"/>
  <c r="R10" i="776"/>
  <c r="S10" i="776" s="1"/>
  <c r="Q10" i="776"/>
  <c r="D10" i="776"/>
  <c r="A10" i="776"/>
  <c r="A11" i="776" s="1"/>
  <c r="AJ9" i="776"/>
  <c r="R9" i="776"/>
  <c r="S9" i="776" s="1"/>
  <c r="Q9" i="776"/>
  <c r="D9" i="776"/>
  <c r="A9" i="776"/>
  <c r="AF9" i="776" s="1"/>
  <c r="AJ8" i="776"/>
  <c r="AF8" i="776"/>
  <c r="R8" i="776"/>
  <c r="S8" i="776" s="1"/>
  <c r="S33" i="776" s="1"/>
  <c r="Q8" i="776"/>
  <c r="D8" i="776"/>
  <c r="B6" i="776"/>
  <c r="B133" i="776" s="1"/>
  <c r="BJ5" i="776"/>
  <c r="BF5" i="776"/>
  <c r="BC5" i="776"/>
  <c r="BB5" i="776"/>
  <c r="AX5" i="776"/>
  <c r="AU5" i="776"/>
  <c r="AP5" i="776"/>
  <c r="AO5" i="776"/>
  <c r="AN5" i="776"/>
  <c r="AM5" i="776"/>
  <c r="AL5" i="776"/>
  <c r="AO4" i="776"/>
  <c r="AP4" i="776" s="1"/>
  <c r="AQ4" i="776" s="1"/>
  <c r="AR4" i="776" s="1"/>
  <c r="AS4" i="776" s="1"/>
  <c r="AT4" i="776" s="1"/>
  <c r="AU4" i="776" s="1"/>
  <c r="AV4" i="776" s="1"/>
  <c r="AW4" i="776" s="1"/>
  <c r="AX4" i="776" s="1"/>
  <c r="AY4" i="776" s="1"/>
  <c r="AZ4" i="776" s="1"/>
  <c r="BA4" i="776" s="1"/>
  <c r="BB4" i="776" s="1"/>
  <c r="BC4" i="776" s="1"/>
  <c r="BD4" i="776" s="1"/>
  <c r="BE4" i="776" s="1"/>
  <c r="BF4" i="776" s="1"/>
  <c r="BG4" i="776" s="1"/>
  <c r="BH4" i="776" s="1"/>
  <c r="BI4" i="776" s="1"/>
  <c r="BJ4" i="776" s="1"/>
  <c r="AN4" i="776"/>
  <c r="O4" i="776"/>
  <c r="K158" i="775"/>
  <c r="G158" i="775"/>
  <c r="D158" i="775"/>
  <c r="K157" i="775"/>
  <c r="G157" i="775"/>
  <c r="D157" i="775"/>
  <c r="K156" i="775"/>
  <c r="G156" i="775"/>
  <c r="D156" i="775"/>
  <c r="K155" i="775"/>
  <c r="G155" i="775"/>
  <c r="D155" i="775"/>
  <c r="K154" i="775"/>
  <c r="G154" i="775"/>
  <c r="D154" i="775"/>
  <c r="K153" i="775"/>
  <c r="G153" i="775"/>
  <c r="D153" i="775"/>
  <c r="K152" i="775"/>
  <c r="G152" i="775"/>
  <c r="D152" i="775"/>
  <c r="K151" i="775"/>
  <c r="G151" i="775"/>
  <c r="D151" i="775"/>
  <c r="K150" i="775"/>
  <c r="G150" i="775"/>
  <c r="D150" i="775"/>
  <c r="K149" i="775"/>
  <c r="G149" i="775"/>
  <c r="D149" i="775"/>
  <c r="K148" i="775"/>
  <c r="G148" i="775"/>
  <c r="D148" i="775"/>
  <c r="K147" i="775"/>
  <c r="G147" i="775"/>
  <c r="D147" i="775"/>
  <c r="K146" i="775"/>
  <c r="G146" i="775"/>
  <c r="D146" i="775"/>
  <c r="K145" i="775"/>
  <c r="G145" i="775"/>
  <c r="D145" i="775"/>
  <c r="K144" i="775"/>
  <c r="G144" i="775"/>
  <c r="D144" i="775"/>
  <c r="K143" i="775"/>
  <c r="G143" i="775"/>
  <c r="D143" i="775"/>
  <c r="K142" i="775"/>
  <c r="G142" i="775"/>
  <c r="D142" i="775"/>
  <c r="K141" i="775"/>
  <c r="G141" i="775"/>
  <c r="D141" i="775"/>
  <c r="K140" i="775"/>
  <c r="G140" i="775"/>
  <c r="D140" i="775"/>
  <c r="K139" i="775"/>
  <c r="G139" i="775"/>
  <c r="D139" i="775"/>
  <c r="K138" i="775"/>
  <c r="G138" i="775"/>
  <c r="D138" i="775"/>
  <c r="K137" i="775"/>
  <c r="G137" i="775"/>
  <c r="D137" i="775"/>
  <c r="K136" i="775"/>
  <c r="G136" i="775"/>
  <c r="D136" i="775"/>
  <c r="A136" i="775"/>
  <c r="A137" i="775" s="1"/>
  <c r="A138" i="775" s="1"/>
  <c r="A139" i="775" s="1"/>
  <c r="A140" i="775" s="1"/>
  <c r="A141" i="775" s="1"/>
  <c r="A142" i="775" s="1"/>
  <c r="A143" i="775" s="1"/>
  <c r="A144" i="775" s="1"/>
  <c r="A145" i="775" s="1"/>
  <c r="A146" i="775" s="1"/>
  <c r="A147" i="775" s="1"/>
  <c r="A148" i="775" s="1"/>
  <c r="A149" i="775" s="1"/>
  <c r="A150" i="775" s="1"/>
  <c r="A151" i="775" s="1"/>
  <c r="A152" i="775" s="1"/>
  <c r="A153" i="775" s="1"/>
  <c r="A154" i="775" s="1"/>
  <c r="A155" i="775" s="1"/>
  <c r="A156" i="775" s="1"/>
  <c r="A157" i="775" s="1"/>
  <c r="A158" i="775" s="1"/>
  <c r="K135" i="775"/>
  <c r="G135" i="775"/>
  <c r="D135" i="775"/>
  <c r="B133" i="775"/>
  <c r="C124" i="775"/>
  <c r="B124" i="775"/>
  <c r="C123" i="775"/>
  <c r="B123" i="775"/>
  <c r="C122" i="775"/>
  <c r="B122" i="775"/>
  <c r="C121" i="775"/>
  <c r="B121" i="775"/>
  <c r="C120" i="775"/>
  <c r="B120" i="775"/>
  <c r="C119" i="775"/>
  <c r="B119" i="775"/>
  <c r="C118" i="775"/>
  <c r="B118" i="775"/>
  <c r="C117" i="775"/>
  <c r="B117" i="775"/>
  <c r="C116" i="775"/>
  <c r="B116" i="775"/>
  <c r="C115" i="775"/>
  <c r="B115" i="775"/>
  <c r="C114" i="775"/>
  <c r="B114" i="775"/>
  <c r="C113" i="775"/>
  <c r="B113" i="775"/>
  <c r="C112" i="775"/>
  <c r="B112" i="775"/>
  <c r="A112" i="775"/>
  <c r="A113" i="775" s="1"/>
  <c r="A114" i="775" s="1"/>
  <c r="A115" i="775" s="1"/>
  <c r="A116" i="775" s="1"/>
  <c r="A117" i="775" s="1"/>
  <c r="A118" i="775" s="1"/>
  <c r="A119" i="775" s="1"/>
  <c r="A120" i="775" s="1"/>
  <c r="A121" i="775" s="1"/>
  <c r="A122" i="775" s="1"/>
  <c r="A123" i="775" s="1"/>
  <c r="A124" i="775" s="1"/>
  <c r="C111" i="775"/>
  <c r="B111" i="775"/>
  <c r="C110" i="775"/>
  <c r="B110" i="775"/>
  <c r="A110" i="775"/>
  <c r="A111" i="775" s="1"/>
  <c r="C109" i="775"/>
  <c r="C126" i="775" s="1"/>
  <c r="B109" i="775"/>
  <c r="C97" i="775"/>
  <c r="C95" i="775"/>
  <c r="B95" i="775"/>
  <c r="D95" i="775" s="1"/>
  <c r="C94" i="775"/>
  <c r="B94" i="775"/>
  <c r="D94" i="775" s="1"/>
  <c r="C93" i="775"/>
  <c r="B93" i="775"/>
  <c r="D93" i="775" s="1"/>
  <c r="C92" i="775"/>
  <c r="B92" i="775"/>
  <c r="C91" i="775"/>
  <c r="B91" i="775"/>
  <c r="D91" i="775" s="1"/>
  <c r="C90" i="775"/>
  <c r="B90" i="775"/>
  <c r="D90" i="775" s="1"/>
  <c r="C89" i="775"/>
  <c r="B89" i="775"/>
  <c r="D89" i="775" s="1"/>
  <c r="C88" i="775"/>
  <c r="B88" i="775"/>
  <c r="D88" i="775" s="1"/>
  <c r="C87" i="775"/>
  <c r="B87" i="775"/>
  <c r="D87" i="775" s="1"/>
  <c r="C86" i="775"/>
  <c r="B86" i="775"/>
  <c r="D86" i="775" s="1"/>
  <c r="C85" i="775"/>
  <c r="B85" i="775"/>
  <c r="D85" i="775" s="1"/>
  <c r="C84" i="775"/>
  <c r="B84" i="775"/>
  <c r="D84" i="775" s="1"/>
  <c r="C83" i="775"/>
  <c r="B83" i="775"/>
  <c r="D83" i="775" s="1"/>
  <c r="C82" i="775"/>
  <c r="B82" i="775"/>
  <c r="D82" i="775" s="1"/>
  <c r="C81" i="775"/>
  <c r="B81" i="775"/>
  <c r="D81" i="775" s="1"/>
  <c r="C80" i="775"/>
  <c r="C98" i="775" s="1"/>
  <c r="B80" i="775"/>
  <c r="G63" i="775"/>
  <c r="D63" i="775"/>
  <c r="M62" i="775"/>
  <c r="H62" i="775"/>
  <c r="F62" i="775"/>
  <c r="M61" i="775"/>
  <c r="H61" i="775"/>
  <c r="F61" i="775"/>
  <c r="M60" i="775"/>
  <c r="H60" i="775"/>
  <c r="F60" i="775"/>
  <c r="M59" i="775"/>
  <c r="H59" i="775"/>
  <c r="F59" i="775"/>
  <c r="M58" i="775"/>
  <c r="H58" i="775"/>
  <c r="F58" i="775"/>
  <c r="M57" i="775"/>
  <c r="H57" i="775"/>
  <c r="F57" i="775"/>
  <c r="M56" i="775"/>
  <c r="H56" i="775"/>
  <c r="F56" i="775"/>
  <c r="M55" i="775"/>
  <c r="H55" i="775"/>
  <c r="F55" i="775"/>
  <c r="M54" i="775"/>
  <c r="H54" i="775"/>
  <c r="F54" i="775"/>
  <c r="M53" i="775"/>
  <c r="H53" i="775"/>
  <c r="F53" i="775"/>
  <c r="M52" i="775"/>
  <c r="H52" i="775"/>
  <c r="F52" i="775"/>
  <c r="M51" i="775"/>
  <c r="H51" i="775"/>
  <c r="F51" i="775"/>
  <c r="M50" i="775"/>
  <c r="H50" i="775"/>
  <c r="F50" i="775"/>
  <c r="M49" i="775"/>
  <c r="H49" i="775"/>
  <c r="F49" i="775"/>
  <c r="M48" i="775"/>
  <c r="H48" i="775"/>
  <c r="F48" i="775"/>
  <c r="M47" i="775"/>
  <c r="H47" i="775"/>
  <c r="F47" i="775"/>
  <c r="M46" i="775"/>
  <c r="H46" i="775"/>
  <c r="F46" i="775"/>
  <c r="M45" i="775"/>
  <c r="H45" i="775"/>
  <c r="F45" i="775"/>
  <c r="M44" i="775"/>
  <c r="H44" i="775"/>
  <c r="F44" i="775"/>
  <c r="A44" i="775"/>
  <c r="A45" i="775" s="1"/>
  <c r="A46" i="775" s="1"/>
  <c r="A47" i="775" s="1"/>
  <c r="A48" i="775" s="1"/>
  <c r="A49" i="775" s="1"/>
  <c r="A50" i="775" s="1"/>
  <c r="A51" i="775" s="1"/>
  <c r="A52" i="775" s="1"/>
  <c r="A53" i="775" s="1"/>
  <c r="A54" i="775" s="1"/>
  <c r="A55" i="775" s="1"/>
  <c r="A56" i="775" s="1"/>
  <c r="A57" i="775" s="1"/>
  <c r="A58" i="775" s="1"/>
  <c r="A59" i="775" s="1"/>
  <c r="A60" i="775" s="1"/>
  <c r="A61" i="775" s="1"/>
  <c r="A62" i="775" s="1"/>
  <c r="M43" i="775"/>
  <c r="F43" i="775"/>
  <c r="M42" i="775"/>
  <c r="F42" i="775"/>
  <c r="M41" i="775"/>
  <c r="F41" i="775"/>
  <c r="A41" i="775"/>
  <c r="A42" i="775" s="1"/>
  <c r="A43" i="775" s="1"/>
  <c r="M40" i="775"/>
  <c r="F40" i="775"/>
  <c r="A40" i="775"/>
  <c r="M39" i="775"/>
  <c r="F39" i="775"/>
  <c r="H39" i="775" s="1"/>
  <c r="AD33" i="775"/>
  <c r="AC33" i="775"/>
  <c r="L33" i="775"/>
  <c r="K33" i="775"/>
  <c r="J33" i="775"/>
  <c r="I33" i="775"/>
  <c r="H33" i="775"/>
  <c r="G33" i="775"/>
  <c r="F33" i="775"/>
  <c r="AJ31" i="775"/>
  <c r="R31" i="775"/>
  <c r="S31" i="775" s="1"/>
  <c r="Q31" i="775"/>
  <c r="D31" i="775"/>
  <c r="AJ30" i="775"/>
  <c r="S30" i="775"/>
  <c r="R30" i="775"/>
  <c r="Q30" i="775"/>
  <c r="D30" i="775"/>
  <c r="AJ29" i="775"/>
  <c r="R29" i="775"/>
  <c r="S29" i="775" s="1"/>
  <c r="Q29" i="775"/>
  <c r="D29" i="775"/>
  <c r="AJ28" i="775"/>
  <c r="S28" i="775"/>
  <c r="R28" i="775"/>
  <c r="Q28" i="775"/>
  <c r="D28" i="775"/>
  <c r="AJ27" i="775"/>
  <c r="R27" i="775"/>
  <c r="S27" i="775" s="1"/>
  <c r="Q27" i="775"/>
  <c r="D27" i="775"/>
  <c r="AJ26" i="775"/>
  <c r="S26" i="775"/>
  <c r="R26" i="775"/>
  <c r="Q26" i="775"/>
  <c r="D26" i="775"/>
  <c r="AJ25" i="775"/>
  <c r="R25" i="775"/>
  <c r="S25" i="775" s="1"/>
  <c r="Q25" i="775"/>
  <c r="D25" i="775"/>
  <c r="AJ24" i="775"/>
  <c r="S24" i="775"/>
  <c r="R24" i="775"/>
  <c r="Q24" i="775"/>
  <c r="D24" i="775"/>
  <c r="AJ23" i="775"/>
  <c r="R23" i="775"/>
  <c r="S23" i="775" s="1"/>
  <c r="Q23" i="775"/>
  <c r="D23" i="775"/>
  <c r="AJ22" i="775"/>
  <c r="S22" i="775"/>
  <c r="R22" i="775"/>
  <c r="Q22" i="775"/>
  <c r="D22" i="775"/>
  <c r="AJ21" i="775"/>
  <c r="S21" i="775"/>
  <c r="R21" i="775"/>
  <c r="Q21" i="775"/>
  <c r="D21" i="775"/>
  <c r="AJ20" i="775"/>
  <c r="R20" i="775"/>
  <c r="S20" i="775" s="1"/>
  <c r="Q20" i="775"/>
  <c r="D20" i="775"/>
  <c r="BL19" i="775"/>
  <c r="AJ19" i="775"/>
  <c r="S19" i="775"/>
  <c r="R19" i="775"/>
  <c r="Q19" i="775"/>
  <c r="D19" i="775"/>
  <c r="BL18" i="775"/>
  <c r="AJ18" i="775"/>
  <c r="S18" i="775"/>
  <c r="R18" i="775"/>
  <c r="Q18" i="775"/>
  <c r="D18" i="775"/>
  <c r="BJ17" i="775"/>
  <c r="BI17" i="775"/>
  <c r="BH17" i="775"/>
  <c r="BG17" i="775"/>
  <c r="BF17" i="775"/>
  <c r="BE17" i="775"/>
  <c r="BD17" i="775"/>
  <c r="BC17" i="775"/>
  <c r="BB17" i="775"/>
  <c r="BA17" i="775"/>
  <c r="AZ17" i="775"/>
  <c r="AY17" i="775"/>
  <c r="AX17" i="775"/>
  <c r="AW17" i="775"/>
  <c r="AV17" i="775"/>
  <c r="AU17" i="775"/>
  <c r="AT17" i="775"/>
  <c r="AS17" i="775"/>
  <c r="AR17" i="775"/>
  <c r="AQ17" i="775"/>
  <c r="AP17" i="775"/>
  <c r="AO17" i="775"/>
  <c r="AN17" i="775"/>
  <c r="AM17" i="775"/>
  <c r="AJ17" i="775"/>
  <c r="S17" i="775"/>
  <c r="R17" i="775"/>
  <c r="Q17" i="775"/>
  <c r="D17" i="775"/>
  <c r="AJ16" i="775"/>
  <c r="R16" i="775"/>
  <c r="S16" i="775" s="1"/>
  <c r="Q16" i="775"/>
  <c r="D16" i="775"/>
  <c r="AJ15" i="775"/>
  <c r="S15" i="775"/>
  <c r="R15" i="775"/>
  <c r="Q15" i="775"/>
  <c r="D15" i="775"/>
  <c r="AJ14" i="775"/>
  <c r="R14" i="775"/>
  <c r="S14" i="775" s="1"/>
  <c r="Q14" i="775"/>
  <c r="D14" i="775"/>
  <c r="BL13" i="775"/>
  <c r="AJ13" i="775"/>
  <c r="R13" i="775"/>
  <c r="S13" i="775" s="1"/>
  <c r="Q13" i="775"/>
  <c r="D13" i="775"/>
  <c r="BL12" i="775"/>
  <c r="AJ12" i="775"/>
  <c r="R12" i="775"/>
  <c r="S12" i="775" s="1"/>
  <c r="Q12" i="775"/>
  <c r="D12" i="775"/>
  <c r="BL11" i="775"/>
  <c r="AJ11" i="775"/>
  <c r="S11" i="775"/>
  <c r="R11" i="775"/>
  <c r="Q11" i="775"/>
  <c r="D11" i="775"/>
  <c r="BJ10" i="775"/>
  <c r="BJ5" i="775" s="1"/>
  <c r="BI10" i="775"/>
  <c r="BH10" i="775"/>
  <c r="BH5" i="775" s="1"/>
  <c r="BG10" i="775"/>
  <c r="BF10" i="775"/>
  <c r="BE10" i="775"/>
  <c r="BD10" i="775"/>
  <c r="BC10" i="775"/>
  <c r="BC5" i="775" s="1"/>
  <c r="BB10" i="775"/>
  <c r="BB5" i="775" s="1"/>
  <c r="BA10" i="775"/>
  <c r="AZ10" i="775"/>
  <c r="AZ5" i="775" s="1"/>
  <c r="AY10" i="775"/>
  <c r="AY5" i="775" s="1"/>
  <c r="AX10" i="775"/>
  <c r="AW10" i="775"/>
  <c r="AW5" i="775" s="1"/>
  <c r="AV10" i="775"/>
  <c r="AU10" i="775"/>
  <c r="AU5" i="775" s="1"/>
  <c r="AT10" i="775"/>
  <c r="AT5" i="775" s="1"/>
  <c r="AS10" i="775"/>
  <c r="AR10" i="775"/>
  <c r="AR5" i="775" s="1"/>
  <c r="AQ10" i="775"/>
  <c r="AP10" i="775"/>
  <c r="AO10" i="775"/>
  <c r="AO5" i="775" s="1"/>
  <c r="AN10" i="775"/>
  <c r="AM10" i="775"/>
  <c r="AM5" i="775" s="1"/>
  <c r="AJ10" i="775"/>
  <c r="AF10" i="775"/>
  <c r="S10" i="775"/>
  <c r="R10" i="775"/>
  <c r="Q10" i="775"/>
  <c r="D10" i="775"/>
  <c r="D33" i="775" s="1"/>
  <c r="A10" i="775"/>
  <c r="A11" i="775" s="1"/>
  <c r="AJ9" i="775"/>
  <c r="R9" i="775"/>
  <c r="S9" i="775" s="1"/>
  <c r="Q9" i="775"/>
  <c r="D9" i="775"/>
  <c r="A9" i="775"/>
  <c r="AF9" i="775" s="1"/>
  <c r="AJ8" i="775"/>
  <c r="AJ32" i="775" s="1"/>
  <c r="AF8" i="775"/>
  <c r="R8" i="775"/>
  <c r="Q8" i="775"/>
  <c r="Q33" i="775" s="1"/>
  <c r="D8" i="775"/>
  <c r="B6" i="775"/>
  <c r="BI5" i="775"/>
  <c r="BG5" i="775"/>
  <c r="BF5" i="775"/>
  <c r="BE5" i="775"/>
  <c r="BD5" i="775"/>
  <c r="BA5" i="775"/>
  <c r="AX5" i="775"/>
  <c r="AV5" i="775"/>
  <c r="AS5" i="775"/>
  <c r="AQ5" i="775"/>
  <c r="AP5" i="775"/>
  <c r="AN5" i="775"/>
  <c r="AL5" i="775"/>
  <c r="AO4" i="775"/>
  <c r="AP4" i="775" s="1"/>
  <c r="AQ4" i="775" s="1"/>
  <c r="AR4" i="775" s="1"/>
  <c r="AS4" i="775" s="1"/>
  <c r="AT4" i="775" s="1"/>
  <c r="AU4" i="775" s="1"/>
  <c r="AV4" i="775" s="1"/>
  <c r="AW4" i="775" s="1"/>
  <c r="AX4" i="775" s="1"/>
  <c r="AY4" i="775" s="1"/>
  <c r="AZ4" i="775" s="1"/>
  <c r="BA4" i="775" s="1"/>
  <c r="BB4" i="775" s="1"/>
  <c r="BC4" i="775" s="1"/>
  <c r="BD4" i="775" s="1"/>
  <c r="BE4" i="775" s="1"/>
  <c r="BF4" i="775" s="1"/>
  <c r="BG4" i="775" s="1"/>
  <c r="BH4" i="775" s="1"/>
  <c r="BI4" i="775" s="1"/>
  <c r="BJ4" i="775" s="1"/>
  <c r="AN4" i="775"/>
  <c r="O4" i="775"/>
  <c r="K158" i="774"/>
  <c r="G158" i="774"/>
  <c r="D158" i="774"/>
  <c r="K157" i="774"/>
  <c r="G157" i="774"/>
  <c r="D157" i="774"/>
  <c r="K156" i="774"/>
  <c r="G156" i="774"/>
  <c r="D156" i="774"/>
  <c r="K155" i="774"/>
  <c r="G155" i="774"/>
  <c r="D155" i="774"/>
  <c r="K154" i="774"/>
  <c r="G154" i="774"/>
  <c r="D154" i="774"/>
  <c r="K153" i="774"/>
  <c r="G153" i="774"/>
  <c r="D153" i="774"/>
  <c r="K152" i="774"/>
  <c r="G152" i="774"/>
  <c r="D152" i="774"/>
  <c r="K151" i="774"/>
  <c r="G151" i="774"/>
  <c r="D151" i="774"/>
  <c r="K150" i="774"/>
  <c r="G150" i="774"/>
  <c r="D150" i="774"/>
  <c r="K149" i="774"/>
  <c r="G149" i="774"/>
  <c r="D149" i="774"/>
  <c r="K148" i="774"/>
  <c r="G148" i="774"/>
  <c r="D148" i="774"/>
  <c r="K147" i="774"/>
  <c r="G147" i="774"/>
  <c r="D147" i="774"/>
  <c r="K146" i="774"/>
  <c r="G146" i="774"/>
  <c r="D146" i="774"/>
  <c r="K145" i="774"/>
  <c r="G145" i="774"/>
  <c r="D145" i="774"/>
  <c r="K144" i="774"/>
  <c r="G144" i="774"/>
  <c r="D144" i="774"/>
  <c r="K143" i="774"/>
  <c r="G143" i="774"/>
  <c r="D143" i="774"/>
  <c r="K142" i="774"/>
  <c r="G142" i="774"/>
  <c r="D142" i="774"/>
  <c r="K141" i="774"/>
  <c r="G141" i="774"/>
  <c r="D141" i="774"/>
  <c r="K140" i="774"/>
  <c r="G140" i="774"/>
  <c r="D140" i="774"/>
  <c r="K139" i="774"/>
  <c r="G139" i="774"/>
  <c r="D139" i="774"/>
  <c r="A139" i="774"/>
  <c r="A140" i="774" s="1"/>
  <c r="A141" i="774" s="1"/>
  <c r="A142" i="774" s="1"/>
  <c r="A143" i="774" s="1"/>
  <c r="A144" i="774" s="1"/>
  <c r="A145" i="774" s="1"/>
  <c r="A146" i="774" s="1"/>
  <c r="A147" i="774" s="1"/>
  <c r="A148" i="774" s="1"/>
  <c r="A149" i="774" s="1"/>
  <c r="A150" i="774" s="1"/>
  <c r="A151" i="774" s="1"/>
  <c r="A152" i="774" s="1"/>
  <c r="A153" i="774" s="1"/>
  <c r="A154" i="774" s="1"/>
  <c r="A155" i="774" s="1"/>
  <c r="A156" i="774" s="1"/>
  <c r="A157" i="774" s="1"/>
  <c r="A158" i="774" s="1"/>
  <c r="K138" i="774"/>
  <c r="G138" i="774"/>
  <c r="D138" i="774"/>
  <c r="K137" i="774"/>
  <c r="G137" i="774"/>
  <c r="D137" i="774"/>
  <c r="A137" i="774"/>
  <c r="A138" i="774" s="1"/>
  <c r="K136" i="774"/>
  <c r="G136" i="774"/>
  <c r="D136" i="774"/>
  <c r="D159" i="774" s="1"/>
  <c r="A136" i="774"/>
  <c r="K135" i="774"/>
  <c r="G135" i="774"/>
  <c r="D135" i="774"/>
  <c r="B124" i="774"/>
  <c r="C124" i="774" s="1"/>
  <c r="B123" i="774"/>
  <c r="C123" i="774" s="1"/>
  <c r="B122" i="774"/>
  <c r="C122" i="774" s="1"/>
  <c r="B121" i="774"/>
  <c r="C121" i="774" s="1"/>
  <c r="B120" i="774"/>
  <c r="C120" i="774" s="1"/>
  <c r="B119" i="774"/>
  <c r="C119" i="774" s="1"/>
  <c r="B118" i="774"/>
  <c r="C118" i="774" s="1"/>
  <c r="B117" i="774"/>
  <c r="C117" i="774" s="1"/>
  <c r="B116" i="774"/>
  <c r="C116" i="774" s="1"/>
  <c r="B115" i="774"/>
  <c r="C115" i="774" s="1"/>
  <c r="B114" i="774"/>
  <c r="C114" i="774" s="1"/>
  <c r="B113" i="774"/>
  <c r="C113" i="774" s="1"/>
  <c r="B112" i="774"/>
  <c r="C112" i="774" s="1"/>
  <c r="B111" i="774"/>
  <c r="C111" i="774" s="1"/>
  <c r="A111" i="774"/>
  <c r="A112" i="774" s="1"/>
  <c r="A113" i="774" s="1"/>
  <c r="A114" i="774" s="1"/>
  <c r="A115" i="774" s="1"/>
  <c r="A116" i="774" s="1"/>
  <c r="A117" i="774" s="1"/>
  <c r="A118" i="774" s="1"/>
  <c r="A119" i="774" s="1"/>
  <c r="A120" i="774" s="1"/>
  <c r="A121" i="774" s="1"/>
  <c r="A122" i="774" s="1"/>
  <c r="A123" i="774" s="1"/>
  <c r="A124" i="774" s="1"/>
  <c r="B110" i="774"/>
  <c r="C110" i="774" s="1"/>
  <c r="A110" i="774"/>
  <c r="B109" i="774"/>
  <c r="C109" i="774" s="1"/>
  <c r="C126" i="774" s="1"/>
  <c r="C98" i="774"/>
  <c r="C95" i="774"/>
  <c r="B95" i="774"/>
  <c r="D95" i="774" s="1"/>
  <c r="C94" i="774"/>
  <c r="B94" i="774"/>
  <c r="D94" i="774" s="1"/>
  <c r="C93" i="774"/>
  <c r="B93" i="774"/>
  <c r="D93" i="774" s="1"/>
  <c r="C92" i="774"/>
  <c r="B92" i="774"/>
  <c r="D92" i="774" s="1"/>
  <c r="C91" i="774"/>
  <c r="B91" i="774"/>
  <c r="D91" i="774" s="1"/>
  <c r="C90" i="774"/>
  <c r="B90" i="774"/>
  <c r="D90" i="774" s="1"/>
  <c r="C89" i="774"/>
  <c r="B89" i="774"/>
  <c r="D89" i="774" s="1"/>
  <c r="C88" i="774"/>
  <c r="B88" i="774"/>
  <c r="D88" i="774" s="1"/>
  <c r="C87" i="774"/>
  <c r="B87" i="774"/>
  <c r="D87" i="774" s="1"/>
  <c r="C86" i="774"/>
  <c r="B86" i="774"/>
  <c r="D86" i="774" s="1"/>
  <c r="C85" i="774"/>
  <c r="B85" i="774"/>
  <c r="D85" i="774" s="1"/>
  <c r="C84" i="774"/>
  <c r="B84" i="774"/>
  <c r="D84" i="774" s="1"/>
  <c r="C83" i="774"/>
  <c r="B83" i="774"/>
  <c r="D83" i="774" s="1"/>
  <c r="C82" i="774"/>
  <c r="B82" i="774"/>
  <c r="D82" i="774" s="1"/>
  <c r="C81" i="774"/>
  <c r="B81" i="774"/>
  <c r="D81" i="774" s="1"/>
  <c r="C80" i="774"/>
  <c r="C97" i="774" s="1"/>
  <c r="B80" i="774"/>
  <c r="D80" i="774" s="1"/>
  <c r="D98" i="774" s="1"/>
  <c r="G63" i="774"/>
  <c r="D63" i="774"/>
  <c r="M62" i="774"/>
  <c r="F62" i="774"/>
  <c r="M61" i="774"/>
  <c r="F61" i="774"/>
  <c r="M60" i="774"/>
  <c r="F60" i="774"/>
  <c r="H60" i="774" s="1"/>
  <c r="M59" i="774"/>
  <c r="F59" i="774"/>
  <c r="H59" i="774" s="1"/>
  <c r="M58" i="774"/>
  <c r="F58" i="774"/>
  <c r="H58" i="774" s="1"/>
  <c r="M57" i="774"/>
  <c r="F57" i="774"/>
  <c r="M56" i="774"/>
  <c r="F56" i="774"/>
  <c r="H56" i="774" s="1"/>
  <c r="M55" i="774"/>
  <c r="F55" i="774"/>
  <c r="H55" i="774" s="1"/>
  <c r="M54" i="774"/>
  <c r="F54" i="774"/>
  <c r="H54" i="774" s="1"/>
  <c r="M53" i="774"/>
  <c r="F53" i="774"/>
  <c r="M52" i="774"/>
  <c r="F52" i="774"/>
  <c r="H52" i="774" s="1"/>
  <c r="M51" i="774"/>
  <c r="F51" i="774"/>
  <c r="H51" i="774" s="1"/>
  <c r="M50" i="774"/>
  <c r="F50" i="774"/>
  <c r="H50" i="774" s="1"/>
  <c r="M49" i="774"/>
  <c r="F49" i="774"/>
  <c r="M48" i="774"/>
  <c r="F48" i="774"/>
  <c r="H48" i="774" s="1"/>
  <c r="M47" i="774"/>
  <c r="F47" i="774"/>
  <c r="H47" i="774" s="1"/>
  <c r="M46" i="774"/>
  <c r="F46" i="774"/>
  <c r="H46" i="774" s="1"/>
  <c r="M45" i="774"/>
  <c r="F45" i="774"/>
  <c r="M44" i="774"/>
  <c r="F44" i="774"/>
  <c r="H44" i="774" s="1"/>
  <c r="M43" i="774"/>
  <c r="F43" i="774"/>
  <c r="H43" i="774" s="1"/>
  <c r="M42" i="774"/>
  <c r="F42" i="774"/>
  <c r="H42" i="774" s="1"/>
  <c r="M41" i="774"/>
  <c r="F41" i="774"/>
  <c r="M40" i="774"/>
  <c r="F40" i="774"/>
  <c r="H40" i="774" s="1"/>
  <c r="A40" i="774"/>
  <c r="A41" i="774" s="1"/>
  <c r="A42" i="774" s="1"/>
  <c r="A43" i="774" s="1"/>
  <c r="A44" i="774" s="1"/>
  <c r="A45" i="774" s="1"/>
  <c r="A46" i="774" s="1"/>
  <c r="A47" i="774" s="1"/>
  <c r="A48" i="774" s="1"/>
  <c r="A49" i="774" s="1"/>
  <c r="A50" i="774" s="1"/>
  <c r="A51" i="774" s="1"/>
  <c r="A52" i="774" s="1"/>
  <c r="A53" i="774" s="1"/>
  <c r="A54" i="774" s="1"/>
  <c r="A55" i="774" s="1"/>
  <c r="A56" i="774" s="1"/>
  <c r="A57" i="774" s="1"/>
  <c r="A58" i="774" s="1"/>
  <c r="A59" i="774" s="1"/>
  <c r="A60" i="774" s="1"/>
  <c r="A61" i="774" s="1"/>
  <c r="A62" i="774" s="1"/>
  <c r="M39" i="774"/>
  <c r="F39" i="774"/>
  <c r="AD33" i="774"/>
  <c r="AC33" i="774"/>
  <c r="L33" i="774"/>
  <c r="K33" i="774"/>
  <c r="J33" i="774"/>
  <c r="I33" i="774"/>
  <c r="H33" i="774"/>
  <c r="G33" i="774"/>
  <c r="F33" i="774"/>
  <c r="AJ31" i="774"/>
  <c r="S31" i="774"/>
  <c r="R31" i="774"/>
  <c r="Q31" i="774"/>
  <c r="D31" i="774"/>
  <c r="AJ30" i="774"/>
  <c r="R30" i="774"/>
  <c r="S30" i="774" s="1"/>
  <c r="Q30" i="774"/>
  <c r="D30" i="774"/>
  <c r="AJ29" i="774"/>
  <c r="S29" i="774"/>
  <c r="R29" i="774"/>
  <c r="Q29" i="774"/>
  <c r="D29" i="774"/>
  <c r="AJ28" i="774"/>
  <c r="R28" i="774"/>
  <c r="S28" i="774" s="1"/>
  <c r="Q28" i="774"/>
  <c r="D28" i="774"/>
  <c r="AJ27" i="774"/>
  <c r="S27" i="774"/>
  <c r="R27" i="774"/>
  <c r="Q27" i="774"/>
  <c r="D27" i="774"/>
  <c r="AJ26" i="774"/>
  <c r="R26" i="774"/>
  <c r="S26" i="774" s="1"/>
  <c r="Q26" i="774"/>
  <c r="D26" i="774"/>
  <c r="AJ25" i="774"/>
  <c r="S25" i="774"/>
  <c r="R25" i="774"/>
  <c r="Q25" i="774"/>
  <c r="D25" i="774"/>
  <c r="AJ24" i="774"/>
  <c r="S24" i="774"/>
  <c r="R24" i="774"/>
  <c r="Q24" i="774"/>
  <c r="D24" i="774"/>
  <c r="AJ23" i="774"/>
  <c r="R23" i="774"/>
  <c r="S23" i="774" s="1"/>
  <c r="Q23" i="774"/>
  <c r="D23" i="774"/>
  <c r="AJ22" i="774"/>
  <c r="R22" i="774"/>
  <c r="S22" i="774" s="1"/>
  <c r="Q22" i="774"/>
  <c r="D22" i="774"/>
  <c r="AJ21" i="774"/>
  <c r="S21" i="774"/>
  <c r="R21" i="774"/>
  <c r="Q21" i="774"/>
  <c r="D21" i="774"/>
  <c r="AJ20" i="774"/>
  <c r="S20" i="774"/>
  <c r="R20" i="774"/>
  <c r="Q20" i="774"/>
  <c r="D20" i="774"/>
  <c r="BL19" i="774"/>
  <c r="AJ19" i="774"/>
  <c r="R19" i="774"/>
  <c r="S19" i="774" s="1"/>
  <c r="Q19" i="774"/>
  <c r="D19" i="774"/>
  <c r="BL18" i="774"/>
  <c r="AJ18" i="774"/>
  <c r="S18" i="774"/>
  <c r="R18" i="774"/>
  <c r="Q18" i="774"/>
  <c r="D18" i="774"/>
  <c r="BJ17" i="774"/>
  <c r="BI17" i="774"/>
  <c r="BH17" i="774"/>
  <c r="BG17" i="774"/>
  <c r="BF17" i="774"/>
  <c r="BE17" i="774"/>
  <c r="BD17" i="774"/>
  <c r="BC17" i="774"/>
  <c r="BB17" i="774"/>
  <c r="BA17" i="774"/>
  <c r="AZ17" i="774"/>
  <c r="AY17" i="774"/>
  <c r="AX17" i="774"/>
  <c r="AW17" i="774"/>
  <c r="AV17" i="774"/>
  <c r="AU17" i="774"/>
  <c r="AT17" i="774"/>
  <c r="AS17" i="774"/>
  <c r="AR17" i="774"/>
  <c r="AQ17" i="774"/>
  <c r="AP17" i="774"/>
  <c r="AO17" i="774"/>
  <c r="AN17" i="774"/>
  <c r="AM17" i="774"/>
  <c r="AJ17" i="774"/>
  <c r="R17" i="774"/>
  <c r="S17" i="774" s="1"/>
  <c r="Q17" i="774"/>
  <c r="D17" i="774"/>
  <c r="AJ16" i="774"/>
  <c r="R16" i="774"/>
  <c r="S16" i="774" s="1"/>
  <c r="Q16" i="774"/>
  <c r="D16" i="774"/>
  <c r="AJ15" i="774"/>
  <c r="R15" i="774"/>
  <c r="S15" i="774" s="1"/>
  <c r="Q15" i="774"/>
  <c r="D15" i="774"/>
  <c r="AJ14" i="774"/>
  <c r="R14" i="774"/>
  <c r="S14" i="774" s="1"/>
  <c r="Q14" i="774"/>
  <c r="D14" i="774"/>
  <c r="BL13" i="774"/>
  <c r="AJ13" i="774"/>
  <c r="R13" i="774"/>
  <c r="S13" i="774" s="1"/>
  <c r="Q13" i="774"/>
  <c r="D13" i="774"/>
  <c r="BL12" i="774"/>
  <c r="AJ12" i="774"/>
  <c r="R12" i="774"/>
  <c r="S12" i="774" s="1"/>
  <c r="Q12" i="774"/>
  <c r="D12" i="774"/>
  <c r="BL11" i="774"/>
  <c r="AJ11" i="774"/>
  <c r="S11" i="774"/>
  <c r="R11" i="774"/>
  <c r="Q11" i="774"/>
  <c r="D11" i="774"/>
  <c r="BJ10" i="774"/>
  <c r="BJ5" i="774" s="1"/>
  <c r="BI10" i="774"/>
  <c r="BI5" i="774" s="1"/>
  <c r="BH10" i="774"/>
  <c r="BG10" i="774"/>
  <c r="BG5" i="774" s="1"/>
  <c r="BF10" i="774"/>
  <c r="BE10" i="774"/>
  <c r="BE5" i="774" s="1"/>
  <c r="BD10" i="774"/>
  <c r="BC10" i="774"/>
  <c r="BC5" i="774" s="1"/>
  <c r="BB10" i="774"/>
  <c r="BA10" i="774"/>
  <c r="BA5" i="774" s="1"/>
  <c r="AZ10" i="774"/>
  <c r="AY10" i="774"/>
  <c r="AY5" i="774" s="1"/>
  <c r="AX10" i="774"/>
  <c r="AW10" i="774"/>
  <c r="AW5" i="774" s="1"/>
  <c r="AV10" i="774"/>
  <c r="AU10" i="774"/>
  <c r="AU5" i="774" s="1"/>
  <c r="AT10" i="774"/>
  <c r="AT5" i="774" s="1"/>
  <c r="AS10" i="774"/>
  <c r="AS5" i="774" s="1"/>
  <c r="AR10" i="774"/>
  <c r="AQ10" i="774"/>
  <c r="AQ5" i="774" s="1"/>
  <c r="AP10" i="774"/>
  <c r="AO10" i="774"/>
  <c r="AO5" i="774" s="1"/>
  <c r="AN10" i="774"/>
  <c r="AN5" i="774" s="1"/>
  <c r="AM10" i="774"/>
  <c r="AM5" i="774" s="1"/>
  <c r="AJ10" i="774"/>
  <c r="R10" i="774"/>
  <c r="S10" i="774" s="1"/>
  <c r="Q10" i="774"/>
  <c r="D10" i="774"/>
  <c r="AJ9" i="774"/>
  <c r="R9" i="774"/>
  <c r="S9" i="774" s="1"/>
  <c r="Q9" i="774"/>
  <c r="D9" i="774"/>
  <c r="A9" i="774"/>
  <c r="AF9" i="774" s="1"/>
  <c r="AJ8" i="774"/>
  <c r="AF8" i="774"/>
  <c r="R8" i="774"/>
  <c r="Q8" i="774"/>
  <c r="Q33" i="774" s="1"/>
  <c r="D8" i="774"/>
  <c r="D33" i="774" s="1"/>
  <c r="B6" i="774"/>
  <c r="B133" i="774" s="1"/>
  <c r="BH5" i="774"/>
  <c r="BF5" i="774"/>
  <c r="BD5" i="774"/>
  <c r="BB5" i="774"/>
  <c r="AZ5" i="774"/>
  <c r="AX5" i="774"/>
  <c r="AV5" i="774"/>
  <c r="AR5" i="774"/>
  <c r="AP5" i="774"/>
  <c r="AL5" i="774"/>
  <c r="AO4" i="774"/>
  <c r="AP4" i="774" s="1"/>
  <c r="AQ4" i="774" s="1"/>
  <c r="AR4" i="774" s="1"/>
  <c r="AS4" i="774" s="1"/>
  <c r="AT4" i="774" s="1"/>
  <c r="AU4" i="774" s="1"/>
  <c r="AV4" i="774" s="1"/>
  <c r="AW4" i="774" s="1"/>
  <c r="AX4" i="774" s="1"/>
  <c r="AY4" i="774" s="1"/>
  <c r="AZ4" i="774" s="1"/>
  <c r="BA4" i="774" s="1"/>
  <c r="BB4" i="774" s="1"/>
  <c r="BC4" i="774" s="1"/>
  <c r="BD4" i="774" s="1"/>
  <c r="BE4" i="774" s="1"/>
  <c r="BF4" i="774" s="1"/>
  <c r="BG4" i="774" s="1"/>
  <c r="BH4" i="774" s="1"/>
  <c r="BI4" i="774" s="1"/>
  <c r="BJ4" i="774" s="1"/>
  <c r="AN4" i="774"/>
  <c r="O4" i="774"/>
  <c r="K158" i="773"/>
  <c r="G158" i="773"/>
  <c r="D158" i="773"/>
  <c r="K157" i="773"/>
  <c r="G157" i="773"/>
  <c r="D157" i="773"/>
  <c r="K156" i="773"/>
  <c r="G156" i="773"/>
  <c r="D156" i="773"/>
  <c r="K155" i="773"/>
  <c r="G155" i="773"/>
  <c r="D155" i="773"/>
  <c r="K154" i="773"/>
  <c r="G154" i="773"/>
  <c r="D154" i="773"/>
  <c r="K153" i="773"/>
  <c r="G153" i="773"/>
  <c r="D153" i="773"/>
  <c r="K152" i="773"/>
  <c r="G152" i="773"/>
  <c r="D152" i="773"/>
  <c r="A152" i="773"/>
  <c r="A153" i="773" s="1"/>
  <c r="A154" i="773" s="1"/>
  <c r="A155" i="773" s="1"/>
  <c r="A156" i="773" s="1"/>
  <c r="A157" i="773" s="1"/>
  <c r="A158" i="773" s="1"/>
  <c r="K151" i="773"/>
  <c r="G151" i="773"/>
  <c r="D151" i="773"/>
  <c r="K150" i="773"/>
  <c r="G150" i="773"/>
  <c r="D150" i="773"/>
  <c r="K149" i="773"/>
  <c r="G149" i="773"/>
  <c r="D149" i="773"/>
  <c r="K148" i="773"/>
  <c r="G148" i="773"/>
  <c r="D148" i="773"/>
  <c r="K147" i="773"/>
  <c r="G147" i="773"/>
  <c r="D147" i="773"/>
  <c r="K146" i="773"/>
  <c r="G146" i="773"/>
  <c r="D146" i="773"/>
  <c r="K145" i="773"/>
  <c r="G145" i="773"/>
  <c r="D145" i="773"/>
  <c r="K144" i="773"/>
  <c r="G144" i="773"/>
  <c r="D144" i="773"/>
  <c r="K143" i="773"/>
  <c r="G143" i="773"/>
  <c r="D143" i="773"/>
  <c r="K142" i="773"/>
  <c r="G142" i="773"/>
  <c r="D142" i="773"/>
  <c r="K141" i="773"/>
  <c r="G141" i="773"/>
  <c r="D141" i="773"/>
  <c r="K140" i="773"/>
  <c r="G140" i="773"/>
  <c r="D140" i="773"/>
  <c r="K139" i="773"/>
  <c r="G139" i="773"/>
  <c r="D139" i="773"/>
  <c r="K138" i="773"/>
  <c r="G138" i="773"/>
  <c r="D138" i="773"/>
  <c r="K137" i="773"/>
  <c r="G137" i="773"/>
  <c r="D137" i="773"/>
  <c r="K136" i="773"/>
  <c r="G136" i="773"/>
  <c r="D136" i="773"/>
  <c r="A136" i="773"/>
  <c r="A137" i="773" s="1"/>
  <c r="A138" i="773" s="1"/>
  <c r="A139" i="773" s="1"/>
  <c r="A140" i="773" s="1"/>
  <c r="A141" i="773" s="1"/>
  <c r="A142" i="773" s="1"/>
  <c r="A143" i="773" s="1"/>
  <c r="A144" i="773" s="1"/>
  <c r="A145" i="773" s="1"/>
  <c r="A146" i="773" s="1"/>
  <c r="A147" i="773" s="1"/>
  <c r="A148" i="773" s="1"/>
  <c r="A149" i="773" s="1"/>
  <c r="A150" i="773" s="1"/>
  <c r="A151" i="773" s="1"/>
  <c r="K135" i="773"/>
  <c r="G135" i="773"/>
  <c r="D135" i="773"/>
  <c r="B124" i="773"/>
  <c r="C124" i="773" s="1"/>
  <c r="B123" i="773"/>
  <c r="C123" i="773" s="1"/>
  <c r="B122" i="773"/>
  <c r="C122" i="773" s="1"/>
  <c r="B121" i="773"/>
  <c r="C121" i="773" s="1"/>
  <c r="B120" i="773"/>
  <c r="C120" i="773" s="1"/>
  <c r="B119" i="773"/>
  <c r="C119" i="773" s="1"/>
  <c r="B118" i="773"/>
  <c r="C118" i="773" s="1"/>
  <c r="B117" i="773"/>
  <c r="C117" i="773" s="1"/>
  <c r="B116" i="773"/>
  <c r="C116" i="773" s="1"/>
  <c r="B115" i="773"/>
  <c r="C115" i="773" s="1"/>
  <c r="B114" i="773"/>
  <c r="C114" i="773" s="1"/>
  <c r="B113" i="773"/>
  <c r="C113" i="773" s="1"/>
  <c r="B112" i="773"/>
  <c r="C112" i="773" s="1"/>
  <c r="B111" i="773"/>
  <c r="C111" i="773" s="1"/>
  <c r="B110" i="773"/>
  <c r="C110" i="773" s="1"/>
  <c r="A110" i="773"/>
  <c r="A111" i="773" s="1"/>
  <c r="A112" i="773" s="1"/>
  <c r="A113" i="773" s="1"/>
  <c r="A114" i="773" s="1"/>
  <c r="A115" i="773" s="1"/>
  <c r="A116" i="773" s="1"/>
  <c r="A117" i="773" s="1"/>
  <c r="A118" i="773" s="1"/>
  <c r="A119" i="773" s="1"/>
  <c r="A120" i="773" s="1"/>
  <c r="A121" i="773" s="1"/>
  <c r="A122" i="773" s="1"/>
  <c r="A123" i="773" s="1"/>
  <c r="A124" i="773" s="1"/>
  <c r="B109" i="773"/>
  <c r="C109" i="773" s="1"/>
  <c r="C126" i="773" s="1"/>
  <c r="C97" i="773"/>
  <c r="C95" i="773"/>
  <c r="B95" i="773"/>
  <c r="C94" i="773"/>
  <c r="B94" i="773"/>
  <c r="D94" i="773" s="1"/>
  <c r="C93" i="773"/>
  <c r="B93" i="773"/>
  <c r="C92" i="773"/>
  <c r="B92" i="773"/>
  <c r="D92" i="773" s="1"/>
  <c r="C91" i="773"/>
  <c r="D91" i="773" s="1"/>
  <c r="B91" i="773"/>
  <c r="C90" i="773"/>
  <c r="B90" i="773"/>
  <c r="D90" i="773" s="1"/>
  <c r="C89" i="773"/>
  <c r="B89" i="773"/>
  <c r="C88" i="773"/>
  <c r="B88" i="773"/>
  <c r="D88" i="773" s="1"/>
  <c r="C87" i="773"/>
  <c r="D87" i="773" s="1"/>
  <c r="B87" i="773"/>
  <c r="C86" i="773"/>
  <c r="B86" i="773"/>
  <c r="D86" i="773" s="1"/>
  <c r="C85" i="773"/>
  <c r="B85" i="773"/>
  <c r="C84" i="773"/>
  <c r="B84" i="773"/>
  <c r="D84" i="773" s="1"/>
  <c r="C83" i="773"/>
  <c r="B83" i="773"/>
  <c r="D83" i="773" s="1"/>
  <c r="C82" i="773"/>
  <c r="B82" i="773"/>
  <c r="D82" i="773" s="1"/>
  <c r="C81" i="773"/>
  <c r="B81" i="773"/>
  <c r="C80" i="773"/>
  <c r="C98" i="773" s="1"/>
  <c r="B80" i="773"/>
  <c r="G63" i="773"/>
  <c r="D63" i="773"/>
  <c r="M62" i="773"/>
  <c r="F62" i="773"/>
  <c r="M61" i="773"/>
  <c r="F61" i="773"/>
  <c r="H61" i="773" s="1"/>
  <c r="M60" i="773"/>
  <c r="F60" i="773"/>
  <c r="H60" i="773" s="1"/>
  <c r="M59" i="773"/>
  <c r="F59" i="773"/>
  <c r="H59" i="773" s="1"/>
  <c r="M58" i="773"/>
  <c r="F58" i="773"/>
  <c r="H58" i="773" s="1"/>
  <c r="M57" i="773"/>
  <c r="F57" i="773"/>
  <c r="H57" i="773" s="1"/>
  <c r="M56" i="773"/>
  <c r="F56" i="773"/>
  <c r="H56" i="773" s="1"/>
  <c r="M55" i="773"/>
  <c r="F55" i="773"/>
  <c r="H55" i="773" s="1"/>
  <c r="M54" i="773"/>
  <c r="F54" i="773"/>
  <c r="H54" i="773" s="1"/>
  <c r="M53" i="773"/>
  <c r="F53" i="773"/>
  <c r="H53" i="773" s="1"/>
  <c r="M52" i="773"/>
  <c r="F52" i="773"/>
  <c r="H52" i="773" s="1"/>
  <c r="M51" i="773"/>
  <c r="F51" i="773"/>
  <c r="H51" i="773" s="1"/>
  <c r="M50" i="773"/>
  <c r="F50" i="773"/>
  <c r="H50" i="773" s="1"/>
  <c r="M49" i="773"/>
  <c r="F49" i="773"/>
  <c r="H49" i="773" s="1"/>
  <c r="M48" i="773"/>
  <c r="F48" i="773"/>
  <c r="H48" i="773" s="1"/>
  <c r="M47" i="773"/>
  <c r="F47" i="773"/>
  <c r="H47" i="773" s="1"/>
  <c r="M46" i="773"/>
  <c r="F46" i="773"/>
  <c r="H46" i="773" s="1"/>
  <c r="M45" i="773"/>
  <c r="F45" i="773"/>
  <c r="H45" i="773" s="1"/>
  <c r="M44" i="773"/>
  <c r="F44" i="773"/>
  <c r="H44" i="773" s="1"/>
  <c r="M43" i="773"/>
  <c r="F43" i="773"/>
  <c r="M42" i="773"/>
  <c r="F42" i="773"/>
  <c r="H42" i="773" s="1"/>
  <c r="M41" i="773"/>
  <c r="F41" i="773"/>
  <c r="M40" i="773"/>
  <c r="F40" i="773"/>
  <c r="A40" i="773"/>
  <c r="A41" i="773" s="1"/>
  <c r="A42" i="773" s="1"/>
  <c r="A43" i="773" s="1"/>
  <c r="A44" i="773" s="1"/>
  <c r="A45" i="773" s="1"/>
  <c r="A46" i="773" s="1"/>
  <c r="A47" i="773" s="1"/>
  <c r="A48" i="773" s="1"/>
  <c r="A49" i="773" s="1"/>
  <c r="A50" i="773" s="1"/>
  <c r="A51" i="773" s="1"/>
  <c r="A52" i="773" s="1"/>
  <c r="A53" i="773" s="1"/>
  <c r="A54" i="773" s="1"/>
  <c r="A55" i="773" s="1"/>
  <c r="A56" i="773" s="1"/>
  <c r="A57" i="773" s="1"/>
  <c r="A58" i="773" s="1"/>
  <c r="A59" i="773" s="1"/>
  <c r="A60" i="773" s="1"/>
  <c r="A61" i="773" s="1"/>
  <c r="A62" i="773" s="1"/>
  <c r="M39" i="773"/>
  <c r="F39" i="773"/>
  <c r="AD33" i="773"/>
  <c r="AC33" i="773"/>
  <c r="L33" i="773"/>
  <c r="K33" i="773"/>
  <c r="J33" i="773"/>
  <c r="I33" i="773"/>
  <c r="H33" i="773"/>
  <c r="G33" i="773"/>
  <c r="F33" i="773"/>
  <c r="AJ31" i="773"/>
  <c r="R31" i="773"/>
  <c r="S31" i="773" s="1"/>
  <c r="Q31" i="773"/>
  <c r="D31" i="773"/>
  <c r="AJ30" i="773"/>
  <c r="S30" i="773"/>
  <c r="R30" i="773"/>
  <c r="Q30" i="773"/>
  <c r="D30" i="773"/>
  <c r="AJ29" i="773"/>
  <c r="R29" i="773"/>
  <c r="S29" i="773" s="1"/>
  <c r="Q29" i="773"/>
  <c r="D29" i="773"/>
  <c r="AJ28" i="773"/>
  <c r="S28" i="773"/>
  <c r="R28" i="773"/>
  <c r="Q28" i="773"/>
  <c r="D28" i="773"/>
  <c r="AJ27" i="773"/>
  <c r="R27" i="773"/>
  <c r="S27" i="773" s="1"/>
  <c r="Q27" i="773"/>
  <c r="D27" i="773"/>
  <c r="AJ26" i="773"/>
  <c r="S26" i="773"/>
  <c r="R26" i="773"/>
  <c r="Q26" i="773"/>
  <c r="D26" i="773"/>
  <c r="AJ25" i="773"/>
  <c r="R25" i="773"/>
  <c r="S25" i="773" s="1"/>
  <c r="Q25" i="773"/>
  <c r="D25" i="773"/>
  <c r="AJ24" i="773"/>
  <c r="S24" i="773"/>
  <c r="R24" i="773"/>
  <c r="Q24" i="773"/>
  <c r="D24" i="773"/>
  <c r="AJ23" i="773"/>
  <c r="R23" i="773"/>
  <c r="S23" i="773" s="1"/>
  <c r="Q23" i="773"/>
  <c r="D23" i="773"/>
  <c r="AJ22" i="773"/>
  <c r="S22" i="773"/>
  <c r="R22" i="773"/>
  <c r="Q22" i="773"/>
  <c r="D22" i="773"/>
  <c r="AJ21" i="773"/>
  <c r="R21" i="773"/>
  <c r="S21" i="773" s="1"/>
  <c r="Q21" i="773"/>
  <c r="D21" i="773"/>
  <c r="AJ20" i="773"/>
  <c r="R20" i="773"/>
  <c r="S20" i="773" s="1"/>
  <c r="Q20" i="773"/>
  <c r="D20" i="773"/>
  <c r="BL19" i="773"/>
  <c r="AJ19" i="773"/>
  <c r="R19" i="773"/>
  <c r="S19" i="773" s="1"/>
  <c r="Q19" i="773"/>
  <c r="D19" i="773"/>
  <c r="BL18" i="773"/>
  <c r="AJ18" i="773"/>
  <c r="S18" i="773"/>
  <c r="R18" i="773"/>
  <c r="Q18" i="773"/>
  <c r="D18" i="773"/>
  <c r="BJ17" i="773"/>
  <c r="BI17" i="773"/>
  <c r="BH17" i="773"/>
  <c r="BG17" i="773"/>
  <c r="BF17" i="773"/>
  <c r="BE17" i="773"/>
  <c r="BD17" i="773"/>
  <c r="BC17" i="773"/>
  <c r="BB17" i="773"/>
  <c r="BA17" i="773"/>
  <c r="AZ17" i="773"/>
  <c r="AY17" i="773"/>
  <c r="AX17" i="773"/>
  <c r="AW17" i="773"/>
  <c r="AV17" i="773"/>
  <c r="AU17" i="773"/>
  <c r="AT17" i="773"/>
  <c r="AS17" i="773"/>
  <c r="AR17" i="773"/>
  <c r="AQ17" i="773"/>
  <c r="AP17" i="773"/>
  <c r="AO17" i="773"/>
  <c r="AN17" i="773"/>
  <c r="AM17" i="773"/>
  <c r="AJ17" i="773"/>
  <c r="S17" i="773"/>
  <c r="R17" i="773"/>
  <c r="Q17" i="773"/>
  <c r="D17" i="773"/>
  <c r="AJ16" i="773"/>
  <c r="R16" i="773"/>
  <c r="S16" i="773" s="1"/>
  <c r="Q16" i="773"/>
  <c r="D16" i="773"/>
  <c r="AJ15" i="773"/>
  <c r="S15" i="773"/>
  <c r="R15" i="773"/>
  <c r="Q15" i="773"/>
  <c r="D15" i="773"/>
  <c r="AJ14" i="773"/>
  <c r="R14" i="773"/>
  <c r="S14" i="773" s="1"/>
  <c r="Q14" i="773"/>
  <c r="D14" i="773"/>
  <c r="BL13" i="773"/>
  <c r="AJ13" i="773"/>
  <c r="R13" i="773"/>
  <c r="S13" i="773" s="1"/>
  <c r="Q13" i="773"/>
  <c r="D13" i="773"/>
  <c r="BL12" i="773"/>
  <c r="AJ12" i="773"/>
  <c r="S12" i="773"/>
  <c r="R12" i="773"/>
  <c r="Q12" i="773"/>
  <c r="D12" i="773"/>
  <c r="BL11" i="773"/>
  <c r="AJ11" i="773"/>
  <c r="AF11" i="773"/>
  <c r="S11" i="773"/>
  <c r="R11" i="773"/>
  <c r="Q11" i="773"/>
  <c r="D11" i="773"/>
  <c r="BJ10" i="773"/>
  <c r="BI10" i="773"/>
  <c r="BH10" i="773"/>
  <c r="BH5" i="773" s="1"/>
  <c r="BG10" i="773"/>
  <c r="BG5" i="773" s="1"/>
  <c r="BF10" i="773"/>
  <c r="BF5" i="773" s="1"/>
  <c r="BE10" i="773"/>
  <c r="BE5" i="773" s="1"/>
  <c r="BD10" i="773"/>
  <c r="BC10" i="773"/>
  <c r="BB10" i="773"/>
  <c r="BB5" i="773" s="1"/>
  <c r="BA10" i="773"/>
  <c r="BA5" i="773" s="1"/>
  <c r="AZ10" i="773"/>
  <c r="AZ5" i="773" s="1"/>
  <c r="AY10" i="773"/>
  <c r="AX10" i="773"/>
  <c r="AX5" i="773" s="1"/>
  <c r="AW10" i="773"/>
  <c r="AW5" i="773" s="1"/>
  <c r="AV10" i="773"/>
  <c r="AV5" i="773" s="1"/>
  <c r="AU10" i="773"/>
  <c r="AU5" i="773" s="1"/>
  <c r="AT10" i="773"/>
  <c r="AS10" i="773"/>
  <c r="AS5" i="773" s="1"/>
  <c r="AR10" i="773"/>
  <c r="AQ10" i="773"/>
  <c r="AQ5" i="773" s="1"/>
  <c r="AP10" i="773"/>
  <c r="AP5" i="773" s="1"/>
  <c r="AO10" i="773"/>
  <c r="AO5" i="773" s="1"/>
  <c r="AN10" i="773"/>
  <c r="AN5" i="773" s="1"/>
  <c r="AM10" i="773"/>
  <c r="AM5" i="773" s="1"/>
  <c r="AJ10" i="773"/>
  <c r="AF10" i="773"/>
  <c r="S10" i="773"/>
  <c r="R10" i="773"/>
  <c r="Q10" i="773"/>
  <c r="D10" i="773"/>
  <c r="A10" i="773"/>
  <c r="A11" i="773" s="1"/>
  <c r="A12" i="773" s="1"/>
  <c r="AF12" i="773" s="1"/>
  <c r="AJ9" i="773"/>
  <c r="AF9" i="773"/>
  <c r="S9" i="773"/>
  <c r="R9" i="773"/>
  <c r="Q9" i="773"/>
  <c r="D9" i="773"/>
  <c r="D33" i="773" s="1"/>
  <c r="A9" i="773"/>
  <c r="AJ8" i="773"/>
  <c r="AF8" i="773"/>
  <c r="R8" i="773"/>
  <c r="Q8" i="773"/>
  <c r="D8" i="773"/>
  <c r="B6" i="773"/>
  <c r="B133" i="773" s="1"/>
  <c r="BJ5" i="773"/>
  <c r="BI5" i="773"/>
  <c r="BD5" i="773"/>
  <c r="BC5" i="773"/>
  <c r="AY5" i="773"/>
  <c r="AT5" i="773"/>
  <c r="AR5" i="773"/>
  <c r="AL5" i="773"/>
  <c r="AO4" i="773"/>
  <c r="AP4" i="773" s="1"/>
  <c r="AQ4" i="773" s="1"/>
  <c r="AR4" i="773" s="1"/>
  <c r="AS4" i="773" s="1"/>
  <c r="AT4" i="773" s="1"/>
  <c r="AU4" i="773" s="1"/>
  <c r="AV4" i="773" s="1"/>
  <c r="AW4" i="773" s="1"/>
  <c r="AX4" i="773" s="1"/>
  <c r="AY4" i="773" s="1"/>
  <c r="AZ4" i="773" s="1"/>
  <c r="BA4" i="773" s="1"/>
  <c r="BB4" i="773" s="1"/>
  <c r="BC4" i="773" s="1"/>
  <c r="BD4" i="773" s="1"/>
  <c r="BE4" i="773" s="1"/>
  <c r="BF4" i="773" s="1"/>
  <c r="BG4" i="773" s="1"/>
  <c r="BH4" i="773" s="1"/>
  <c r="BI4" i="773" s="1"/>
  <c r="BJ4" i="773" s="1"/>
  <c r="AN4" i="773"/>
  <c r="O4" i="773"/>
  <c r="E135" i="783" l="1"/>
  <c r="E159" i="783" s="1"/>
  <c r="M33" i="783"/>
  <c r="C8" i="783"/>
  <c r="B8" i="783"/>
  <c r="AF14" i="783"/>
  <c r="A15" i="783"/>
  <c r="AE33" i="782"/>
  <c r="I135" i="782"/>
  <c r="A14" i="782"/>
  <c r="AF13" i="782"/>
  <c r="F135" i="782"/>
  <c r="F159" i="782" s="1"/>
  <c r="N33" i="782"/>
  <c r="O33" i="782"/>
  <c r="M8" i="782"/>
  <c r="B140" i="781"/>
  <c r="F79" i="781"/>
  <c r="B139" i="781"/>
  <c r="F78" i="781"/>
  <c r="K47" i="781"/>
  <c r="L47" i="781" s="1"/>
  <c r="D111" i="781"/>
  <c r="C143" i="781"/>
  <c r="T16" i="781"/>
  <c r="E16" i="781"/>
  <c r="B47" i="781" s="1"/>
  <c r="C47" i="781" s="1"/>
  <c r="B147" i="781"/>
  <c r="F86" i="781"/>
  <c r="D124" i="781"/>
  <c r="K60" i="781"/>
  <c r="L60" i="781" s="1"/>
  <c r="C156" i="781"/>
  <c r="E29" i="781"/>
  <c r="B60" i="781" s="1"/>
  <c r="C60" i="781" s="1"/>
  <c r="T29" i="781"/>
  <c r="AA33" i="781"/>
  <c r="O8" i="781"/>
  <c r="AG8" i="781"/>
  <c r="AG32" i="781" s="1"/>
  <c r="AE8" i="781"/>
  <c r="B141" i="781"/>
  <c r="F80" i="781"/>
  <c r="C137" i="781"/>
  <c r="K41" i="781"/>
  <c r="L41" i="781" s="1"/>
  <c r="E10" i="781"/>
  <c r="B41" i="781" s="1"/>
  <c r="C41" i="781" s="1"/>
  <c r="T10" i="781"/>
  <c r="D105" i="781"/>
  <c r="D104" i="781"/>
  <c r="C136" i="781"/>
  <c r="K40" i="781"/>
  <c r="L40" i="781" s="1"/>
  <c r="T9" i="781"/>
  <c r="E9" i="781"/>
  <c r="B40" i="781" s="1"/>
  <c r="C40" i="781" s="1"/>
  <c r="C153" i="781"/>
  <c r="K57" i="781"/>
  <c r="L57" i="781" s="1"/>
  <c r="D121" i="781"/>
  <c r="T26" i="781"/>
  <c r="E26" i="781"/>
  <c r="B57" i="781" s="1"/>
  <c r="C57" i="781" s="1"/>
  <c r="D125" i="781"/>
  <c r="K61" i="781"/>
  <c r="L61" i="781" s="1"/>
  <c r="C157" i="781"/>
  <c r="T30" i="781"/>
  <c r="E30" i="781"/>
  <c r="B61" i="781" s="1"/>
  <c r="C61" i="781" s="1"/>
  <c r="B156" i="781"/>
  <c r="F95" i="781"/>
  <c r="B145" i="781"/>
  <c r="F84" i="781"/>
  <c r="K45" i="781"/>
  <c r="L45" i="781" s="1"/>
  <c r="C141" i="781"/>
  <c r="D109" i="781"/>
  <c r="T14" i="781"/>
  <c r="E14" i="781"/>
  <c r="B45" i="781" s="1"/>
  <c r="C45" i="781" s="1"/>
  <c r="B146" i="781"/>
  <c r="F85" i="781"/>
  <c r="F135" i="781"/>
  <c r="F159" i="781" s="1"/>
  <c r="N33" i="781"/>
  <c r="B136" i="781"/>
  <c r="F75" i="781"/>
  <c r="AF13" i="781"/>
  <c r="A14" i="781"/>
  <c r="C145" i="781"/>
  <c r="K49" i="781"/>
  <c r="L49" i="781" s="1"/>
  <c r="D113" i="781"/>
  <c r="E18" i="781"/>
  <c r="B49" i="781" s="1"/>
  <c r="C49" i="781" s="1"/>
  <c r="T18" i="781"/>
  <c r="B137" i="781"/>
  <c r="F76" i="781"/>
  <c r="C146" i="781"/>
  <c r="D114" i="781"/>
  <c r="K50" i="781"/>
  <c r="L50" i="781" s="1"/>
  <c r="T19" i="781"/>
  <c r="E19" i="781"/>
  <c r="B50" i="781" s="1"/>
  <c r="C50" i="781" s="1"/>
  <c r="B144" i="781"/>
  <c r="F83" i="781"/>
  <c r="B153" i="781"/>
  <c r="F92" i="781"/>
  <c r="B157" i="781"/>
  <c r="F96" i="781"/>
  <c r="B155" i="781"/>
  <c r="F94" i="781"/>
  <c r="C154" i="781"/>
  <c r="D122" i="781"/>
  <c r="K58" i="781"/>
  <c r="L58" i="781" s="1"/>
  <c r="T27" i="781"/>
  <c r="E27" i="781"/>
  <c r="B58" i="781" s="1"/>
  <c r="C58" i="781" s="1"/>
  <c r="D110" i="781"/>
  <c r="K46" i="781"/>
  <c r="L46" i="781" s="1"/>
  <c r="C142" i="781"/>
  <c r="T15" i="781"/>
  <c r="E15" i="781"/>
  <c r="B46" i="781" s="1"/>
  <c r="C46" i="781" s="1"/>
  <c r="K53" i="781"/>
  <c r="L53" i="781" s="1"/>
  <c r="C149" i="781"/>
  <c r="D117" i="781"/>
  <c r="T22" i="781"/>
  <c r="E22" i="781"/>
  <c r="B53" i="781" s="1"/>
  <c r="C53" i="781" s="1"/>
  <c r="D112" i="781"/>
  <c r="K48" i="781"/>
  <c r="L48" i="781" s="1"/>
  <c r="C144" i="781"/>
  <c r="T17" i="781"/>
  <c r="E17" i="781"/>
  <c r="B48" i="781" s="1"/>
  <c r="C48" i="781" s="1"/>
  <c r="B148" i="781"/>
  <c r="F87" i="781"/>
  <c r="D120" i="781"/>
  <c r="K56" i="781"/>
  <c r="L56" i="781" s="1"/>
  <c r="E25" i="781"/>
  <c r="B56" i="781" s="1"/>
  <c r="C56" i="781" s="1"/>
  <c r="T25" i="781"/>
  <c r="C152" i="781"/>
  <c r="D108" i="781"/>
  <c r="K44" i="781"/>
  <c r="L44" i="781" s="1"/>
  <c r="C140" i="781"/>
  <c r="T13" i="781"/>
  <c r="E13" i="781"/>
  <c r="B44" i="781" s="1"/>
  <c r="C44" i="781" s="1"/>
  <c r="D107" i="781"/>
  <c r="K43" i="781"/>
  <c r="L43" i="781" s="1"/>
  <c r="T12" i="781"/>
  <c r="E12" i="781"/>
  <c r="B43" i="781" s="1"/>
  <c r="C43" i="781" s="1"/>
  <c r="C139" i="781"/>
  <c r="K51" i="781"/>
  <c r="L51" i="781" s="1"/>
  <c r="D115" i="781"/>
  <c r="C147" i="781"/>
  <c r="T20" i="781"/>
  <c r="E20" i="781"/>
  <c r="B51" i="781" s="1"/>
  <c r="C51" i="781" s="1"/>
  <c r="B142" i="781"/>
  <c r="F81" i="781"/>
  <c r="B138" i="781"/>
  <c r="F77" i="781"/>
  <c r="B149" i="781"/>
  <c r="F88" i="781"/>
  <c r="K62" i="781"/>
  <c r="L62" i="781" s="1"/>
  <c r="C158" i="781"/>
  <c r="D126" i="781"/>
  <c r="E31" i="781"/>
  <c r="B62" i="781" s="1"/>
  <c r="C62" i="781" s="1"/>
  <c r="T31" i="781"/>
  <c r="K55" i="781"/>
  <c r="L55" i="781" s="1"/>
  <c r="D119" i="781"/>
  <c r="T24" i="781"/>
  <c r="E24" i="781"/>
  <c r="B55" i="781" s="1"/>
  <c r="C55" i="781" s="1"/>
  <c r="C151" i="781"/>
  <c r="D116" i="781"/>
  <c r="K52" i="781"/>
  <c r="L52" i="781" s="1"/>
  <c r="C148" i="781"/>
  <c r="E21" i="781"/>
  <c r="B52" i="781" s="1"/>
  <c r="C52" i="781" s="1"/>
  <c r="T21" i="781"/>
  <c r="B152" i="781"/>
  <c r="F91" i="781"/>
  <c r="D118" i="781"/>
  <c r="K54" i="781"/>
  <c r="L54" i="781" s="1"/>
  <c r="C150" i="781"/>
  <c r="E23" i="781"/>
  <c r="B54" i="781" s="1"/>
  <c r="C54" i="781" s="1"/>
  <c r="T23" i="781"/>
  <c r="B154" i="781"/>
  <c r="F93" i="781"/>
  <c r="C138" i="781"/>
  <c r="K42" i="781"/>
  <c r="L42" i="781" s="1"/>
  <c r="T11" i="781"/>
  <c r="D106" i="781"/>
  <c r="E11" i="781"/>
  <c r="B42" i="781" s="1"/>
  <c r="C42" i="781" s="1"/>
  <c r="B143" i="781"/>
  <c r="F82" i="781"/>
  <c r="B158" i="781"/>
  <c r="F97" i="781"/>
  <c r="B151" i="781"/>
  <c r="F90" i="781"/>
  <c r="K59" i="781"/>
  <c r="L59" i="781" s="1"/>
  <c r="D123" i="781"/>
  <c r="T28" i="781"/>
  <c r="E28" i="781"/>
  <c r="B59" i="781" s="1"/>
  <c r="C59" i="781" s="1"/>
  <c r="C155" i="781"/>
  <c r="B150" i="781"/>
  <c r="F89" i="781"/>
  <c r="M8" i="780"/>
  <c r="O33" i="780"/>
  <c r="A14" i="780"/>
  <c r="AF13" i="780"/>
  <c r="I135" i="780"/>
  <c r="AE33" i="780"/>
  <c r="F135" i="780"/>
  <c r="F159" i="780" s="1"/>
  <c r="N33" i="780"/>
  <c r="E140" i="779"/>
  <c r="C13" i="779"/>
  <c r="B13" i="779"/>
  <c r="E151" i="779"/>
  <c r="B24" i="779"/>
  <c r="C24" i="779"/>
  <c r="E142" i="779"/>
  <c r="C15" i="779"/>
  <c r="B15" i="779"/>
  <c r="E141" i="779"/>
  <c r="C14" i="779"/>
  <c r="B14" i="779"/>
  <c r="E156" i="779"/>
  <c r="C29" i="779"/>
  <c r="B29" i="779"/>
  <c r="E150" i="779"/>
  <c r="C23" i="779"/>
  <c r="B23" i="779"/>
  <c r="E137" i="779"/>
  <c r="B10" i="779"/>
  <c r="C10" i="779"/>
  <c r="E153" i="779"/>
  <c r="C26" i="779"/>
  <c r="B26" i="779"/>
  <c r="E143" i="779"/>
  <c r="C16" i="779"/>
  <c r="B16" i="779"/>
  <c r="E146" i="779"/>
  <c r="C19" i="779"/>
  <c r="B19" i="779"/>
  <c r="E152" i="779"/>
  <c r="C25" i="779"/>
  <c r="B25" i="779"/>
  <c r="C27" i="779"/>
  <c r="E154" i="779"/>
  <c r="B27" i="779"/>
  <c r="E147" i="779"/>
  <c r="C20" i="779"/>
  <c r="B20" i="779"/>
  <c r="E157" i="779"/>
  <c r="C30" i="779"/>
  <c r="B30" i="779"/>
  <c r="E139" i="779"/>
  <c r="C12" i="779"/>
  <c r="B12" i="779"/>
  <c r="E148" i="779"/>
  <c r="B21" i="779"/>
  <c r="C21" i="779"/>
  <c r="E149" i="779"/>
  <c r="C22" i="779"/>
  <c r="B22" i="779"/>
  <c r="E136" i="779"/>
  <c r="C9" i="779"/>
  <c r="B9" i="779"/>
  <c r="E155" i="779"/>
  <c r="B28" i="779"/>
  <c r="C28" i="779"/>
  <c r="AI32" i="779"/>
  <c r="AA8" i="779"/>
  <c r="E144" i="779"/>
  <c r="C17" i="779"/>
  <c r="B17" i="779"/>
  <c r="P33" i="779"/>
  <c r="N8" i="779"/>
  <c r="E158" i="779"/>
  <c r="C31" i="779"/>
  <c r="B31" i="779"/>
  <c r="C18" i="779"/>
  <c r="E145" i="779"/>
  <c r="B18" i="779"/>
  <c r="E138" i="779"/>
  <c r="C11" i="779"/>
  <c r="B11" i="779"/>
  <c r="AF13" i="779"/>
  <c r="A14" i="779"/>
  <c r="D83" i="776"/>
  <c r="D87" i="776"/>
  <c r="D91" i="776"/>
  <c r="D95" i="776"/>
  <c r="D85" i="776"/>
  <c r="D89" i="776"/>
  <c r="D93" i="776"/>
  <c r="E140" i="778"/>
  <c r="C13" i="778"/>
  <c r="B13" i="778"/>
  <c r="E150" i="778"/>
  <c r="C23" i="778"/>
  <c r="B23" i="778"/>
  <c r="E149" i="778"/>
  <c r="B22" i="778"/>
  <c r="C22" i="778"/>
  <c r="AB33" i="778"/>
  <c r="P8" i="778"/>
  <c r="AG24" i="778"/>
  <c r="E138" i="778"/>
  <c r="C11" i="778"/>
  <c r="B11" i="778"/>
  <c r="AG10" i="778"/>
  <c r="E139" i="778"/>
  <c r="C12" i="778"/>
  <c r="B12" i="778"/>
  <c r="C24" i="778"/>
  <c r="E151" i="778"/>
  <c r="B24" i="778"/>
  <c r="E145" i="778"/>
  <c r="C18" i="778"/>
  <c r="B18" i="778"/>
  <c r="E137" i="778"/>
  <c r="B10" i="778"/>
  <c r="C10" i="778"/>
  <c r="C30" i="778"/>
  <c r="E157" i="778"/>
  <c r="B30" i="778"/>
  <c r="AG14" i="778"/>
  <c r="E158" i="778"/>
  <c r="C31" i="778"/>
  <c r="B31" i="778"/>
  <c r="E156" i="778"/>
  <c r="C29" i="778"/>
  <c r="B29" i="778"/>
  <c r="E152" i="778"/>
  <c r="C25" i="778"/>
  <c r="B25" i="778"/>
  <c r="C26" i="778"/>
  <c r="E153" i="778"/>
  <c r="B26" i="778"/>
  <c r="AG28" i="778"/>
  <c r="E143" i="778"/>
  <c r="C16" i="778"/>
  <c r="B16" i="778"/>
  <c r="C28" i="778"/>
  <c r="E155" i="778"/>
  <c r="B28" i="778"/>
  <c r="E141" i="778"/>
  <c r="C14" i="778"/>
  <c r="B14" i="778"/>
  <c r="AF11" i="778"/>
  <c r="A12" i="778"/>
  <c r="AI32" i="778"/>
  <c r="AA8" i="778"/>
  <c r="E147" i="778"/>
  <c r="C20" i="778"/>
  <c r="B20" i="778"/>
  <c r="E136" i="778"/>
  <c r="C9" i="778"/>
  <c r="B9" i="778"/>
  <c r="AG17" i="778"/>
  <c r="E142" i="778"/>
  <c r="B15" i="778"/>
  <c r="C15" i="778"/>
  <c r="E146" i="778"/>
  <c r="C19" i="778"/>
  <c r="B19" i="778"/>
  <c r="E148" i="778"/>
  <c r="C21" i="778"/>
  <c r="B21" i="778"/>
  <c r="AG16" i="778"/>
  <c r="E144" i="778"/>
  <c r="B17" i="778"/>
  <c r="C17" i="778"/>
  <c r="C27" i="778"/>
  <c r="E154" i="778"/>
  <c r="B27" i="778"/>
  <c r="D92" i="775"/>
  <c r="B97" i="774"/>
  <c r="B98" i="774"/>
  <c r="D89" i="773"/>
  <c r="D93" i="773"/>
  <c r="D85" i="773"/>
  <c r="D95" i="773"/>
  <c r="BL21" i="777"/>
  <c r="AH8" i="777"/>
  <c r="AH19" i="777"/>
  <c r="AI19" i="777" s="1"/>
  <c r="AA19" i="777" s="1"/>
  <c r="AH22" i="777"/>
  <c r="AI22" i="777" s="1"/>
  <c r="AA22" i="777" s="1"/>
  <c r="AH9" i="777"/>
  <c r="AI9" i="777" s="1"/>
  <c r="AA9" i="777" s="1"/>
  <c r="AH27" i="777"/>
  <c r="AI27" i="777" s="1"/>
  <c r="AA27" i="777" s="1"/>
  <c r="AH30" i="777"/>
  <c r="AI30" i="777" s="1"/>
  <c r="AA30" i="777" s="1"/>
  <c r="AH15" i="777"/>
  <c r="AI15" i="777" s="1"/>
  <c r="AA15" i="777" s="1"/>
  <c r="O15" i="777" s="1"/>
  <c r="M15" i="777" s="1"/>
  <c r="AH17" i="777"/>
  <c r="AI17" i="777" s="1"/>
  <c r="AA17" i="777" s="1"/>
  <c r="O17" i="777" s="1"/>
  <c r="M17" i="777" s="1"/>
  <c r="AG16" i="777"/>
  <c r="AE16" i="777"/>
  <c r="I143" i="777" s="1"/>
  <c r="O16" i="777"/>
  <c r="M16" i="777" s="1"/>
  <c r="AE26" i="777"/>
  <c r="I153" i="777" s="1"/>
  <c r="O26" i="777"/>
  <c r="M26" i="777" s="1"/>
  <c r="AG26" i="777"/>
  <c r="O21" i="777"/>
  <c r="M21" i="777" s="1"/>
  <c r="AG21" i="777"/>
  <c r="AE21" i="777"/>
  <c r="I148" i="777" s="1"/>
  <c r="AE24" i="777"/>
  <c r="I151" i="777" s="1"/>
  <c r="O24" i="777"/>
  <c r="M24" i="777" s="1"/>
  <c r="AG24" i="777"/>
  <c r="AG12" i="777"/>
  <c r="O12" i="777"/>
  <c r="M12" i="777" s="1"/>
  <c r="AE12" i="777"/>
  <c r="I139" i="777" s="1"/>
  <c r="AF11" i="777"/>
  <c r="A12" i="777"/>
  <c r="AG23" i="777"/>
  <c r="O23" i="777"/>
  <c r="M23" i="777" s="1"/>
  <c r="AE23" i="777"/>
  <c r="I150" i="777" s="1"/>
  <c r="AE10" i="777"/>
  <c r="I137" i="777" s="1"/>
  <c r="O10" i="777"/>
  <c r="M10" i="777" s="1"/>
  <c r="AG10" i="777"/>
  <c r="AG20" i="777"/>
  <c r="AE20" i="777"/>
  <c r="I147" i="777" s="1"/>
  <c r="O20" i="777"/>
  <c r="M20" i="777" s="1"/>
  <c r="AE25" i="777"/>
  <c r="I152" i="777" s="1"/>
  <c r="AG25" i="777"/>
  <c r="O25" i="777"/>
  <c r="M25" i="777" s="1"/>
  <c r="H63" i="777"/>
  <c r="AB33" i="777"/>
  <c r="P8" i="777"/>
  <c r="AE29" i="777"/>
  <c r="I156" i="777" s="1"/>
  <c r="AG29" i="777"/>
  <c r="O29" i="777"/>
  <c r="M29" i="777" s="1"/>
  <c r="AG18" i="777"/>
  <c r="AE18" i="777"/>
  <c r="I145" i="777" s="1"/>
  <c r="O18" i="777"/>
  <c r="M18" i="777" s="1"/>
  <c r="AE28" i="777"/>
  <c r="I155" i="777" s="1"/>
  <c r="O28" i="777"/>
  <c r="M28" i="777" s="1"/>
  <c r="AG28" i="777"/>
  <c r="AG31" i="777"/>
  <c r="O31" i="777"/>
  <c r="M31" i="777" s="1"/>
  <c r="AE31" i="777"/>
  <c r="I158" i="777" s="1"/>
  <c r="AG11" i="777"/>
  <c r="AE11" i="777"/>
  <c r="I138" i="777" s="1"/>
  <c r="O11" i="777"/>
  <c r="M11" i="777" s="1"/>
  <c r="AG14" i="777"/>
  <c r="AE14" i="777"/>
  <c r="I141" i="777" s="1"/>
  <c r="O14" i="777"/>
  <c r="M14" i="777" s="1"/>
  <c r="D97" i="777"/>
  <c r="D98" i="777"/>
  <c r="AI8" i="777"/>
  <c r="AG19" i="777"/>
  <c r="AE19" i="777"/>
  <c r="I146" i="777" s="1"/>
  <c r="O19" i="777"/>
  <c r="M19" i="777" s="1"/>
  <c r="AE22" i="777"/>
  <c r="I149" i="777" s="1"/>
  <c r="O22" i="777"/>
  <c r="M22" i="777" s="1"/>
  <c r="AG22" i="777"/>
  <c r="AG13" i="777"/>
  <c r="AE13" i="777"/>
  <c r="I140" i="777" s="1"/>
  <c r="O13" i="777"/>
  <c r="M13" i="777" s="1"/>
  <c r="AG9" i="777"/>
  <c r="AE9" i="777"/>
  <c r="I136" i="777" s="1"/>
  <c r="O9" i="777"/>
  <c r="M9" i="777" s="1"/>
  <c r="AE27" i="777"/>
  <c r="I154" i="777" s="1"/>
  <c r="AG27" i="777"/>
  <c r="O27" i="777"/>
  <c r="M27" i="777" s="1"/>
  <c r="AE30" i="777"/>
  <c r="I157" i="777" s="1"/>
  <c r="O30" i="777"/>
  <c r="M30" i="777" s="1"/>
  <c r="AG30" i="777"/>
  <c r="AH8" i="776" a="1"/>
  <c r="AH27" i="776" s="1"/>
  <c r="AI27" i="776" s="1"/>
  <c r="AA27" i="776" s="1"/>
  <c r="BL17" i="774"/>
  <c r="AO40" i="774" a="1"/>
  <c r="AO53" i="774" s="1"/>
  <c r="AB21" i="774" s="1"/>
  <c r="P21" i="774" s="1"/>
  <c r="N21" i="774" s="1"/>
  <c r="F148" i="774" s="1"/>
  <c r="AJ32" i="776"/>
  <c r="BL17" i="776"/>
  <c r="AF11" i="776"/>
  <c r="A12" i="776"/>
  <c r="BL10" i="776"/>
  <c r="BL21" i="776" s="1"/>
  <c r="Q33" i="776"/>
  <c r="R33" i="776"/>
  <c r="D33" i="776"/>
  <c r="B98" i="776"/>
  <c r="D80" i="776"/>
  <c r="B97" i="776"/>
  <c r="AO40" i="776" a="1"/>
  <c r="D159" i="776"/>
  <c r="G159" i="776"/>
  <c r="F63" i="776"/>
  <c r="C97" i="776"/>
  <c r="H40" i="776"/>
  <c r="H62" i="776"/>
  <c r="AH8" i="775" a="1"/>
  <c r="AF11" i="775"/>
  <c r="A12" i="775"/>
  <c r="R33" i="775"/>
  <c r="S8" i="775"/>
  <c r="S33" i="775" s="1"/>
  <c r="B98" i="775"/>
  <c r="B97" i="775"/>
  <c r="D159" i="775"/>
  <c r="BL10" i="775"/>
  <c r="AO40" i="775" a="1"/>
  <c r="BL17" i="775"/>
  <c r="F63" i="775"/>
  <c r="D80" i="775"/>
  <c r="G159" i="775"/>
  <c r="H40" i="775"/>
  <c r="H41" i="775"/>
  <c r="H42" i="775"/>
  <c r="H43" i="775"/>
  <c r="AH8" i="774" a="1"/>
  <c r="H39" i="774"/>
  <c r="AO52" i="774"/>
  <c r="AB20" i="774" s="1"/>
  <c r="P20" i="774" s="1"/>
  <c r="N20" i="774" s="1"/>
  <c r="F147" i="774" s="1"/>
  <c r="F63" i="774"/>
  <c r="A10" i="774"/>
  <c r="AO42" i="774"/>
  <c r="AB10" i="774" s="1"/>
  <c r="P10" i="774" s="1"/>
  <c r="N10" i="774" s="1"/>
  <c r="F137" i="774" s="1"/>
  <c r="H49" i="774"/>
  <c r="D97" i="774"/>
  <c r="BL10" i="774"/>
  <c r="BL21" i="774" s="1"/>
  <c r="H53" i="774"/>
  <c r="G159" i="774"/>
  <c r="R33" i="774"/>
  <c r="S8" i="774"/>
  <c r="S33" i="774" s="1"/>
  <c r="H41" i="774"/>
  <c r="H57" i="774"/>
  <c r="AJ32" i="774"/>
  <c r="H45" i="774"/>
  <c r="H61" i="774"/>
  <c r="H62" i="774"/>
  <c r="AH8" i="773" a="1"/>
  <c r="AH24" i="773" s="1"/>
  <c r="AI24" i="773" s="1"/>
  <c r="AA24" i="773" s="1"/>
  <c r="Q33" i="773"/>
  <c r="BL10" i="773"/>
  <c r="S8" i="773"/>
  <c r="S33" i="773" s="1"/>
  <c r="R33" i="773"/>
  <c r="AO40" i="773" a="1"/>
  <c r="BL17" i="773"/>
  <c r="A13" i="773"/>
  <c r="AJ32" i="773"/>
  <c r="B98" i="773"/>
  <c r="B97" i="773"/>
  <c r="D80" i="773"/>
  <c r="D159" i="773"/>
  <c r="H40" i="773"/>
  <c r="D81" i="773"/>
  <c r="H39" i="773"/>
  <c r="H63" i="773" s="1"/>
  <c r="F63" i="773"/>
  <c r="G159" i="773"/>
  <c r="H41" i="773"/>
  <c r="H43" i="773"/>
  <c r="H62" i="773"/>
  <c r="K158" i="772"/>
  <c r="G158" i="772"/>
  <c r="D158" i="772"/>
  <c r="K157" i="772"/>
  <c r="G157" i="772"/>
  <c r="D157" i="772"/>
  <c r="K156" i="772"/>
  <c r="G156" i="772"/>
  <c r="D156" i="772"/>
  <c r="K155" i="772"/>
  <c r="G155" i="772"/>
  <c r="D155" i="772"/>
  <c r="K154" i="772"/>
  <c r="G154" i="772"/>
  <c r="D154" i="772"/>
  <c r="K153" i="772"/>
  <c r="G153" i="772"/>
  <c r="D153" i="772"/>
  <c r="K152" i="772"/>
  <c r="G152" i="772"/>
  <c r="D152" i="772"/>
  <c r="K151" i="772"/>
  <c r="G151" i="772"/>
  <c r="D151" i="772"/>
  <c r="K150" i="772"/>
  <c r="G150" i="772"/>
  <c r="D150" i="772"/>
  <c r="K149" i="772"/>
  <c r="G149" i="772"/>
  <c r="D149" i="772"/>
  <c r="K148" i="772"/>
  <c r="G148" i="772"/>
  <c r="D148" i="772"/>
  <c r="K147" i="772"/>
  <c r="G147" i="772"/>
  <c r="D147" i="772"/>
  <c r="K146" i="772"/>
  <c r="G146" i="772"/>
  <c r="D146" i="772"/>
  <c r="K145" i="772"/>
  <c r="G145" i="772"/>
  <c r="D145" i="772"/>
  <c r="K144" i="772"/>
  <c r="G144" i="772"/>
  <c r="D144" i="772"/>
  <c r="K143" i="772"/>
  <c r="G143" i="772"/>
  <c r="D143" i="772"/>
  <c r="K142" i="772"/>
  <c r="G142" i="772"/>
  <c r="D142" i="772"/>
  <c r="K141" i="772"/>
  <c r="G141" i="772"/>
  <c r="D141" i="772"/>
  <c r="K140" i="772"/>
  <c r="G140" i="772"/>
  <c r="D140" i="772"/>
  <c r="K139" i="772"/>
  <c r="G139" i="772"/>
  <c r="D139" i="772"/>
  <c r="K138" i="772"/>
  <c r="G138" i="772"/>
  <c r="D138" i="772"/>
  <c r="K137" i="772"/>
  <c r="G137" i="772"/>
  <c r="D137" i="772"/>
  <c r="K136" i="772"/>
  <c r="G136" i="772"/>
  <c r="D136" i="772"/>
  <c r="A136" i="772"/>
  <c r="A137" i="772" s="1"/>
  <c r="A138" i="772" s="1"/>
  <c r="A139" i="772" s="1"/>
  <c r="A140" i="772" s="1"/>
  <c r="A141" i="772" s="1"/>
  <c r="A142" i="772" s="1"/>
  <c r="A143" i="772" s="1"/>
  <c r="A144" i="772" s="1"/>
  <c r="A145" i="772" s="1"/>
  <c r="A146" i="772" s="1"/>
  <c r="A147" i="772" s="1"/>
  <c r="A148" i="772" s="1"/>
  <c r="A149" i="772" s="1"/>
  <c r="A150" i="772" s="1"/>
  <c r="A151" i="772" s="1"/>
  <c r="A152" i="772" s="1"/>
  <c r="A153" i="772" s="1"/>
  <c r="A154" i="772" s="1"/>
  <c r="A155" i="772" s="1"/>
  <c r="A156" i="772" s="1"/>
  <c r="A157" i="772" s="1"/>
  <c r="A158" i="772" s="1"/>
  <c r="K135" i="772"/>
  <c r="G135" i="772"/>
  <c r="G159" i="772" s="1"/>
  <c r="D135" i="772"/>
  <c r="D159" i="772" s="1"/>
  <c r="B124" i="772"/>
  <c r="C124" i="772" s="1"/>
  <c r="B123" i="772"/>
  <c r="C123" i="772" s="1"/>
  <c r="B122" i="772"/>
  <c r="C122" i="772" s="1"/>
  <c r="B121" i="772"/>
  <c r="C121" i="772" s="1"/>
  <c r="B120" i="772"/>
  <c r="C120" i="772" s="1"/>
  <c r="B119" i="772"/>
  <c r="C119" i="772" s="1"/>
  <c r="B118" i="772"/>
  <c r="C118" i="772" s="1"/>
  <c r="B117" i="772"/>
  <c r="C117" i="772" s="1"/>
  <c r="B116" i="772"/>
  <c r="C116" i="772" s="1"/>
  <c r="B115" i="772"/>
  <c r="C115" i="772" s="1"/>
  <c r="B114" i="772"/>
  <c r="C114" i="772" s="1"/>
  <c r="B113" i="772"/>
  <c r="C113" i="772" s="1"/>
  <c r="B112" i="772"/>
  <c r="C112" i="772" s="1"/>
  <c r="B111" i="772"/>
  <c r="C111" i="772" s="1"/>
  <c r="B110" i="772"/>
  <c r="C110" i="772" s="1"/>
  <c r="A110" i="772"/>
  <c r="A111" i="772" s="1"/>
  <c r="A112" i="772" s="1"/>
  <c r="A113" i="772" s="1"/>
  <c r="A114" i="772" s="1"/>
  <c r="A115" i="772" s="1"/>
  <c r="A116" i="772" s="1"/>
  <c r="A117" i="772" s="1"/>
  <c r="A118" i="772" s="1"/>
  <c r="A119" i="772" s="1"/>
  <c r="A120" i="772" s="1"/>
  <c r="A121" i="772" s="1"/>
  <c r="A122" i="772" s="1"/>
  <c r="A123" i="772" s="1"/>
  <c r="A124" i="772" s="1"/>
  <c r="B109" i="772"/>
  <c r="C109" i="772" s="1"/>
  <c r="C126" i="772" s="1"/>
  <c r="C95" i="772"/>
  <c r="D95" i="772" s="1"/>
  <c r="B95" i="772"/>
  <c r="C94" i="772"/>
  <c r="B94" i="772"/>
  <c r="D94" i="772" s="1"/>
  <c r="C93" i="772"/>
  <c r="B93" i="772"/>
  <c r="C92" i="772"/>
  <c r="B92" i="772"/>
  <c r="D92" i="772" s="1"/>
  <c r="C91" i="772"/>
  <c r="D91" i="772" s="1"/>
  <c r="B91" i="772"/>
  <c r="C90" i="772"/>
  <c r="B90" i="772"/>
  <c r="D90" i="772" s="1"/>
  <c r="C89" i="772"/>
  <c r="B89" i="772"/>
  <c r="C88" i="772"/>
  <c r="B88" i="772"/>
  <c r="D88" i="772" s="1"/>
  <c r="C87" i="772"/>
  <c r="D87" i="772" s="1"/>
  <c r="B87" i="772"/>
  <c r="C86" i="772"/>
  <c r="B86" i="772"/>
  <c r="D86" i="772" s="1"/>
  <c r="C85" i="772"/>
  <c r="B85" i="772"/>
  <c r="C84" i="772"/>
  <c r="B84" i="772"/>
  <c r="D84" i="772" s="1"/>
  <c r="C83" i="772"/>
  <c r="D83" i="772" s="1"/>
  <c r="B83" i="772"/>
  <c r="C82" i="772"/>
  <c r="B82" i="772"/>
  <c r="D82" i="772" s="1"/>
  <c r="C81" i="772"/>
  <c r="B81" i="772"/>
  <c r="C80" i="772"/>
  <c r="C98" i="772" s="1"/>
  <c r="B80" i="772"/>
  <c r="G63" i="772"/>
  <c r="F63" i="772"/>
  <c r="D63" i="772"/>
  <c r="M62" i="772"/>
  <c r="F62" i="772"/>
  <c r="M61" i="772"/>
  <c r="F61" i="772"/>
  <c r="H61" i="772" s="1"/>
  <c r="M60" i="772"/>
  <c r="F60" i="772"/>
  <c r="H60" i="772" s="1"/>
  <c r="M59" i="772"/>
  <c r="F59" i="772"/>
  <c r="H59" i="772" s="1"/>
  <c r="M58" i="772"/>
  <c r="F58" i="772"/>
  <c r="H58" i="772" s="1"/>
  <c r="M57" i="772"/>
  <c r="F57" i="772"/>
  <c r="H57" i="772" s="1"/>
  <c r="M56" i="772"/>
  <c r="F56" i="772"/>
  <c r="H56" i="772" s="1"/>
  <c r="M55" i="772"/>
  <c r="F55" i="772"/>
  <c r="H55" i="772" s="1"/>
  <c r="M54" i="772"/>
  <c r="F54" i="772"/>
  <c r="H54" i="772" s="1"/>
  <c r="M53" i="772"/>
  <c r="F53" i="772"/>
  <c r="H53" i="772" s="1"/>
  <c r="M52" i="772"/>
  <c r="F52" i="772"/>
  <c r="H52" i="772" s="1"/>
  <c r="M51" i="772"/>
  <c r="F51" i="772"/>
  <c r="H51" i="772" s="1"/>
  <c r="M50" i="772"/>
  <c r="F50" i="772"/>
  <c r="H50" i="772" s="1"/>
  <c r="M49" i="772"/>
  <c r="F49" i="772"/>
  <c r="H49" i="772" s="1"/>
  <c r="M48" i="772"/>
  <c r="F48" i="772"/>
  <c r="H48" i="772" s="1"/>
  <c r="M47" i="772"/>
  <c r="F47" i="772"/>
  <c r="H47" i="772" s="1"/>
  <c r="M46" i="772"/>
  <c r="F46" i="772"/>
  <c r="H46" i="772" s="1"/>
  <c r="M45" i="772"/>
  <c r="F45" i="772"/>
  <c r="H45" i="772" s="1"/>
  <c r="M44" i="772"/>
  <c r="F44" i="772"/>
  <c r="H44" i="772" s="1"/>
  <c r="M43" i="772"/>
  <c r="F43" i="772"/>
  <c r="M42" i="772"/>
  <c r="F42" i="772"/>
  <c r="H42" i="772" s="1"/>
  <c r="M41" i="772"/>
  <c r="F41" i="772"/>
  <c r="M40" i="772"/>
  <c r="H40" i="772"/>
  <c r="F40" i="772"/>
  <c r="A40" i="772"/>
  <c r="A41" i="772" s="1"/>
  <c r="A42" i="772" s="1"/>
  <c r="A43" i="772" s="1"/>
  <c r="A44" i="772" s="1"/>
  <c r="A45" i="772" s="1"/>
  <c r="A46" i="772" s="1"/>
  <c r="A47" i="772" s="1"/>
  <c r="A48" i="772" s="1"/>
  <c r="A49" i="772" s="1"/>
  <c r="A50" i="772" s="1"/>
  <c r="A51" i="772" s="1"/>
  <c r="A52" i="772" s="1"/>
  <c r="A53" i="772" s="1"/>
  <c r="A54" i="772" s="1"/>
  <c r="A55" i="772" s="1"/>
  <c r="A56" i="772" s="1"/>
  <c r="A57" i="772" s="1"/>
  <c r="A58" i="772" s="1"/>
  <c r="A59" i="772" s="1"/>
  <c r="A60" i="772" s="1"/>
  <c r="A61" i="772" s="1"/>
  <c r="A62" i="772" s="1"/>
  <c r="M39" i="772"/>
  <c r="H39" i="772"/>
  <c r="F39" i="772"/>
  <c r="AD33" i="772"/>
  <c r="AC33" i="772"/>
  <c r="L33" i="772"/>
  <c r="K33" i="772"/>
  <c r="J33" i="772"/>
  <c r="I33" i="772"/>
  <c r="H33" i="772"/>
  <c r="G33" i="772"/>
  <c r="F33" i="772"/>
  <c r="AJ31" i="772"/>
  <c r="S31" i="772"/>
  <c r="R31" i="772"/>
  <c r="Q31" i="772"/>
  <c r="D31" i="772"/>
  <c r="AJ30" i="772"/>
  <c r="S30" i="772"/>
  <c r="R30" i="772"/>
  <c r="Q30" i="772"/>
  <c r="D30" i="772"/>
  <c r="AJ29" i="772"/>
  <c r="S29" i="772"/>
  <c r="R29" i="772"/>
  <c r="Q29" i="772"/>
  <c r="D29" i="772"/>
  <c r="AJ28" i="772"/>
  <c r="S28" i="772"/>
  <c r="R28" i="772"/>
  <c r="Q28" i="772"/>
  <c r="D28" i="772"/>
  <c r="AJ27" i="772"/>
  <c r="S27" i="772"/>
  <c r="R27" i="772"/>
  <c r="Q27" i="772"/>
  <c r="D27" i="772"/>
  <c r="AJ26" i="772"/>
  <c r="S26" i="772"/>
  <c r="R26" i="772"/>
  <c r="Q26" i="772"/>
  <c r="D26" i="772"/>
  <c r="AJ25" i="772"/>
  <c r="S25" i="772"/>
  <c r="R25" i="772"/>
  <c r="Q25" i="772"/>
  <c r="D25" i="772"/>
  <c r="AJ24" i="772"/>
  <c r="S24" i="772"/>
  <c r="R24" i="772"/>
  <c r="Q24" i="772"/>
  <c r="D24" i="772"/>
  <c r="AJ23" i="772"/>
  <c r="S23" i="772"/>
  <c r="R23" i="772"/>
  <c r="Q23" i="772"/>
  <c r="D23" i="772"/>
  <c r="AJ22" i="772"/>
  <c r="R22" i="772"/>
  <c r="S22" i="772" s="1"/>
  <c r="Q22" i="772"/>
  <c r="D22" i="772"/>
  <c r="AJ21" i="772"/>
  <c r="R21" i="772"/>
  <c r="S21" i="772" s="1"/>
  <c r="Q21" i="772"/>
  <c r="D21" i="772"/>
  <c r="AJ20" i="772"/>
  <c r="R20" i="772"/>
  <c r="S20" i="772" s="1"/>
  <c r="Q20" i="772"/>
  <c r="D20" i="772"/>
  <c r="BL19" i="772"/>
  <c r="AJ19" i="772"/>
  <c r="R19" i="772"/>
  <c r="S19" i="772" s="1"/>
  <c r="Q19" i="772"/>
  <c r="D19" i="772"/>
  <c r="BL18" i="772"/>
  <c r="AJ18" i="772"/>
  <c r="R18" i="772"/>
  <c r="S18" i="772" s="1"/>
  <c r="Q18" i="772"/>
  <c r="D18" i="772"/>
  <c r="BJ17" i="772"/>
  <c r="BI17" i="772"/>
  <c r="BH17" i="772"/>
  <c r="BG17" i="772"/>
  <c r="BF17" i="772"/>
  <c r="BE17" i="772"/>
  <c r="BD17" i="772"/>
  <c r="BC17" i="772"/>
  <c r="BB17" i="772"/>
  <c r="BA17" i="772"/>
  <c r="AZ17" i="772"/>
  <c r="AY17" i="772"/>
  <c r="AX17" i="772"/>
  <c r="AW17" i="772"/>
  <c r="AV17" i="772"/>
  <c r="AU17" i="772"/>
  <c r="AT17" i="772"/>
  <c r="AS17" i="772"/>
  <c r="AR17" i="772"/>
  <c r="AQ17" i="772"/>
  <c r="AP17" i="772"/>
  <c r="AO17" i="772"/>
  <c r="AN17" i="772"/>
  <c r="AM17" i="772"/>
  <c r="AJ17" i="772"/>
  <c r="S17" i="772"/>
  <c r="R17" i="772"/>
  <c r="Q17" i="772"/>
  <c r="D17" i="772"/>
  <c r="AJ16" i="772"/>
  <c r="R16" i="772"/>
  <c r="S16" i="772" s="1"/>
  <c r="Q16" i="772"/>
  <c r="D16" i="772"/>
  <c r="AJ15" i="772"/>
  <c r="S15" i="772"/>
  <c r="R15" i="772"/>
  <c r="Q15" i="772"/>
  <c r="D15" i="772"/>
  <c r="AJ14" i="772"/>
  <c r="R14" i="772"/>
  <c r="S14" i="772" s="1"/>
  <c r="Q14" i="772"/>
  <c r="D14" i="772"/>
  <c r="BL13" i="772"/>
  <c r="AJ13" i="772"/>
  <c r="R13" i="772"/>
  <c r="S13" i="772" s="1"/>
  <c r="Q13" i="772"/>
  <c r="D13" i="772"/>
  <c r="BL12" i="772"/>
  <c r="AJ12" i="772"/>
  <c r="R12" i="772"/>
  <c r="S12" i="772" s="1"/>
  <c r="Q12" i="772"/>
  <c r="D12" i="772"/>
  <c r="BL11" i="772"/>
  <c r="AJ11" i="772"/>
  <c r="R11" i="772"/>
  <c r="S11" i="772" s="1"/>
  <c r="Q11" i="772"/>
  <c r="D11" i="772"/>
  <c r="A11" i="772"/>
  <c r="A12" i="772" s="1"/>
  <c r="BJ10" i="772"/>
  <c r="BJ5" i="772" s="1"/>
  <c r="BI10" i="772"/>
  <c r="BH10" i="772"/>
  <c r="BG10" i="772"/>
  <c r="BF10" i="772"/>
  <c r="BF5" i="772" s="1"/>
  <c r="BE10" i="772"/>
  <c r="BD10" i="772"/>
  <c r="BD5" i="772" s="1"/>
  <c r="BC10" i="772"/>
  <c r="BC5" i="772" s="1"/>
  <c r="BB10" i="772"/>
  <c r="BB5" i="772" s="1"/>
  <c r="BA10" i="772"/>
  <c r="BA5" i="772" s="1"/>
  <c r="AZ10" i="772"/>
  <c r="AZ5" i="772" s="1"/>
  <c r="AY10" i="772"/>
  <c r="AY5" i="772" s="1"/>
  <c r="AX10" i="772"/>
  <c r="AX5" i="772" s="1"/>
  <c r="AW10" i="772"/>
  <c r="AW5" i="772" s="1"/>
  <c r="AV10" i="772"/>
  <c r="AV5" i="772" s="1"/>
  <c r="AU10" i="772"/>
  <c r="AT10" i="772"/>
  <c r="AT5" i="772" s="1"/>
  <c r="AS10" i="772"/>
  <c r="AS5" i="772" s="1"/>
  <c r="AR10" i="772"/>
  <c r="AR5" i="772" s="1"/>
  <c r="AQ10" i="772"/>
  <c r="AQ5" i="772" s="1"/>
  <c r="AP10" i="772"/>
  <c r="AP5" i="772" s="1"/>
  <c r="AO10" i="772"/>
  <c r="AN10" i="772"/>
  <c r="AN5" i="772" s="1"/>
  <c r="AM10" i="772"/>
  <c r="AJ10" i="772"/>
  <c r="S10" i="772"/>
  <c r="R10" i="772"/>
  <c r="Q10" i="772"/>
  <c r="D10" i="772"/>
  <c r="AJ9" i="772"/>
  <c r="AF9" i="772"/>
  <c r="R9" i="772"/>
  <c r="S9" i="772" s="1"/>
  <c r="Q9" i="772"/>
  <c r="Q33" i="772" s="1"/>
  <c r="D9" i="772"/>
  <c r="A9" i="772"/>
  <c r="A10" i="772" s="1"/>
  <c r="AF10" i="772" s="1"/>
  <c r="AJ8" i="772"/>
  <c r="AJ32" i="772" s="1"/>
  <c r="AF8" i="772"/>
  <c r="R8" i="772"/>
  <c r="Q8" i="772"/>
  <c r="D8" i="772"/>
  <c r="B6" i="772"/>
  <c r="B133" i="772" s="1"/>
  <c r="BI5" i="772"/>
  <c r="BH5" i="772"/>
  <c r="BG5" i="772"/>
  <c r="BE5" i="772"/>
  <c r="AU5" i="772"/>
  <c r="AO5" i="772"/>
  <c r="AM5" i="772"/>
  <c r="AL5" i="772"/>
  <c r="AN4" i="772"/>
  <c r="AO4" i="772" s="1"/>
  <c r="AP4" i="772" s="1"/>
  <c r="AQ4" i="772" s="1"/>
  <c r="AR4" i="772" s="1"/>
  <c r="AS4" i="772" s="1"/>
  <c r="AT4" i="772" s="1"/>
  <c r="AU4" i="772" s="1"/>
  <c r="AV4" i="772" s="1"/>
  <c r="AW4" i="772" s="1"/>
  <c r="AX4" i="772" s="1"/>
  <c r="AY4" i="772" s="1"/>
  <c r="AZ4" i="772" s="1"/>
  <c r="BA4" i="772" s="1"/>
  <c r="BB4" i="772" s="1"/>
  <c r="BC4" i="772" s="1"/>
  <c r="BD4" i="772" s="1"/>
  <c r="BE4" i="772" s="1"/>
  <c r="BF4" i="772" s="1"/>
  <c r="BG4" i="772" s="1"/>
  <c r="BH4" i="772" s="1"/>
  <c r="BI4" i="772" s="1"/>
  <c r="BJ4" i="772" s="1"/>
  <c r="O4" i="772"/>
  <c r="A16" i="783" l="1"/>
  <c r="AF15" i="783"/>
  <c r="B33" i="783"/>
  <c r="B135" i="783"/>
  <c r="B159" i="783" s="1"/>
  <c r="F74" i="783"/>
  <c r="F99" i="783" s="1"/>
  <c r="K39" i="783"/>
  <c r="D103" i="783"/>
  <c r="T8" i="783"/>
  <c r="C33" i="783"/>
  <c r="O3" i="783" s="1"/>
  <c r="C135" i="783"/>
  <c r="C159" i="783" s="1"/>
  <c r="E8" i="783"/>
  <c r="E135" i="782"/>
  <c r="E159" i="782" s="1"/>
  <c r="M33" i="782"/>
  <c r="C8" i="782"/>
  <c r="B8" i="782"/>
  <c r="AF14" i="782"/>
  <c r="A15" i="782"/>
  <c r="AE33" i="781"/>
  <c r="I135" i="781"/>
  <c r="AF14" i="781"/>
  <c r="A15" i="781"/>
  <c r="O33" i="781"/>
  <c r="M8" i="781"/>
  <c r="AF14" i="780"/>
  <c r="A15" i="780"/>
  <c r="M33" i="780"/>
  <c r="B8" i="780"/>
  <c r="C8" i="780"/>
  <c r="E135" i="780"/>
  <c r="E159" i="780" s="1"/>
  <c r="B150" i="779"/>
  <c r="F89" i="779"/>
  <c r="B138" i="779"/>
  <c r="F77" i="779"/>
  <c r="D123" i="779"/>
  <c r="C155" i="779"/>
  <c r="K59" i="779"/>
  <c r="L59" i="779" s="1"/>
  <c r="T28" i="779"/>
  <c r="E28" i="779"/>
  <c r="B59" i="779" s="1"/>
  <c r="C59" i="779" s="1"/>
  <c r="D125" i="779"/>
  <c r="C157" i="779"/>
  <c r="T30" i="779"/>
  <c r="K61" i="779"/>
  <c r="L61" i="779" s="1"/>
  <c r="E30" i="779"/>
  <c r="B61" i="779" s="1"/>
  <c r="C61" i="779" s="1"/>
  <c r="D118" i="779"/>
  <c r="C150" i="779"/>
  <c r="K54" i="779"/>
  <c r="L54" i="779" s="1"/>
  <c r="E23" i="779"/>
  <c r="B54" i="779" s="1"/>
  <c r="C54" i="779" s="1"/>
  <c r="T23" i="779"/>
  <c r="C138" i="779"/>
  <c r="D106" i="779"/>
  <c r="T11" i="779"/>
  <c r="E11" i="779"/>
  <c r="B42" i="779" s="1"/>
  <c r="C42" i="779" s="1"/>
  <c r="K42" i="779"/>
  <c r="L42" i="779" s="1"/>
  <c r="F135" i="779"/>
  <c r="F159" i="779" s="1"/>
  <c r="N33" i="779"/>
  <c r="B155" i="779"/>
  <c r="F94" i="779"/>
  <c r="D116" i="779"/>
  <c r="T21" i="779"/>
  <c r="E21" i="779"/>
  <c r="B52" i="779" s="1"/>
  <c r="C52" i="779" s="1"/>
  <c r="C148" i="779"/>
  <c r="K52" i="779"/>
  <c r="L52" i="779" s="1"/>
  <c r="D120" i="779"/>
  <c r="C152" i="779"/>
  <c r="E25" i="779"/>
  <c r="B56" i="779" s="1"/>
  <c r="C56" i="779" s="1"/>
  <c r="K56" i="779"/>
  <c r="L56" i="779" s="1"/>
  <c r="T25" i="779"/>
  <c r="B153" i="779"/>
  <c r="F92" i="779"/>
  <c r="D110" i="779"/>
  <c r="C142" i="779"/>
  <c r="E15" i="779"/>
  <c r="B46" i="779" s="1"/>
  <c r="C46" i="779" s="1"/>
  <c r="T15" i="779"/>
  <c r="K46" i="779"/>
  <c r="L46" i="779" s="1"/>
  <c r="C158" i="779"/>
  <c r="D126" i="779"/>
  <c r="T31" i="779"/>
  <c r="E31" i="779"/>
  <c r="B62" i="779" s="1"/>
  <c r="C62" i="779" s="1"/>
  <c r="K62" i="779"/>
  <c r="L62" i="779" s="1"/>
  <c r="B152" i="779"/>
  <c r="F91" i="779"/>
  <c r="B142" i="779"/>
  <c r="F81" i="779"/>
  <c r="B148" i="779"/>
  <c r="F87" i="779"/>
  <c r="B147" i="779"/>
  <c r="F86" i="779"/>
  <c r="C153" i="779"/>
  <c r="D121" i="779"/>
  <c r="E26" i="779"/>
  <c r="B57" i="779" s="1"/>
  <c r="C57" i="779" s="1"/>
  <c r="T26" i="779"/>
  <c r="K57" i="779"/>
  <c r="L57" i="779" s="1"/>
  <c r="B156" i="779"/>
  <c r="F95" i="779"/>
  <c r="B145" i="779"/>
  <c r="F84" i="779"/>
  <c r="B144" i="779"/>
  <c r="F83" i="779"/>
  <c r="B136" i="779"/>
  <c r="F75" i="779"/>
  <c r="D115" i="779"/>
  <c r="C147" i="779"/>
  <c r="K51" i="779"/>
  <c r="L51" i="779" s="1"/>
  <c r="E20" i="779"/>
  <c r="B51" i="779" s="1"/>
  <c r="C51" i="779" s="1"/>
  <c r="T20" i="779"/>
  <c r="B146" i="779"/>
  <c r="F85" i="779"/>
  <c r="D124" i="779"/>
  <c r="C156" i="779"/>
  <c r="E29" i="779"/>
  <c r="B60" i="779" s="1"/>
  <c r="C60" i="779" s="1"/>
  <c r="K60" i="779"/>
  <c r="L60" i="779" s="1"/>
  <c r="T29" i="779"/>
  <c r="C151" i="779"/>
  <c r="D119" i="779"/>
  <c r="K55" i="779"/>
  <c r="L55" i="779" s="1"/>
  <c r="E24" i="779"/>
  <c r="B55" i="779" s="1"/>
  <c r="C55" i="779" s="1"/>
  <c r="T24" i="779"/>
  <c r="D112" i="779"/>
  <c r="C144" i="779"/>
  <c r="K48" i="779"/>
  <c r="L48" i="779" s="1"/>
  <c r="E17" i="779"/>
  <c r="B48" i="779" s="1"/>
  <c r="C48" i="779" s="1"/>
  <c r="T17" i="779"/>
  <c r="C136" i="779"/>
  <c r="D104" i="779"/>
  <c r="K40" i="779"/>
  <c r="L40" i="779" s="1"/>
  <c r="T9" i="779"/>
  <c r="E9" i="779"/>
  <c r="B40" i="779" s="1"/>
  <c r="C40" i="779" s="1"/>
  <c r="B139" i="779"/>
  <c r="F78" i="779"/>
  <c r="C146" i="779"/>
  <c r="D114" i="779"/>
  <c r="K50" i="779"/>
  <c r="L50" i="779" s="1"/>
  <c r="E19" i="779"/>
  <c r="B50" i="779" s="1"/>
  <c r="C50" i="779" s="1"/>
  <c r="T19" i="779"/>
  <c r="C137" i="779"/>
  <c r="D105" i="779"/>
  <c r="K41" i="779"/>
  <c r="L41" i="779" s="1"/>
  <c r="E10" i="779"/>
  <c r="B41" i="779" s="1"/>
  <c r="C41" i="779" s="1"/>
  <c r="T10" i="779"/>
  <c r="B151" i="779"/>
  <c r="F90" i="779"/>
  <c r="C145" i="779"/>
  <c r="D113" i="779"/>
  <c r="E18" i="779"/>
  <c r="B49" i="779" s="1"/>
  <c r="C49" i="779" s="1"/>
  <c r="T18" i="779"/>
  <c r="K49" i="779"/>
  <c r="L49" i="779" s="1"/>
  <c r="D107" i="779"/>
  <c r="C139" i="779"/>
  <c r="K43" i="779"/>
  <c r="L43" i="779" s="1"/>
  <c r="T12" i="779"/>
  <c r="E12" i="779"/>
  <c r="B43" i="779" s="1"/>
  <c r="C43" i="779" s="1"/>
  <c r="B154" i="779"/>
  <c r="F93" i="779"/>
  <c r="B137" i="779"/>
  <c r="F76" i="779"/>
  <c r="B141" i="779"/>
  <c r="F80" i="779"/>
  <c r="AF14" i="779"/>
  <c r="A15" i="779"/>
  <c r="B158" i="779"/>
  <c r="F97" i="779"/>
  <c r="AA33" i="779"/>
  <c r="AG8" i="779"/>
  <c r="AG32" i="779" s="1"/>
  <c r="AE8" i="779"/>
  <c r="O8" i="779"/>
  <c r="B149" i="779"/>
  <c r="F88" i="779"/>
  <c r="B143" i="779"/>
  <c r="F82" i="779"/>
  <c r="C141" i="779"/>
  <c r="D109" i="779"/>
  <c r="K45" i="779"/>
  <c r="L45" i="779" s="1"/>
  <c r="T14" i="779"/>
  <c r="E14" i="779"/>
  <c r="B45" i="779" s="1"/>
  <c r="C45" i="779" s="1"/>
  <c r="B140" i="779"/>
  <c r="F79" i="779"/>
  <c r="C149" i="779"/>
  <c r="D117" i="779"/>
  <c r="E22" i="779"/>
  <c r="B53" i="779" s="1"/>
  <c r="C53" i="779" s="1"/>
  <c r="T22" i="779"/>
  <c r="K53" i="779"/>
  <c r="L53" i="779" s="1"/>
  <c r="B157" i="779"/>
  <c r="F96" i="779"/>
  <c r="C154" i="779"/>
  <c r="D122" i="779"/>
  <c r="T27" i="779"/>
  <c r="E27" i="779"/>
  <c r="B58" i="779" s="1"/>
  <c r="C58" i="779" s="1"/>
  <c r="K58" i="779"/>
  <c r="L58" i="779" s="1"/>
  <c r="C143" i="779"/>
  <c r="D111" i="779"/>
  <c r="K47" i="779"/>
  <c r="L47" i="779" s="1"/>
  <c r="T16" i="779"/>
  <c r="E16" i="779"/>
  <c r="B47" i="779" s="1"/>
  <c r="C47" i="779" s="1"/>
  <c r="D108" i="779"/>
  <c r="C140" i="779"/>
  <c r="T13" i="779"/>
  <c r="K44" i="779"/>
  <c r="L44" i="779" s="1"/>
  <c r="E13" i="779"/>
  <c r="B44" i="779" s="1"/>
  <c r="C44" i="779" s="1"/>
  <c r="H63" i="776"/>
  <c r="B148" i="778"/>
  <c r="F87" i="778"/>
  <c r="B136" i="778"/>
  <c r="F75" i="778"/>
  <c r="A13" i="778"/>
  <c r="AF12" i="778"/>
  <c r="B143" i="778"/>
  <c r="F82" i="778"/>
  <c r="D120" i="778"/>
  <c r="K56" i="778"/>
  <c r="L56" i="778" s="1"/>
  <c r="C152" i="778"/>
  <c r="T25" i="778"/>
  <c r="E25" i="778"/>
  <c r="B56" i="778" s="1"/>
  <c r="C56" i="778" s="1"/>
  <c r="C145" i="778"/>
  <c r="K49" i="778"/>
  <c r="L49" i="778" s="1"/>
  <c r="D113" i="778"/>
  <c r="E18" i="778"/>
  <c r="B49" i="778" s="1"/>
  <c r="C49" i="778" s="1"/>
  <c r="T18" i="778"/>
  <c r="B149" i="778"/>
  <c r="F88" i="778"/>
  <c r="C154" i="778"/>
  <c r="D122" i="778"/>
  <c r="K58" i="778"/>
  <c r="L58" i="778" s="1"/>
  <c r="T27" i="778"/>
  <c r="E27" i="778"/>
  <c r="B58" i="778" s="1"/>
  <c r="C58" i="778" s="1"/>
  <c r="B146" i="778"/>
  <c r="F85" i="778"/>
  <c r="C136" i="778"/>
  <c r="K40" i="778"/>
  <c r="L40" i="778" s="1"/>
  <c r="D104" i="778"/>
  <c r="T9" i="778"/>
  <c r="E9" i="778"/>
  <c r="B40" i="778" s="1"/>
  <c r="C40" i="778" s="1"/>
  <c r="K47" i="778"/>
  <c r="L47" i="778" s="1"/>
  <c r="C143" i="778"/>
  <c r="D111" i="778"/>
  <c r="T16" i="778"/>
  <c r="E16" i="778"/>
  <c r="B47" i="778" s="1"/>
  <c r="C47" i="778" s="1"/>
  <c r="B157" i="778"/>
  <c r="F96" i="778"/>
  <c r="B138" i="778"/>
  <c r="F77" i="778"/>
  <c r="C146" i="778"/>
  <c r="D114" i="778"/>
  <c r="K50" i="778"/>
  <c r="L50" i="778" s="1"/>
  <c r="T19" i="778"/>
  <c r="E19" i="778"/>
  <c r="B50" i="778" s="1"/>
  <c r="C50" i="778" s="1"/>
  <c r="B141" i="778"/>
  <c r="F80" i="778"/>
  <c r="B156" i="778"/>
  <c r="F95" i="778"/>
  <c r="B151" i="778"/>
  <c r="F90" i="778"/>
  <c r="C138" i="778"/>
  <c r="K42" i="778"/>
  <c r="L42" i="778" s="1"/>
  <c r="D106" i="778"/>
  <c r="E11" i="778"/>
  <c r="B42" i="778" s="1"/>
  <c r="C42" i="778" s="1"/>
  <c r="T11" i="778"/>
  <c r="B150" i="778"/>
  <c r="F89" i="778"/>
  <c r="D112" i="778"/>
  <c r="K48" i="778"/>
  <c r="L48" i="778" s="1"/>
  <c r="C144" i="778"/>
  <c r="T17" i="778"/>
  <c r="E17" i="778"/>
  <c r="B48" i="778" s="1"/>
  <c r="C48" i="778" s="1"/>
  <c r="B144" i="778"/>
  <c r="F83" i="778"/>
  <c r="B147" i="778"/>
  <c r="F86" i="778"/>
  <c r="K45" i="778"/>
  <c r="L45" i="778" s="1"/>
  <c r="C141" i="778"/>
  <c r="D109" i="778"/>
  <c r="T14" i="778"/>
  <c r="E14" i="778"/>
  <c r="B45" i="778" s="1"/>
  <c r="C45" i="778" s="1"/>
  <c r="D124" i="778"/>
  <c r="K60" i="778"/>
  <c r="L60" i="778" s="1"/>
  <c r="T29" i="778"/>
  <c r="E29" i="778"/>
  <c r="B60" i="778" s="1"/>
  <c r="C60" i="778" s="1"/>
  <c r="C156" i="778"/>
  <c r="D125" i="778"/>
  <c r="K61" i="778"/>
  <c r="L61" i="778" s="1"/>
  <c r="C157" i="778"/>
  <c r="E30" i="778"/>
  <c r="B61" i="778" s="1"/>
  <c r="C61" i="778" s="1"/>
  <c r="T30" i="778"/>
  <c r="D118" i="778"/>
  <c r="K54" i="778"/>
  <c r="L54" i="778" s="1"/>
  <c r="T23" i="778"/>
  <c r="E23" i="778"/>
  <c r="B54" i="778" s="1"/>
  <c r="C54" i="778" s="1"/>
  <c r="C150" i="778"/>
  <c r="D110" i="778"/>
  <c r="K46" i="778"/>
  <c r="L46" i="778" s="1"/>
  <c r="C142" i="778"/>
  <c r="T15" i="778"/>
  <c r="E15" i="778"/>
  <c r="B46" i="778" s="1"/>
  <c r="C46" i="778" s="1"/>
  <c r="K51" i="778"/>
  <c r="L51" i="778" s="1"/>
  <c r="D115" i="778"/>
  <c r="C147" i="778"/>
  <c r="T20" i="778"/>
  <c r="E20" i="778"/>
  <c r="B51" i="778" s="1"/>
  <c r="C51" i="778" s="1"/>
  <c r="B153" i="778"/>
  <c r="F92" i="778"/>
  <c r="C137" i="778"/>
  <c r="K41" i="778"/>
  <c r="L41" i="778" s="1"/>
  <c r="D105" i="778"/>
  <c r="T10" i="778"/>
  <c r="E10" i="778"/>
  <c r="B41" i="778" s="1"/>
  <c r="C41" i="778" s="1"/>
  <c r="K55" i="778"/>
  <c r="L55" i="778" s="1"/>
  <c r="C151" i="778"/>
  <c r="D119" i="778"/>
  <c r="E24" i="778"/>
  <c r="B55" i="778" s="1"/>
  <c r="C55" i="778" s="1"/>
  <c r="T24" i="778"/>
  <c r="B142" i="778"/>
  <c r="F81" i="778"/>
  <c r="B155" i="778"/>
  <c r="F94" i="778"/>
  <c r="B158" i="778"/>
  <c r="F97" i="778"/>
  <c r="B137" i="778"/>
  <c r="F76" i="778"/>
  <c r="B139" i="778"/>
  <c r="F78" i="778"/>
  <c r="P33" i="778"/>
  <c r="N8" i="778"/>
  <c r="B140" i="778"/>
  <c r="F79" i="778"/>
  <c r="AA33" i="778"/>
  <c r="O8" i="778"/>
  <c r="AE8" i="778"/>
  <c r="AG8" i="778"/>
  <c r="AG32" i="778" s="1"/>
  <c r="C153" i="778"/>
  <c r="K57" i="778"/>
  <c r="L57" i="778" s="1"/>
  <c r="D121" i="778"/>
  <c r="E26" i="778"/>
  <c r="B57" i="778" s="1"/>
  <c r="C57" i="778" s="1"/>
  <c r="T26" i="778"/>
  <c r="K62" i="778"/>
  <c r="L62" i="778" s="1"/>
  <c r="T31" i="778"/>
  <c r="E31" i="778"/>
  <c r="B62" i="778" s="1"/>
  <c r="C62" i="778" s="1"/>
  <c r="C158" i="778"/>
  <c r="D126" i="778"/>
  <c r="D107" i="778"/>
  <c r="K43" i="778"/>
  <c r="L43" i="778" s="1"/>
  <c r="C139" i="778"/>
  <c r="T12" i="778"/>
  <c r="E12" i="778"/>
  <c r="B43" i="778" s="1"/>
  <c r="C43" i="778" s="1"/>
  <c r="D108" i="778"/>
  <c r="K44" i="778"/>
  <c r="L44" i="778" s="1"/>
  <c r="C140" i="778"/>
  <c r="T13" i="778"/>
  <c r="E13" i="778"/>
  <c r="B44" i="778" s="1"/>
  <c r="C44" i="778" s="1"/>
  <c r="B154" i="778"/>
  <c r="F93" i="778"/>
  <c r="D116" i="778"/>
  <c r="K52" i="778"/>
  <c r="L52" i="778" s="1"/>
  <c r="C148" i="778"/>
  <c r="T21" i="778"/>
  <c r="E21" i="778"/>
  <c r="B52" i="778" s="1"/>
  <c r="C52" i="778" s="1"/>
  <c r="K59" i="778"/>
  <c r="L59" i="778" s="1"/>
  <c r="D123" i="778"/>
  <c r="C155" i="778"/>
  <c r="E28" i="778"/>
  <c r="B59" i="778" s="1"/>
  <c r="C59" i="778" s="1"/>
  <c r="T28" i="778"/>
  <c r="B152" i="778"/>
  <c r="F91" i="778"/>
  <c r="B145" i="778"/>
  <c r="F84" i="778"/>
  <c r="K53" i="778"/>
  <c r="L53" i="778" s="1"/>
  <c r="C149" i="778"/>
  <c r="D117" i="778"/>
  <c r="T22" i="778"/>
  <c r="E22" i="778"/>
  <c r="B53" i="778" s="1"/>
  <c r="C53" i="778" s="1"/>
  <c r="H63" i="775"/>
  <c r="D81" i="772"/>
  <c r="D85" i="772"/>
  <c r="D89" i="772"/>
  <c r="D93" i="772"/>
  <c r="B98" i="772"/>
  <c r="AG17" i="777"/>
  <c r="AE17" i="777"/>
  <c r="I144" i="777" s="1"/>
  <c r="AH32" i="777"/>
  <c r="AE15" i="777"/>
  <c r="I142" i="777" s="1"/>
  <c r="AG15" i="777"/>
  <c r="E143" i="777"/>
  <c r="C16" i="777"/>
  <c r="B16" i="777"/>
  <c r="E136" i="777"/>
  <c r="C9" i="777"/>
  <c r="B9" i="777"/>
  <c r="E141" i="777"/>
  <c r="C14" i="777"/>
  <c r="B14" i="777"/>
  <c r="E147" i="777"/>
  <c r="B20" i="777"/>
  <c r="C20" i="777"/>
  <c r="E155" i="777"/>
  <c r="C28" i="777"/>
  <c r="B28" i="777"/>
  <c r="P33" i="777"/>
  <c r="N8" i="777"/>
  <c r="E146" i="777"/>
  <c r="C19" i="777"/>
  <c r="B19" i="777"/>
  <c r="AF12" i="777"/>
  <c r="A13" i="777"/>
  <c r="E148" i="777"/>
  <c r="C21" i="777"/>
  <c r="B21" i="777"/>
  <c r="E157" i="777"/>
  <c r="C30" i="777"/>
  <c r="B30" i="777"/>
  <c r="E138" i="777"/>
  <c r="B11" i="777"/>
  <c r="C11" i="777"/>
  <c r="AI32" i="777"/>
  <c r="AA8" i="777"/>
  <c r="E145" i="777"/>
  <c r="C18" i="777"/>
  <c r="B18" i="777"/>
  <c r="E137" i="777"/>
  <c r="C10" i="777"/>
  <c r="B10" i="777"/>
  <c r="E139" i="777"/>
  <c r="C12" i="777"/>
  <c r="B12" i="777"/>
  <c r="E144" i="777"/>
  <c r="C17" i="777"/>
  <c r="B17" i="777"/>
  <c r="E140" i="777"/>
  <c r="B13" i="777"/>
  <c r="C13" i="777"/>
  <c r="E154" i="777"/>
  <c r="C27" i="777"/>
  <c r="B27" i="777"/>
  <c r="E152" i="777"/>
  <c r="C25" i="777"/>
  <c r="B25" i="777"/>
  <c r="E153" i="777"/>
  <c r="C26" i="777"/>
  <c r="B26" i="777"/>
  <c r="E149" i="777"/>
  <c r="C22" i="777"/>
  <c r="B22" i="777"/>
  <c r="E158" i="777"/>
  <c r="C31" i="777"/>
  <c r="B31" i="777"/>
  <c r="E156" i="777"/>
  <c r="C29" i="777"/>
  <c r="B29" i="777"/>
  <c r="E150" i="777"/>
  <c r="C23" i="777"/>
  <c r="B23" i="777"/>
  <c r="E151" i="777"/>
  <c r="C24" i="777"/>
  <c r="B24" i="777"/>
  <c r="E142" i="777"/>
  <c r="C15" i="777"/>
  <c r="B15" i="777"/>
  <c r="AH22" i="776"/>
  <c r="AI22" i="776" s="1"/>
  <c r="AA22" i="776" s="1"/>
  <c r="AH30" i="776"/>
  <c r="AI30" i="776" s="1"/>
  <c r="AA30" i="776" s="1"/>
  <c r="AH10" i="776"/>
  <c r="AI10" i="776" s="1"/>
  <c r="AA10" i="776" s="1"/>
  <c r="AH28" i="776"/>
  <c r="AI28" i="776" s="1"/>
  <c r="AA28" i="776" s="1"/>
  <c r="AH23" i="776"/>
  <c r="AI23" i="776" s="1"/>
  <c r="AA23" i="776" s="1"/>
  <c r="AH18" i="776"/>
  <c r="AI18" i="776" s="1"/>
  <c r="AA18" i="776" s="1"/>
  <c r="AH13" i="776"/>
  <c r="AI13" i="776" s="1"/>
  <c r="AA13" i="776" s="1"/>
  <c r="AH8" i="776"/>
  <c r="AH32" i="776" s="1"/>
  <c r="AH24" i="776"/>
  <c r="AI24" i="776" s="1"/>
  <c r="AA24" i="776" s="1"/>
  <c r="AH21" i="776"/>
  <c r="AI21" i="776" s="1"/>
  <c r="AA21" i="776" s="1"/>
  <c r="AH9" i="776"/>
  <c r="AI9" i="776" s="1"/>
  <c r="AA9" i="776" s="1"/>
  <c r="AH11" i="776"/>
  <c r="AI11" i="776" s="1"/>
  <c r="AA11" i="776" s="1"/>
  <c r="AH29" i="776"/>
  <c r="AI29" i="776" s="1"/>
  <c r="AA29" i="776" s="1"/>
  <c r="AH16" i="776"/>
  <c r="AI16" i="776" s="1"/>
  <c r="AA16" i="776" s="1"/>
  <c r="AH31" i="776"/>
  <c r="AI31" i="776" s="1"/>
  <c r="AA31" i="776" s="1"/>
  <c r="AH17" i="776"/>
  <c r="AI17" i="776" s="1"/>
  <c r="AA17" i="776" s="1"/>
  <c r="O17" i="776" s="1"/>
  <c r="M17" i="776" s="1"/>
  <c r="AH19" i="776"/>
  <c r="AI19" i="776" s="1"/>
  <c r="AA19" i="776" s="1"/>
  <c r="AH15" i="776"/>
  <c r="AI15" i="776" s="1"/>
  <c r="AA15" i="776" s="1"/>
  <c r="O15" i="776" s="1"/>
  <c r="M15" i="776" s="1"/>
  <c r="AH12" i="776"/>
  <c r="AI12" i="776" s="1"/>
  <c r="AA12" i="776" s="1"/>
  <c r="AH20" i="776"/>
  <c r="AI20" i="776" s="1"/>
  <c r="AA20" i="776" s="1"/>
  <c r="AH26" i="776"/>
  <c r="AI26" i="776" s="1"/>
  <c r="AA26" i="776" s="1"/>
  <c r="AH14" i="776"/>
  <c r="AI14" i="776" s="1"/>
  <c r="AA14" i="776" s="1"/>
  <c r="AE14" i="776" s="1"/>
  <c r="I141" i="776" s="1"/>
  <c r="AH25" i="776"/>
  <c r="AI25" i="776" s="1"/>
  <c r="AA25" i="776" s="1"/>
  <c r="AO63" i="774"/>
  <c r="AB31" i="774" s="1"/>
  <c r="P31" i="774" s="1"/>
  <c r="N31" i="774" s="1"/>
  <c r="F158" i="774" s="1"/>
  <c r="AO46" i="774"/>
  <c r="AB14" i="774" s="1"/>
  <c r="P14" i="774" s="1"/>
  <c r="N14" i="774" s="1"/>
  <c r="F141" i="774" s="1"/>
  <c r="AO51" i="774"/>
  <c r="AB19" i="774" s="1"/>
  <c r="P19" i="774" s="1"/>
  <c r="N19" i="774" s="1"/>
  <c r="F146" i="774" s="1"/>
  <c r="AO62" i="774"/>
  <c r="AB30" i="774" s="1"/>
  <c r="P30" i="774" s="1"/>
  <c r="N30" i="774" s="1"/>
  <c r="F157" i="774" s="1"/>
  <c r="AO43" i="774"/>
  <c r="AB11" i="774" s="1"/>
  <c r="P11" i="774" s="1"/>
  <c r="N11" i="774" s="1"/>
  <c r="F138" i="774" s="1"/>
  <c r="AO58" i="774"/>
  <c r="AB26" i="774" s="1"/>
  <c r="P26" i="774" s="1"/>
  <c r="N26" i="774" s="1"/>
  <c r="F153" i="774" s="1"/>
  <c r="AO60" i="774"/>
  <c r="AB28" i="774" s="1"/>
  <c r="P28" i="774" s="1"/>
  <c r="N28" i="774" s="1"/>
  <c r="F155" i="774" s="1"/>
  <c r="AO50" i="774"/>
  <c r="AB18" i="774" s="1"/>
  <c r="P18" i="774" s="1"/>
  <c r="N18" i="774" s="1"/>
  <c r="F145" i="774" s="1"/>
  <c r="AO54" i="774"/>
  <c r="AB22" i="774" s="1"/>
  <c r="P22" i="774" s="1"/>
  <c r="N22" i="774" s="1"/>
  <c r="F149" i="774" s="1"/>
  <c r="AO57" i="774"/>
  <c r="AB25" i="774" s="1"/>
  <c r="P25" i="774" s="1"/>
  <c r="N25" i="774" s="1"/>
  <c r="F152" i="774" s="1"/>
  <c r="AO40" i="774"/>
  <c r="AB8" i="774" s="1"/>
  <c r="AO47" i="774"/>
  <c r="AB15" i="774" s="1"/>
  <c r="P15" i="774" s="1"/>
  <c r="N15" i="774" s="1"/>
  <c r="F142" i="774" s="1"/>
  <c r="AO61" i="774"/>
  <c r="AB29" i="774" s="1"/>
  <c r="P29" i="774" s="1"/>
  <c r="N29" i="774" s="1"/>
  <c r="F156" i="774" s="1"/>
  <c r="AO49" i="774"/>
  <c r="AB17" i="774" s="1"/>
  <c r="P17" i="774" s="1"/>
  <c r="N17" i="774" s="1"/>
  <c r="F144" i="774" s="1"/>
  <c r="AO48" i="774"/>
  <c r="AB16" i="774" s="1"/>
  <c r="P16" i="774" s="1"/>
  <c r="N16" i="774" s="1"/>
  <c r="F143" i="774" s="1"/>
  <c r="AO45" i="774"/>
  <c r="AB13" i="774" s="1"/>
  <c r="P13" i="774" s="1"/>
  <c r="N13" i="774" s="1"/>
  <c r="F140" i="774" s="1"/>
  <c r="AO59" i="774"/>
  <c r="AB27" i="774" s="1"/>
  <c r="P27" i="774" s="1"/>
  <c r="N27" i="774" s="1"/>
  <c r="F154" i="774" s="1"/>
  <c r="AO56" i="774"/>
  <c r="AB24" i="774" s="1"/>
  <c r="P24" i="774" s="1"/>
  <c r="N24" i="774" s="1"/>
  <c r="F151" i="774" s="1"/>
  <c r="AO55" i="774"/>
  <c r="AB23" i="774" s="1"/>
  <c r="P23" i="774" s="1"/>
  <c r="N23" i="774" s="1"/>
  <c r="F150" i="774" s="1"/>
  <c r="AO41" i="774"/>
  <c r="AB9" i="774" s="1"/>
  <c r="P9" i="774" s="1"/>
  <c r="N9" i="774" s="1"/>
  <c r="F136" i="774" s="1"/>
  <c r="AO44" i="774"/>
  <c r="AB12" i="774" s="1"/>
  <c r="P12" i="774" s="1"/>
  <c r="N12" i="774" s="1"/>
  <c r="F139" i="774" s="1"/>
  <c r="AH13" i="773"/>
  <c r="AI13" i="773" s="1"/>
  <c r="AA13" i="773" s="1"/>
  <c r="O13" i="773" s="1"/>
  <c r="M13" i="773" s="1"/>
  <c r="AH22" i="773"/>
  <c r="AI22" i="773" s="1"/>
  <c r="AA22" i="773" s="1"/>
  <c r="O22" i="773" s="1"/>
  <c r="M22" i="773" s="1"/>
  <c r="AH11" i="773"/>
  <c r="AI11" i="773" s="1"/>
  <c r="AA11" i="773" s="1"/>
  <c r="AH23" i="773"/>
  <c r="AI23" i="773" s="1"/>
  <c r="AA23" i="773" s="1"/>
  <c r="AE23" i="773" s="1"/>
  <c r="I150" i="773" s="1"/>
  <c r="AH26" i="773"/>
  <c r="AI26" i="773" s="1"/>
  <c r="AA26" i="773" s="1"/>
  <c r="AE26" i="773" s="1"/>
  <c r="I153" i="773" s="1"/>
  <c r="BL21" i="773"/>
  <c r="AH17" i="773"/>
  <c r="AI17" i="773" s="1"/>
  <c r="AA17" i="773" s="1"/>
  <c r="AE17" i="773" s="1"/>
  <c r="I144" i="773" s="1"/>
  <c r="AH31" i="773"/>
  <c r="AI31" i="773" s="1"/>
  <c r="AA31" i="773" s="1"/>
  <c r="O31" i="773" s="1"/>
  <c r="M31" i="773" s="1"/>
  <c r="AH28" i="773"/>
  <c r="AI28" i="773" s="1"/>
  <c r="AA28" i="773" s="1"/>
  <c r="AE28" i="773" s="1"/>
  <c r="I155" i="773" s="1"/>
  <c r="AH14" i="773"/>
  <c r="AI14" i="773" s="1"/>
  <c r="AA14" i="773" s="1"/>
  <c r="AE14" i="773" s="1"/>
  <c r="I141" i="773" s="1"/>
  <c r="O19" i="776"/>
  <c r="M19" i="776" s="1"/>
  <c r="AE19" i="776"/>
  <c r="I146" i="776" s="1"/>
  <c r="O14" i="776"/>
  <c r="M14" i="776" s="1"/>
  <c r="AE25" i="776"/>
  <c r="I152" i="776" s="1"/>
  <c r="O27" i="776"/>
  <c r="M27" i="776" s="1"/>
  <c r="AE27" i="776"/>
  <c r="I154" i="776" s="1"/>
  <c r="AE15" i="776"/>
  <c r="I142" i="776" s="1"/>
  <c r="O12" i="776"/>
  <c r="M12" i="776" s="1"/>
  <c r="AE12" i="776"/>
  <c r="I139" i="776" s="1"/>
  <c r="AE22" i="776"/>
  <c r="I149" i="776" s="1"/>
  <c r="O22" i="776"/>
  <c r="M22" i="776" s="1"/>
  <c r="AE24" i="776"/>
  <c r="I151" i="776" s="1"/>
  <c r="O24" i="776"/>
  <c r="M24" i="776" s="1"/>
  <c r="AE20" i="776"/>
  <c r="I147" i="776" s="1"/>
  <c r="O20" i="776"/>
  <c r="M20" i="776" s="1"/>
  <c r="A13" i="776"/>
  <c r="AF12" i="776"/>
  <c r="AE30" i="776"/>
  <c r="I157" i="776" s="1"/>
  <c r="O30" i="776"/>
  <c r="M30" i="776" s="1"/>
  <c r="AE10" i="776"/>
  <c r="I137" i="776" s="1"/>
  <c r="O10" i="776"/>
  <c r="M10" i="776" s="1"/>
  <c r="AE28" i="776"/>
  <c r="I155" i="776" s="1"/>
  <c r="O28" i="776"/>
  <c r="M28" i="776" s="1"/>
  <c r="D97" i="776"/>
  <c r="D98" i="776"/>
  <c r="O23" i="776"/>
  <c r="M23" i="776" s="1"/>
  <c r="AE23" i="776"/>
  <c r="I150" i="776" s="1"/>
  <c r="AE18" i="776"/>
  <c r="I145" i="776" s="1"/>
  <c r="O18" i="776"/>
  <c r="M18" i="776" s="1"/>
  <c r="AE13" i="776"/>
  <c r="I140" i="776" s="1"/>
  <c r="O13" i="776"/>
  <c r="M13" i="776" s="1"/>
  <c r="AO62" i="776"/>
  <c r="AB30" i="776" s="1"/>
  <c r="P30" i="776" s="1"/>
  <c r="N30" i="776" s="1"/>
  <c r="F157" i="776" s="1"/>
  <c r="AO54" i="776"/>
  <c r="AB22" i="776" s="1"/>
  <c r="P22" i="776" s="1"/>
  <c r="N22" i="776" s="1"/>
  <c r="F149" i="776" s="1"/>
  <c r="AO46" i="776"/>
  <c r="AB14" i="776" s="1"/>
  <c r="P14" i="776" s="1"/>
  <c r="N14" i="776" s="1"/>
  <c r="F141" i="776" s="1"/>
  <c r="AO61" i="776"/>
  <c r="AB29" i="776" s="1"/>
  <c r="P29" i="776" s="1"/>
  <c r="N29" i="776" s="1"/>
  <c r="F156" i="776" s="1"/>
  <c r="AO53" i="776"/>
  <c r="AB21" i="776" s="1"/>
  <c r="P21" i="776" s="1"/>
  <c r="N21" i="776" s="1"/>
  <c r="F148" i="776" s="1"/>
  <c r="AO45" i="776"/>
  <c r="AB13" i="776" s="1"/>
  <c r="P13" i="776" s="1"/>
  <c r="N13" i="776" s="1"/>
  <c r="F140" i="776" s="1"/>
  <c r="AO60" i="776"/>
  <c r="AB28" i="776" s="1"/>
  <c r="P28" i="776" s="1"/>
  <c r="N28" i="776" s="1"/>
  <c r="F155" i="776" s="1"/>
  <c r="AO52" i="776"/>
  <c r="AB20" i="776" s="1"/>
  <c r="P20" i="776" s="1"/>
  <c r="N20" i="776" s="1"/>
  <c r="F147" i="776" s="1"/>
  <c r="AO44" i="776"/>
  <c r="AB12" i="776" s="1"/>
  <c r="P12" i="776" s="1"/>
  <c r="N12" i="776" s="1"/>
  <c r="F139" i="776" s="1"/>
  <c r="AO59" i="776"/>
  <c r="AB27" i="776" s="1"/>
  <c r="P27" i="776" s="1"/>
  <c r="N27" i="776" s="1"/>
  <c r="F154" i="776" s="1"/>
  <c r="AO51" i="776"/>
  <c r="AB19" i="776" s="1"/>
  <c r="P19" i="776" s="1"/>
  <c r="N19" i="776" s="1"/>
  <c r="F146" i="776" s="1"/>
  <c r="AO43" i="776"/>
  <c r="AB11" i="776" s="1"/>
  <c r="P11" i="776" s="1"/>
  <c r="N11" i="776" s="1"/>
  <c r="F138" i="776" s="1"/>
  <c r="AO58" i="776"/>
  <c r="AB26" i="776" s="1"/>
  <c r="P26" i="776" s="1"/>
  <c r="N26" i="776" s="1"/>
  <c r="F153" i="776" s="1"/>
  <c r="AO50" i="776"/>
  <c r="AB18" i="776" s="1"/>
  <c r="P18" i="776" s="1"/>
  <c r="N18" i="776" s="1"/>
  <c r="F145" i="776" s="1"/>
  <c r="AO42" i="776"/>
  <c r="AB10" i="776" s="1"/>
  <c r="P10" i="776" s="1"/>
  <c r="N10" i="776" s="1"/>
  <c r="F137" i="776" s="1"/>
  <c r="AO57" i="776"/>
  <c r="AB25" i="776" s="1"/>
  <c r="P25" i="776" s="1"/>
  <c r="N25" i="776" s="1"/>
  <c r="F152" i="776" s="1"/>
  <c r="AO49" i="776"/>
  <c r="AB17" i="776" s="1"/>
  <c r="P17" i="776" s="1"/>
  <c r="N17" i="776" s="1"/>
  <c r="F144" i="776" s="1"/>
  <c r="AO41" i="776"/>
  <c r="AB9" i="776" s="1"/>
  <c r="P9" i="776" s="1"/>
  <c r="N9" i="776" s="1"/>
  <c r="F136" i="776" s="1"/>
  <c r="AO55" i="776"/>
  <c r="AB23" i="776" s="1"/>
  <c r="P23" i="776" s="1"/>
  <c r="N23" i="776" s="1"/>
  <c r="F150" i="776" s="1"/>
  <c r="AO48" i="776"/>
  <c r="AB16" i="776" s="1"/>
  <c r="P16" i="776" s="1"/>
  <c r="N16" i="776" s="1"/>
  <c r="F143" i="776" s="1"/>
  <c r="AO47" i="776"/>
  <c r="AB15" i="776" s="1"/>
  <c r="P15" i="776" s="1"/>
  <c r="N15" i="776" s="1"/>
  <c r="F142" i="776" s="1"/>
  <c r="AO40" i="776"/>
  <c r="AB8" i="776" s="1"/>
  <c r="AO56" i="776"/>
  <c r="AB24" i="776" s="1"/>
  <c r="P24" i="776" s="1"/>
  <c r="N24" i="776" s="1"/>
  <c r="F151" i="776" s="1"/>
  <c r="AO63" i="776"/>
  <c r="AB31" i="776" s="1"/>
  <c r="P31" i="776" s="1"/>
  <c r="N31" i="776" s="1"/>
  <c r="F158" i="776" s="1"/>
  <c r="AE16" i="776"/>
  <c r="I143" i="776" s="1"/>
  <c r="O16" i="776"/>
  <c r="M16" i="776" s="1"/>
  <c r="AG26" i="776"/>
  <c r="AE26" i="776"/>
  <c r="I153" i="776" s="1"/>
  <c r="O26" i="776"/>
  <c r="M26" i="776" s="1"/>
  <c r="O21" i="776"/>
  <c r="M21" i="776" s="1"/>
  <c r="AG21" i="776"/>
  <c r="AE21" i="776"/>
  <c r="I148" i="776" s="1"/>
  <c r="AG31" i="776"/>
  <c r="O31" i="776"/>
  <c r="M31" i="776" s="1"/>
  <c r="AE31" i="776"/>
  <c r="I158" i="776" s="1"/>
  <c r="AE9" i="776"/>
  <c r="I136" i="776" s="1"/>
  <c r="O9" i="776"/>
  <c r="M9" i="776" s="1"/>
  <c r="AG11" i="776"/>
  <c r="AE11" i="776"/>
  <c r="I138" i="776" s="1"/>
  <c r="O11" i="776"/>
  <c r="M11" i="776" s="1"/>
  <c r="O29" i="776"/>
  <c r="M29" i="776" s="1"/>
  <c r="AE29" i="776"/>
  <c r="I156" i="776" s="1"/>
  <c r="BL21" i="775"/>
  <c r="A13" i="775"/>
  <c r="AF12" i="775"/>
  <c r="AO62" i="775"/>
  <c r="AB30" i="775" s="1"/>
  <c r="P30" i="775" s="1"/>
  <c r="N30" i="775" s="1"/>
  <c r="F157" i="775" s="1"/>
  <c r="AO54" i="775"/>
  <c r="AB22" i="775" s="1"/>
  <c r="P22" i="775" s="1"/>
  <c r="N22" i="775" s="1"/>
  <c r="F149" i="775" s="1"/>
  <c r="AO46" i="775"/>
  <c r="AB14" i="775" s="1"/>
  <c r="P14" i="775" s="1"/>
  <c r="N14" i="775" s="1"/>
  <c r="F141" i="775" s="1"/>
  <c r="AO61" i="775"/>
  <c r="AB29" i="775" s="1"/>
  <c r="P29" i="775" s="1"/>
  <c r="N29" i="775" s="1"/>
  <c r="F156" i="775" s="1"/>
  <c r="AO53" i="775"/>
  <c r="AB21" i="775" s="1"/>
  <c r="P21" i="775" s="1"/>
  <c r="N21" i="775" s="1"/>
  <c r="F148" i="775" s="1"/>
  <c r="AO45" i="775"/>
  <c r="AB13" i="775" s="1"/>
  <c r="P13" i="775" s="1"/>
  <c r="N13" i="775" s="1"/>
  <c r="F140" i="775" s="1"/>
  <c r="AO60" i="775"/>
  <c r="AB28" i="775" s="1"/>
  <c r="P28" i="775" s="1"/>
  <c r="N28" i="775" s="1"/>
  <c r="F155" i="775" s="1"/>
  <c r="AO52" i="775"/>
  <c r="AB20" i="775" s="1"/>
  <c r="P20" i="775" s="1"/>
  <c r="N20" i="775" s="1"/>
  <c r="F147" i="775" s="1"/>
  <c r="AO44" i="775"/>
  <c r="AB12" i="775" s="1"/>
  <c r="P12" i="775" s="1"/>
  <c r="N12" i="775" s="1"/>
  <c r="F139" i="775" s="1"/>
  <c r="AO59" i="775"/>
  <c r="AB27" i="775" s="1"/>
  <c r="P27" i="775" s="1"/>
  <c r="N27" i="775" s="1"/>
  <c r="F154" i="775" s="1"/>
  <c r="AO51" i="775"/>
  <c r="AB19" i="775" s="1"/>
  <c r="P19" i="775" s="1"/>
  <c r="N19" i="775" s="1"/>
  <c r="F146" i="775" s="1"/>
  <c r="AO43" i="775"/>
  <c r="AB11" i="775" s="1"/>
  <c r="P11" i="775" s="1"/>
  <c r="N11" i="775" s="1"/>
  <c r="F138" i="775" s="1"/>
  <c r="AO63" i="775"/>
  <c r="AB31" i="775" s="1"/>
  <c r="P31" i="775" s="1"/>
  <c r="N31" i="775" s="1"/>
  <c r="F158" i="775" s="1"/>
  <c r="AO55" i="775"/>
  <c r="AB23" i="775" s="1"/>
  <c r="P23" i="775" s="1"/>
  <c r="N23" i="775" s="1"/>
  <c r="F150" i="775" s="1"/>
  <c r="AO47" i="775"/>
  <c r="AB15" i="775" s="1"/>
  <c r="P15" i="775" s="1"/>
  <c r="N15" i="775" s="1"/>
  <c r="F142" i="775" s="1"/>
  <c r="AO56" i="775"/>
  <c r="AB24" i="775" s="1"/>
  <c r="P24" i="775" s="1"/>
  <c r="N24" i="775" s="1"/>
  <c r="F151" i="775" s="1"/>
  <c r="AO50" i="775"/>
  <c r="AB18" i="775" s="1"/>
  <c r="P18" i="775" s="1"/>
  <c r="N18" i="775" s="1"/>
  <c r="F145" i="775" s="1"/>
  <c r="AO49" i="775"/>
  <c r="AB17" i="775" s="1"/>
  <c r="P17" i="775" s="1"/>
  <c r="N17" i="775" s="1"/>
  <c r="F144" i="775" s="1"/>
  <c r="AO42" i="775"/>
  <c r="AB10" i="775" s="1"/>
  <c r="P10" i="775" s="1"/>
  <c r="N10" i="775" s="1"/>
  <c r="F137" i="775" s="1"/>
  <c r="AO48" i="775"/>
  <c r="AB16" i="775" s="1"/>
  <c r="P16" i="775" s="1"/>
  <c r="N16" i="775" s="1"/>
  <c r="F143" i="775" s="1"/>
  <c r="AO41" i="775"/>
  <c r="AB9" i="775" s="1"/>
  <c r="P9" i="775" s="1"/>
  <c r="N9" i="775" s="1"/>
  <c r="F136" i="775" s="1"/>
  <c r="AO40" i="775"/>
  <c r="AB8" i="775" s="1"/>
  <c r="AO57" i="775"/>
  <c r="AB25" i="775" s="1"/>
  <c r="P25" i="775" s="1"/>
  <c r="N25" i="775" s="1"/>
  <c r="F152" i="775" s="1"/>
  <c r="AO58" i="775"/>
  <c r="AB26" i="775" s="1"/>
  <c r="P26" i="775" s="1"/>
  <c r="N26" i="775" s="1"/>
  <c r="F153" i="775" s="1"/>
  <c r="D97" i="775"/>
  <c r="D98" i="775"/>
  <c r="AH29" i="775"/>
  <c r="AI29" i="775" s="1"/>
  <c r="AA29" i="775" s="1"/>
  <c r="AH21" i="775"/>
  <c r="AI21" i="775" s="1"/>
  <c r="AA21" i="775" s="1"/>
  <c r="AH13" i="775"/>
  <c r="AI13" i="775" s="1"/>
  <c r="AA13" i="775" s="1"/>
  <c r="AH28" i="775"/>
  <c r="AI28" i="775" s="1"/>
  <c r="AA28" i="775" s="1"/>
  <c r="AH20" i="775"/>
  <c r="AI20" i="775" s="1"/>
  <c r="AA20" i="775" s="1"/>
  <c r="AH12" i="775"/>
  <c r="AI12" i="775" s="1"/>
  <c r="AA12" i="775" s="1"/>
  <c r="AH27" i="775"/>
  <c r="AI27" i="775" s="1"/>
  <c r="AA27" i="775" s="1"/>
  <c r="AH19" i="775"/>
  <c r="AI19" i="775" s="1"/>
  <c r="AA19" i="775" s="1"/>
  <c r="AH11" i="775"/>
  <c r="AI11" i="775" s="1"/>
  <c r="AA11" i="775" s="1"/>
  <c r="AH26" i="775"/>
  <c r="AI26" i="775" s="1"/>
  <c r="AA26" i="775" s="1"/>
  <c r="AH18" i="775"/>
  <c r="AI18" i="775" s="1"/>
  <c r="AA18" i="775" s="1"/>
  <c r="AH10" i="775"/>
  <c r="AI10" i="775" s="1"/>
  <c r="AA10" i="775" s="1"/>
  <c r="AH24" i="775"/>
  <c r="AI24" i="775" s="1"/>
  <c r="AA24" i="775" s="1"/>
  <c r="AH16" i="775"/>
  <c r="AI16" i="775" s="1"/>
  <c r="AA16" i="775" s="1"/>
  <c r="AH8" i="775"/>
  <c r="AH31" i="775"/>
  <c r="AI31" i="775" s="1"/>
  <c r="AA31" i="775" s="1"/>
  <c r="AH9" i="775"/>
  <c r="AI9" i="775" s="1"/>
  <c r="AA9" i="775" s="1"/>
  <c r="AH14" i="775"/>
  <c r="AI14" i="775" s="1"/>
  <c r="AA14" i="775" s="1"/>
  <c r="AH30" i="775"/>
  <c r="AI30" i="775" s="1"/>
  <c r="AA30" i="775" s="1"/>
  <c r="AH17" i="775"/>
  <c r="AI17" i="775" s="1"/>
  <c r="AA17" i="775" s="1"/>
  <c r="AH25" i="775"/>
  <c r="AI25" i="775" s="1"/>
  <c r="AA25" i="775" s="1"/>
  <c r="AH23" i="775"/>
  <c r="AI23" i="775" s="1"/>
  <c r="AA23" i="775" s="1"/>
  <c r="AH15" i="775"/>
  <c r="AI15" i="775" s="1"/>
  <c r="AA15" i="775" s="1"/>
  <c r="AH22" i="775"/>
  <c r="AI22" i="775" s="1"/>
  <c r="AA22" i="775" s="1"/>
  <c r="P8" i="774"/>
  <c r="AH25" i="774"/>
  <c r="AI25" i="774" s="1"/>
  <c r="AA25" i="774" s="1"/>
  <c r="AH17" i="774"/>
  <c r="AI17" i="774" s="1"/>
  <c r="AA17" i="774" s="1"/>
  <c r="AH9" i="774"/>
  <c r="AI9" i="774" s="1"/>
  <c r="AA9" i="774" s="1"/>
  <c r="AH29" i="774"/>
  <c r="AI29" i="774" s="1"/>
  <c r="AA29" i="774" s="1"/>
  <c r="AH21" i="774"/>
  <c r="AI21" i="774" s="1"/>
  <c r="AA21" i="774" s="1"/>
  <c r="AH13" i="774"/>
  <c r="AI13" i="774" s="1"/>
  <c r="AA13" i="774" s="1"/>
  <c r="AH23" i="774"/>
  <c r="AI23" i="774" s="1"/>
  <c r="AA23" i="774" s="1"/>
  <c r="AH12" i="774"/>
  <c r="AI12" i="774" s="1"/>
  <c r="AA12" i="774" s="1"/>
  <c r="AH22" i="774"/>
  <c r="AI22" i="774" s="1"/>
  <c r="AA22" i="774" s="1"/>
  <c r="AH11" i="774"/>
  <c r="AI11" i="774" s="1"/>
  <c r="AA11" i="774" s="1"/>
  <c r="AH31" i="774"/>
  <c r="AI31" i="774" s="1"/>
  <c r="AA31" i="774" s="1"/>
  <c r="AH20" i="774"/>
  <c r="AI20" i="774" s="1"/>
  <c r="AA20" i="774" s="1"/>
  <c r="AH10" i="774"/>
  <c r="AI10" i="774" s="1"/>
  <c r="AA10" i="774" s="1"/>
  <c r="AH30" i="774"/>
  <c r="AI30" i="774" s="1"/>
  <c r="AA30" i="774" s="1"/>
  <c r="AH8" i="774"/>
  <c r="AH14" i="774"/>
  <c r="AI14" i="774" s="1"/>
  <c r="AA14" i="774" s="1"/>
  <c r="AH19" i="774"/>
  <c r="AI19" i="774" s="1"/>
  <c r="AA19" i="774" s="1"/>
  <c r="AH28" i="774"/>
  <c r="AI28" i="774" s="1"/>
  <c r="AA28" i="774" s="1"/>
  <c r="AH18" i="774"/>
  <c r="AI18" i="774" s="1"/>
  <c r="AA18" i="774" s="1"/>
  <c r="AH16" i="774"/>
  <c r="AI16" i="774" s="1"/>
  <c r="AA16" i="774" s="1"/>
  <c r="AH27" i="774"/>
  <c r="AI27" i="774" s="1"/>
  <c r="AA27" i="774" s="1"/>
  <c r="AH24" i="774"/>
  <c r="AI24" i="774" s="1"/>
  <c r="AA24" i="774" s="1"/>
  <c r="AH26" i="774"/>
  <c r="AI26" i="774" s="1"/>
  <c r="AA26" i="774" s="1"/>
  <c r="AH15" i="774"/>
  <c r="AI15" i="774" s="1"/>
  <c r="AA15" i="774" s="1"/>
  <c r="AF10" i="774"/>
  <c r="A11" i="774"/>
  <c r="H63" i="774"/>
  <c r="AH19" i="773"/>
  <c r="AI19" i="773" s="1"/>
  <c r="AA19" i="773" s="1"/>
  <c r="AE19" i="773" s="1"/>
  <c r="I146" i="773" s="1"/>
  <c r="AH20" i="773"/>
  <c r="AI20" i="773" s="1"/>
  <c r="AA20" i="773" s="1"/>
  <c r="AE20" i="773" s="1"/>
  <c r="I147" i="773" s="1"/>
  <c r="AH15" i="773"/>
  <c r="AI15" i="773" s="1"/>
  <c r="AA15" i="773" s="1"/>
  <c r="O15" i="773" s="1"/>
  <c r="M15" i="773" s="1"/>
  <c r="AH18" i="773"/>
  <c r="AI18" i="773" s="1"/>
  <c r="AA18" i="773" s="1"/>
  <c r="O18" i="773" s="1"/>
  <c r="M18" i="773" s="1"/>
  <c r="AH29" i="773"/>
  <c r="AI29" i="773" s="1"/>
  <c r="AA29" i="773" s="1"/>
  <c r="O29" i="773" s="1"/>
  <c r="M29" i="773" s="1"/>
  <c r="AH25" i="773"/>
  <c r="AI25" i="773" s="1"/>
  <c r="AA25" i="773" s="1"/>
  <c r="O25" i="773" s="1"/>
  <c r="M25" i="773" s="1"/>
  <c r="AH9" i="773"/>
  <c r="AI9" i="773" s="1"/>
  <c r="AA9" i="773" s="1"/>
  <c r="AE9" i="773" s="1"/>
  <c r="I136" i="773" s="1"/>
  <c r="AH12" i="773"/>
  <c r="AI12" i="773" s="1"/>
  <c r="AA12" i="773" s="1"/>
  <c r="AH8" i="773"/>
  <c r="AI8" i="773" s="1"/>
  <c r="AH27" i="773"/>
  <c r="AI27" i="773" s="1"/>
  <c r="AA27" i="773" s="1"/>
  <c r="O27" i="773" s="1"/>
  <c r="M27" i="773" s="1"/>
  <c r="AH21" i="773"/>
  <c r="AI21" i="773" s="1"/>
  <c r="AA21" i="773" s="1"/>
  <c r="AE21" i="773" s="1"/>
  <c r="I148" i="773" s="1"/>
  <c r="AH16" i="773"/>
  <c r="AI16" i="773" s="1"/>
  <c r="AA16" i="773" s="1"/>
  <c r="AE16" i="773" s="1"/>
  <c r="I143" i="773" s="1"/>
  <c r="AH10" i="773"/>
  <c r="AI10" i="773" s="1"/>
  <c r="AA10" i="773" s="1"/>
  <c r="AE10" i="773" s="1"/>
  <c r="I137" i="773" s="1"/>
  <c r="AH30" i="773"/>
  <c r="AI30" i="773" s="1"/>
  <c r="AA30" i="773" s="1"/>
  <c r="O30" i="773" s="1"/>
  <c r="M30" i="773" s="1"/>
  <c r="AE24" i="773"/>
  <c r="I151" i="773" s="1"/>
  <c r="O24" i="773"/>
  <c r="M24" i="773" s="1"/>
  <c r="O17" i="773"/>
  <c r="M17" i="773" s="1"/>
  <c r="AE13" i="773"/>
  <c r="I140" i="773" s="1"/>
  <c r="O14" i="773"/>
  <c r="M14" i="773" s="1"/>
  <c r="AE30" i="773"/>
  <c r="I157" i="773" s="1"/>
  <c r="A14" i="773"/>
  <c r="AF13" i="773"/>
  <c r="O11" i="773"/>
  <c r="M11" i="773" s="1"/>
  <c r="AE11" i="773"/>
  <c r="I138" i="773" s="1"/>
  <c r="AO62" i="773"/>
  <c r="AB30" i="773" s="1"/>
  <c r="P30" i="773" s="1"/>
  <c r="N30" i="773" s="1"/>
  <c r="F157" i="773" s="1"/>
  <c r="AO54" i="773"/>
  <c r="AB22" i="773" s="1"/>
  <c r="P22" i="773" s="1"/>
  <c r="N22" i="773" s="1"/>
  <c r="F149" i="773" s="1"/>
  <c r="AO46" i="773"/>
  <c r="AB14" i="773" s="1"/>
  <c r="P14" i="773" s="1"/>
  <c r="N14" i="773" s="1"/>
  <c r="F141" i="773" s="1"/>
  <c r="AO60" i="773"/>
  <c r="AB28" i="773" s="1"/>
  <c r="P28" i="773" s="1"/>
  <c r="N28" i="773" s="1"/>
  <c r="F155" i="773" s="1"/>
  <c r="AO59" i="773"/>
  <c r="AB27" i="773" s="1"/>
  <c r="P27" i="773" s="1"/>
  <c r="N27" i="773" s="1"/>
  <c r="F154" i="773" s="1"/>
  <c r="AO51" i="773"/>
  <c r="AB19" i="773" s="1"/>
  <c r="P19" i="773" s="1"/>
  <c r="N19" i="773" s="1"/>
  <c r="F146" i="773" s="1"/>
  <c r="AO43" i="773"/>
  <c r="AB11" i="773" s="1"/>
  <c r="P11" i="773" s="1"/>
  <c r="N11" i="773" s="1"/>
  <c r="F138" i="773" s="1"/>
  <c r="AO61" i="773"/>
  <c r="AB29" i="773" s="1"/>
  <c r="P29" i="773" s="1"/>
  <c r="N29" i="773" s="1"/>
  <c r="F156" i="773" s="1"/>
  <c r="AO49" i="773"/>
  <c r="AB17" i="773" s="1"/>
  <c r="P17" i="773" s="1"/>
  <c r="N17" i="773" s="1"/>
  <c r="F144" i="773" s="1"/>
  <c r="AO58" i="773"/>
  <c r="AB26" i="773" s="1"/>
  <c r="P26" i="773" s="1"/>
  <c r="N26" i="773" s="1"/>
  <c r="F153" i="773" s="1"/>
  <c r="AO48" i="773"/>
  <c r="AB16" i="773" s="1"/>
  <c r="P16" i="773" s="1"/>
  <c r="N16" i="773" s="1"/>
  <c r="F143" i="773" s="1"/>
  <c r="AO47" i="773"/>
  <c r="AB15" i="773" s="1"/>
  <c r="P15" i="773" s="1"/>
  <c r="N15" i="773" s="1"/>
  <c r="F142" i="773" s="1"/>
  <c r="AO57" i="773"/>
  <c r="AB25" i="773" s="1"/>
  <c r="P25" i="773" s="1"/>
  <c r="N25" i="773" s="1"/>
  <c r="F152" i="773" s="1"/>
  <c r="AO56" i="773"/>
  <c r="AB24" i="773" s="1"/>
  <c r="P24" i="773" s="1"/>
  <c r="N24" i="773" s="1"/>
  <c r="F151" i="773" s="1"/>
  <c r="AO45" i="773"/>
  <c r="AB13" i="773" s="1"/>
  <c r="P13" i="773" s="1"/>
  <c r="N13" i="773" s="1"/>
  <c r="F140" i="773" s="1"/>
  <c r="AO55" i="773"/>
  <c r="AB23" i="773" s="1"/>
  <c r="P23" i="773" s="1"/>
  <c r="N23" i="773" s="1"/>
  <c r="F150" i="773" s="1"/>
  <c r="AO44" i="773"/>
  <c r="AB12" i="773" s="1"/>
  <c r="P12" i="773" s="1"/>
  <c r="N12" i="773" s="1"/>
  <c r="F139" i="773" s="1"/>
  <c r="AO53" i="773"/>
  <c r="AB21" i="773" s="1"/>
  <c r="P21" i="773" s="1"/>
  <c r="N21" i="773" s="1"/>
  <c r="F148" i="773" s="1"/>
  <c r="AO42" i="773"/>
  <c r="AB10" i="773" s="1"/>
  <c r="P10" i="773" s="1"/>
  <c r="N10" i="773" s="1"/>
  <c r="F137" i="773" s="1"/>
  <c r="AO50" i="773"/>
  <c r="AB18" i="773" s="1"/>
  <c r="P18" i="773" s="1"/>
  <c r="N18" i="773" s="1"/>
  <c r="F145" i="773" s="1"/>
  <c r="AO41" i="773"/>
  <c r="AB9" i="773" s="1"/>
  <c r="P9" i="773" s="1"/>
  <c r="N9" i="773" s="1"/>
  <c r="F136" i="773" s="1"/>
  <c r="AO40" i="773"/>
  <c r="AB8" i="773" s="1"/>
  <c r="AO63" i="773"/>
  <c r="AB31" i="773" s="1"/>
  <c r="P31" i="773" s="1"/>
  <c r="N31" i="773" s="1"/>
  <c r="F158" i="773" s="1"/>
  <c r="AO52" i="773"/>
  <c r="AB20" i="773" s="1"/>
  <c r="P20" i="773" s="1"/>
  <c r="N20" i="773" s="1"/>
  <c r="F147" i="773" s="1"/>
  <c r="AE15" i="773"/>
  <c r="I142" i="773" s="1"/>
  <c r="D97" i="773"/>
  <c r="D98" i="773"/>
  <c r="AE18" i="773"/>
  <c r="I145" i="773" s="1"/>
  <c r="AG25" i="773"/>
  <c r="O12" i="773"/>
  <c r="M12" i="773" s="1"/>
  <c r="AE12" i="773"/>
  <c r="I139" i="773" s="1"/>
  <c r="AG16" i="773"/>
  <c r="O16" i="773"/>
  <c r="M16" i="773" s="1"/>
  <c r="BL10" i="772"/>
  <c r="BL21" i="772" s="1"/>
  <c r="AH8" i="772" a="1"/>
  <c r="AO40" i="772" a="1"/>
  <c r="BL17" i="772"/>
  <c r="AF11" i="772"/>
  <c r="R33" i="772"/>
  <c r="S8" i="772"/>
  <c r="S33" i="772" s="1"/>
  <c r="AF12" i="772"/>
  <c r="A13" i="772"/>
  <c r="D33" i="772"/>
  <c r="B97" i="772"/>
  <c r="D80" i="772"/>
  <c r="C97" i="772"/>
  <c r="H41" i="772"/>
  <c r="H43" i="772"/>
  <c r="H62" i="772"/>
  <c r="H63" i="772" s="1"/>
  <c r="K158" i="771"/>
  <c r="G158" i="771"/>
  <c r="D158" i="771"/>
  <c r="K157" i="771"/>
  <c r="G157" i="771"/>
  <c r="D157" i="771"/>
  <c r="K156" i="771"/>
  <c r="G156" i="771"/>
  <c r="D156" i="771"/>
  <c r="K155" i="771"/>
  <c r="G155" i="771"/>
  <c r="D155" i="771"/>
  <c r="K154" i="771"/>
  <c r="G154" i="771"/>
  <c r="D154" i="771"/>
  <c r="K153" i="771"/>
  <c r="G153" i="771"/>
  <c r="D153" i="771"/>
  <c r="K152" i="771"/>
  <c r="G152" i="771"/>
  <c r="D152" i="771"/>
  <c r="K151" i="771"/>
  <c r="G151" i="771"/>
  <c r="D151" i="771"/>
  <c r="K150" i="771"/>
  <c r="G150" i="771"/>
  <c r="D150" i="771"/>
  <c r="K149" i="771"/>
  <c r="G149" i="771"/>
  <c r="D149" i="771"/>
  <c r="K148" i="771"/>
  <c r="G148" i="771"/>
  <c r="D148" i="771"/>
  <c r="K147" i="771"/>
  <c r="G147" i="771"/>
  <c r="D147" i="771"/>
  <c r="K146" i="771"/>
  <c r="G146" i="771"/>
  <c r="D146" i="771"/>
  <c r="K145" i="771"/>
  <c r="G145" i="771"/>
  <c r="D145" i="771"/>
  <c r="K144" i="771"/>
  <c r="G144" i="771"/>
  <c r="D144" i="771"/>
  <c r="K143" i="771"/>
  <c r="G143" i="771"/>
  <c r="D143" i="771"/>
  <c r="K142" i="771"/>
  <c r="G142" i="771"/>
  <c r="D142" i="771"/>
  <c r="K141" i="771"/>
  <c r="G141" i="771"/>
  <c r="D141" i="771"/>
  <c r="K140" i="771"/>
  <c r="G140" i="771"/>
  <c r="D140" i="771"/>
  <c r="K139" i="771"/>
  <c r="G139" i="771"/>
  <c r="D139" i="771"/>
  <c r="K138" i="771"/>
  <c r="G138" i="771"/>
  <c r="D138" i="771"/>
  <c r="K137" i="771"/>
  <c r="G137" i="771"/>
  <c r="D137" i="771"/>
  <c r="K136" i="771"/>
  <c r="G136" i="771"/>
  <c r="D136" i="771"/>
  <c r="A136" i="771"/>
  <c r="A137" i="771" s="1"/>
  <c r="A138" i="771" s="1"/>
  <c r="A139" i="771" s="1"/>
  <c r="A140" i="771" s="1"/>
  <c r="A141" i="771" s="1"/>
  <c r="A142" i="771" s="1"/>
  <c r="A143" i="771" s="1"/>
  <c r="A144" i="771" s="1"/>
  <c r="A145" i="771" s="1"/>
  <c r="A146" i="771" s="1"/>
  <c r="A147" i="771" s="1"/>
  <c r="A148" i="771" s="1"/>
  <c r="A149" i="771" s="1"/>
  <c r="A150" i="771" s="1"/>
  <c r="A151" i="771" s="1"/>
  <c r="A152" i="771" s="1"/>
  <c r="A153" i="771" s="1"/>
  <c r="A154" i="771" s="1"/>
  <c r="A155" i="771" s="1"/>
  <c r="A156" i="771" s="1"/>
  <c r="A157" i="771" s="1"/>
  <c r="A158" i="771" s="1"/>
  <c r="K135" i="771"/>
  <c r="G135" i="771"/>
  <c r="D135" i="771"/>
  <c r="B124" i="771"/>
  <c r="C124" i="771" s="1"/>
  <c r="C123" i="771"/>
  <c r="B123" i="771"/>
  <c r="B122" i="771"/>
  <c r="C122" i="771" s="1"/>
  <c r="C121" i="771"/>
  <c r="B121" i="771"/>
  <c r="B120" i="771"/>
  <c r="C120" i="771" s="1"/>
  <c r="C119" i="771"/>
  <c r="B119" i="771"/>
  <c r="B118" i="771"/>
  <c r="C118" i="771" s="1"/>
  <c r="C117" i="771"/>
  <c r="B117" i="771"/>
  <c r="C116" i="771"/>
  <c r="B116" i="771"/>
  <c r="C115" i="771"/>
  <c r="B115" i="771"/>
  <c r="C114" i="771"/>
  <c r="B114" i="771"/>
  <c r="C113" i="771"/>
  <c r="B113" i="771"/>
  <c r="C112" i="771"/>
  <c r="B112" i="771"/>
  <c r="C111" i="771"/>
  <c r="B111" i="771"/>
  <c r="C110" i="771"/>
  <c r="B110" i="771"/>
  <c r="A110" i="771"/>
  <c r="A111" i="771" s="1"/>
  <c r="A112" i="771" s="1"/>
  <c r="A113" i="771" s="1"/>
  <c r="A114" i="771" s="1"/>
  <c r="A115" i="771" s="1"/>
  <c r="A116" i="771" s="1"/>
  <c r="A117" i="771" s="1"/>
  <c r="A118" i="771" s="1"/>
  <c r="A119" i="771" s="1"/>
  <c r="A120" i="771" s="1"/>
  <c r="A121" i="771" s="1"/>
  <c r="A122" i="771" s="1"/>
  <c r="A123" i="771" s="1"/>
  <c r="A124" i="771" s="1"/>
  <c r="C109" i="771"/>
  <c r="C126" i="771" s="1"/>
  <c r="B109" i="771"/>
  <c r="C95" i="771"/>
  <c r="D95" i="771" s="1"/>
  <c r="B95" i="771"/>
  <c r="C94" i="771"/>
  <c r="B94" i="771"/>
  <c r="D94" i="771" s="1"/>
  <c r="C93" i="771"/>
  <c r="B93" i="771"/>
  <c r="C92" i="771"/>
  <c r="B92" i="771"/>
  <c r="D92" i="771" s="1"/>
  <c r="C91" i="771"/>
  <c r="D91" i="771" s="1"/>
  <c r="B91" i="771"/>
  <c r="C90" i="771"/>
  <c r="B90" i="771"/>
  <c r="D90" i="771" s="1"/>
  <c r="C89" i="771"/>
  <c r="B89" i="771"/>
  <c r="C88" i="771"/>
  <c r="B88" i="771"/>
  <c r="D88" i="771" s="1"/>
  <c r="C87" i="771"/>
  <c r="D87" i="771" s="1"/>
  <c r="B87" i="771"/>
  <c r="C86" i="771"/>
  <c r="B86" i="771"/>
  <c r="D86" i="771" s="1"/>
  <c r="C85" i="771"/>
  <c r="B85" i="771"/>
  <c r="C84" i="771"/>
  <c r="B84" i="771"/>
  <c r="D84" i="771" s="1"/>
  <c r="C83" i="771"/>
  <c r="D83" i="771" s="1"/>
  <c r="B83" i="771"/>
  <c r="C82" i="771"/>
  <c r="B82" i="771"/>
  <c r="D82" i="771" s="1"/>
  <c r="C81" i="771"/>
  <c r="B81" i="771"/>
  <c r="C80" i="771"/>
  <c r="C98" i="771" s="1"/>
  <c r="B80" i="771"/>
  <c r="G63" i="771"/>
  <c r="D63" i="771"/>
  <c r="M62" i="771"/>
  <c r="H62" i="771"/>
  <c r="F62" i="771"/>
  <c r="M61" i="771"/>
  <c r="H61" i="771"/>
  <c r="F61" i="771"/>
  <c r="M60" i="771"/>
  <c r="H60" i="771"/>
  <c r="F60" i="771"/>
  <c r="M59" i="771"/>
  <c r="H59" i="771"/>
  <c r="F59" i="771"/>
  <c r="M58" i="771"/>
  <c r="H58" i="771"/>
  <c r="F58" i="771"/>
  <c r="M57" i="771"/>
  <c r="H57" i="771"/>
  <c r="F57" i="771"/>
  <c r="M56" i="771"/>
  <c r="H56" i="771"/>
  <c r="F56" i="771"/>
  <c r="M55" i="771"/>
  <c r="H55" i="771"/>
  <c r="F55" i="771"/>
  <c r="M54" i="771"/>
  <c r="H54" i="771"/>
  <c r="F54" i="771"/>
  <c r="M53" i="771"/>
  <c r="H53" i="771"/>
  <c r="F53" i="771"/>
  <c r="M52" i="771"/>
  <c r="H52" i="771"/>
  <c r="F52" i="771"/>
  <c r="M51" i="771"/>
  <c r="H51" i="771"/>
  <c r="F51" i="771"/>
  <c r="M50" i="771"/>
  <c r="H50" i="771"/>
  <c r="F50" i="771"/>
  <c r="M49" i="771"/>
  <c r="H49" i="771"/>
  <c r="F49" i="771"/>
  <c r="M48" i="771"/>
  <c r="H48" i="771"/>
  <c r="F48" i="771"/>
  <c r="M47" i="771"/>
  <c r="H47" i="771"/>
  <c r="F47" i="771"/>
  <c r="M46" i="771"/>
  <c r="H46" i="771"/>
  <c r="F46" i="771"/>
  <c r="M45" i="771"/>
  <c r="H45" i="771"/>
  <c r="F45" i="771"/>
  <c r="M44" i="771"/>
  <c r="H44" i="771"/>
  <c r="F44" i="771"/>
  <c r="M43" i="771"/>
  <c r="H43" i="771"/>
  <c r="F43" i="771"/>
  <c r="M42" i="771"/>
  <c r="H42" i="771"/>
  <c r="F42" i="771"/>
  <c r="M41" i="771"/>
  <c r="H41" i="771"/>
  <c r="F41" i="771"/>
  <c r="M40" i="771"/>
  <c r="F40" i="771"/>
  <c r="A40" i="771"/>
  <c r="A41" i="771" s="1"/>
  <c r="A42" i="771" s="1"/>
  <c r="A43" i="771" s="1"/>
  <c r="A44" i="771" s="1"/>
  <c r="A45" i="771" s="1"/>
  <c r="A46" i="771" s="1"/>
  <c r="A47" i="771" s="1"/>
  <c r="A48" i="771" s="1"/>
  <c r="A49" i="771" s="1"/>
  <c r="A50" i="771" s="1"/>
  <c r="A51" i="771" s="1"/>
  <c r="A52" i="771" s="1"/>
  <c r="A53" i="771" s="1"/>
  <c r="A54" i="771" s="1"/>
  <c r="A55" i="771" s="1"/>
  <c r="A56" i="771" s="1"/>
  <c r="A57" i="771" s="1"/>
  <c r="A58" i="771" s="1"/>
  <c r="A59" i="771" s="1"/>
  <c r="A60" i="771" s="1"/>
  <c r="A61" i="771" s="1"/>
  <c r="A62" i="771" s="1"/>
  <c r="M39" i="771"/>
  <c r="F39" i="771"/>
  <c r="H39" i="771" s="1"/>
  <c r="AD33" i="771"/>
  <c r="AC33" i="771"/>
  <c r="L33" i="771"/>
  <c r="K33" i="771"/>
  <c r="J33" i="771"/>
  <c r="I33" i="771"/>
  <c r="H33" i="771"/>
  <c r="G33" i="771"/>
  <c r="F33" i="771"/>
  <c r="AJ31" i="771"/>
  <c r="R31" i="771"/>
  <c r="S31" i="771" s="1"/>
  <c r="Q31" i="771"/>
  <c r="D31" i="771"/>
  <c r="AJ30" i="771"/>
  <c r="S30" i="771"/>
  <c r="R30" i="771"/>
  <c r="Q30" i="771"/>
  <c r="D30" i="771"/>
  <c r="AJ29" i="771"/>
  <c r="R29" i="771"/>
  <c r="S29" i="771" s="1"/>
  <c r="Q29" i="771"/>
  <c r="D29" i="771"/>
  <c r="AJ28" i="771"/>
  <c r="S28" i="771"/>
  <c r="R28" i="771"/>
  <c r="Q28" i="771"/>
  <c r="D28" i="771"/>
  <c r="AJ27" i="771"/>
  <c r="R27" i="771"/>
  <c r="S27" i="771" s="1"/>
  <c r="Q27" i="771"/>
  <c r="D27" i="771"/>
  <c r="AJ26" i="771"/>
  <c r="S26" i="771"/>
  <c r="R26" i="771"/>
  <c r="Q26" i="771"/>
  <c r="D26" i="771"/>
  <c r="AJ25" i="771"/>
  <c r="R25" i="771"/>
  <c r="S25" i="771" s="1"/>
  <c r="Q25" i="771"/>
  <c r="D25" i="771"/>
  <c r="AJ24" i="771"/>
  <c r="S24" i="771"/>
  <c r="R24" i="771"/>
  <c r="Q24" i="771"/>
  <c r="D24" i="771"/>
  <c r="AJ23" i="771"/>
  <c r="R23" i="771"/>
  <c r="S23" i="771" s="1"/>
  <c r="Q23" i="771"/>
  <c r="D23" i="771"/>
  <c r="AJ22" i="771"/>
  <c r="S22" i="771"/>
  <c r="R22" i="771"/>
  <c r="Q22" i="771"/>
  <c r="D22" i="771"/>
  <c r="AJ21" i="771"/>
  <c r="S21" i="771"/>
  <c r="R21" i="771"/>
  <c r="Q21" i="771"/>
  <c r="D21" i="771"/>
  <c r="AJ20" i="771"/>
  <c r="R20" i="771"/>
  <c r="S20" i="771" s="1"/>
  <c r="Q20" i="771"/>
  <c r="D20" i="771"/>
  <c r="BL19" i="771"/>
  <c r="AJ19" i="771"/>
  <c r="R19" i="771"/>
  <c r="S19" i="771" s="1"/>
  <c r="Q19" i="771"/>
  <c r="D19" i="771"/>
  <c r="BL18" i="771"/>
  <c r="AJ18" i="771"/>
  <c r="R18" i="771"/>
  <c r="S18" i="771" s="1"/>
  <c r="Q18" i="771"/>
  <c r="D18" i="771"/>
  <c r="BJ17" i="771"/>
  <c r="BI17" i="771"/>
  <c r="BH17" i="771"/>
  <c r="BG17" i="771"/>
  <c r="BF17" i="771"/>
  <c r="BE17" i="771"/>
  <c r="BD17" i="771"/>
  <c r="BC17" i="771"/>
  <c r="BB17" i="771"/>
  <c r="BA17" i="771"/>
  <c r="AZ17" i="771"/>
  <c r="AY17" i="771"/>
  <c r="AX17" i="771"/>
  <c r="AW17" i="771"/>
  <c r="AV17" i="771"/>
  <c r="AU17" i="771"/>
  <c r="AT17" i="771"/>
  <c r="AS17" i="771"/>
  <c r="AR17" i="771"/>
  <c r="AQ17" i="771"/>
  <c r="AP17" i="771"/>
  <c r="AO17" i="771"/>
  <c r="AN17" i="771"/>
  <c r="AM17" i="771"/>
  <c r="BL17" i="771" s="1"/>
  <c r="AJ17" i="771"/>
  <c r="S17" i="771"/>
  <c r="R17" i="771"/>
  <c r="Q17" i="771"/>
  <c r="D17" i="771"/>
  <c r="AJ16" i="771"/>
  <c r="R16" i="771"/>
  <c r="S16" i="771" s="1"/>
  <c r="Q16" i="771"/>
  <c r="D16" i="771"/>
  <c r="AJ15" i="771"/>
  <c r="S15" i="771"/>
  <c r="R15" i="771"/>
  <c r="Q15" i="771"/>
  <c r="D15" i="771"/>
  <c r="AJ14" i="771"/>
  <c r="R14" i="771"/>
  <c r="S14" i="771" s="1"/>
  <c r="Q14" i="771"/>
  <c r="D14" i="771"/>
  <c r="BL13" i="771"/>
  <c r="AJ13" i="771"/>
  <c r="R13" i="771"/>
  <c r="S13" i="771" s="1"/>
  <c r="Q13" i="771"/>
  <c r="D13" i="771"/>
  <c r="BL12" i="771"/>
  <c r="AJ12" i="771"/>
  <c r="R12" i="771"/>
  <c r="S12" i="771" s="1"/>
  <c r="Q12" i="771"/>
  <c r="D12" i="771"/>
  <c r="BL11" i="771"/>
  <c r="AJ11" i="771"/>
  <c r="R11" i="771"/>
  <c r="S11" i="771" s="1"/>
  <c r="Q11" i="771"/>
  <c r="D11" i="771"/>
  <c r="BJ10" i="771"/>
  <c r="BJ5" i="771" s="1"/>
  <c r="BI10" i="771"/>
  <c r="BI5" i="771" s="1"/>
  <c r="BH10" i="771"/>
  <c r="BH5" i="771" s="1"/>
  <c r="BG10" i="771"/>
  <c r="BF10" i="771"/>
  <c r="BF5" i="771" s="1"/>
  <c r="BE10" i="771"/>
  <c r="BE5" i="771" s="1"/>
  <c r="BD10" i="771"/>
  <c r="BC10" i="771"/>
  <c r="BC5" i="771" s="1"/>
  <c r="BB10" i="771"/>
  <c r="BB5" i="771" s="1"/>
  <c r="BA10" i="771"/>
  <c r="BA5" i="771" s="1"/>
  <c r="AZ10" i="771"/>
  <c r="AZ5" i="771" s="1"/>
  <c r="AY10" i="771"/>
  <c r="AX10" i="771"/>
  <c r="AX5" i="771" s="1"/>
  <c r="AW10" i="771"/>
  <c r="AW5" i="771" s="1"/>
  <c r="AV10" i="771"/>
  <c r="AU10" i="771"/>
  <c r="AT10" i="771"/>
  <c r="AT5" i="771" s="1"/>
  <c r="AS10" i="771"/>
  <c r="AS5" i="771" s="1"/>
  <c r="AR10" i="771"/>
  <c r="AR5" i="771" s="1"/>
  <c r="AQ10" i="771"/>
  <c r="AP10" i="771"/>
  <c r="AP5" i="771" s="1"/>
  <c r="AO10" i="771"/>
  <c r="AO5" i="771" s="1"/>
  <c r="AN10" i="771"/>
  <c r="AM10" i="771"/>
  <c r="AM5" i="771" s="1"/>
  <c r="AJ10" i="771"/>
  <c r="S10" i="771"/>
  <c r="R10" i="771"/>
  <c r="Q10" i="771"/>
  <c r="D10" i="771"/>
  <c r="AJ9" i="771"/>
  <c r="R9" i="771"/>
  <c r="S9" i="771" s="1"/>
  <c r="Q9" i="771"/>
  <c r="D9" i="771"/>
  <c r="A9" i="771"/>
  <c r="AF9" i="771" s="1"/>
  <c r="AJ8" i="771"/>
  <c r="AJ32" i="771" s="1"/>
  <c r="AF8" i="771"/>
  <c r="R8" i="771"/>
  <c r="R33" i="771" s="1"/>
  <c r="Q8" i="771"/>
  <c r="D8" i="771"/>
  <c r="B6" i="771"/>
  <c r="B133" i="771" s="1"/>
  <c r="BG5" i="771"/>
  <c r="BD5" i="771"/>
  <c r="AY5" i="771"/>
  <c r="AV5" i="771"/>
  <c r="AU5" i="771"/>
  <c r="AQ5" i="771"/>
  <c r="AN5" i="771"/>
  <c r="AL5" i="771"/>
  <c r="AN4" i="771"/>
  <c r="AO4" i="771" s="1"/>
  <c r="AP4" i="771" s="1"/>
  <c r="AQ4" i="771" s="1"/>
  <c r="AR4" i="771" s="1"/>
  <c r="AS4" i="771" s="1"/>
  <c r="AT4" i="771" s="1"/>
  <c r="AU4" i="771" s="1"/>
  <c r="AV4" i="771" s="1"/>
  <c r="AW4" i="771" s="1"/>
  <c r="AX4" i="771" s="1"/>
  <c r="AY4" i="771" s="1"/>
  <c r="AZ4" i="771" s="1"/>
  <c r="BA4" i="771" s="1"/>
  <c r="BB4" i="771" s="1"/>
  <c r="BC4" i="771" s="1"/>
  <c r="BD4" i="771" s="1"/>
  <c r="BE4" i="771" s="1"/>
  <c r="BF4" i="771" s="1"/>
  <c r="BG4" i="771" s="1"/>
  <c r="BH4" i="771" s="1"/>
  <c r="BI4" i="771" s="1"/>
  <c r="BJ4" i="771" s="1"/>
  <c r="O4" i="771"/>
  <c r="K158" i="770"/>
  <c r="G158" i="770"/>
  <c r="D158" i="770"/>
  <c r="K157" i="770"/>
  <c r="G157" i="770"/>
  <c r="D157" i="770"/>
  <c r="K156" i="770"/>
  <c r="G156" i="770"/>
  <c r="D156" i="770"/>
  <c r="K155" i="770"/>
  <c r="G155" i="770"/>
  <c r="D155" i="770"/>
  <c r="K154" i="770"/>
  <c r="G154" i="770"/>
  <c r="D154" i="770"/>
  <c r="K153" i="770"/>
  <c r="G153" i="770"/>
  <c r="D153" i="770"/>
  <c r="K152" i="770"/>
  <c r="G152" i="770"/>
  <c r="D152" i="770"/>
  <c r="K151" i="770"/>
  <c r="G151" i="770"/>
  <c r="D151" i="770"/>
  <c r="K150" i="770"/>
  <c r="G150" i="770"/>
  <c r="D150" i="770"/>
  <c r="K149" i="770"/>
  <c r="G149" i="770"/>
  <c r="D149" i="770"/>
  <c r="K148" i="770"/>
  <c r="G148" i="770"/>
  <c r="D148" i="770"/>
  <c r="K147" i="770"/>
  <c r="G147" i="770"/>
  <c r="D147" i="770"/>
  <c r="K146" i="770"/>
  <c r="G146" i="770"/>
  <c r="D146" i="770"/>
  <c r="K145" i="770"/>
  <c r="G145" i="770"/>
  <c r="D145" i="770"/>
  <c r="K144" i="770"/>
  <c r="G144" i="770"/>
  <c r="D144" i="770"/>
  <c r="K143" i="770"/>
  <c r="G143" i="770"/>
  <c r="D143" i="770"/>
  <c r="K142" i="770"/>
  <c r="G142" i="770"/>
  <c r="D142" i="770"/>
  <c r="K141" i="770"/>
  <c r="G141" i="770"/>
  <c r="D141" i="770"/>
  <c r="K140" i="770"/>
  <c r="G140" i="770"/>
  <c r="D140" i="770"/>
  <c r="A140" i="770"/>
  <c r="A141" i="770" s="1"/>
  <c r="A142" i="770" s="1"/>
  <c r="A143" i="770" s="1"/>
  <c r="A144" i="770" s="1"/>
  <c r="A145" i="770" s="1"/>
  <c r="A146" i="770" s="1"/>
  <c r="A147" i="770" s="1"/>
  <c r="A148" i="770" s="1"/>
  <c r="A149" i="770" s="1"/>
  <c r="A150" i="770" s="1"/>
  <c r="A151" i="770" s="1"/>
  <c r="A152" i="770" s="1"/>
  <c r="A153" i="770" s="1"/>
  <c r="A154" i="770" s="1"/>
  <c r="A155" i="770" s="1"/>
  <c r="A156" i="770" s="1"/>
  <c r="A157" i="770" s="1"/>
  <c r="A158" i="770" s="1"/>
  <c r="K139" i="770"/>
  <c r="G139" i="770"/>
  <c r="D139" i="770"/>
  <c r="K138" i="770"/>
  <c r="G138" i="770"/>
  <c r="D138" i="770"/>
  <c r="K137" i="770"/>
  <c r="G137" i="770"/>
  <c r="D137" i="770"/>
  <c r="K136" i="770"/>
  <c r="G136" i="770"/>
  <c r="G159" i="770" s="1"/>
  <c r="D136" i="770"/>
  <c r="A136" i="770"/>
  <c r="A137" i="770" s="1"/>
  <c r="A138" i="770" s="1"/>
  <c r="A139" i="770" s="1"/>
  <c r="K135" i="770"/>
  <c r="G135" i="770"/>
  <c r="D135" i="770"/>
  <c r="B124" i="770"/>
  <c r="C124" i="770" s="1"/>
  <c r="C123" i="770"/>
  <c r="B123" i="770"/>
  <c r="B122" i="770"/>
  <c r="C122" i="770" s="1"/>
  <c r="C121" i="770"/>
  <c r="B121" i="770"/>
  <c r="B120" i="770"/>
  <c r="C120" i="770" s="1"/>
  <c r="C119" i="770"/>
  <c r="B119" i="770"/>
  <c r="B118" i="770"/>
  <c r="C118" i="770" s="1"/>
  <c r="C117" i="770"/>
  <c r="B117" i="770"/>
  <c r="B116" i="770"/>
  <c r="C116" i="770" s="1"/>
  <c r="C115" i="770"/>
  <c r="B115" i="770"/>
  <c r="B114" i="770"/>
  <c r="C114" i="770" s="1"/>
  <c r="C113" i="770"/>
  <c r="B113" i="770"/>
  <c r="B112" i="770"/>
  <c r="C112" i="770" s="1"/>
  <c r="C111" i="770"/>
  <c r="B111" i="770"/>
  <c r="B110" i="770"/>
  <c r="C110" i="770" s="1"/>
  <c r="A110" i="770"/>
  <c r="A111" i="770" s="1"/>
  <c r="A112" i="770" s="1"/>
  <c r="A113" i="770" s="1"/>
  <c r="A114" i="770" s="1"/>
  <c r="A115" i="770" s="1"/>
  <c r="A116" i="770" s="1"/>
  <c r="A117" i="770" s="1"/>
  <c r="A118" i="770" s="1"/>
  <c r="A119" i="770" s="1"/>
  <c r="A120" i="770" s="1"/>
  <c r="A121" i="770" s="1"/>
  <c r="A122" i="770" s="1"/>
  <c r="A123" i="770" s="1"/>
  <c r="A124" i="770" s="1"/>
  <c r="C109" i="770"/>
  <c r="C126" i="770" s="1"/>
  <c r="B109" i="770"/>
  <c r="C98" i="770"/>
  <c r="C97" i="770"/>
  <c r="D95" i="770"/>
  <c r="C95" i="770"/>
  <c r="B95" i="770"/>
  <c r="C94" i="770"/>
  <c r="B94" i="770"/>
  <c r="D94" i="770" s="1"/>
  <c r="D93" i="770"/>
  <c r="C93" i="770"/>
  <c r="B93" i="770"/>
  <c r="D92" i="770"/>
  <c r="C92" i="770"/>
  <c r="B92" i="770"/>
  <c r="D91" i="770"/>
  <c r="C91" i="770"/>
  <c r="B91" i="770"/>
  <c r="D90" i="770"/>
  <c r="C90" i="770"/>
  <c r="B90" i="770"/>
  <c r="D89" i="770"/>
  <c r="C89" i="770"/>
  <c r="B89" i="770"/>
  <c r="C88" i="770"/>
  <c r="B88" i="770"/>
  <c r="D88" i="770" s="1"/>
  <c r="D87" i="770"/>
  <c r="C87" i="770"/>
  <c r="B87" i="770"/>
  <c r="C86" i="770"/>
  <c r="B86" i="770"/>
  <c r="D86" i="770" s="1"/>
  <c r="D85" i="770"/>
  <c r="C85" i="770"/>
  <c r="B85" i="770"/>
  <c r="D84" i="770"/>
  <c r="C84" i="770"/>
  <c r="B84" i="770"/>
  <c r="D83" i="770"/>
  <c r="C83" i="770"/>
  <c r="B83" i="770"/>
  <c r="D82" i="770"/>
  <c r="C82" i="770"/>
  <c r="B82" i="770"/>
  <c r="D81" i="770"/>
  <c r="C81" i="770"/>
  <c r="B81" i="770"/>
  <c r="C80" i="770"/>
  <c r="B80" i="770"/>
  <c r="D80" i="770" s="1"/>
  <c r="G63" i="770"/>
  <c r="D63" i="770"/>
  <c r="M62" i="770"/>
  <c r="F62" i="770"/>
  <c r="M61" i="770"/>
  <c r="F61" i="770"/>
  <c r="H61" i="770" s="1"/>
  <c r="M60" i="770"/>
  <c r="F60" i="770"/>
  <c r="H60" i="770" s="1"/>
  <c r="M59" i="770"/>
  <c r="F59" i="770"/>
  <c r="H59" i="770" s="1"/>
  <c r="M58" i="770"/>
  <c r="F58" i="770"/>
  <c r="H58" i="770" s="1"/>
  <c r="M57" i="770"/>
  <c r="F57" i="770"/>
  <c r="H57" i="770" s="1"/>
  <c r="M56" i="770"/>
  <c r="F56" i="770"/>
  <c r="H56" i="770" s="1"/>
  <c r="M55" i="770"/>
  <c r="F55" i="770"/>
  <c r="H55" i="770" s="1"/>
  <c r="M54" i="770"/>
  <c r="F54" i="770"/>
  <c r="H54" i="770" s="1"/>
  <c r="M53" i="770"/>
  <c r="F53" i="770"/>
  <c r="H53" i="770" s="1"/>
  <c r="M52" i="770"/>
  <c r="F52" i="770"/>
  <c r="H52" i="770" s="1"/>
  <c r="M51" i="770"/>
  <c r="F51" i="770"/>
  <c r="H51" i="770" s="1"/>
  <c r="M50" i="770"/>
  <c r="F50" i="770"/>
  <c r="H50" i="770" s="1"/>
  <c r="M49" i="770"/>
  <c r="F49" i="770"/>
  <c r="H49" i="770" s="1"/>
  <c r="M48" i="770"/>
  <c r="F48" i="770"/>
  <c r="H48" i="770" s="1"/>
  <c r="M47" i="770"/>
  <c r="F47" i="770"/>
  <c r="H47" i="770" s="1"/>
  <c r="M46" i="770"/>
  <c r="F46" i="770"/>
  <c r="M45" i="770"/>
  <c r="F45" i="770"/>
  <c r="M44" i="770"/>
  <c r="F44" i="770"/>
  <c r="M43" i="770"/>
  <c r="F43" i="770"/>
  <c r="H43" i="770" s="1"/>
  <c r="A43" i="770"/>
  <c r="A44" i="770" s="1"/>
  <c r="A45" i="770" s="1"/>
  <c r="A46" i="770" s="1"/>
  <c r="A47" i="770" s="1"/>
  <c r="A48" i="770" s="1"/>
  <c r="A49" i="770" s="1"/>
  <c r="A50" i="770" s="1"/>
  <c r="A51" i="770" s="1"/>
  <c r="A52" i="770" s="1"/>
  <c r="A53" i="770" s="1"/>
  <c r="A54" i="770" s="1"/>
  <c r="A55" i="770" s="1"/>
  <c r="A56" i="770" s="1"/>
  <c r="A57" i="770" s="1"/>
  <c r="A58" i="770" s="1"/>
  <c r="A59" i="770" s="1"/>
  <c r="A60" i="770" s="1"/>
  <c r="A61" i="770" s="1"/>
  <c r="A62" i="770" s="1"/>
  <c r="M42" i="770"/>
  <c r="F42" i="770"/>
  <c r="A42" i="770"/>
  <c r="M41" i="770"/>
  <c r="F41" i="770"/>
  <c r="A41" i="770"/>
  <c r="M40" i="770"/>
  <c r="H40" i="770"/>
  <c r="F40" i="770"/>
  <c r="A40" i="770"/>
  <c r="M39" i="770"/>
  <c r="F39" i="770"/>
  <c r="F63" i="770" s="1"/>
  <c r="AD33" i="770"/>
  <c r="AC33" i="770"/>
  <c r="L33" i="770"/>
  <c r="K33" i="770"/>
  <c r="J33" i="770"/>
  <c r="I33" i="770"/>
  <c r="H33" i="770"/>
  <c r="G33" i="770"/>
  <c r="F33" i="770"/>
  <c r="AJ31" i="770"/>
  <c r="R31" i="770"/>
  <c r="S31" i="770" s="1"/>
  <c r="Q31" i="770"/>
  <c r="D31" i="770"/>
  <c r="AJ30" i="770"/>
  <c r="R30" i="770"/>
  <c r="S30" i="770" s="1"/>
  <c r="Q30" i="770"/>
  <c r="D30" i="770"/>
  <c r="AJ29" i="770"/>
  <c r="R29" i="770"/>
  <c r="S29" i="770" s="1"/>
  <c r="Q29" i="770"/>
  <c r="D29" i="770"/>
  <c r="AJ28" i="770"/>
  <c r="S28" i="770"/>
  <c r="R28" i="770"/>
  <c r="Q28" i="770"/>
  <c r="D28" i="770"/>
  <c r="AJ27" i="770"/>
  <c r="R27" i="770"/>
  <c r="S27" i="770" s="1"/>
  <c r="Q27" i="770"/>
  <c r="D27" i="770"/>
  <c r="AJ26" i="770"/>
  <c r="R26" i="770"/>
  <c r="S26" i="770" s="1"/>
  <c r="Q26" i="770"/>
  <c r="D26" i="770"/>
  <c r="AJ25" i="770"/>
  <c r="S25" i="770"/>
  <c r="R25" i="770"/>
  <c r="Q25" i="770"/>
  <c r="D25" i="770"/>
  <c r="AJ24" i="770"/>
  <c r="S24" i="770"/>
  <c r="R24" i="770"/>
  <c r="Q24" i="770"/>
  <c r="D24" i="770"/>
  <c r="AJ23" i="770"/>
  <c r="R23" i="770"/>
  <c r="S23" i="770" s="1"/>
  <c r="Q23" i="770"/>
  <c r="D23" i="770"/>
  <c r="AJ22" i="770"/>
  <c r="R22" i="770"/>
  <c r="S22" i="770" s="1"/>
  <c r="Q22" i="770"/>
  <c r="D22" i="770"/>
  <c r="AJ21" i="770"/>
  <c r="R21" i="770"/>
  <c r="S21" i="770" s="1"/>
  <c r="Q21" i="770"/>
  <c r="D21" i="770"/>
  <c r="AJ20" i="770"/>
  <c r="S20" i="770"/>
  <c r="R20" i="770"/>
  <c r="Q20" i="770"/>
  <c r="D20" i="770"/>
  <c r="BL19" i="770"/>
  <c r="AJ19" i="770"/>
  <c r="S19" i="770"/>
  <c r="R19" i="770"/>
  <c r="Q19" i="770"/>
  <c r="D19" i="770"/>
  <c r="BL18" i="770"/>
  <c r="AJ18" i="770"/>
  <c r="S18" i="770"/>
  <c r="R18" i="770"/>
  <c r="Q18" i="770"/>
  <c r="D18" i="770"/>
  <c r="BJ17" i="770"/>
  <c r="BI17" i="770"/>
  <c r="BH17" i="770"/>
  <c r="BG17" i="770"/>
  <c r="BF17" i="770"/>
  <c r="BE17" i="770"/>
  <c r="BD17" i="770"/>
  <c r="BC17" i="770"/>
  <c r="BB17" i="770"/>
  <c r="BA17" i="770"/>
  <c r="AZ17" i="770"/>
  <c r="AY17" i="770"/>
  <c r="AX17" i="770"/>
  <c r="AW17" i="770"/>
  <c r="AV17" i="770"/>
  <c r="AU17" i="770"/>
  <c r="AT17" i="770"/>
  <c r="AS17" i="770"/>
  <c r="AR17" i="770"/>
  <c r="AQ17" i="770"/>
  <c r="AP17" i="770"/>
  <c r="AO17" i="770"/>
  <c r="AN17" i="770"/>
  <c r="AM17" i="770"/>
  <c r="AJ17" i="770"/>
  <c r="R17" i="770"/>
  <c r="S17" i="770" s="1"/>
  <c r="Q17" i="770"/>
  <c r="D17" i="770"/>
  <c r="AJ16" i="770"/>
  <c r="R16" i="770"/>
  <c r="S16" i="770" s="1"/>
  <c r="Q16" i="770"/>
  <c r="D16" i="770"/>
  <c r="AJ15" i="770"/>
  <c r="R15" i="770"/>
  <c r="S15" i="770" s="1"/>
  <c r="Q15" i="770"/>
  <c r="D15" i="770"/>
  <c r="AJ14" i="770"/>
  <c r="R14" i="770"/>
  <c r="S14" i="770" s="1"/>
  <c r="Q14" i="770"/>
  <c r="D14" i="770"/>
  <c r="BL13" i="770"/>
  <c r="AJ13" i="770"/>
  <c r="S13" i="770"/>
  <c r="R13" i="770"/>
  <c r="Q13" i="770"/>
  <c r="D13" i="770"/>
  <c r="BL12" i="770"/>
  <c r="AJ12" i="770"/>
  <c r="S12" i="770"/>
  <c r="R12" i="770"/>
  <c r="Q12" i="770"/>
  <c r="D12" i="770"/>
  <c r="BL11" i="770"/>
  <c r="AJ11" i="770"/>
  <c r="S11" i="770"/>
  <c r="R11" i="770"/>
  <c r="Q11" i="770"/>
  <c r="D11" i="770"/>
  <c r="BJ10" i="770"/>
  <c r="BJ5" i="770" s="1"/>
  <c r="BI10" i="770"/>
  <c r="BI5" i="770" s="1"/>
  <c r="BH10" i="770"/>
  <c r="BH5" i="770" s="1"/>
  <c r="BG10" i="770"/>
  <c r="BG5" i="770" s="1"/>
  <c r="BF10" i="770"/>
  <c r="BF5" i="770" s="1"/>
  <c r="BE10" i="770"/>
  <c r="BD10" i="770"/>
  <c r="BC10" i="770"/>
  <c r="BC5" i="770" s="1"/>
  <c r="BB10" i="770"/>
  <c r="BB5" i="770" s="1"/>
  <c r="BA10" i="770"/>
  <c r="BA5" i="770" s="1"/>
  <c r="AZ10" i="770"/>
  <c r="AZ5" i="770" s="1"/>
  <c r="AY10" i="770"/>
  <c r="AY5" i="770" s="1"/>
  <c r="AX10" i="770"/>
  <c r="AX5" i="770" s="1"/>
  <c r="AW10" i="770"/>
  <c r="AV10" i="770"/>
  <c r="AU10" i="770"/>
  <c r="AU5" i="770" s="1"/>
  <c r="AT10" i="770"/>
  <c r="AT5" i="770" s="1"/>
  <c r="AS10" i="770"/>
  <c r="AS5" i="770" s="1"/>
  <c r="AR10" i="770"/>
  <c r="AR5" i="770" s="1"/>
  <c r="AQ10" i="770"/>
  <c r="AQ5" i="770" s="1"/>
  <c r="AP10" i="770"/>
  <c r="AP5" i="770" s="1"/>
  <c r="AO10" i="770"/>
  <c r="AN10" i="770"/>
  <c r="AM10" i="770"/>
  <c r="AM5" i="770" s="1"/>
  <c r="AJ10" i="770"/>
  <c r="R10" i="770"/>
  <c r="S10" i="770" s="1"/>
  <c r="Q10" i="770"/>
  <c r="D10" i="770"/>
  <c r="A10" i="770"/>
  <c r="AF10" i="770" s="1"/>
  <c r="AJ9" i="770"/>
  <c r="R9" i="770"/>
  <c r="S9" i="770" s="1"/>
  <c r="Q9" i="770"/>
  <c r="D9" i="770"/>
  <c r="A9" i="770"/>
  <c r="AF9" i="770" s="1"/>
  <c r="AJ8" i="770"/>
  <c r="AF8" i="770"/>
  <c r="S8" i="770"/>
  <c r="R8" i="770"/>
  <c r="R33" i="770" s="1"/>
  <c r="Q8" i="770"/>
  <c r="Q33" i="770" s="1"/>
  <c r="D8" i="770"/>
  <c r="D33" i="770" s="1"/>
  <c r="B6" i="770"/>
  <c r="B133" i="770" s="1"/>
  <c r="BE5" i="770"/>
  <c r="BD5" i="770"/>
  <c r="AW5" i="770"/>
  <c r="AV5" i="770"/>
  <c r="AO5" i="770"/>
  <c r="AN5" i="770"/>
  <c r="AL5" i="770"/>
  <c r="AO4" i="770"/>
  <c r="AP4" i="770" s="1"/>
  <c r="AQ4" i="770" s="1"/>
  <c r="AR4" i="770" s="1"/>
  <c r="AS4" i="770" s="1"/>
  <c r="AT4" i="770" s="1"/>
  <c r="AU4" i="770" s="1"/>
  <c r="AV4" i="770" s="1"/>
  <c r="AW4" i="770" s="1"/>
  <c r="AX4" i="770" s="1"/>
  <c r="AY4" i="770" s="1"/>
  <c r="AZ4" i="770" s="1"/>
  <c r="BA4" i="770" s="1"/>
  <c r="BB4" i="770" s="1"/>
  <c r="BC4" i="770" s="1"/>
  <c r="BD4" i="770" s="1"/>
  <c r="BE4" i="770" s="1"/>
  <c r="BF4" i="770" s="1"/>
  <c r="BG4" i="770" s="1"/>
  <c r="BH4" i="770" s="1"/>
  <c r="BI4" i="770" s="1"/>
  <c r="BJ4" i="770" s="1"/>
  <c r="AN4" i="770"/>
  <c r="O4" i="770"/>
  <c r="K158" i="769"/>
  <c r="G158" i="769"/>
  <c r="D158" i="769"/>
  <c r="K157" i="769"/>
  <c r="G157" i="769"/>
  <c r="D157" i="769"/>
  <c r="K156" i="769"/>
  <c r="G156" i="769"/>
  <c r="D156" i="769"/>
  <c r="K155" i="769"/>
  <c r="G155" i="769"/>
  <c r="D155" i="769"/>
  <c r="K154" i="769"/>
  <c r="G154" i="769"/>
  <c r="D154" i="769"/>
  <c r="K153" i="769"/>
  <c r="G153" i="769"/>
  <c r="D153" i="769"/>
  <c r="K152" i="769"/>
  <c r="G152" i="769"/>
  <c r="D152" i="769"/>
  <c r="K151" i="769"/>
  <c r="G151" i="769"/>
  <c r="D151" i="769"/>
  <c r="K150" i="769"/>
  <c r="G150" i="769"/>
  <c r="D150" i="769"/>
  <c r="K149" i="769"/>
  <c r="G149" i="769"/>
  <c r="D149" i="769"/>
  <c r="K148" i="769"/>
  <c r="G148" i="769"/>
  <c r="D148" i="769"/>
  <c r="K147" i="769"/>
  <c r="G147" i="769"/>
  <c r="D147" i="769"/>
  <c r="K146" i="769"/>
  <c r="G146" i="769"/>
  <c r="D146" i="769"/>
  <c r="K145" i="769"/>
  <c r="G145" i="769"/>
  <c r="D145" i="769"/>
  <c r="K144" i="769"/>
  <c r="G144" i="769"/>
  <c r="D144" i="769"/>
  <c r="K143" i="769"/>
  <c r="G143" i="769"/>
  <c r="D143" i="769"/>
  <c r="K142" i="769"/>
  <c r="G142" i="769"/>
  <c r="D142" i="769"/>
  <c r="K141" i="769"/>
  <c r="G141" i="769"/>
  <c r="D141" i="769"/>
  <c r="K140" i="769"/>
  <c r="G140" i="769"/>
  <c r="D140" i="769"/>
  <c r="K139" i="769"/>
  <c r="G139" i="769"/>
  <c r="D139" i="769"/>
  <c r="K138" i="769"/>
  <c r="G138" i="769"/>
  <c r="D138" i="769"/>
  <c r="K137" i="769"/>
  <c r="G137" i="769"/>
  <c r="D137" i="769"/>
  <c r="K136" i="769"/>
  <c r="G136" i="769"/>
  <c r="D136" i="769"/>
  <c r="A136" i="769"/>
  <c r="A137" i="769" s="1"/>
  <c r="A138" i="769" s="1"/>
  <c r="A139" i="769" s="1"/>
  <c r="A140" i="769" s="1"/>
  <c r="A141" i="769" s="1"/>
  <c r="A142" i="769" s="1"/>
  <c r="A143" i="769" s="1"/>
  <c r="A144" i="769" s="1"/>
  <c r="A145" i="769" s="1"/>
  <c r="A146" i="769" s="1"/>
  <c r="A147" i="769" s="1"/>
  <c r="A148" i="769" s="1"/>
  <c r="A149" i="769" s="1"/>
  <c r="A150" i="769" s="1"/>
  <c r="A151" i="769" s="1"/>
  <c r="A152" i="769" s="1"/>
  <c r="A153" i="769" s="1"/>
  <c r="A154" i="769" s="1"/>
  <c r="A155" i="769" s="1"/>
  <c r="A156" i="769" s="1"/>
  <c r="A157" i="769" s="1"/>
  <c r="A158" i="769" s="1"/>
  <c r="K135" i="769"/>
  <c r="G135" i="769"/>
  <c r="G159" i="769" s="1"/>
  <c r="D135" i="769"/>
  <c r="B124" i="769"/>
  <c r="C124" i="769" s="1"/>
  <c r="B123" i="769"/>
  <c r="C123" i="769" s="1"/>
  <c r="B122" i="769"/>
  <c r="C122" i="769" s="1"/>
  <c r="B121" i="769"/>
  <c r="C121" i="769" s="1"/>
  <c r="B120" i="769"/>
  <c r="C120" i="769" s="1"/>
  <c r="B119" i="769"/>
  <c r="C119" i="769" s="1"/>
  <c r="B118" i="769"/>
  <c r="C118" i="769" s="1"/>
  <c r="B117" i="769"/>
  <c r="C117" i="769" s="1"/>
  <c r="B116" i="769"/>
  <c r="C116" i="769" s="1"/>
  <c r="B115" i="769"/>
  <c r="C115" i="769" s="1"/>
  <c r="B114" i="769"/>
  <c r="C114" i="769" s="1"/>
  <c r="B113" i="769"/>
  <c r="C113" i="769" s="1"/>
  <c r="B112" i="769"/>
  <c r="C112" i="769" s="1"/>
  <c r="B111" i="769"/>
  <c r="C111" i="769" s="1"/>
  <c r="A111" i="769"/>
  <c r="A112" i="769" s="1"/>
  <c r="A113" i="769" s="1"/>
  <c r="A114" i="769" s="1"/>
  <c r="A115" i="769" s="1"/>
  <c r="A116" i="769" s="1"/>
  <c r="A117" i="769" s="1"/>
  <c r="A118" i="769" s="1"/>
  <c r="A119" i="769" s="1"/>
  <c r="A120" i="769" s="1"/>
  <c r="A121" i="769" s="1"/>
  <c r="A122" i="769" s="1"/>
  <c r="A123" i="769" s="1"/>
  <c r="A124" i="769" s="1"/>
  <c r="C110" i="769"/>
  <c r="B110" i="769"/>
  <c r="A110" i="769"/>
  <c r="B109" i="769"/>
  <c r="C109" i="769" s="1"/>
  <c r="C126" i="769" s="1"/>
  <c r="C98" i="769"/>
  <c r="B98" i="769"/>
  <c r="C95" i="769"/>
  <c r="B95" i="769"/>
  <c r="C94" i="769"/>
  <c r="B94" i="769"/>
  <c r="D94" i="769" s="1"/>
  <c r="D93" i="769"/>
  <c r="C93" i="769"/>
  <c r="B93" i="769"/>
  <c r="D92" i="769"/>
  <c r="C92" i="769"/>
  <c r="B92" i="769"/>
  <c r="C91" i="769"/>
  <c r="B91" i="769"/>
  <c r="C90" i="769"/>
  <c r="B90" i="769"/>
  <c r="C89" i="769"/>
  <c r="B89" i="769"/>
  <c r="C88" i="769"/>
  <c r="B88" i="769"/>
  <c r="D88" i="769" s="1"/>
  <c r="C87" i="769"/>
  <c r="B87" i="769"/>
  <c r="D86" i="769"/>
  <c r="C86" i="769"/>
  <c r="B86" i="769"/>
  <c r="C85" i="769"/>
  <c r="B85" i="769"/>
  <c r="D85" i="769" s="1"/>
  <c r="C84" i="769"/>
  <c r="B84" i="769"/>
  <c r="C83" i="769"/>
  <c r="D83" i="769" s="1"/>
  <c r="B83" i="769"/>
  <c r="C82" i="769"/>
  <c r="D82" i="769" s="1"/>
  <c r="B82" i="769"/>
  <c r="C81" i="769"/>
  <c r="B81" i="769"/>
  <c r="C80" i="769"/>
  <c r="B80" i="769"/>
  <c r="B97" i="769" s="1"/>
  <c r="G63" i="769"/>
  <c r="D63" i="769"/>
  <c r="M62" i="769"/>
  <c r="F62" i="769"/>
  <c r="M61" i="769"/>
  <c r="F61" i="769"/>
  <c r="H61" i="769" s="1"/>
  <c r="M60" i="769"/>
  <c r="F60" i="769"/>
  <c r="H60" i="769" s="1"/>
  <c r="M59" i="769"/>
  <c r="H59" i="769"/>
  <c r="F59" i="769"/>
  <c r="M58" i="769"/>
  <c r="H58" i="769"/>
  <c r="F58" i="769"/>
  <c r="M57" i="769"/>
  <c r="H57" i="769"/>
  <c r="F57" i="769"/>
  <c r="M56" i="769"/>
  <c r="H56" i="769"/>
  <c r="F56" i="769"/>
  <c r="M55" i="769"/>
  <c r="H55" i="769"/>
  <c r="F55" i="769"/>
  <c r="M54" i="769"/>
  <c r="H54" i="769"/>
  <c r="F54" i="769"/>
  <c r="M53" i="769"/>
  <c r="H53" i="769"/>
  <c r="F53" i="769"/>
  <c r="M52" i="769"/>
  <c r="H52" i="769"/>
  <c r="F52" i="769"/>
  <c r="M51" i="769"/>
  <c r="H51" i="769"/>
  <c r="F51" i="769"/>
  <c r="M50" i="769"/>
  <c r="H50" i="769"/>
  <c r="F50" i="769"/>
  <c r="M49" i="769"/>
  <c r="H49" i="769"/>
  <c r="F49" i="769"/>
  <c r="M48" i="769"/>
  <c r="H48" i="769"/>
  <c r="F48" i="769"/>
  <c r="M47" i="769"/>
  <c r="H47" i="769"/>
  <c r="F47" i="769"/>
  <c r="M46" i="769"/>
  <c r="H46" i="769"/>
  <c r="F46" i="769"/>
  <c r="M45" i="769"/>
  <c r="H45" i="769"/>
  <c r="F45" i="769"/>
  <c r="M44" i="769"/>
  <c r="H44" i="769"/>
  <c r="F44" i="769"/>
  <c r="M43" i="769"/>
  <c r="H43" i="769"/>
  <c r="F43" i="769"/>
  <c r="M42" i="769"/>
  <c r="H42" i="769"/>
  <c r="F42" i="769"/>
  <c r="M41" i="769"/>
  <c r="H41" i="769"/>
  <c r="F41" i="769"/>
  <c r="M40" i="769"/>
  <c r="F40" i="769"/>
  <c r="A40" i="769"/>
  <c r="A41" i="769" s="1"/>
  <c r="A42" i="769" s="1"/>
  <c r="A43" i="769" s="1"/>
  <c r="A44" i="769" s="1"/>
  <c r="A45" i="769" s="1"/>
  <c r="A46" i="769" s="1"/>
  <c r="A47" i="769" s="1"/>
  <c r="A48" i="769" s="1"/>
  <c r="A49" i="769" s="1"/>
  <c r="A50" i="769" s="1"/>
  <c r="A51" i="769" s="1"/>
  <c r="A52" i="769" s="1"/>
  <c r="A53" i="769" s="1"/>
  <c r="A54" i="769" s="1"/>
  <c r="A55" i="769" s="1"/>
  <c r="A56" i="769" s="1"/>
  <c r="A57" i="769" s="1"/>
  <c r="A58" i="769" s="1"/>
  <c r="A59" i="769" s="1"/>
  <c r="A60" i="769" s="1"/>
  <c r="A61" i="769" s="1"/>
  <c r="A62" i="769" s="1"/>
  <c r="M39" i="769"/>
  <c r="F39" i="769"/>
  <c r="H39" i="769" s="1"/>
  <c r="AD33" i="769"/>
  <c r="AC33" i="769"/>
  <c r="L33" i="769"/>
  <c r="K33" i="769"/>
  <c r="J33" i="769"/>
  <c r="I33" i="769"/>
  <c r="H33" i="769"/>
  <c r="G33" i="769"/>
  <c r="F33" i="769"/>
  <c r="AJ31" i="769"/>
  <c r="R31" i="769"/>
  <c r="S31" i="769" s="1"/>
  <c r="Q31" i="769"/>
  <c r="D31" i="769"/>
  <c r="AJ30" i="769"/>
  <c r="S30" i="769"/>
  <c r="R30" i="769"/>
  <c r="Q30" i="769"/>
  <c r="D30" i="769"/>
  <c r="AJ29" i="769"/>
  <c r="R29" i="769"/>
  <c r="S29" i="769" s="1"/>
  <c r="Q29" i="769"/>
  <c r="D29" i="769"/>
  <c r="AJ28" i="769"/>
  <c r="R28" i="769"/>
  <c r="S28" i="769" s="1"/>
  <c r="Q28" i="769"/>
  <c r="D28" i="769"/>
  <c r="AJ27" i="769"/>
  <c r="R27" i="769"/>
  <c r="S27" i="769" s="1"/>
  <c r="Q27" i="769"/>
  <c r="D27" i="769"/>
  <c r="AJ26" i="769"/>
  <c r="S26" i="769"/>
  <c r="R26" i="769"/>
  <c r="Q26" i="769"/>
  <c r="D26" i="769"/>
  <c r="AJ25" i="769"/>
  <c r="R25" i="769"/>
  <c r="S25" i="769" s="1"/>
  <c r="Q25" i="769"/>
  <c r="D25" i="769"/>
  <c r="AJ24" i="769"/>
  <c r="S24" i="769"/>
  <c r="R24" i="769"/>
  <c r="Q24" i="769"/>
  <c r="D24" i="769"/>
  <c r="AJ23" i="769"/>
  <c r="R23" i="769"/>
  <c r="S23" i="769" s="1"/>
  <c r="Q23" i="769"/>
  <c r="D23" i="769"/>
  <c r="AJ22" i="769"/>
  <c r="R22" i="769"/>
  <c r="S22" i="769" s="1"/>
  <c r="Q22" i="769"/>
  <c r="D22" i="769"/>
  <c r="AJ21" i="769"/>
  <c r="S21" i="769"/>
  <c r="R21" i="769"/>
  <c r="Q21" i="769"/>
  <c r="D21" i="769"/>
  <c r="AJ20" i="769"/>
  <c r="R20" i="769"/>
  <c r="S20" i="769" s="1"/>
  <c r="Q20" i="769"/>
  <c r="D20" i="769"/>
  <c r="BL19" i="769"/>
  <c r="AJ19" i="769"/>
  <c r="S19" i="769"/>
  <c r="R19" i="769"/>
  <c r="Q19" i="769"/>
  <c r="D19" i="769"/>
  <c r="BL18" i="769"/>
  <c r="AJ18" i="769"/>
  <c r="R18" i="769"/>
  <c r="S18" i="769" s="1"/>
  <c r="Q18" i="769"/>
  <c r="D18" i="769"/>
  <c r="BJ17" i="769"/>
  <c r="BI17" i="769"/>
  <c r="BH17" i="769"/>
  <c r="BG17" i="769"/>
  <c r="BF17" i="769"/>
  <c r="BE17" i="769"/>
  <c r="BD17" i="769"/>
  <c r="BC17" i="769"/>
  <c r="BB17" i="769"/>
  <c r="BA17" i="769"/>
  <c r="AZ17" i="769"/>
  <c r="AY17" i="769"/>
  <c r="AX17" i="769"/>
  <c r="AW17" i="769"/>
  <c r="AV17" i="769"/>
  <c r="AU17" i="769"/>
  <c r="AT17" i="769"/>
  <c r="AS17" i="769"/>
  <c r="AR17" i="769"/>
  <c r="AQ17" i="769"/>
  <c r="AP17" i="769"/>
  <c r="AO17" i="769"/>
  <c r="AN17" i="769"/>
  <c r="AM17" i="769"/>
  <c r="AJ17" i="769"/>
  <c r="R17" i="769"/>
  <c r="S17" i="769" s="1"/>
  <c r="Q17" i="769"/>
  <c r="D17" i="769"/>
  <c r="AJ16" i="769"/>
  <c r="S16" i="769"/>
  <c r="R16" i="769"/>
  <c r="Q16" i="769"/>
  <c r="D16" i="769"/>
  <c r="AJ15" i="769"/>
  <c r="R15" i="769"/>
  <c r="S15" i="769" s="1"/>
  <c r="Q15" i="769"/>
  <c r="D15" i="769"/>
  <c r="AJ14" i="769"/>
  <c r="R14" i="769"/>
  <c r="S14" i="769" s="1"/>
  <c r="Q14" i="769"/>
  <c r="D14" i="769"/>
  <c r="BL13" i="769"/>
  <c r="AJ13" i="769"/>
  <c r="R13" i="769"/>
  <c r="S13" i="769" s="1"/>
  <c r="Q13" i="769"/>
  <c r="D13" i="769"/>
  <c r="BL12" i="769"/>
  <c r="AJ12" i="769"/>
  <c r="S12" i="769"/>
  <c r="R12" i="769"/>
  <c r="Q12" i="769"/>
  <c r="D12" i="769"/>
  <c r="BL11" i="769"/>
  <c r="AJ11" i="769"/>
  <c r="R11" i="769"/>
  <c r="S11" i="769" s="1"/>
  <c r="Q11" i="769"/>
  <c r="D11" i="769"/>
  <c r="BJ10" i="769"/>
  <c r="BI10" i="769"/>
  <c r="BI5" i="769" s="1"/>
  <c r="BH10" i="769"/>
  <c r="BH5" i="769" s="1"/>
  <c r="BG10" i="769"/>
  <c r="BF10" i="769"/>
  <c r="BE10" i="769"/>
  <c r="BE5" i="769" s="1"/>
  <c r="BD10" i="769"/>
  <c r="BD5" i="769" s="1"/>
  <c r="BC10" i="769"/>
  <c r="BB10" i="769"/>
  <c r="BA10" i="769"/>
  <c r="BA5" i="769" s="1"/>
  <c r="AZ10" i="769"/>
  <c r="AZ5" i="769" s="1"/>
  <c r="AY10" i="769"/>
  <c r="AY5" i="769" s="1"/>
  <c r="AX10" i="769"/>
  <c r="AX5" i="769" s="1"/>
  <c r="AW10" i="769"/>
  <c r="AW5" i="769" s="1"/>
  <c r="AV10" i="769"/>
  <c r="AV5" i="769" s="1"/>
  <c r="AU10" i="769"/>
  <c r="AT10" i="769"/>
  <c r="AS10" i="769"/>
  <c r="AR10" i="769"/>
  <c r="AR5" i="769" s="1"/>
  <c r="AQ10" i="769"/>
  <c r="AQ5" i="769" s="1"/>
  <c r="AP10" i="769"/>
  <c r="AO10" i="769"/>
  <c r="AO5" i="769" s="1"/>
  <c r="AN10" i="769"/>
  <c r="AN5" i="769" s="1"/>
  <c r="AM10" i="769"/>
  <c r="AJ10" i="769"/>
  <c r="R10" i="769"/>
  <c r="S10" i="769" s="1"/>
  <c r="Q10" i="769"/>
  <c r="D10" i="769"/>
  <c r="AJ9" i="769"/>
  <c r="S9" i="769"/>
  <c r="R9" i="769"/>
  <c r="Q9" i="769"/>
  <c r="D9" i="769"/>
  <c r="A9" i="769"/>
  <c r="AF9" i="769" s="1"/>
  <c r="AJ8" i="769"/>
  <c r="AF8" i="769"/>
  <c r="S8" i="769"/>
  <c r="R8" i="769"/>
  <c r="Q8" i="769"/>
  <c r="Q33" i="769" s="1"/>
  <c r="D8" i="769"/>
  <c r="D33" i="769" s="1"/>
  <c r="B6" i="769"/>
  <c r="B133" i="769" s="1"/>
  <c r="BJ5" i="769"/>
  <c r="BG5" i="769"/>
  <c r="BF5" i="769"/>
  <c r="BC5" i="769"/>
  <c r="BB5" i="769"/>
  <c r="AU5" i="769"/>
  <c r="AT5" i="769"/>
  <c r="AS5" i="769"/>
  <c r="AP5" i="769"/>
  <c r="AM5" i="769"/>
  <c r="AL5" i="769"/>
  <c r="AO4" i="769"/>
  <c r="AP4" i="769" s="1"/>
  <c r="AQ4" i="769" s="1"/>
  <c r="AR4" i="769" s="1"/>
  <c r="AS4" i="769" s="1"/>
  <c r="AT4" i="769" s="1"/>
  <c r="AU4" i="769" s="1"/>
  <c r="AV4" i="769" s="1"/>
  <c r="AW4" i="769" s="1"/>
  <c r="AX4" i="769" s="1"/>
  <c r="AY4" i="769" s="1"/>
  <c r="AZ4" i="769" s="1"/>
  <c r="BA4" i="769" s="1"/>
  <c r="BB4" i="769" s="1"/>
  <c r="BC4" i="769" s="1"/>
  <c r="BD4" i="769" s="1"/>
  <c r="BE4" i="769" s="1"/>
  <c r="BF4" i="769" s="1"/>
  <c r="BG4" i="769" s="1"/>
  <c r="BH4" i="769" s="1"/>
  <c r="BI4" i="769" s="1"/>
  <c r="BJ4" i="769" s="1"/>
  <c r="AN4" i="769"/>
  <c r="O4" i="769"/>
  <c r="K158" i="768"/>
  <c r="G158" i="768"/>
  <c r="D158" i="768"/>
  <c r="K157" i="768"/>
  <c r="G157" i="768"/>
  <c r="D157" i="768"/>
  <c r="K156" i="768"/>
  <c r="G156" i="768"/>
  <c r="D156" i="768"/>
  <c r="K155" i="768"/>
  <c r="G155" i="768"/>
  <c r="D155" i="768"/>
  <c r="K154" i="768"/>
  <c r="G154" i="768"/>
  <c r="D154" i="768"/>
  <c r="K153" i="768"/>
  <c r="G153" i="768"/>
  <c r="D153" i="768"/>
  <c r="K152" i="768"/>
  <c r="G152" i="768"/>
  <c r="D152" i="768"/>
  <c r="K151" i="768"/>
  <c r="G151" i="768"/>
  <c r="D151" i="768"/>
  <c r="K150" i="768"/>
  <c r="G150" i="768"/>
  <c r="D150" i="768"/>
  <c r="K149" i="768"/>
  <c r="G149" i="768"/>
  <c r="D149" i="768"/>
  <c r="K148" i="768"/>
  <c r="G148" i="768"/>
  <c r="D148" i="768"/>
  <c r="K147" i="768"/>
  <c r="G147" i="768"/>
  <c r="D147" i="768"/>
  <c r="K146" i="768"/>
  <c r="G146" i="768"/>
  <c r="D146" i="768"/>
  <c r="K145" i="768"/>
  <c r="G145" i="768"/>
  <c r="D145" i="768"/>
  <c r="K144" i="768"/>
  <c r="G144" i="768"/>
  <c r="D144" i="768"/>
  <c r="K143" i="768"/>
  <c r="G143" i="768"/>
  <c r="D143" i="768"/>
  <c r="K142" i="768"/>
  <c r="G142" i="768"/>
  <c r="D142" i="768"/>
  <c r="K141" i="768"/>
  <c r="G141" i="768"/>
  <c r="D141" i="768"/>
  <c r="K140" i="768"/>
  <c r="G140" i="768"/>
  <c r="D140" i="768"/>
  <c r="K139" i="768"/>
  <c r="G139" i="768"/>
  <c r="D139" i="768"/>
  <c r="K138" i="768"/>
  <c r="G138" i="768"/>
  <c r="D138" i="768"/>
  <c r="K137" i="768"/>
  <c r="G137" i="768"/>
  <c r="D137" i="768"/>
  <c r="K136" i="768"/>
  <c r="G136" i="768"/>
  <c r="G159" i="768" s="1"/>
  <c r="D136" i="768"/>
  <c r="A136" i="768"/>
  <c r="A137" i="768" s="1"/>
  <c r="A138" i="768" s="1"/>
  <c r="A139" i="768" s="1"/>
  <c r="A140" i="768" s="1"/>
  <c r="A141" i="768" s="1"/>
  <c r="A142" i="768" s="1"/>
  <c r="A143" i="768" s="1"/>
  <c r="A144" i="768" s="1"/>
  <c r="A145" i="768" s="1"/>
  <c r="A146" i="768" s="1"/>
  <c r="A147" i="768" s="1"/>
  <c r="A148" i="768" s="1"/>
  <c r="A149" i="768" s="1"/>
  <c r="A150" i="768" s="1"/>
  <c r="A151" i="768" s="1"/>
  <c r="A152" i="768" s="1"/>
  <c r="A153" i="768" s="1"/>
  <c r="A154" i="768" s="1"/>
  <c r="A155" i="768" s="1"/>
  <c r="A156" i="768" s="1"/>
  <c r="A157" i="768" s="1"/>
  <c r="A158" i="768" s="1"/>
  <c r="K135" i="768"/>
  <c r="G135" i="768"/>
  <c r="D135" i="768"/>
  <c r="B124" i="768"/>
  <c r="C124" i="768" s="1"/>
  <c r="C123" i="768"/>
  <c r="B123" i="768"/>
  <c r="B122" i="768"/>
  <c r="C122" i="768" s="1"/>
  <c r="C121" i="768"/>
  <c r="B121" i="768"/>
  <c r="B120" i="768"/>
  <c r="C120" i="768" s="1"/>
  <c r="C119" i="768"/>
  <c r="B119" i="768"/>
  <c r="B118" i="768"/>
  <c r="C118" i="768" s="1"/>
  <c r="C117" i="768"/>
  <c r="B117" i="768"/>
  <c r="B116" i="768"/>
  <c r="C116" i="768" s="1"/>
  <c r="C115" i="768"/>
  <c r="B115" i="768"/>
  <c r="B114" i="768"/>
  <c r="C114" i="768" s="1"/>
  <c r="C113" i="768"/>
  <c r="B113" i="768"/>
  <c r="B112" i="768"/>
  <c r="C112" i="768" s="1"/>
  <c r="C111" i="768"/>
  <c r="B111" i="768"/>
  <c r="B110" i="768"/>
  <c r="C110" i="768" s="1"/>
  <c r="A110" i="768"/>
  <c r="A111" i="768" s="1"/>
  <c r="A112" i="768" s="1"/>
  <c r="A113" i="768" s="1"/>
  <c r="A114" i="768" s="1"/>
  <c r="A115" i="768" s="1"/>
  <c r="A116" i="768" s="1"/>
  <c r="A117" i="768" s="1"/>
  <c r="A118" i="768" s="1"/>
  <c r="A119" i="768" s="1"/>
  <c r="A120" i="768" s="1"/>
  <c r="A121" i="768" s="1"/>
  <c r="A122" i="768" s="1"/>
  <c r="A123" i="768" s="1"/>
  <c r="A124" i="768" s="1"/>
  <c r="C109" i="768"/>
  <c r="C126" i="768" s="1"/>
  <c r="B109" i="768"/>
  <c r="C98" i="768"/>
  <c r="C97" i="768"/>
  <c r="C95" i="768"/>
  <c r="B95" i="768"/>
  <c r="D95" i="768" s="1"/>
  <c r="C94" i="768"/>
  <c r="B94" i="768"/>
  <c r="D94" i="768" s="1"/>
  <c r="C93" i="768"/>
  <c r="B93" i="768"/>
  <c r="D93" i="768" s="1"/>
  <c r="C92" i="768"/>
  <c r="B92" i="768"/>
  <c r="D92" i="768" s="1"/>
  <c r="C91" i="768"/>
  <c r="B91" i="768"/>
  <c r="D91" i="768" s="1"/>
  <c r="C90" i="768"/>
  <c r="B90" i="768"/>
  <c r="D90" i="768" s="1"/>
  <c r="C89" i="768"/>
  <c r="B89" i="768"/>
  <c r="D89" i="768" s="1"/>
  <c r="C88" i="768"/>
  <c r="B88" i="768"/>
  <c r="D88" i="768" s="1"/>
  <c r="D87" i="768"/>
  <c r="C87" i="768"/>
  <c r="B87" i="768"/>
  <c r="C86" i="768"/>
  <c r="B86" i="768"/>
  <c r="D86" i="768" s="1"/>
  <c r="C85" i="768"/>
  <c r="B85" i="768"/>
  <c r="D85" i="768" s="1"/>
  <c r="C84" i="768"/>
  <c r="B84" i="768"/>
  <c r="D84" i="768" s="1"/>
  <c r="C83" i="768"/>
  <c r="B83" i="768"/>
  <c r="D83" i="768" s="1"/>
  <c r="C82" i="768"/>
  <c r="B82" i="768"/>
  <c r="D82" i="768" s="1"/>
  <c r="C81" i="768"/>
  <c r="B81" i="768"/>
  <c r="D81" i="768" s="1"/>
  <c r="C80" i="768"/>
  <c r="B80" i="768"/>
  <c r="D80" i="768" s="1"/>
  <c r="G63" i="768"/>
  <c r="D63" i="768"/>
  <c r="M62" i="768"/>
  <c r="F62" i="768"/>
  <c r="M61" i="768"/>
  <c r="F61" i="768"/>
  <c r="H61" i="768" s="1"/>
  <c r="M60" i="768"/>
  <c r="F60" i="768"/>
  <c r="H60" i="768" s="1"/>
  <c r="M59" i="768"/>
  <c r="F59" i="768"/>
  <c r="H59" i="768" s="1"/>
  <c r="M58" i="768"/>
  <c r="F58" i="768"/>
  <c r="H58" i="768" s="1"/>
  <c r="M57" i="768"/>
  <c r="F57" i="768"/>
  <c r="H57" i="768" s="1"/>
  <c r="M56" i="768"/>
  <c r="F56" i="768"/>
  <c r="H56" i="768" s="1"/>
  <c r="M55" i="768"/>
  <c r="F55" i="768"/>
  <c r="M54" i="768"/>
  <c r="F54" i="768"/>
  <c r="M53" i="768"/>
  <c r="F53" i="768"/>
  <c r="M52" i="768"/>
  <c r="F52" i="768"/>
  <c r="M51" i="768"/>
  <c r="F51" i="768"/>
  <c r="A51" i="768"/>
  <c r="A52" i="768" s="1"/>
  <c r="A53" i="768" s="1"/>
  <c r="A54" i="768" s="1"/>
  <c r="A55" i="768" s="1"/>
  <c r="A56" i="768" s="1"/>
  <c r="A57" i="768" s="1"/>
  <c r="A58" i="768" s="1"/>
  <c r="A59" i="768" s="1"/>
  <c r="A60" i="768" s="1"/>
  <c r="A61" i="768" s="1"/>
  <c r="A62" i="768" s="1"/>
  <c r="M50" i="768"/>
  <c r="F50" i="768"/>
  <c r="M49" i="768"/>
  <c r="F49" i="768"/>
  <c r="M48" i="768"/>
  <c r="F48" i="768"/>
  <c r="M47" i="768"/>
  <c r="F47" i="768"/>
  <c r="M46" i="768"/>
  <c r="F46" i="768"/>
  <c r="M45" i="768"/>
  <c r="F45" i="768"/>
  <c r="M44" i="768"/>
  <c r="F44" i="768"/>
  <c r="M43" i="768"/>
  <c r="F43" i="768"/>
  <c r="H43" i="768" s="1"/>
  <c r="A43" i="768"/>
  <c r="A44" i="768" s="1"/>
  <c r="A45" i="768" s="1"/>
  <c r="A46" i="768" s="1"/>
  <c r="A47" i="768" s="1"/>
  <c r="A48" i="768" s="1"/>
  <c r="A49" i="768" s="1"/>
  <c r="A50" i="768" s="1"/>
  <c r="M42" i="768"/>
  <c r="F42" i="768"/>
  <c r="A42" i="768"/>
  <c r="M41" i="768"/>
  <c r="F41" i="768"/>
  <c r="A41" i="768"/>
  <c r="M40" i="768"/>
  <c r="H40" i="768"/>
  <c r="F40" i="768"/>
  <c r="A40" i="768"/>
  <c r="M39" i="768"/>
  <c r="F39" i="768"/>
  <c r="AD33" i="768"/>
  <c r="AC33" i="768"/>
  <c r="L33" i="768"/>
  <c r="K33" i="768"/>
  <c r="J33" i="768"/>
  <c r="I33" i="768"/>
  <c r="H33" i="768"/>
  <c r="G33" i="768"/>
  <c r="F33" i="768"/>
  <c r="AJ31" i="768"/>
  <c r="R31" i="768"/>
  <c r="S31" i="768" s="1"/>
  <c r="Q31" i="768"/>
  <c r="D31" i="768"/>
  <c r="AJ30" i="768"/>
  <c r="R30" i="768"/>
  <c r="S30" i="768" s="1"/>
  <c r="Q30" i="768"/>
  <c r="D30" i="768"/>
  <c r="AJ29" i="768"/>
  <c r="R29" i="768"/>
  <c r="S29" i="768" s="1"/>
  <c r="Q29" i="768"/>
  <c r="D29" i="768"/>
  <c r="AJ28" i="768"/>
  <c r="R28" i="768"/>
  <c r="S28" i="768" s="1"/>
  <c r="Q28" i="768"/>
  <c r="D28" i="768"/>
  <c r="AJ27" i="768"/>
  <c r="R27" i="768"/>
  <c r="S27" i="768" s="1"/>
  <c r="Q27" i="768"/>
  <c r="D27" i="768"/>
  <c r="AJ26" i="768"/>
  <c r="R26" i="768"/>
  <c r="S26" i="768" s="1"/>
  <c r="Q26" i="768"/>
  <c r="D26" i="768"/>
  <c r="AJ25" i="768"/>
  <c r="R25" i="768"/>
  <c r="S25" i="768" s="1"/>
  <c r="Q25" i="768"/>
  <c r="D25" i="768"/>
  <c r="AJ24" i="768"/>
  <c r="S24" i="768"/>
  <c r="R24" i="768"/>
  <c r="Q24" i="768"/>
  <c r="D24" i="768"/>
  <c r="AJ23" i="768"/>
  <c r="S23" i="768"/>
  <c r="R23" i="768"/>
  <c r="Q23" i="768"/>
  <c r="D23" i="768"/>
  <c r="AJ22" i="768"/>
  <c r="R22" i="768"/>
  <c r="S22" i="768" s="1"/>
  <c r="Q22" i="768"/>
  <c r="D22" i="768"/>
  <c r="AJ21" i="768"/>
  <c r="R21" i="768"/>
  <c r="S21" i="768" s="1"/>
  <c r="Q21" i="768"/>
  <c r="D21" i="768"/>
  <c r="AJ20" i="768"/>
  <c r="S20" i="768"/>
  <c r="R20" i="768"/>
  <c r="Q20" i="768"/>
  <c r="D20" i="768"/>
  <c r="BL19" i="768"/>
  <c r="AJ19" i="768"/>
  <c r="S19" i="768"/>
  <c r="R19" i="768"/>
  <c r="Q19" i="768"/>
  <c r="D19" i="768"/>
  <c r="BL18" i="768"/>
  <c r="AJ18" i="768"/>
  <c r="R18" i="768"/>
  <c r="S18" i="768" s="1"/>
  <c r="Q18" i="768"/>
  <c r="D18" i="768"/>
  <c r="BJ17" i="768"/>
  <c r="BI17" i="768"/>
  <c r="BH17" i="768"/>
  <c r="BG17" i="768"/>
  <c r="BF17" i="768"/>
  <c r="BE17" i="768"/>
  <c r="BD17" i="768"/>
  <c r="BC17" i="768"/>
  <c r="BB17" i="768"/>
  <c r="BA17" i="768"/>
  <c r="AZ17" i="768"/>
  <c r="AY17" i="768"/>
  <c r="AX17" i="768"/>
  <c r="AW17" i="768"/>
  <c r="AV17" i="768"/>
  <c r="AU17" i="768"/>
  <c r="AT17" i="768"/>
  <c r="AS17" i="768"/>
  <c r="AR17" i="768"/>
  <c r="AQ17" i="768"/>
  <c r="AP17" i="768"/>
  <c r="AO17" i="768"/>
  <c r="AN17" i="768"/>
  <c r="AM17" i="768"/>
  <c r="AJ17" i="768"/>
  <c r="S17" i="768"/>
  <c r="R17" i="768"/>
  <c r="Q17" i="768"/>
  <c r="D17" i="768"/>
  <c r="AJ16" i="768"/>
  <c r="S16" i="768"/>
  <c r="R16" i="768"/>
  <c r="Q16" i="768"/>
  <c r="D16" i="768"/>
  <c r="AJ15" i="768"/>
  <c r="S15" i="768"/>
  <c r="R15" i="768"/>
  <c r="Q15" i="768"/>
  <c r="D15" i="768"/>
  <c r="AJ14" i="768"/>
  <c r="S14" i="768"/>
  <c r="R14" i="768"/>
  <c r="Q14" i="768"/>
  <c r="D14" i="768"/>
  <c r="BL13" i="768"/>
  <c r="AJ13" i="768"/>
  <c r="S13" i="768"/>
  <c r="R13" i="768"/>
  <c r="Q13" i="768"/>
  <c r="D13" i="768"/>
  <c r="BL12" i="768"/>
  <c r="AJ12" i="768"/>
  <c r="S12" i="768"/>
  <c r="R12" i="768"/>
  <c r="Q12" i="768"/>
  <c r="D12" i="768"/>
  <c r="BL11" i="768"/>
  <c r="AJ11" i="768"/>
  <c r="R11" i="768"/>
  <c r="S11" i="768" s="1"/>
  <c r="Q11" i="768"/>
  <c r="D11" i="768"/>
  <c r="BJ10" i="768"/>
  <c r="BJ5" i="768" s="1"/>
  <c r="BI10" i="768"/>
  <c r="BI5" i="768" s="1"/>
  <c r="BH10" i="768"/>
  <c r="BG10" i="768"/>
  <c r="BF10" i="768"/>
  <c r="BE10" i="768"/>
  <c r="BD10" i="768"/>
  <c r="BD5" i="768" s="1"/>
  <c r="BC10" i="768"/>
  <c r="BB10" i="768"/>
  <c r="BB5" i="768" s="1"/>
  <c r="BA10" i="768"/>
  <c r="BA5" i="768" s="1"/>
  <c r="AZ10" i="768"/>
  <c r="AY10" i="768"/>
  <c r="AX10" i="768"/>
  <c r="AW10" i="768"/>
  <c r="AV10" i="768"/>
  <c r="AV5" i="768" s="1"/>
  <c r="AU10" i="768"/>
  <c r="AT10" i="768"/>
  <c r="AT5" i="768" s="1"/>
  <c r="AS10" i="768"/>
  <c r="AS5" i="768" s="1"/>
  <c r="AR10" i="768"/>
  <c r="AQ10" i="768"/>
  <c r="AQ5" i="768" s="1"/>
  <c r="AP10" i="768"/>
  <c r="AO10" i="768"/>
  <c r="AN10" i="768"/>
  <c r="AN5" i="768" s="1"/>
  <c r="AM10" i="768"/>
  <c r="AJ10" i="768"/>
  <c r="S10" i="768"/>
  <c r="R10" i="768"/>
  <c r="Q10" i="768"/>
  <c r="D10" i="768"/>
  <c r="D33" i="768" s="1"/>
  <c r="AJ9" i="768"/>
  <c r="S9" i="768"/>
  <c r="R9" i="768"/>
  <c r="Q9" i="768"/>
  <c r="D9" i="768"/>
  <c r="A9" i="768"/>
  <c r="A10" i="768" s="1"/>
  <c r="AF10" i="768" s="1"/>
  <c r="AJ8" i="768"/>
  <c r="AF8" i="768"/>
  <c r="S8" i="768"/>
  <c r="R8" i="768"/>
  <c r="Q8" i="768"/>
  <c r="D8" i="768"/>
  <c r="B6" i="768"/>
  <c r="B133" i="768" s="1"/>
  <c r="BH5" i="768"/>
  <c r="BG5" i="768"/>
  <c r="BF5" i="768"/>
  <c r="BE5" i="768"/>
  <c r="BC5" i="768"/>
  <c r="AZ5" i="768"/>
  <c r="AY5" i="768"/>
  <c r="AX5" i="768"/>
  <c r="AW5" i="768"/>
  <c r="AU5" i="768"/>
  <c r="AR5" i="768"/>
  <c r="AP5" i="768"/>
  <c r="AO5" i="768"/>
  <c r="AM5" i="768"/>
  <c r="AL5" i="768"/>
  <c r="AN4" i="768"/>
  <c r="AO4" i="768" s="1"/>
  <c r="AP4" i="768" s="1"/>
  <c r="AQ4" i="768" s="1"/>
  <c r="AR4" i="768" s="1"/>
  <c r="AS4" i="768" s="1"/>
  <c r="AT4" i="768" s="1"/>
  <c r="AU4" i="768" s="1"/>
  <c r="AV4" i="768" s="1"/>
  <c r="AW4" i="768" s="1"/>
  <c r="AX4" i="768" s="1"/>
  <c r="AY4" i="768" s="1"/>
  <c r="AZ4" i="768" s="1"/>
  <c r="BA4" i="768" s="1"/>
  <c r="BB4" i="768" s="1"/>
  <c r="BC4" i="768" s="1"/>
  <c r="BD4" i="768" s="1"/>
  <c r="BE4" i="768" s="1"/>
  <c r="BF4" i="768" s="1"/>
  <c r="BG4" i="768" s="1"/>
  <c r="BH4" i="768" s="1"/>
  <c r="BI4" i="768" s="1"/>
  <c r="BJ4" i="768" s="1"/>
  <c r="O4" i="768"/>
  <c r="K158" i="767"/>
  <c r="G158" i="767"/>
  <c r="D158" i="767"/>
  <c r="K157" i="767"/>
  <c r="G157" i="767"/>
  <c r="D157" i="767"/>
  <c r="K156" i="767"/>
  <c r="G156" i="767"/>
  <c r="D156" i="767"/>
  <c r="K155" i="767"/>
  <c r="G155" i="767"/>
  <c r="D155" i="767"/>
  <c r="K154" i="767"/>
  <c r="G154" i="767"/>
  <c r="D154" i="767"/>
  <c r="K153" i="767"/>
  <c r="G153" i="767"/>
  <c r="D153" i="767"/>
  <c r="K152" i="767"/>
  <c r="G152" i="767"/>
  <c r="D152" i="767"/>
  <c r="K151" i="767"/>
  <c r="G151" i="767"/>
  <c r="D151" i="767"/>
  <c r="K150" i="767"/>
  <c r="G150" i="767"/>
  <c r="D150" i="767"/>
  <c r="K149" i="767"/>
  <c r="G149" i="767"/>
  <c r="D149" i="767"/>
  <c r="K148" i="767"/>
  <c r="G148" i="767"/>
  <c r="D148" i="767"/>
  <c r="K147" i="767"/>
  <c r="G147" i="767"/>
  <c r="D147" i="767"/>
  <c r="K146" i="767"/>
  <c r="G146" i="767"/>
  <c r="D146" i="767"/>
  <c r="K145" i="767"/>
  <c r="G145" i="767"/>
  <c r="D145" i="767"/>
  <c r="K144" i="767"/>
  <c r="G144" i="767"/>
  <c r="D144" i="767"/>
  <c r="K143" i="767"/>
  <c r="G143" i="767"/>
  <c r="D143" i="767"/>
  <c r="K142" i="767"/>
  <c r="G142" i="767"/>
  <c r="D142" i="767"/>
  <c r="K141" i="767"/>
  <c r="G141" i="767"/>
  <c r="D141" i="767"/>
  <c r="K140" i="767"/>
  <c r="G140" i="767"/>
  <c r="D140" i="767"/>
  <c r="K139" i="767"/>
  <c r="G139" i="767"/>
  <c r="D139" i="767"/>
  <c r="K138" i="767"/>
  <c r="G138" i="767"/>
  <c r="D138" i="767"/>
  <c r="A138" i="767"/>
  <c r="A139" i="767" s="1"/>
  <c r="A140" i="767" s="1"/>
  <c r="A141" i="767" s="1"/>
  <c r="A142" i="767" s="1"/>
  <c r="A143" i="767" s="1"/>
  <c r="A144" i="767" s="1"/>
  <c r="A145" i="767" s="1"/>
  <c r="A146" i="767" s="1"/>
  <c r="A147" i="767" s="1"/>
  <c r="A148" i="767" s="1"/>
  <c r="A149" i="767" s="1"/>
  <c r="A150" i="767" s="1"/>
  <c r="A151" i="767" s="1"/>
  <c r="A152" i="767" s="1"/>
  <c r="A153" i="767" s="1"/>
  <c r="A154" i="767" s="1"/>
  <c r="A155" i="767" s="1"/>
  <c r="A156" i="767" s="1"/>
  <c r="A157" i="767" s="1"/>
  <c r="A158" i="767" s="1"/>
  <c r="K137" i="767"/>
  <c r="G137" i="767"/>
  <c r="D137" i="767"/>
  <c r="K136" i="767"/>
  <c r="G136" i="767"/>
  <c r="D136" i="767"/>
  <c r="A136" i="767"/>
  <c r="A137" i="767" s="1"/>
  <c r="K135" i="767"/>
  <c r="G135" i="767"/>
  <c r="D135" i="767"/>
  <c r="C124" i="767"/>
  <c r="B124" i="767"/>
  <c r="B123" i="767"/>
  <c r="C123" i="767" s="1"/>
  <c r="C122" i="767"/>
  <c r="B122" i="767"/>
  <c r="B121" i="767"/>
  <c r="C121" i="767" s="1"/>
  <c r="C120" i="767"/>
  <c r="B120" i="767"/>
  <c r="B119" i="767"/>
  <c r="C119" i="767" s="1"/>
  <c r="C118" i="767"/>
  <c r="B118" i="767"/>
  <c r="B117" i="767"/>
  <c r="C117" i="767" s="1"/>
  <c r="C116" i="767"/>
  <c r="B116" i="767"/>
  <c r="B115" i="767"/>
  <c r="C115" i="767" s="1"/>
  <c r="C114" i="767"/>
  <c r="B114" i="767"/>
  <c r="B113" i="767"/>
  <c r="C113" i="767" s="1"/>
  <c r="C112" i="767"/>
  <c r="B112" i="767"/>
  <c r="B111" i="767"/>
  <c r="C111" i="767" s="1"/>
  <c r="C110" i="767"/>
  <c r="B110" i="767"/>
  <c r="A110" i="767"/>
  <c r="A111" i="767" s="1"/>
  <c r="A112" i="767" s="1"/>
  <c r="A113" i="767" s="1"/>
  <c r="A114" i="767" s="1"/>
  <c r="A115" i="767" s="1"/>
  <c r="A116" i="767" s="1"/>
  <c r="A117" i="767" s="1"/>
  <c r="A118" i="767" s="1"/>
  <c r="A119" i="767" s="1"/>
  <c r="A120" i="767" s="1"/>
  <c r="A121" i="767" s="1"/>
  <c r="A122" i="767" s="1"/>
  <c r="A123" i="767" s="1"/>
  <c r="A124" i="767" s="1"/>
  <c r="B109" i="767"/>
  <c r="C109" i="767" s="1"/>
  <c r="C126" i="767" s="1"/>
  <c r="C95" i="767"/>
  <c r="B95" i="767"/>
  <c r="D95" i="767" s="1"/>
  <c r="C94" i="767"/>
  <c r="B94" i="767"/>
  <c r="D94" i="767" s="1"/>
  <c r="C93" i="767"/>
  <c r="B93" i="767"/>
  <c r="D93" i="767" s="1"/>
  <c r="C92" i="767"/>
  <c r="B92" i="767"/>
  <c r="D92" i="767" s="1"/>
  <c r="C91" i="767"/>
  <c r="B91" i="767"/>
  <c r="D91" i="767" s="1"/>
  <c r="C90" i="767"/>
  <c r="B90" i="767"/>
  <c r="D90" i="767" s="1"/>
  <c r="C89" i="767"/>
  <c r="B89" i="767"/>
  <c r="D89" i="767" s="1"/>
  <c r="C88" i="767"/>
  <c r="B88" i="767"/>
  <c r="D88" i="767" s="1"/>
  <c r="C87" i="767"/>
  <c r="B87" i="767"/>
  <c r="D87" i="767" s="1"/>
  <c r="C86" i="767"/>
  <c r="B86" i="767"/>
  <c r="D86" i="767" s="1"/>
  <c r="C85" i="767"/>
  <c r="B85" i="767"/>
  <c r="D85" i="767" s="1"/>
  <c r="C84" i="767"/>
  <c r="B84" i="767"/>
  <c r="D84" i="767" s="1"/>
  <c r="C83" i="767"/>
  <c r="B83" i="767"/>
  <c r="D83" i="767" s="1"/>
  <c r="C82" i="767"/>
  <c r="B82" i="767"/>
  <c r="D82" i="767" s="1"/>
  <c r="C81" i="767"/>
  <c r="B81" i="767"/>
  <c r="D81" i="767" s="1"/>
  <c r="C80" i="767"/>
  <c r="C98" i="767" s="1"/>
  <c r="B80" i="767"/>
  <c r="G63" i="767"/>
  <c r="D63" i="767"/>
  <c r="M62" i="767"/>
  <c r="H62" i="767"/>
  <c r="F62" i="767"/>
  <c r="M61" i="767"/>
  <c r="H61" i="767"/>
  <c r="F61" i="767"/>
  <c r="M60" i="767"/>
  <c r="H60" i="767"/>
  <c r="F60" i="767"/>
  <c r="M59" i="767"/>
  <c r="H59" i="767"/>
  <c r="F59" i="767"/>
  <c r="M58" i="767"/>
  <c r="H58" i="767"/>
  <c r="F58" i="767"/>
  <c r="M57" i="767"/>
  <c r="H57" i="767"/>
  <c r="F57" i="767"/>
  <c r="M56" i="767"/>
  <c r="H56" i="767"/>
  <c r="F56" i="767"/>
  <c r="M55" i="767"/>
  <c r="H55" i="767"/>
  <c r="F55" i="767"/>
  <c r="M54" i="767"/>
  <c r="H54" i="767"/>
  <c r="F54" i="767"/>
  <c r="M53" i="767"/>
  <c r="H53" i="767"/>
  <c r="F53" i="767"/>
  <c r="M52" i="767"/>
  <c r="H52" i="767"/>
  <c r="F52" i="767"/>
  <c r="M51" i="767"/>
  <c r="H51" i="767"/>
  <c r="F51" i="767"/>
  <c r="M50" i="767"/>
  <c r="H50" i="767"/>
  <c r="F50" i="767"/>
  <c r="M49" i="767"/>
  <c r="H49" i="767"/>
  <c r="F49" i="767"/>
  <c r="M48" i="767"/>
  <c r="H48" i="767"/>
  <c r="F48" i="767"/>
  <c r="M47" i="767"/>
  <c r="H47" i="767"/>
  <c r="F47" i="767"/>
  <c r="M46" i="767"/>
  <c r="H46" i="767"/>
  <c r="F46" i="767"/>
  <c r="M45" i="767"/>
  <c r="H45" i="767"/>
  <c r="F45" i="767"/>
  <c r="M44" i="767"/>
  <c r="H44" i="767"/>
  <c r="F44" i="767"/>
  <c r="M43" i="767"/>
  <c r="H43" i="767"/>
  <c r="F43" i="767"/>
  <c r="M42" i="767"/>
  <c r="H42" i="767"/>
  <c r="F42" i="767"/>
  <c r="M41" i="767"/>
  <c r="H41" i="767"/>
  <c r="F41" i="767"/>
  <c r="M40" i="767"/>
  <c r="F40" i="767"/>
  <c r="A40" i="767"/>
  <c r="A41" i="767" s="1"/>
  <c r="A42" i="767" s="1"/>
  <c r="A43" i="767" s="1"/>
  <c r="A44" i="767" s="1"/>
  <c r="A45" i="767" s="1"/>
  <c r="A46" i="767" s="1"/>
  <c r="A47" i="767" s="1"/>
  <c r="A48" i="767" s="1"/>
  <c r="A49" i="767" s="1"/>
  <c r="A50" i="767" s="1"/>
  <c r="A51" i="767" s="1"/>
  <c r="A52" i="767" s="1"/>
  <c r="A53" i="767" s="1"/>
  <c r="A54" i="767" s="1"/>
  <c r="A55" i="767" s="1"/>
  <c r="A56" i="767" s="1"/>
  <c r="A57" i="767" s="1"/>
  <c r="A58" i="767" s="1"/>
  <c r="A59" i="767" s="1"/>
  <c r="A60" i="767" s="1"/>
  <c r="A61" i="767" s="1"/>
  <c r="A62" i="767" s="1"/>
  <c r="M39" i="767"/>
  <c r="F39" i="767"/>
  <c r="H39" i="767" s="1"/>
  <c r="AD33" i="767"/>
  <c r="AC33" i="767"/>
  <c r="L33" i="767"/>
  <c r="K33" i="767"/>
  <c r="J33" i="767"/>
  <c r="I33" i="767"/>
  <c r="H33" i="767"/>
  <c r="G33" i="767"/>
  <c r="F33" i="767"/>
  <c r="AJ31" i="767"/>
  <c r="R31" i="767"/>
  <c r="S31" i="767" s="1"/>
  <c r="Q31" i="767"/>
  <c r="D31" i="767"/>
  <c r="AJ30" i="767"/>
  <c r="S30" i="767"/>
  <c r="R30" i="767"/>
  <c r="Q30" i="767"/>
  <c r="D30" i="767"/>
  <c r="AJ29" i="767"/>
  <c r="R29" i="767"/>
  <c r="S29" i="767" s="1"/>
  <c r="Q29" i="767"/>
  <c r="D29" i="767"/>
  <c r="AJ28" i="767"/>
  <c r="S28" i="767"/>
  <c r="R28" i="767"/>
  <c r="Q28" i="767"/>
  <c r="D28" i="767"/>
  <c r="AJ27" i="767"/>
  <c r="R27" i="767"/>
  <c r="S27" i="767" s="1"/>
  <c r="Q27" i="767"/>
  <c r="D27" i="767"/>
  <c r="AJ26" i="767"/>
  <c r="S26" i="767"/>
  <c r="R26" i="767"/>
  <c r="Q26" i="767"/>
  <c r="D26" i="767"/>
  <c r="AJ25" i="767"/>
  <c r="R25" i="767"/>
  <c r="S25" i="767" s="1"/>
  <c r="Q25" i="767"/>
  <c r="D25" i="767"/>
  <c r="AJ24" i="767"/>
  <c r="S24" i="767"/>
  <c r="R24" i="767"/>
  <c r="Q24" i="767"/>
  <c r="D24" i="767"/>
  <c r="AJ23" i="767"/>
  <c r="R23" i="767"/>
  <c r="S23" i="767" s="1"/>
  <c r="Q23" i="767"/>
  <c r="D23" i="767"/>
  <c r="AJ22" i="767"/>
  <c r="R22" i="767"/>
  <c r="S22" i="767" s="1"/>
  <c r="Q22" i="767"/>
  <c r="D22" i="767"/>
  <c r="AJ21" i="767"/>
  <c r="S21" i="767"/>
  <c r="R21" i="767"/>
  <c r="Q21" i="767"/>
  <c r="D21" i="767"/>
  <c r="AJ20" i="767"/>
  <c r="S20" i="767"/>
  <c r="R20" i="767"/>
  <c r="Q20" i="767"/>
  <c r="D20" i="767"/>
  <c r="BL19" i="767"/>
  <c r="AJ19" i="767"/>
  <c r="R19" i="767"/>
  <c r="S19" i="767" s="1"/>
  <c r="Q19" i="767"/>
  <c r="D19" i="767"/>
  <c r="BL18" i="767"/>
  <c r="AJ18" i="767"/>
  <c r="S18" i="767"/>
  <c r="R18" i="767"/>
  <c r="Q18" i="767"/>
  <c r="D18" i="767"/>
  <c r="BJ17" i="767"/>
  <c r="BI17" i="767"/>
  <c r="BH17" i="767"/>
  <c r="BG17" i="767"/>
  <c r="BF17" i="767"/>
  <c r="BE17" i="767"/>
  <c r="BD17" i="767"/>
  <c r="BC17" i="767"/>
  <c r="BB17" i="767"/>
  <c r="BA17" i="767"/>
  <c r="AZ17" i="767"/>
  <c r="AY17" i="767"/>
  <c r="AX17" i="767"/>
  <c r="AW17" i="767"/>
  <c r="AV17" i="767"/>
  <c r="AU17" i="767"/>
  <c r="AT17" i="767"/>
  <c r="AS17" i="767"/>
  <c r="AR17" i="767"/>
  <c r="AQ17" i="767"/>
  <c r="AP17" i="767"/>
  <c r="AO17" i="767"/>
  <c r="AN17" i="767"/>
  <c r="AM17" i="767"/>
  <c r="AJ17" i="767"/>
  <c r="S17" i="767"/>
  <c r="R17" i="767"/>
  <c r="Q17" i="767"/>
  <c r="D17" i="767"/>
  <c r="AJ16" i="767"/>
  <c r="S16" i="767"/>
  <c r="R16" i="767"/>
  <c r="Q16" i="767"/>
  <c r="D16" i="767"/>
  <c r="AJ15" i="767"/>
  <c r="S15" i="767"/>
  <c r="R15" i="767"/>
  <c r="Q15" i="767"/>
  <c r="D15" i="767"/>
  <c r="AJ14" i="767"/>
  <c r="S14" i="767"/>
  <c r="R14" i="767"/>
  <c r="Q14" i="767"/>
  <c r="D14" i="767"/>
  <c r="BL13" i="767"/>
  <c r="AJ13" i="767"/>
  <c r="S13" i="767"/>
  <c r="R13" i="767"/>
  <c r="Q13" i="767"/>
  <c r="D13" i="767"/>
  <c r="BL12" i="767"/>
  <c r="AJ12" i="767"/>
  <c r="S12" i="767"/>
  <c r="R12" i="767"/>
  <c r="Q12" i="767"/>
  <c r="D12" i="767"/>
  <c r="BL11" i="767"/>
  <c r="AJ11" i="767"/>
  <c r="S11" i="767"/>
  <c r="R11" i="767"/>
  <c r="Q11" i="767"/>
  <c r="D11" i="767"/>
  <c r="BJ10" i="767"/>
  <c r="BJ5" i="767" s="1"/>
  <c r="BI10" i="767"/>
  <c r="BI5" i="767" s="1"/>
  <c r="BH10" i="767"/>
  <c r="BH5" i="767" s="1"/>
  <c r="BG10" i="767"/>
  <c r="BF10" i="767"/>
  <c r="BE10" i="767"/>
  <c r="BD10" i="767"/>
  <c r="BC10" i="767"/>
  <c r="BB10" i="767"/>
  <c r="BB5" i="767" s="1"/>
  <c r="BA10" i="767"/>
  <c r="BA5" i="767" s="1"/>
  <c r="AZ10" i="767"/>
  <c r="AZ5" i="767" s="1"/>
  <c r="AY10" i="767"/>
  <c r="AX10" i="767"/>
  <c r="AW10" i="767"/>
  <c r="AV10" i="767"/>
  <c r="AV5" i="767" s="1"/>
  <c r="AU10" i="767"/>
  <c r="AT10" i="767"/>
  <c r="AT5" i="767" s="1"/>
  <c r="AS10" i="767"/>
  <c r="AS5" i="767" s="1"/>
  <c r="AR10" i="767"/>
  <c r="AR5" i="767" s="1"/>
  <c r="AQ10" i="767"/>
  <c r="AP10" i="767"/>
  <c r="AP5" i="767" s="1"/>
  <c r="AO10" i="767"/>
  <c r="AN10" i="767"/>
  <c r="AN5" i="767" s="1"/>
  <c r="AM10" i="767"/>
  <c r="AJ10" i="767"/>
  <c r="S10" i="767"/>
  <c r="R10" i="767"/>
  <c r="Q10" i="767"/>
  <c r="D10" i="767"/>
  <c r="A10" i="767"/>
  <c r="AF10" i="767" s="1"/>
  <c r="AJ9" i="767"/>
  <c r="S9" i="767"/>
  <c r="R9" i="767"/>
  <c r="Q9" i="767"/>
  <c r="D9" i="767"/>
  <c r="A9" i="767"/>
  <c r="AF9" i="767" s="1"/>
  <c r="AJ8" i="767"/>
  <c r="AJ32" i="767" s="1"/>
  <c r="AF8" i="767"/>
  <c r="S8" i="767"/>
  <c r="R8" i="767"/>
  <c r="R33" i="767" s="1"/>
  <c r="Q8" i="767"/>
  <c r="Q33" i="767" s="1"/>
  <c r="D8" i="767"/>
  <c r="B6" i="767"/>
  <c r="B133" i="767" s="1"/>
  <c r="BG5" i="767"/>
  <c r="BF5" i="767"/>
  <c r="BE5" i="767"/>
  <c r="BD5" i="767"/>
  <c r="BC5" i="767"/>
  <c r="AY5" i="767"/>
  <c r="AX5" i="767"/>
  <c r="AW5" i="767"/>
  <c r="AU5" i="767"/>
  <c r="AQ5" i="767"/>
  <c r="AO5" i="767"/>
  <c r="AM5" i="767"/>
  <c r="AL5" i="767"/>
  <c r="AO4" i="767"/>
  <c r="AP4" i="767" s="1"/>
  <c r="AQ4" i="767" s="1"/>
  <c r="AR4" i="767" s="1"/>
  <c r="AS4" i="767" s="1"/>
  <c r="AT4" i="767" s="1"/>
  <c r="AU4" i="767" s="1"/>
  <c r="AV4" i="767" s="1"/>
  <c r="AW4" i="767" s="1"/>
  <c r="AX4" i="767" s="1"/>
  <c r="AY4" i="767" s="1"/>
  <c r="AZ4" i="767" s="1"/>
  <c r="BA4" i="767" s="1"/>
  <c r="BB4" i="767" s="1"/>
  <c r="BC4" i="767" s="1"/>
  <c r="BD4" i="767" s="1"/>
  <c r="BE4" i="767" s="1"/>
  <c r="BF4" i="767" s="1"/>
  <c r="BG4" i="767" s="1"/>
  <c r="BH4" i="767" s="1"/>
  <c r="BI4" i="767" s="1"/>
  <c r="BJ4" i="767" s="1"/>
  <c r="AN4" i="767"/>
  <c r="O4" i="767"/>
  <c r="K158" i="766"/>
  <c r="G158" i="766"/>
  <c r="D158" i="766"/>
  <c r="K157" i="766"/>
  <c r="G157" i="766"/>
  <c r="D157" i="766"/>
  <c r="K156" i="766"/>
  <c r="G156" i="766"/>
  <c r="D156" i="766"/>
  <c r="K155" i="766"/>
  <c r="G155" i="766"/>
  <c r="D155" i="766"/>
  <c r="K154" i="766"/>
  <c r="G154" i="766"/>
  <c r="D154" i="766"/>
  <c r="K153" i="766"/>
  <c r="G153" i="766"/>
  <c r="D153" i="766"/>
  <c r="K152" i="766"/>
  <c r="G152" i="766"/>
  <c r="D152" i="766"/>
  <c r="K151" i="766"/>
  <c r="G151" i="766"/>
  <c r="D151" i="766"/>
  <c r="K150" i="766"/>
  <c r="G150" i="766"/>
  <c r="D150" i="766"/>
  <c r="K149" i="766"/>
  <c r="G149" i="766"/>
  <c r="D149" i="766"/>
  <c r="K148" i="766"/>
  <c r="G148" i="766"/>
  <c r="D148" i="766"/>
  <c r="K147" i="766"/>
  <c r="G147" i="766"/>
  <c r="D147" i="766"/>
  <c r="K146" i="766"/>
  <c r="G146" i="766"/>
  <c r="D146" i="766"/>
  <c r="K145" i="766"/>
  <c r="G145" i="766"/>
  <c r="D145" i="766"/>
  <c r="K144" i="766"/>
  <c r="G144" i="766"/>
  <c r="D144" i="766"/>
  <c r="K143" i="766"/>
  <c r="G143" i="766"/>
  <c r="D143" i="766"/>
  <c r="K142" i="766"/>
  <c r="G142" i="766"/>
  <c r="D142" i="766"/>
  <c r="K141" i="766"/>
  <c r="G141" i="766"/>
  <c r="D141" i="766"/>
  <c r="K140" i="766"/>
  <c r="G140" i="766"/>
  <c r="D140" i="766"/>
  <c r="K139" i="766"/>
  <c r="G139" i="766"/>
  <c r="D139" i="766"/>
  <c r="K138" i="766"/>
  <c r="G138" i="766"/>
  <c r="D138" i="766"/>
  <c r="K137" i="766"/>
  <c r="G137" i="766"/>
  <c r="D137" i="766"/>
  <c r="A137" i="766"/>
  <c r="A138" i="766" s="1"/>
  <c r="A139" i="766" s="1"/>
  <c r="A140" i="766" s="1"/>
  <c r="A141" i="766" s="1"/>
  <c r="A142" i="766" s="1"/>
  <c r="A143" i="766" s="1"/>
  <c r="A144" i="766" s="1"/>
  <c r="A145" i="766" s="1"/>
  <c r="A146" i="766" s="1"/>
  <c r="A147" i="766" s="1"/>
  <c r="A148" i="766" s="1"/>
  <c r="A149" i="766" s="1"/>
  <c r="A150" i="766" s="1"/>
  <c r="A151" i="766" s="1"/>
  <c r="A152" i="766" s="1"/>
  <c r="A153" i="766" s="1"/>
  <c r="A154" i="766" s="1"/>
  <c r="A155" i="766" s="1"/>
  <c r="A156" i="766" s="1"/>
  <c r="A157" i="766" s="1"/>
  <c r="A158" i="766" s="1"/>
  <c r="K136" i="766"/>
  <c r="G136" i="766"/>
  <c r="D136" i="766"/>
  <c r="A136" i="766"/>
  <c r="K135" i="766"/>
  <c r="G135" i="766"/>
  <c r="G159" i="766" s="1"/>
  <c r="D135" i="766"/>
  <c r="B124" i="766"/>
  <c r="C124" i="766" s="1"/>
  <c r="B123" i="766"/>
  <c r="C123" i="766" s="1"/>
  <c r="B122" i="766"/>
  <c r="C122" i="766" s="1"/>
  <c r="B121" i="766"/>
  <c r="C121" i="766" s="1"/>
  <c r="B120" i="766"/>
  <c r="C120" i="766" s="1"/>
  <c r="B119" i="766"/>
  <c r="C119" i="766" s="1"/>
  <c r="B118" i="766"/>
  <c r="C118" i="766" s="1"/>
  <c r="B117" i="766"/>
  <c r="C117" i="766" s="1"/>
  <c r="B116" i="766"/>
  <c r="C116" i="766" s="1"/>
  <c r="B115" i="766"/>
  <c r="C115" i="766" s="1"/>
  <c r="B114" i="766"/>
  <c r="C114" i="766" s="1"/>
  <c r="B113" i="766"/>
  <c r="C113" i="766" s="1"/>
  <c r="B112" i="766"/>
  <c r="C112" i="766" s="1"/>
  <c r="B111" i="766"/>
  <c r="C111" i="766" s="1"/>
  <c r="B110" i="766"/>
  <c r="C110" i="766" s="1"/>
  <c r="A110" i="766"/>
  <c r="A111" i="766" s="1"/>
  <c r="A112" i="766" s="1"/>
  <c r="A113" i="766" s="1"/>
  <c r="A114" i="766" s="1"/>
  <c r="A115" i="766" s="1"/>
  <c r="A116" i="766" s="1"/>
  <c r="A117" i="766" s="1"/>
  <c r="A118" i="766" s="1"/>
  <c r="A119" i="766" s="1"/>
  <c r="A120" i="766" s="1"/>
  <c r="A121" i="766" s="1"/>
  <c r="A122" i="766" s="1"/>
  <c r="A123" i="766" s="1"/>
  <c r="A124" i="766" s="1"/>
  <c r="B109" i="766"/>
  <c r="C109" i="766" s="1"/>
  <c r="C126" i="766" s="1"/>
  <c r="C95" i="766"/>
  <c r="B95" i="766"/>
  <c r="C94" i="766"/>
  <c r="B94" i="766"/>
  <c r="D94" i="766" s="1"/>
  <c r="C93" i="766"/>
  <c r="B93" i="766"/>
  <c r="C92" i="766"/>
  <c r="B92" i="766"/>
  <c r="D92" i="766" s="1"/>
  <c r="C91" i="766"/>
  <c r="B91" i="766"/>
  <c r="C90" i="766"/>
  <c r="B90" i="766"/>
  <c r="D90" i="766" s="1"/>
  <c r="C89" i="766"/>
  <c r="B89" i="766"/>
  <c r="C88" i="766"/>
  <c r="B88" i="766"/>
  <c r="D88" i="766" s="1"/>
  <c r="C87" i="766"/>
  <c r="B87" i="766"/>
  <c r="C86" i="766"/>
  <c r="B86" i="766"/>
  <c r="D86" i="766" s="1"/>
  <c r="C85" i="766"/>
  <c r="B85" i="766"/>
  <c r="C84" i="766"/>
  <c r="B84" i="766"/>
  <c r="D84" i="766" s="1"/>
  <c r="C83" i="766"/>
  <c r="B83" i="766"/>
  <c r="C82" i="766"/>
  <c r="B82" i="766"/>
  <c r="D82" i="766" s="1"/>
  <c r="C81" i="766"/>
  <c r="B81" i="766"/>
  <c r="C80" i="766"/>
  <c r="C98" i="766" s="1"/>
  <c r="B80" i="766"/>
  <c r="D80" i="766" s="1"/>
  <c r="D97" i="766" s="1"/>
  <c r="G63" i="766"/>
  <c r="D63" i="766"/>
  <c r="M62" i="766"/>
  <c r="F62" i="766"/>
  <c r="M61" i="766"/>
  <c r="H61" i="766"/>
  <c r="F61" i="766"/>
  <c r="M60" i="766"/>
  <c r="H60" i="766"/>
  <c r="F60" i="766"/>
  <c r="M59" i="766"/>
  <c r="H59" i="766"/>
  <c r="F59" i="766"/>
  <c r="M58" i="766"/>
  <c r="H58" i="766"/>
  <c r="F58" i="766"/>
  <c r="M57" i="766"/>
  <c r="H57" i="766"/>
  <c r="F57" i="766"/>
  <c r="M56" i="766"/>
  <c r="H56" i="766"/>
  <c r="F56" i="766"/>
  <c r="M55" i="766"/>
  <c r="H55" i="766"/>
  <c r="F55" i="766"/>
  <c r="M54" i="766"/>
  <c r="H54" i="766"/>
  <c r="F54" i="766"/>
  <c r="M53" i="766"/>
  <c r="H53" i="766"/>
  <c r="F53" i="766"/>
  <c r="M52" i="766"/>
  <c r="H52" i="766"/>
  <c r="F52" i="766"/>
  <c r="M51" i="766"/>
  <c r="H51" i="766"/>
  <c r="F51" i="766"/>
  <c r="M50" i="766"/>
  <c r="H50" i="766"/>
  <c r="F50" i="766"/>
  <c r="M49" i="766"/>
  <c r="H49" i="766"/>
  <c r="F49" i="766"/>
  <c r="M48" i="766"/>
  <c r="H48" i="766"/>
  <c r="F48" i="766"/>
  <c r="M47" i="766"/>
  <c r="H47" i="766"/>
  <c r="F47" i="766"/>
  <c r="M46" i="766"/>
  <c r="H46" i="766"/>
  <c r="F46" i="766"/>
  <c r="M45" i="766"/>
  <c r="H45" i="766"/>
  <c r="F45" i="766"/>
  <c r="M44" i="766"/>
  <c r="H44" i="766"/>
  <c r="F44" i="766"/>
  <c r="M43" i="766"/>
  <c r="H43" i="766"/>
  <c r="F43" i="766"/>
  <c r="M42" i="766"/>
  <c r="H42" i="766"/>
  <c r="F42" i="766"/>
  <c r="M41" i="766"/>
  <c r="H41" i="766"/>
  <c r="F41" i="766"/>
  <c r="M40" i="766"/>
  <c r="F40" i="766"/>
  <c r="A40" i="766"/>
  <c r="A41" i="766" s="1"/>
  <c r="A42" i="766" s="1"/>
  <c r="A43" i="766" s="1"/>
  <c r="A44" i="766" s="1"/>
  <c r="A45" i="766" s="1"/>
  <c r="A46" i="766" s="1"/>
  <c r="A47" i="766" s="1"/>
  <c r="A48" i="766" s="1"/>
  <c r="A49" i="766" s="1"/>
  <c r="A50" i="766" s="1"/>
  <c r="A51" i="766" s="1"/>
  <c r="A52" i="766" s="1"/>
  <c r="A53" i="766" s="1"/>
  <c r="A54" i="766" s="1"/>
  <c r="A55" i="766" s="1"/>
  <c r="A56" i="766" s="1"/>
  <c r="A57" i="766" s="1"/>
  <c r="A58" i="766" s="1"/>
  <c r="A59" i="766" s="1"/>
  <c r="A60" i="766" s="1"/>
  <c r="A61" i="766" s="1"/>
  <c r="A62" i="766" s="1"/>
  <c r="M39" i="766"/>
  <c r="F39" i="766"/>
  <c r="H39" i="766" s="1"/>
  <c r="AD33" i="766"/>
  <c r="AC33" i="766"/>
  <c r="L33" i="766"/>
  <c r="K33" i="766"/>
  <c r="J33" i="766"/>
  <c r="I33" i="766"/>
  <c r="H33" i="766"/>
  <c r="G33" i="766"/>
  <c r="F33" i="766"/>
  <c r="AJ31" i="766"/>
  <c r="R31" i="766"/>
  <c r="S31" i="766" s="1"/>
  <c r="Q31" i="766"/>
  <c r="D31" i="766"/>
  <c r="AJ30" i="766"/>
  <c r="S30" i="766"/>
  <c r="R30" i="766"/>
  <c r="Q30" i="766"/>
  <c r="D30" i="766"/>
  <c r="AJ29" i="766"/>
  <c r="R29" i="766"/>
  <c r="S29" i="766" s="1"/>
  <c r="Q29" i="766"/>
  <c r="D29" i="766"/>
  <c r="AJ28" i="766"/>
  <c r="S28" i="766"/>
  <c r="R28" i="766"/>
  <c r="Q28" i="766"/>
  <c r="D28" i="766"/>
  <c r="AJ27" i="766"/>
  <c r="R27" i="766"/>
  <c r="S27" i="766" s="1"/>
  <c r="Q27" i="766"/>
  <c r="D27" i="766"/>
  <c r="AJ26" i="766"/>
  <c r="S26" i="766"/>
  <c r="R26" i="766"/>
  <c r="Q26" i="766"/>
  <c r="D26" i="766"/>
  <c r="AJ25" i="766"/>
  <c r="R25" i="766"/>
  <c r="S25" i="766" s="1"/>
  <c r="Q25" i="766"/>
  <c r="D25" i="766"/>
  <c r="AJ24" i="766"/>
  <c r="S24" i="766"/>
  <c r="R24" i="766"/>
  <c r="Q24" i="766"/>
  <c r="D24" i="766"/>
  <c r="AJ23" i="766"/>
  <c r="R23" i="766"/>
  <c r="S23" i="766" s="1"/>
  <c r="Q23" i="766"/>
  <c r="D23" i="766"/>
  <c r="AJ22" i="766"/>
  <c r="S22" i="766"/>
  <c r="R22" i="766"/>
  <c r="Q22" i="766"/>
  <c r="D22" i="766"/>
  <c r="AJ21" i="766"/>
  <c r="R21" i="766"/>
  <c r="S21" i="766" s="1"/>
  <c r="Q21" i="766"/>
  <c r="D21" i="766"/>
  <c r="AJ20" i="766"/>
  <c r="R20" i="766"/>
  <c r="S20" i="766" s="1"/>
  <c r="Q20" i="766"/>
  <c r="D20" i="766"/>
  <c r="BL19" i="766"/>
  <c r="AJ19" i="766"/>
  <c r="R19" i="766"/>
  <c r="S19" i="766" s="1"/>
  <c r="Q19" i="766"/>
  <c r="D19" i="766"/>
  <c r="BL18" i="766"/>
  <c r="AJ18" i="766"/>
  <c r="S18" i="766"/>
  <c r="R18" i="766"/>
  <c r="Q18" i="766"/>
  <c r="D18" i="766"/>
  <c r="BJ17" i="766"/>
  <c r="BI17" i="766"/>
  <c r="BH17" i="766"/>
  <c r="BG17" i="766"/>
  <c r="BF17" i="766"/>
  <c r="BE17" i="766"/>
  <c r="BD17" i="766"/>
  <c r="BC17" i="766"/>
  <c r="BB17" i="766"/>
  <c r="BA17" i="766"/>
  <c r="AZ17" i="766"/>
  <c r="AY17" i="766"/>
  <c r="AX17" i="766"/>
  <c r="AW17" i="766"/>
  <c r="AV17" i="766"/>
  <c r="AU17" i="766"/>
  <c r="AT17" i="766"/>
  <c r="AS17" i="766"/>
  <c r="AR17" i="766"/>
  <c r="AQ17" i="766"/>
  <c r="AP17" i="766"/>
  <c r="AO17" i="766"/>
  <c r="AN17" i="766"/>
  <c r="AM17" i="766"/>
  <c r="AJ17" i="766"/>
  <c r="R17" i="766"/>
  <c r="S17" i="766" s="1"/>
  <c r="Q17" i="766"/>
  <c r="D17" i="766"/>
  <c r="AJ16" i="766"/>
  <c r="R16" i="766"/>
  <c r="S16" i="766" s="1"/>
  <c r="Q16" i="766"/>
  <c r="D16" i="766"/>
  <c r="AJ15" i="766"/>
  <c r="R15" i="766"/>
  <c r="S15" i="766" s="1"/>
  <c r="Q15" i="766"/>
  <c r="D15" i="766"/>
  <c r="AJ14" i="766"/>
  <c r="R14" i="766"/>
  <c r="S14" i="766" s="1"/>
  <c r="Q14" i="766"/>
  <c r="D14" i="766"/>
  <c r="BL13" i="766"/>
  <c r="AJ13" i="766"/>
  <c r="R13" i="766"/>
  <c r="S13" i="766" s="1"/>
  <c r="Q13" i="766"/>
  <c r="D13" i="766"/>
  <c r="BL12" i="766"/>
  <c r="AJ12" i="766"/>
  <c r="R12" i="766"/>
  <c r="S12" i="766" s="1"/>
  <c r="Q12" i="766"/>
  <c r="D12" i="766"/>
  <c r="BL11" i="766"/>
  <c r="AJ11" i="766"/>
  <c r="AJ32" i="766" s="1"/>
  <c r="S11" i="766"/>
  <c r="R11" i="766"/>
  <c r="Q11" i="766"/>
  <c r="D11" i="766"/>
  <c r="BJ10" i="766"/>
  <c r="BI10" i="766"/>
  <c r="BH10" i="766"/>
  <c r="BG10" i="766"/>
  <c r="BG5" i="766" s="1"/>
  <c r="BF10" i="766"/>
  <c r="BE10" i="766"/>
  <c r="BE5" i="766" s="1"/>
  <c r="BD10" i="766"/>
  <c r="BD5" i="766" s="1"/>
  <c r="BC10" i="766"/>
  <c r="BC5" i="766" s="1"/>
  <c r="BB10" i="766"/>
  <c r="BA10" i="766"/>
  <c r="AZ10" i="766"/>
  <c r="AY10" i="766"/>
  <c r="AY5" i="766" s="1"/>
  <c r="AX10" i="766"/>
  <c r="AW10" i="766"/>
  <c r="AW5" i="766" s="1"/>
  <c r="AV10" i="766"/>
  <c r="AV5" i="766" s="1"/>
  <c r="AU10" i="766"/>
  <c r="AU5" i="766" s="1"/>
  <c r="AT10" i="766"/>
  <c r="AS10" i="766"/>
  <c r="AR10" i="766"/>
  <c r="AQ10" i="766"/>
  <c r="AQ5" i="766" s="1"/>
  <c r="AP10" i="766"/>
  <c r="AO10" i="766"/>
  <c r="AN10" i="766"/>
  <c r="AN5" i="766" s="1"/>
  <c r="AM10" i="766"/>
  <c r="AM5" i="766" s="1"/>
  <c r="AJ10" i="766"/>
  <c r="R10" i="766"/>
  <c r="S10" i="766" s="1"/>
  <c r="Q10" i="766"/>
  <c r="D10" i="766"/>
  <c r="A10" i="766"/>
  <c r="A11" i="766" s="1"/>
  <c r="AJ9" i="766"/>
  <c r="R9" i="766"/>
  <c r="S9" i="766" s="1"/>
  <c r="Q9" i="766"/>
  <c r="D9" i="766"/>
  <c r="A9" i="766"/>
  <c r="AF9" i="766" s="1"/>
  <c r="AJ8" i="766"/>
  <c r="AF8" i="766"/>
  <c r="R8" i="766"/>
  <c r="Q8" i="766"/>
  <c r="Q33" i="766" s="1"/>
  <c r="D8" i="766"/>
  <c r="B6" i="766"/>
  <c r="B133" i="766" s="1"/>
  <c r="BJ5" i="766"/>
  <c r="BI5" i="766"/>
  <c r="BH5" i="766"/>
  <c r="BF5" i="766"/>
  <c r="BB5" i="766"/>
  <c r="BA5" i="766"/>
  <c r="AZ5" i="766"/>
  <c r="AX5" i="766"/>
  <c r="AT5" i="766"/>
  <c r="AS5" i="766"/>
  <c r="AR5" i="766"/>
  <c r="AP5" i="766"/>
  <c r="AO5" i="766"/>
  <c r="AL5" i="766"/>
  <c r="AO4" i="766"/>
  <c r="AP4" i="766" s="1"/>
  <c r="AQ4" i="766" s="1"/>
  <c r="AR4" i="766" s="1"/>
  <c r="AS4" i="766" s="1"/>
  <c r="AT4" i="766" s="1"/>
  <c r="AU4" i="766" s="1"/>
  <c r="AV4" i="766" s="1"/>
  <c r="AW4" i="766" s="1"/>
  <c r="AX4" i="766" s="1"/>
  <c r="AY4" i="766" s="1"/>
  <c r="AZ4" i="766" s="1"/>
  <c r="BA4" i="766" s="1"/>
  <c r="BB4" i="766" s="1"/>
  <c r="BC4" i="766" s="1"/>
  <c r="BD4" i="766" s="1"/>
  <c r="BE4" i="766" s="1"/>
  <c r="BF4" i="766" s="1"/>
  <c r="BG4" i="766" s="1"/>
  <c r="BH4" i="766" s="1"/>
  <c r="BI4" i="766" s="1"/>
  <c r="BJ4" i="766" s="1"/>
  <c r="AN4" i="766"/>
  <c r="O4" i="766"/>
  <c r="C34" i="783" l="1"/>
  <c r="K64" i="783"/>
  <c r="L39" i="783"/>
  <c r="L64" i="783" s="1"/>
  <c r="E33" i="783"/>
  <c r="B39" i="783"/>
  <c r="AF16" i="783"/>
  <c r="A17" i="783"/>
  <c r="A16" i="782"/>
  <c r="AF15" i="782"/>
  <c r="B135" i="782"/>
  <c r="B159" i="782" s="1"/>
  <c r="B33" i="782"/>
  <c r="F74" i="782"/>
  <c r="F99" i="782" s="1"/>
  <c r="K39" i="782"/>
  <c r="C135" i="782"/>
  <c r="C159" i="782" s="1"/>
  <c r="D103" i="782"/>
  <c r="C33" i="782"/>
  <c r="O3" i="782" s="1"/>
  <c r="T8" i="782"/>
  <c r="E8" i="782"/>
  <c r="E135" i="781"/>
  <c r="E159" i="781" s="1"/>
  <c r="M33" i="781"/>
  <c r="C8" i="781"/>
  <c r="B8" i="781"/>
  <c r="A16" i="781"/>
  <c r="AF15" i="781"/>
  <c r="K39" i="780"/>
  <c r="C135" i="780"/>
  <c r="C159" i="780" s="1"/>
  <c r="D103" i="780"/>
  <c r="C33" i="780"/>
  <c r="O3" i="780" s="1"/>
  <c r="T8" i="780"/>
  <c r="E8" i="780"/>
  <c r="B135" i="780"/>
  <c r="B159" i="780" s="1"/>
  <c r="B33" i="780"/>
  <c r="F74" i="780"/>
  <c r="F99" i="780" s="1"/>
  <c r="A16" i="780"/>
  <c r="AF15" i="780"/>
  <c r="O33" i="779"/>
  <c r="M8" i="779"/>
  <c r="I135" i="779"/>
  <c r="AE33" i="779"/>
  <c r="AF15" i="779"/>
  <c r="A16" i="779"/>
  <c r="AE33" i="778"/>
  <c r="I135" i="778"/>
  <c r="O33" i="778"/>
  <c r="M8" i="778"/>
  <c r="AF13" i="778"/>
  <c r="A14" i="778"/>
  <c r="F135" i="778"/>
  <c r="F159" i="778" s="1"/>
  <c r="N33" i="778"/>
  <c r="K55" i="777"/>
  <c r="L55" i="777" s="1"/>
  <c r="C151" i="777"/>
  <c r="D119" i="777"/>
  <c r="T24" i="777"/>
  <c r="E24" i="777"/>
  <c r="B55" i="777" s="1"/>
  <c r="C55" i="777" s="1"/>
  <c r="B158" i="777"/>
  <c r="F97" i="777"/>
  <c r="B151" i="777"/>
  <c r="F90" i="777"/>
  <c r="C153" i="777"/>
  <c r="K57" i="777"/>
  <c r="L57" i="777" s="1"/>
  <c r="D121" i="777"/>
  <c r="T26" i="777"/>
  <c r="E26" i="777"/>
  <c r="B57" i="777" s="1"/>
  <c r="C57" i="777" s="1"/>
  <c r="D108" i="777"/>
  <c r="K44" i="777"/>
  <c r="L44" i="777" s="1"/>
  <c r="C140" i="777"/>
  <c r="T13" i="777"/>
  <c r="E13" i="777"/>
  <c r="B44" i="777" s="1"/>
  <c r="C44" i="777" s="1"/>
  <c r="D116" i="777"/>
  <c r="K52" i="777"/>
  <c r="L52" i="777" s="1"/>
  <c r="C148" i="777"/>
  <c r="E21" i="777"/>
  <c r="B52" i="777" s="1"/>
  <c r="C52" i="777" s="1"/>
  <c r="T21" i="777"/>
  <c r="K45" i="777"/>
  <c r="L45" i="777" s="1"/>
  <c r="C141" i="777"/>
  <c r="D109" i="777"/>
  <c r="T14" i="777"/>
  <c r="E14" i="777"/>
  <c r="B45" i="777" s="1"/>
  <c r="C45" i="777" s="1"/>
  <c r="K62" i="777"/>
  <c r="L62" i="777" s="1"/>
  <c r="T31" i="777"/>
  <c r="E31" i="777"/>
  <c r="B62" i="777" s="1"/>
  <c r="C62" i="777" s="1"/>
  <c r="C158" i="777"/>
  <c r="D126" i="777"/>
  <c r="B152" i="777"/>
  <c r="F91" i="777"/>
  <c r="C137" i="777"/>
  <c r="K41" i="777"/>
  <c r="L41" i="777" s="1"/>
  <c r="D105" i="777"/>
  <c r="T10" i="777"/>
  <c r="E10" i="777"/>
  <c r="B41" i="777" s="1"/>
  <c r="C41" i="777" s="1"/>
  <c r="B138" i="777"/>
  <c r="F77" i="777"/>
  <c r="A14" i="777"/>
  <c r="AF13" i="777"/>
  <c r="K59" i="777"/>
  <c r="L59" i="777" s="1"/>
  <c r="D123" i="777"/>
  <c r="C155" i="777"/>
  <c r="T28" i="777"/>
  <c r="E28" i="777"/>
  <c r="B59" i="777" s="1"/>
  <c r="C59" i="777" s="1"/>
  <c r="B136" i="777"/>
  <c r="F75" i="777"/>
  <c r="B155" i="777"/>
  <c r="F94" i="777"/>
  <c r="B150" i="777"/>
  <c r="F89" i="777"/>
  <c r="D120" i="777"/>
  <c r="K56" i="777"/>
  <c r="L56" i="777" s="1"/>
  <c r="C152" i="777"/>
  <c r="T25" i="777"/>
  <c r="E25" i="777"/>
  <c r="B56" i="777" s="1"/>
  <c r="C56" i="777" s="1"/>
  <c r="B144" i="777"/>
  <c r="F83" i="777"/>
  <c r="C136" i="777"/>
  <c r="K40" i="777"/>
  <c r="L40" i="777" s="1"/>
  <c r="D104" i="777"/>
  <c r="T9" i="777"/>
  <c r="E9" i="777"/>
  <c r="B40" i="777" s="1"/>
  <c r="C40" i="777" s="1"/>
  <c r="C138" i="777"/>
  <c r="K42" i="777"/>
  <c r="L42" i="777" s="1"/>
  <c r="D106" i="777"/>
  <c r="T11" i="777"/>
  <c r="E11" i="777"/>
  <c r="B42" i="777" s="1"/>
  <c r="C42" i="777" s="1"/>
  <c r="D118" i="777"/>
  <c r="K54" i="777"/>
  <c r="L54" i="777" s="1"/>
  <c r="T23" i="777"/>
  <c r="E23" i="777"/>
  <c r="B54" i="777" s="1"/>
  <c r="C54" i="777" s="1"/>
  <c r="C150" i="777"/>
  <c r="B149" i="777"/>
  <c r="F88" i="777"/>
  <c r="D112" i="777"/>
  <c r="K48" i="777"/>
  <c r="L48" i="777" s="1"/>
  <c r="C144" i="777"/>
  <c r="T17" i="777"/>
  <c r="E17" i="777"/>
  <c r="B48" i="777" s="1"/>
  <c r="C48" i="777" s="1"/>
  <c r="B145" i="777"/>
  <c r="F84" i="777"/>
  <c r="B157" i="777"/>
  <c r="F96" i="777"/>
  <c r="B146" i="777"/>
  <c r="F85" i="777"/>
  <c r="K51" i="777"/>
  <c r="L51" i="777" s="1"/>
  <c r="D115" i="777"/>
  <c r="C147" i="777"/>
  <c r="T20" i="777"/>
  <c r="E20" i="777"/>
  <c r="B51" i="777" s="1"/>
  <c r="C51" i="777" s="1"/>
  <c r="B142" i="777"/>
  <c r="F81" i="777"/>
  <c r="K53" i="777"/>
  <c r="L53" i="777" s="1"/>
  <c r="C149" i="777"/>
  <c r="D117" i="777"/>
  <c r="T22" i="777"/>
  <c r="E22" i="777"/>
  <c r="B53" i="777" s="1"/>
  <c r="C53" i="777" s="1"/>
  <c r="B154" i="777"/>
  <c r="F93" i="777"/>
  <c r="C145" i="777"/>
  <c r="K49" i="777"/>
  <c r="L49" i="777" s="1"/>
  <c r="D113" i="777"/>
  <c r="T18" i="777"/>
  <c r="E18" i="777"/>
  <c r="B49" i="777" s="1"/>
  <c r="C49" i="777" s="1"/>
  <c r="D125" i="777"/>
  <c r="K61" i="777"/>
  <c r="L61" i="777" s="1"/>
  <c r="C157" i="777"/>
  <c r="T30" i="777"/>
  <c r="E30" i="777"/>
  <c r="B61" i="777" s="1"/>
  <c r="C61" i="777" s="1"/>
  <c r="C146" i="777"/>
  <c r="D114" i="777"/>
  <c r="K50" i="777"/>
  <c r="L50" i="777" s="1"/>
  <c r="T19" i="777"/>
  <c r="E19" i="777"/>
  <c r="B50" i="777" s="1"/>
  <c r="C50" i="777" s="1"/>
  <c r="B147" i="777"/>
  <c r="F86" i="777"/>
  <c r="B143" i="777"/>
  <c r="F82" i="777"/>
  <c r="B140" i="777"/>
  <c r="F79" i="777"/>
  <c r="D110" i="777"/>
  <c r="K46" i="777"/>
  <c r="L46" i="777" s="1"/>
  <c r="C142" i="777"/>
  <c r="T15" i="777"/>
  <c r="E15" i="777"/>
  <c r="B46" i="777" s="1"/>
  <c r="C46" i="777" s="1"/>
  <c r="B156" i="777"/>
  <c r="F95" i="777"/>
  <c r="C154" i="777"/>
  <c r="D122" i="777"/>
  <c r="K58" i="777"/>
  <c r="L58" i="777" s="1"/>
  <c r="T27" i="777"/>
  <c r="E27" i="777"/>
  <c r="B58" i="777" s="1"/>
  <c r="C58" i="777" s="1"/>
  <c r="B139" i="777"/>
  <c r="F78" i="777"/>
  <c r="K47" i="777"/>
  <c r="L47" i="777" s="1"/>
  <c r="C143" i="777"/>
  <c r="D111" i="777"/>
  <c r="T16" i="777"/>
  <c r="E16" i="777"/>
  <c r="B47" i="777" s="1"/>
  <c r="C47" i="777" s="1"/>
  <c r="B137" i="777"/>
  <c r="F76" i="777"/>
  <c r="D124" i="777"/>
  <c r="K60" i="777"/>
  <c r="L60" i="777" s="1"/>
  <c r="T29" i="777"/>
  <c r="E29" i="777"/>
  <c r="B60" i="777" s="1"/>
  <c r="C60" i="777" s="1"/>
  <c r="C156" i="777"/>
  <c r="B153" i="777"/>
  <c r="F92" i="777"/>
  <c r="D107" i="777"/>
  <c r="K43" i="777"/>
  <c r="L43" i="777" s="1"/>
  <c r="C139" i="777"/>
  <c r="T12" i="777"/>
  <c r="E12" i="777"/>
  <c r="B43" i="777" s="1"/>
  <c r="C43" i="777" s="1"/>
  <c r="AG8" i="777"/>
  <c r="AG32" i="777" s="1"/>
  <c r="AE8" i="777"/>
  <c r="O8" i="777"/>
  <c r="AA33" i="777"/>
  <c r="B148" i="777"/>
  <c r="F87" i="777"/>
  <c r="F135" i="777"/>
  <c r="F159" i="777" s="1"/>
  <c r="N33" i="777"/>
  <c r="B141" i="777"/>
  <c r="F80" i="777"/>
  <c r="D81" i="771"/>
  <c r="D85" i="771"/>
  <c r="D89" i="771"/>
  <c r="D93" i="771"/>
  <c r="AG20" i="776"/>
  <c r="AG25" i="776"/>
  <c r="AG10" i="776"/>
  <c r="AG15" i="776"/>
  <c r="AG23" i="776"/>
  <c r="AG29" i="776"/>
  <c r="AG16" i="776"/>
  <c r="AE17" i="776"/>
  <c r="I144" i="776" s="1"/>
  <c r="AI8" i="776"/>
  <c r="O25" i="776"/>
  <c r="M25" i="776" s="1"/>
  <c r="AB33" i="774"/>
  <c r="AG12" i="773"/>
  <c r="AE22" i="773"/>
  <c r="I149" i="773" s="1"/>
  <c r="AE25" i="773"/>
  <c r="I152" i="773" s="1"/>
  <c r="O28" i="773"/>
  <c r="M28" i="773" s="1"/>
  <c r="E155" i="773" s="1"/>
  <c r="O23" i="773"/>
  <c r="M23" i="773" s="1"/>
  <c r="B23" i="773" s="1"/>
  <c r="O19" i="773"/>
  <c r="M19" i="773" s="1"/>
  <c r="O21" i="773"/>
  <c r="M21" i="773" s="1"/>
  <c r="B21" i="773" s="1"/>
  <c r="AE29" i="773"/>
  <c r="I156" i="773" s="1"/>
  <c r="AE31" i="773"/>
  <c r="I158" i="773" s="1"/>
  <c r="O26" i="773"/>
  <c r="M26" i="773" s="1"/>
  <c r="C26" i="773" s="1"/>
  <c r="AG26" i="773"/>
  <c r="AG11" i="773"/>
  <c r="AG19" i="773"/>
  <c r="AE27" i="773"/>
  <c r="I154" i="773" s="1"/>
  <c r="AG27" i="773"/>
  <c r="O10" i="773"/>
  <c r="M10" i="773" s="1"/>
  <c r="AH32" i="773"/>
  <c r="O20" i="773"/>
  <c r="M20" i="773" s="1"/>
  <c r="B20" i="773" s="1"/>
  <c r="E137" i="776"/>
  <c r="C10" i="776"/>
  <c r="B10" i="776"/>
  <c r="C11" i="776"/>
  <c r="B11" i="776"/>
  <c r="E138" i="776"/>
  <c r="AG22" i="776"/>
  <c r="E152" i="776"/>
  <c r="C25" i="776"/>
  <c r="B25" i="776"/>
  <c r="AG13" i="776"/>
  <c r="E150" i="776"/>
  <c r="C23" i="776"/>
  <c r="B23" i="776"/>
  <c r="E144" i="776"/>
  <c r="C17" i="776"/>
  <c r="B17" i="776"/>
  <c r="E142" i="776"/>
  <c r="C15" i="776"/>
  <c r="B15" i="776"/>
  <c r="E141" i="776"/>
  <c r="C14" i="776"/>
  <c r="B14" i="776"/>
  <c r="AG17" i="776"/>
  <c r="E136" i="776"/>
  <c r="C9" i="776"/>
  <c r="B9" i="776"/>
  <c r="E148" i="776"/>
  <c r="C21" i="776"/>
  <c r="B21" i="776"/>
  <c r="E140" i="776"/>
  <c r="B13" i="776"/>
  <c r="C13" i="776"/>
  <c r="C30" i="776"/>
  <c r="B30" i="776"/>
  <c r="E157" i="776"/>
  <c r="C24" i="776"/>
  <c r="E151" i="776"/>
  <c r="B24" i="776"/>
  <c r="E147" i="776"/>
  <c r="C20" i="776"/>
  <c r="B20" i="776"/>
  <c r="C26" i="776"/>
  <c r="B26" i="776"/>
  <c r="E153" i="776"/>
  <c r="AB33" i="776"/>
  <c r="P8" i="776"/>
  <c r="AG14" i="776"/>
  <c r="AG9" i="776"/>
  <c r="C18" i="776"/>
  <c r="B18" i="776"/>
  <c r="E145" i="776"/>
  <c r="C28" i="776"/>
  <c r="B28" i="776"/>
  <c r="E155" i="776"/>
  <c r="AG30" i="776"/>
  <c r="AG24" i="776"/>
  <c r="E139" i="776"/>
  <c r="C12" i="776"/>
  <c r="B12" i="776"/>
  <c r="C27" i="776"/>
  <c r="B27" i="776"/>
  <c r="E154" i="776"/>
  <c r="E156" i="776"/>
  <c r="C29" i="776"/>
  <c r="B29" i="776"/>
  <c r="B22" i="776"/>
  <c r="E149" i="776"/>
  <c r="C22" i="776"/>
  <c r="AG12" i="776"/>
  <c r="AG27" i="776"/>
  <c r="E146" i="776"/>
  <c r="C19" i="776"/>
  <c r="B19" i="776"/>
  <c r="E158" i="776"/>
  <c r="C31" i="776"/>
  <c r="B31" i="776"/>
  <c r="E143" i="776"/>
  <c r="C16" i="776"/>
  <c r="B16" i="776"/>
  <c r="AG18" i="776"/>
  <c r="AG28" i="776"/>
  <c r="AF13" i="776"/>
  <c r="A14" i="776"/>
  <c r="AI32" i="776"/>
  <c r="AA8" i="776"/>
  <c r="AG19" i="776"/>
  <c r="AG14" i="775"/>
  <c r="AE14" i="775"/>
  <c r="I141" i="775" s="1"/>
  <c r="O14" i="775"/>
  <c r="M14" i="775" s="1"/>
  <c r="AG9" i="775"/>
  <c r="O9" i="775"/>
  <c r="M9" i="775" s="1"/>
  <c r="AE9" i="775"/>
  <c r="I136" i="775" s="1"/>
  <c r="AG11" i="775"/>
  <c r="AE11" i="775"/>
  <c r="I138" i="775" s="1"/>
  <c r="O11" i="775"/>
  <c r="M11" i="775" s="1"/>
  <c r="O29" i="775"/>
  <c r="M29" i="775" s="1"/>
  <c r="AG29" i="775"/>
  <c r="AE29" i="775"/>
  <c r="I156" i="775" s="1"/>
  <c r="AG22" i="775"/>
  <c r="AE22" i="775"/>
  <c r="I149" i="775" s="1"/>
  <c r="O22" i="775"/>
  <c r="M22" i="775" s="1"/>
  <c r="O31" i="775"/>
  <c r="M31" i="775" s="1"/>
  <c r="AG31" i="775"/>
  <c r="AE31" i="775"/>
  <c r="I158" i="775" s="1"/>
  <c r="AE19" i="775"/>
  <c r="I146" i="775" s="1"/>
  <c r="O19" i="775"/>
  <c r="M19" i="775" s="1"/>
  <c r="AG19" i="775"/>
  <c r="AG18" i="775"/>
  <c r="AE18" i="775"/>
  <c r="I145" i="775" s="1"/>
  <c r="O18" i="775"/>
  <c r="M18" i="775" s="1"/>
  <c r="AG26" i="775"/>
  <c r="AE26" i="775"/>
  <c r="I153" i="775" s="1"/>
  <c r="O26" i="775"/>
  <c r="M26" i="775" s="1"/>
  <c r="AE15" i="775"/>
  <c r="I142" i="775" s="1"/>
  <c r="O15" i="775"/>
  <c r="M15" i="775" s="1"/>
  <c r="AG15" i="775"/>
  <c r="AH32" i="775"/>
  <c r="AI8" i="775"/>
  <c r="O27" i="775"/>
  <c r="M27" i="775" s="1"/>
  <c r="AG27" i="775"/>
  <c r="AE27" i="775"/>
  <c r="I154" i="775" s="1"/>
  <c r="AG30" i="775"/>
  <c r="AE30" i="775"/>
  <c r="I157" i="775" s="1"/>
  <c r="O30" i="775"/>
  <c r="M30" i="775" s="1"/>
  <c r="AG21" i="775"/>
  <c r="AE21" i="775"/>
  <c r="I148" i="775" s="1"/>
  <c r="O21" i="775"/>
  <c r="M21" i="775" s="1"/>
  <c r="O23" i="775"/>
  <c r="M23" i="775" s="1"/>
  <c r="AG23" i="775"/>
  <c r="AE23" i="775"/>
  <c r="I150" i="775" s="1"/>
  <c r="AG16" i="775"/>
  <c r="O16" i="775"/>
  <c r="M16" i="775" s="1"/>
  <c r="AE16" i="775"/>
  <c r="I143" i="775" s="1"/>
  <c r="AE12" i="775"/>
  <c r="I139" i="775" s="1"/>
  <c r="AG12" i="775"/>
  <c r="O12" i="775"/>
  <c r="M12" i="775" s="1"/>
  <c r="O25" i="775"/>
  <c r="M25" i="775" s="1"/>
  <c r="AG25" i="775"/>
  <c r="AE25" i="775"/>
  <c r="I152" i="775" s="1"/>
  <c r="AG24" i="775"/>
  <c r="AE24" i="775"/>
  <c r="I151" i="775" s="1"/>
  <c r="O24" i="775"/>
  <c r="M24" i="775" s="1"/>
  <c r="AE20" i="775"/>
  <c r="I147" i="775" s="1"/>
  <c r="O20" i="775"/>
  <c r="M20" i="775" s="1"/>
  <c r="AG20" i="775"/>
  <c r="AF13" i="775"/>
  <c r="A14" i="775"/>
  <c r="AE13" i="775"/>
  <c r="I140" i="775" s="1"/>
  <c r="O13" i="775"/>
  <c r="M13" i="775" s="1"/>
  <c r="AG13" i="775"/>
  <c r="AE17" i="775"/>
  <c r="I144" i="775" s="1"/>
  <c r="O17" i="775"/>
  <c r="M17" i="775" s="1"/>
  <c r="AG17" i="775"/>
  <c r="AE10" i="775"/>
  <c r="I137" i="775" s="1"/>
  <c r="O10" i="775"/>
  <c r="M10" i="775" s="1"/>
  <c r="AG10" i="775"/>
  <c r="AG28" i="775"/>
  <c r="AE28" i="775"/>
  <c r="I155" i="775" s="1"/>
  <c r="O28" i="775"/>
  <c r="M28" i="775" s="1"/>
  <c r="AB33" i="775"/>
  <c r="P8" i="775"/>
  <c r="AG24" i="774"/>
  <c r="AE24" i="774"/>
  <c r="I151" i="774" s="1"/>
  <c r="O24" i="774"/>
  <c r="M24" i="774" s="1"/>
  <c r="AG30" i="774"/>
  <c r="O30" i="774"/>
  <c r="M30" i="774" s="1"/>
  <c r="AE30" i="774"/>
  <c r="I157" i="774" s="1"/>
  <c r="O13" i="774"/>
  <c r="M13" i="774" s="1"/>
  <c r="AE13" i="774"/>
  <c r="I140" i="774" s="1"/>
  <c r="AG13" i="774"/>
  <c r="O27" i="774"/>
  <c r="M27" i="774" s="1"/>
  <c r="AE27" i="774"/>
  <c r="I154" i="774" s="1"/>
  <c r="AG27" i="774"/>
  <c r="AE10" i="774"/>
  <c r="I137" i="774" s="1"/>
  <c r="O10" i="774"/>
  <c r="M10" i="774" s="1"/>
  <c r="AG10" i="774"/>
  <c r="AG21" i="774"/>
  <c r="AE21" i="774"/>
  <c r="I148" i="774" s="1"/>
  <c r="O21" i="774"/>
  <c r="M21" i="774" s="1"/>
  <c r="AE16" i="774"/>
  <c r="I143" i="774" s="1"/>
  <c r="O16" i="774"/>
  <c r="M16" i="774" s="1"/>
  <c r="AG16" i="774"/>
  <c r="O20" i="774"/>
  <c r="M20" i="774" s="1"/>
  <c r="AG20" i="774"/>
  <c r="AE20" i="774"/>
  <c r="I147" i="774" s="1"/>
  <c r="AE29" i="774"/>
  <c r="I156" i="774" s="1"/>
  <c r="AG29" i="774"/>
  <c r="O29" i="774"/>
  <c r="M29" i="774" s="1"/>
  <c r="O18" i="774"/>
  <c r="M18" i="774" s="1"/>
  <c r="AG18" i="774"/>
  <c r="AE18" i="774"/>
  <c r="I145" i="774" s="1"/>
  <c r="O31" i="774"/>
  <c r="M31" i="774" s="1"/>
  <c r="AE31" i="774"/>
  <c r="I158" i="774" s="1"/>
  <c r="AG31" i="774"/>
  <c r="AE9" i="774"/>
  <c r="I136" i="774" s="1"/>
  <c r="O9" i="774"/>
  <c r="M9" i="774" s="1"/>
  <c r="AG9" i="774"/>
  <c r="A12" i="774"/>
  <c r="AF11" i="774"/>
  <c r="O28" i="774"/>
  <c r="M28" i="774" s="1"/>
  <c r="AG28" i="774"/>
  <c r="AE28" i="774"/>
  <c r="I155" i="774" s="1"/>
  <c r="AE11" i="774"/>
  <c r="I138" i="774" s="1"/>
  <c r="O11" i="774"/>
  <c r="M11" i="774" s="1"/>
  <c r="AG11" i="774"/>
  <c r="AE17" i="774"/>
  <c r="I144" i="774" s="1"/>
  <c r="O17" i="774"/>
  <c r="M17" i="774" s="1"/>
  <c r="AG17" i="774"/>
  <c r="AG19" i="774"/>
  <c r="AE19" i="774"/>
  <c r="I146" i="774" s="1"/>
  <c r="O19" i="774"/>
  <c r="M19" i="774" s="1"/>
  <c r="AG22" i="774"/>
  <c r="O22" i="774"/>
  <c r="M22" i="774" s="1"/>
  <c r="AE22" i="774"/>
  <c r="I149" i="774" s="1"/>
  <c r="O25" i="774"/>
  <c r="M25" i="774" s="1"/>
  <c r="AE25" i="774"/>
  <c r="I152" i="774" s="1"/>
  <c r="AG25" i="774"/>
  <c r="AE15" i="774"/>
  <c r="I142" i="774" s="1"/>
  <c r="O15" i="774"/>
  <c r="M15" i="774" s="1"/>
  <c r="AG15" i="774"/>
  <c r="AE14" i="774"/>
  <c r="I141" i="774" s="1"/>
  <c r="O14" i="774"/>
  <c r="M14" i="774" s="1"/>
  <c r="AG14" i="774"/>
  <c r="AG12" i="774"/>
  <c r="AE12" i="774"/>
  <c r="I139" i="774" s="1"/>
  <c r="O12" i="774"/>
  <c r="M12" i="774" s="1"/>
  <c r="AG26" i="774"/>
  <c r="O26" i="774"/>
  <c r="M26" i="774" s="1"/>
  <c r="AE26" i="774"/>
  <c r="I153" i="774" s="1"/>
  <c r="AI8" i="774"/>
  <c r="AH32" i="774"/>
  <c r="O23" i="774"/>
  <c r="M23" i="774" s="1"/>
  <c r="AE23" i="774"/>
  <c r="I150" i="774" s="1"/>
  <c r="AG23" i="774"/>
  <c r="P33" i="774"/>
  <c r="N8" i="774"/>
  <c r="AG18" i="773"/>
  <c r="AG17" i="773"/>
  <c r="AG14" i="773"/>
  <c r="AG24" i="773"/>
  <c r="O9" i="773"/>
  <c r="M9" i="773" s="1"/>
  <c r="E136" i="773" s="1"/>
  <c r="AG9" i="773"/>
  <c r="AG30" i="773"/>
  <c r="AG21" i="773"/>
  <c r="E144" i="773"/>
  <c r="C17" i="773"/>
  <c r="B17" i="773"/>
  <c r="E148" i="773"/>
  <c r="C21" i="773"/>
  <c r="E139" i="773"/>
  <c r="B12" i="773"/>
  <c r="C12" i="773"/>
  <c r="AG29" i="773"/>
  <c r="AG15" i="773"/>
  <c r="E146" i="773"/>
  <c r="C19" i="773"/>
  <c r="B19" i="773"/>
  <c r="B26" i="773"/>
  <c r="C30" i="773"/>
  <c r="E157" i="773"/>
  <c r="B30" i="773"/>
  <c r="E150" i="773"/>
  <c r="C23" i="773"/>
  <c r="E156" i="773"/>
  <c r="C29" i="773"/>
  <c r="B29" i="773"/>
  <c r="E142" i="773"/>
  <c r="C15" i="773"/>
  <c r="B15" i="773"/>
  <c r="AG23" i="773"/>
  <c r="AG31" i="773"/>
  <c r="AG28" i="773"/>
  <c r="E149" i="773"/>
  <c r="C22" i="773"/>
  <c r="B22" i="773"/>
  <c r="C24" i="773"/>
  <c r="E151" i="773"/>
  <c r="B24" i="773"/>
  <c r="AB33" i="773"/>
  <c r="P8" i="773"/>
  <c r="E158" i="773"/>
  <c r="B31" i="773"/>
  <c r="C31" i="773"/>
  <c r="C28" i="773"/>
  <c r="AG22" i="773"/>
  <c r="E140" i="773"/>
  <c r="C13" i="773"/>
  <c r="B13" i="773"/>
  <c r="E154" i="773"/>
  <c r="C27" i="773"/>
  <c r="B27" i="773"/>
  <c r="C18" i="773"/>
  <c r="E145" i="773"/>
  <c r="B18" i="773"/>
  <c r="AG13" i="773"/>
  <c r="AG10" i="773"/>
  <c r="E143" i="773"/>
  <c r="C16" i="773"/>
  <c r="B16" i="773"/>
  <c r="AG20" i="773"/>
  <c r="E138" i="773"/>
  <c r="C11" i="773"/>
  <c r="B11" i="773"/>
  <c r="E137" i="773"/>
  <c r="C10" i="773"/>
  <c r="B10" i="773"/>
  <c r="AI32" i="773"/>
  <c r="AA8" i="773"/>
  <c r="E152" i="773"/>
  <c r="C25" i="773"/>
  <c r="B25" i="773"/>
  <c r="A15" i="773"/>
  <c r="AF14" i="773"/>
  <c r="E141" i="773"/>
  <c r="C14" i="773"/>
  <c r="B14" i="773"/>
  <c r="AF13" i="772"/>
  <c r="A14" i="772"/>
  <c r="AO62" i="772"/>
  <c r="AB30" i="772" s="1"/>
  <c r="P30" i="772" s="1"/>
  <c r="N30" i="772" s="1"/>
  <c r="F157" i="772" s="1"/>
  <c r="AO54" i="772"/>
  <c r="AB22" i="772" s="1"/>
  <c r="P22" i="772" s="1"/>
  <c r="N22" i="772" s="1"/>
  <c r="F149" i="772" s="1"/>
  <c r="AO46" i="772"/>
  <c r="AB14" i="772" s="1"/>
  <c r="P14" i="772" s="1"/>
  <c r="N14" i="772" s="1"/>
  <c r="F141" i="772" s="1"/>
  <c r="AO61" i="772"/>
  <c r="AB29" i="772" s="1"/>
  <c r="P29" i="772" s="1"/>
  <c r="N29" i="772" s="1"/>
  <c r="F156" i="772" s="1"/>
  <c r="AO53" i="772"/>
  <c r="AB21" i="772" s="1"/>
  <c r="P21" i="772" s="1"/>
  <c r="N21" i="772" s="1"/>
  <c r="F148" i="772" s="1"/>
  <c r="AO45" i="772"/>
  <c r="AB13" i="772" s="1"/>
  <c r="P13" i="772" s="1"/>
  <c r="N13" i="772" s="1"/>
  <c r="F140" i="772" s="1"/>
  <c r="AO60" i="772"/>
  <c r="AB28" i="772" s="1"/>
  <c r="P28" i="772" s="1"/>
  <c r="N28" i="772" s="1"/>
  <c r="F155" i="772" s="1"/>
  <c r="AO52" i="772"/>
  <c r="AB20" i="772" s="1"/>
  <c r="P20" i="772" s="1"/>
  <c r="N20" i="772" s="1"/>
  <c r="F147" i="772" s="1"/>
  <c r="AO44" i="772"/>
  <c r="AB12" i="772" s="1"/>
  <c r="P12" i="772" s="1"/>
  <c r="N12" i="772" s="1"/>
  <c r="F139" i="772" s="1"/>
  <c r="AO59" i="772"/>
  <c r="AB27" i="772" s="1"/>
  <c r="P27" i="772" s="1"/>
  <c r="N27" i="772" s="1"/>
  <c r="F154" i="772" s="1"/>
  <c r="AO58" i="772"/>
  <c r="AB26" i="772" s="1"/>
  <c r="P26" i="772" s="1"/>
  <c r="N26" i="772" s="1"/>
  <c r="F153" i="772" s="1"/>
  <c r="AO50" i="772"/>
  <c r="AB18" i="772" s="1"/>
  <c r="P18" i="772" s="1"/>
  <c r="N18" i="772" s="1"/>
  <c r="F145" i="772" s="1"/>
  <c r="AO42" i="772"/>
  <c r="AB10" i="772" s="1"/>
  <c r="P10" i="772" s="1"/>
  <c r="N10" i="772" s="1"/>
  <c r="F137" i="772" s="1"/>
  <c r="AO57" i="772"/>
  <c r="AB25" i="772" s="1"/>
  <c r="P25" i="772" s="1"/>
  <c r="N25" i="772" s="1"/>
  <c r="F152" i="772" s="1"/>
  <c r="AO49" i="772"/>
  <c r="AB17" i="772" s="1"/>
  <c r="P17" i="772" s="1"/>
  <c r="N17" i="772" s="1"/>
  <c r="F144" i="772" s="1"/>
  <c r="AO41" i="772"/>
  <c r="AB9" i="772" s="1"/>
  <c r="P9" i="772" s="1"/>
  <c r="N9" i="772" s="1"/>
  <c r="F136" i="772" s="1"/>
  <c r="AO56" i="772"/>
  <c r="AB24" i="772" s="1"/>
  <c r="P24" i="772" s="1"/>
  <c r="N24" i="772" s="1"/>
  <c r="F151" i="772" s="1"/>
  <c r="AO48" i="772"/>
  <c r="AB16" i="772" s="1"/>
  <c r="P16" i="772" s="1"/>
  <c r="N16" i="772" s="1"/>
  <c r="F143" i="772" s="1"/>
  <c r="AO40" i="772"/>
  <c r="AB8" i="772" s="1"/>
  <c r="AO51" i="772"/>
  <c r="AB19" i="772" s="1"/>
  <c r="P19" i="772" s="1"/>
  <c r="N19" i="772" s="1"/>
  <c r="F146" i="772" s="1"/>
  <c r="AO47" i="772"/>
  <c r="AB15" i="772" s="1"/>
  <c r="P15" i="772" s="1"/>
  <c r="N15" i="772" s="1"/>
  <c r="F142" i="772" s="1"/>
  <c r="AO43" i="772"/>
  <c r="AB11" i="772" s="1"/>
  <c r="P11" i="772" s="1"/>
  <c r="N11" i="772" s="1"/>
  <c r="F138" i="772" s="1"/>
  <c r="AO55" i="772"/>
  <c r="AB23" i="772" s="1"/>
  <c r="P23" i="772" s="1"/>
  <c r="N23" i="772" s="1"/>
  <c r="F150" i="772" s="1"/>
  <c r="AO63" i="772"/>
  <c r="AB31" i="772" s="1"/>
  <c r="P31" i="772" s="1"/>
  <c r="N31" i="772" s="1"/>
  <c r="F158" i="772" s="1"/>
  <c r="D97" i="772"/>
  <c r="D98" i="772"/>
  <c r="AH24" i="772"/>
  <c r="AI24" i="772" s="1"/>
  <c r="AA24" i="772" s="1"/>
  <c r="AH16" i="772"/>
  <c r="AI16" i="772" s="1"/>
  <c r="AA16" i="772" s="1"/>
  <c r="AH8" i="772"/>
  <c r="AH30" i="772"/>
  <c r="AI30" i="772" s="1"/>
  <c r="AA30" i="772" s="1"/>
  <c r="AH22" i="772"/>
  <c r="AI22" i="772" s="1"/>
  <c r="AA22" i="772" s="1"/>
  <c r="AH14" i="772"/>
  <c r="AI14" i="772" s="1"/>
  <c r="AA14" i="772" s="1"/>
  <c r="AH11" i="772"/>
  <c r="AI11" i="772" s="1"/>
  <c r="AA11" i="772" s="1"/>
  <c r="AH21" i="772"/>
  <c r="AI21" i="772" s="1"/>
  <c r="AA21" i="772" s="1"/>
  <c r="AH31" i="772"/>
  <c r="AI31" i="772" s="1"/>
  <c r="AA31" i="772" s="1"/>
  <c r="AH20" i="772"/>
  <c r="AI20" i="772" s="1"/>
  <c r="AA20" i="772" s="1"/>
  <c r="AH10" i="772"/>
  <c r="AI10" i="772" s="1"/>
  <c r="AA10" i="772" s="1"/>
  <c r="AH29" i="772"/>
  <c r="AI29" i="772" s="1"/>
  <c r="AA29" i="772" s="1"/>
  <c r="AH19" i="772"/>
  <c r="AI19" i="772" s="1"/>
  <c r="AA19" i="772" s="1"/>
  <c r="AH9" i="772"/>
  <c r="AI9" i="772" s="1"/>
  <c r="AA9" i="772" s="1"/>
  <c r="AH28" i="772"/>
  <c r="AI28" i="772" s="1"/>
  <c r="AA28" i="772" s="1"/>
  <c r="AH18" i="772"/>
  <c r="AI18" i="772" s="1"/>
  <c r="AA18" i="772" s="1"/>
  <c r="AH27" i="772"/>
  <c r="AI27" i="772" s="1"/>
  <c r="AA27" i="772" s="1"/>
  <c r="AH17" i="772"/>
  <c r="AI17" i="772" s="1"/>
  <c r="AA17" i="772" s="1"/>
  <c r="AH13" i="772"/>
  <c r="AI13" i="772" s="1"/>
  <c r="AA13" i="772" s="1"/>
  <c r="AH26" i="772"/>
  <c r="AI26" i="772" s="1"/>
  <c r="AA26" i="772" s="1"/>
  <c r="AH15" i="772"/>
  <c r="AI15" i="772" s="1"/>
  <c r="AA15" i="772" s="1"/>
  <c r="AH25" i="772"/>
  <c r="AI25" i="772" s="1"/>
  <c r="AA25" i="772" s="1"/>
  <c r="AH23" i="772"/>
  <c r="AI23" i="772" s="1"/>
  <c r="AA23" i="772" s="1"/>
  <c r="AH12" i="772"/>
  <c r="AI12" i="772" s="1"/>
  <c r="AA12" i="772" s="1"/>
  <c r="D80" i="769"/>
  <c r="D84" i="769"/>
  <c r="D87" i="769"/>
  <c r="D91" i="769"/>
  <c r="D81" i="769"/>
  <c r="D95" i="769"/>
  <c r="D90" i="769"/>
  <c r="D89" i="769"/>
  <c r="D95" i="766"/>
  <c r="D83" i="766"/>
  <c r="B98" i="766"/>
  <c r="D91" i="766"/>
  <c r="D87" i="766"/>
  <c r="D81" i="766"/>
  <c r="D85" i="766"/>
  <c r="D89" i="766"/>
  <c r="D93" i="766"/>
  <c r="Q33" i="771"/>
  <c r="BL17" i="766"/>
  <c r="AO40" i="767" a="1"/>
  <c r="AO45" i="767" s="1"/>
  <c r="AB13" i="767" s="1"/>
  <c r="P13" i="767" s="1"/>
  <c r="N13" i="767" s="1"/>
  <c r="F140" i="767" s="1"/>
  <c r="BL17" i="767"/>
  <c r="BL10" i="767"/>
  <c r="AO40" i="769" a="1"/>
  <c r="AO61" i="769" s="1"/>
  <c r="AB29" i="769" s="1"/>
  <c r="P29" i="769" s="1"/>
  <c r="N29" i="769" s="1"/>
  <c r="F156" i="769" s="1"/>
  <c r="BL10" i="769"/>
  <c r="AH8" i="770" a="1"/>
  <c r="AH8" i="770" s="1"/>
  <c r="AO40" i="771" a="1"/>
  <c r="AO62" i="771" s="1"/>
  <c r="AB30" i="771" s="1"/>
  <c r="P30" i="771" s="1"/>
  <c r="N30" i="771" s="1"/>
  <c r="F157" i="771" s="1"/>
  <c r="AH8" i="771" a="1"/>
  <c r="AH23" i="771" s="1"/>
  <c r="AI23" i="771" s="1"/>
  <c r="AA23" i="771" s="1"/>
  <c r="BL10" i="771"/>
  <c r="BL21" i="771" s="1"/>
  <c r="AO52" i="771"/>
  <c r="AB20" i="771" s="1"/>
  <c r="P20" i="771" s="1"/>
  <c r="N20" i="771" s="1"/>
  <c r="F147" i="771" s="1"/>
  <c r="AO42" i="771"/>
  <c r="AB10" i="771" s="1"/>
  <c r="P10" i="771" s="1"/>
  <c r="N10" i="771" s="1"/>
  <c r="F137" i="771" s="1"/>
  <c r="AO57" i="771"/>
  <c r="AB25" i="771" s="1"/>
  <c r="P25" i="771" s="1"/>
  <c r="N25" i="771" s="1"/>
  <c r="F152" i="771" s="1"/>
  <c r="AO40" i="771"/>
  <c r="AB8" i="771" s="1"/>
  <c r="AO56" i="771"/>
  <c r="AB24" i="771" s="1"/>
  <c r="P24" i="771" s="1"/>
  <c r="N24" i="771" s="1"/>
  <c r="F151" i="771" s="1"/>
  <c r="AO63" i="771"/>
  <c r="AB31" i="771" s="1"/>
  <c r="P31" i="771" s="1"/>
  <c r="N31" i="771" s="1"/>
  <c r="F158" i="771" s="1"/>
  <c r="A10" i="771"/>
  <c r="D33" i="771"/>
  <c r="S8" i="771"/>
  <c r="S33" i="771" s="1"/>
  <c r="B98" i="771"/>
  <c r="D80" i="771"/>
  <c r="B97" i="771"/>
  <c r="D159" i="771"/>
  <c r="G159" i="771"/>
  <c r="F63" i="771"/>
  <c r="C97" i="771"/>
  <c r="H40" i="771"/>
  <c r="H63" i="771" s="1"/>
  <c r="D97" i="770"/>
  <c r="D98" i="770"/>
  <c r="H46" i="770"/>
  <c r="AJ32" i="770"/>
  <c r="H39" i="770"/>
  <c r="BL10" i="770"/>
  <c r="AO40" i="770" a="1"/>
  <c r="BL17" i="770"/>
  <c r="H45" i="770"/>
  <c r="D159" i="770"/>
  <c r="S33" i="770"/>
  <c r="B98" i="770"/>
  <c r="B97" i="770"/>
  <c r="A11" i="770"/>
  <c r="H42" i="770"/>
  <c r="H44" i="770"/>
  <c r="H41" i="770"/>
  <c r="H62" i="770"/>
  <c r="S33" i="769"/>
  <c r="AH8" i="769" a="1"/>
  <c r="H40" i="769"/>
  <c r="C97" i="769"/>
  <c r="AJ32" i="769"/>
  <c r="R33" i="769"/>
  <c r="A10" i="769"/>
  <c r="D159" i="769"/>
  <c r="BL17" i="769"/>
  <c r="F63" i="769"/>
  <c r="H62" i="769"/>
  <c r="BL10" i="768"/>
  <c r="D97" i="768"/>
  <c r="D98" i="768"/>
  <c r="F63" i="768"/>
  <c r="R33" i="768"/>
  <c r="A11" i="768"/>
  <c r="AH8" i="768" a="1"/>
  <c r="H41" i="768"/>
  <c r="H49" i="768"/>
  <c r="AJ32" i="768"/>
  <c r="AF9" i="768"/>
  <c r="AO40" i="768" a="1"/>
  <c r="BL17" i="768"/>
  <c r="H46" i="768"/>
  <c r="H54" i="768"/>
  <c r="H39" i="768"/>
  <c r="H48" i="768"/>
  <c r="H45" i="768"/>
  <c r="H53" i="768"/>
  <c r="D159" i="768"/>
  <c r="Q33" i="768"/>
  <c r="H42" i="768"/>
  <c r="H50" i="768"/>
  <c r="B98" i="768"/>
  <c r="B97" i="768"/>
  <c r="H47" i="768"/>
  <c r="H55" i="768"/>
  <c r="H51" i="768"/>
  <c r="S33" i="768"/>
  <c r="H44" i="768"/>
  <c r="H52" i="768"/>
  <c r="H62" i="768"/>
  <c r="AH8" i="767" a="1"/>
  <c r="BL21" i="767"/>
  <c r="D33" i="767"/>
  <c r="S33" i="767"/>
  <c r="D159" i="767"/>
  <c r="A11" i="767"/>
  <c r="G159" i="767"/>
  <c r="B98" i="767"/>
  <c r="F63" i="767"/>
  <c r="B97" i="767"/>
  <c r="D80" i="767"/>
  <c r="C97" i="767"/>
  <c r="H40" i="767"/>
  <c r="H63" i="767" s="1"/>
  <c r="AH8" i="766" a="1"/>
  <c r="AF11" i="766"/>
  <c r="A12" i="766"/>
  <c r="BL10" i="766"/>
  <c r="AF10" i="766"/>
  <c r="R33" i="766"/>
  <c r="D98" i="766"/>
  <c r="D33" i="766"/>
  <c r="S8" i="766"/>
  <c r="S33" i="766" s="1"/>
  <c r="AO40" i="766" a="1"/>
  <c r="D159" i="766"/>
  <c r="F63" i="766"/>
  <c r="B97" i="766"/>
  <c r="C97" i="766"/>
  <c r="H40" i="766"/>
  <c r="H62" i="766"/>
  <c r="H63" i="766" s="1"/>
  <c r="K158" i="764"/>
  <c r="G158" i="764"/>
  <c r="D158" i="764"/>
  <c r="K157" i="764"/>
  <c r="G157" i="764"/>
  <c r="D157" i="764"/>
  <c r="K156" i="764"/>
  <c r="G156" i="764"/>
  <c r="D156" i="764"/>
  <c r="K155" i="764"/>
  <c r="G155" i="764"/>
  <c r="D155" i="764"/>
  <c r="K154" i="764"/>
  <c r="G154" i="764"/>
  <c r="D154" i="764"/>
  <c r="K153" i="764"/>
  <c r="G153" i="764"/>
  <c r="D153" i="764"/>
  <c r="K152" i="764"/>
  <c r="G152" i="764"/>
  <c r="D152" i="764"/>
  <c r="K151" i="764"/>
  <c r="G151" i="764"/>
  <c r="D151" i="764"/>
  <c r="K150" i="764"/>
  <c r="G150" i="764"/>
  <c r="D150" i="764"/>
  <c r="K149" i="764"/>
  <c r="G149" i="764"/>
  <c r="D149" i="764"/>
  <c r="K148" i="764"/>
  <c r="G148" i="764"/>
  <c r="D148" i="764"/>
  <c r="K147" i="764"/>
  <c r="G147" i="764"/>
  <c r="D147" i="764"/>
  <c r="K146" i="764"/>
  <c r="G146" i="764"/>
  <c r="D146" i="764"/>
  <c r="K145" i="764"/>
  <c r="G145" i="764"/>
  <c r="D145" i="764"/>
  <c r="K144" i="764"/>
  <c r="G144" i="764"/>
  <c r="D144" i="764"/>
  <c r="K143" i="764"/>
  <c r="G143" i="764"/>
  <c r="D143" i="764"/>
  <c r="K142" i="764"/>
  <c r="G142" i="764"/>
  <c r="D142" i="764"/>
  <c r="K141" i="764"/>
  <c r="G141" i="764"/>
  <c r="D141" i="764"/>
  <c r="K140" i="764"/>
  <c r="G140" i="764"/>
  <c r="D140" i="764"/>
  <c r="K139" i="764"/>
  <c r="G139" i="764"/>
  <c r="D139" i="764"/>
  <c r="K138" i="764"/>
  <c r="G138" i="764"/>
  <c r="D138" i="764"/>
  <c r="K137" i="764"/>
  <c r="G137" i="764"/>
  <c r="G159" i="764" s="1"/>
  <c r="D137" i="764"/>
  <c r="A137" i="764"/>
  <c r="A138" i="764" s="1"/>
  <c r="A139" i="764" s="1"/>
  <c r="A140" i="764" s="1"/>
  <c r="A141" i="764" s="1"/>
  <c r="A142" i="764" s="1"/>
  <c r="A143" i="764" s="1"/>
  <c r="A144" i="764" s="1"/>
  <c r="A145" i="764" s="1"/>
  <c r="A146" i="764" s="1"/>
  <c r="A147" i="764" s="1"/>
  <c r="A148" i="764" s="1"/>
  <c r="A149" i="764" s="1"/>
  <c r="A150" i="764" s="1"/>
  <c r="A151" i="764" s="1"/>
  <c r="A152" i="764" s="1"/>
  <c r="A153" i="764" s="1"/>
  <c r="A154" i="764" s="1"/>
  <c r="A155" i="764" s="1"/>
  <c r="A156" i="764" s="1"/>
  <c r="A157" i="764" s="1"/>
  <c r="A158" i="764" s="1"/>
  <c r="K136" i="764"/>
  <c r="G136" i="764"/>
  <c r="D136" i="764"/>
  <c r="D159" i="764" s="1"/>
  <c r="A136" i="764"/>
  <c r="K135" i="764"/>
  <c r="G135" i="764"/>
  <c r="D135" i="764"/>
  <c r="B124" i="764"/>
  <c r="C124" i="764" s="1"/>
  <c r="B123" i="764"/>
  <c r="C123" i="764" s="1"/>
  <c r="B122" i="764"/>
  <c r="C122" i="764" s="1"/>
  <c r="B121" i="764"/>
  <c r="C121" i="764" s="1"/>
  <c r="B120" i="764"/>
  <c r="C120" i="764" s="1"/>
  <c r="B119" i="764"/>
  <c r="C119" i="764" s="1"/>
  <c r="B118" i="764"/>
  <c r="C118" i="764" s="1"/>
  <c r="B117" i="764"/>
  <c r="C117" i="764" s="1"/>
  <c r="B116" i="764"/>
  <c r="C116" i="764" s="1"/>
  <c r="B115" i="764"/>
  <c r="C115" i="764" s="1"/>
  <c r="B114" i="764"/>
  <c r="C114" i="764" s="1"/>
  <c r="B113" i="764"/>
  <c r="C113" i="764" s="1"/>
  <c r="B112" i="764"/>
  <c r="C112" i="764" s="1"/>
  <c r="B111" i="764"/>
  <c r="C111" i="764" s="1"/>
  <c r="A111" i="764"/>
  <c r="A112" i="764" s="1"/>
  <c r="A113" i="764" s="1"/>
  <c r="A114" i="764" s="1"/>
  <c r="A115" i="764" s="1"/>
  <c r="A116" i="764" s="1"/>
  <c r="A117" i="764" s="1"/>
  <c r="A118" i="764" s="1"/>
  <c r="A119" i="764" s="1"/>
  <c r="A120" i="764" s="1"/>
  <c r="A121" i="764" s="1"/>
  <c r="A122" i="764" s="1"/>
  <c r="A123" i="764" s="1"/>
  <c r="A124" i="764" s="1"/>
  <c r="B110" i="764"/>
  <c r="C110" i="764" s="1"/>
  <c r="A110" i="764"/>
  <c r="B109" i="764"/>
  <c r="C109" i="764" s="1"/>
  <c r="C126" i="764" s="1"/>
  <c r="C95" i="764"/>
  <c r="D95" i="764" s="1"/>
  <c r="B95" i="764"/>
  <c r="C94" i="764"/>
  <c r="B94" i="764"/>
  <c r="C93" i="764"/>
  <c r="D93" i="764" s="1"/>
  <c r="B93" i="764"/>
  <c r="C92" i="764"/>
  <c r="B92" i="764"/>
  <c r="C91" i="764"/>
  <c r="D91" i="764" s="1"/>
  <c r="B91" i="764"/>
  <c r="C90" i="764"/>
  <c r="B90" i="764"/>
  <c r="C89" i="764"/>
  <c r="D89" i="764" s="1"/>
  <c r="B89" i="764"/>
  <c r="C88" i="764"/>
  <c r="B88" i="764"/>
  <c r="C87" i="764"/>
  <c r="D87" i="764" s="1"/>
  <c r="B87" i="764"/>
  <c r="C86" i="764"/>
  <c r="B86" i="764"/>
  <c r="C85" i="764"/>
  <c r="D85" i="764" s="1"/>
  <c r="B85" i="764"/>
  <c r="C84" i="764"/>
  <c r="B84" i="764"/>
  <c r="C83" i="764"/>
  <c r="D83" i="764" s="1"/>
  <c r="B83" i="764"/>
  <c r="C82" i="764"/>
  <c r="B82" i="764"/>
  <c r="C81" i="764"/>
  <c r="D81" i="764" s="1"/>
  <c r="B81" i="764"/>
  <c r="C80" i="764"/>
  <c r="C98" i="764" s="1"/>
  <c r="B80" i="764"/>
  <c r="G63" i="764"/>
  <c r="F63" i="764"/>
  <c r="D63" i="764"/>
  <c r="M62" i="764"/>
  <c r="F62" i="764"/>
  <c r="M61" i="764"/>
  <c r="F61" i="764"/>
  <c r="H61" i="764" s="1"/>
  <c r="M60" i="764"/>
  <c r="F60" i="764"/>
  <c r="H60" i="764" s="1"/>
  <c r="M59" i="764"/>
  <c r="F59" i="764"/>
  <c r="H59" i="764" s="1"/>
  <c r="M58" i="764"/>
  <c r="F58" i="764"/>
  <c r="H58" i="764" s="1"/>
  <c r="M57" i="764"/>
  <c r="F57" i="764"/>
  <c r="H57" i="764" s="1"/>
  <c r="M56" i="764"/>
  <c r="F56" i="764"/>
  <c r="H56" i="764" s="1"/>
  <c r="M55" i="764"/>
  <c r="F55" i="764"/>
  <c r="H55" i="764" s="1"/>
  <c r="M54" i="764"/>
  <c r="F54" i="764"/>
  <c r="H54" i="764" s="1"/>
  <c r="M53" i="764"/>
  <c r="F53" i="764"/>
  <c r="H53" i="764" s="1"/>
  <c r="M52" i="764"/>
  <c r="F52" i="764"/>
  <c r="H52" i="764" s="1"/>
  <c r="M51" i="764"/>
  <c r="F51" i="764"/>
  <c r="H51" i="764" s="1"/>
  <c r="M50" i="764"/>
  <c r="F50" i="764"/>
  <c r="H50" i="764" s="1"/>
  <c r="M49" i="764"/>
  <c r="F49" i="764"/>
  <c r="H49" i="764" s="1"/>
  <c r="M48" i="764"/>
  <c r="F48" i="764"/>
  <c r="H48" i="764" s="1"/>
  <c r="M47" i="764"/>
  <c r="F47" i="764"/>
  <c r="H47" i="764" s="1"/>
  <c r="M46" i="764"/>
  <c r="F46" i="764"/>
  <c r="H46" i="764" s="1"/>
  <c r="M45" i="764"/>
  <c r="F45" i="764"/>
  <c r="H45" i="764" s="1"/>
  <c r="M44" i="764"/>
  <c r="F44" i="764"/>
  <c r="H44" i="764" s="1"/>
  <c r="M43" i="764"/>
  <c r="F43" i="764"/>
  <c r="H43" i="764" s="1"/>
  <c r="M42" i="764"/>
  <c r="F42" i="764"/>
  <c r="H42" i="764" s="1"/>
  <c r="M41" i="764"/>
  <c r="F41" i="764"/>
  <c r="M40" i="764"/>
  <c r="H40" i="764"/>
  <c r="F40" i="764"/>
  <c r="A40" i="764"/>
  <c r="A41" i="764" s="1"/>
  <c r="A42" i="764" s="1"/>
  <c r="A43" i="764" s="1"/>
  <c r="A44" i="764" s="1"/>
  <c r="A45" i="764" s="1"/>
  <c r="A46" i="764" s="1"/>
  <c r="A47" i="764" s="1"/>
  <c r="A48" i="764" s="1"/>
  <c r="A49" i="764" s="1"/>
  <c r="A50" i="764" s="1"/>
  <c r="A51" i="764" s="1"/>
  <c r="A52" i="764" s="1"/>
  <c r="A53" i="764" s="1"/>
  <c r="A54" i="764" s="1"/>
  <c r="A55" i="764" s="1"/>
  <c r="A56" i="764" s="1"/>
  <c r="A57" i="764" s="1"/>
  <c r="A58" i="764" s="1"/>
  <c r="A59" i="764" s="1"/>
  <c r="A60" i="764" s="1"/>
  <c r="A61" i="764" s="1"/>
  <c r="A62" i="764" s="1"/>
  <c r="M39" i="764"/>
  <c r="H39" i="764"/>
  <c r="F39" i="764"/>
  <c r="AD33" i="764"/>
  <c r="AC33" i="764"/>
  <c r="L33" i="764"/>
  <c r="K33" i="764"/>
  <c r="J33" i="764"/>
  <c r="I33" i="764"/>
  <c r="H33" i="764"/>
  <c r="G33" i="764"/>
  <c r="F33" i="764"/>
  <c r="AJ31" i="764"/>
  <c r="S31" i="764"/>
  <c r="R31" i="764"/>
  <c r="Q31" i="764"/>
  <c r="D31" i="764"/>
  <c r="AJ30" i="764"/>
  <c r="S30" i="764"/>
  <c r="R30" i="764"/>
  <c r="Q30" i="764"/>
  <c r="D30" i="764"/>
  <c r="AJ29" i="764"/>
  <c r="S29" i="764"/>
  <c r="R29" i="764"/>
  <c r="Q29" i="764"/>
  <c r="D29" i="764"/>
  <c r="AJ28" i="764"/>
  <c r="S28" i="764"/>
  <c r="R28" i="764"/>
  <c r="Q28" i="764"/>
  <c r="D28" i="764"/>
  <c r="AJ27" i="764"/>
  <c r="S27" i="764"/>
  <c r="R27" i="764"/>
  <c r="Q27" i="764"/>
  <c r="D27" i="764"/>
  <c r="AJ26" i="764"/>
  <c r="S26" i="764"/>
  <c r="R26" i="764"/>
  <c r="Q26" i="764"/>
  <c r="D26" i="764"/>
  <c r="AJ25" i="764"/>
  <c r="S25" i="764"/>
  <c r="R25" i="764"/>
  <c r="Q25" i="764"/>
  <c r="D25" i="764"/>
  <c r="AJ24" i="764"/>
  <c r="S24" i="764"/>
  <c r="R24" i="764"/>
  <c r="Q24" i="764"/>
  <c r="D24" i="764"/>
  <c r="AJ23" i="764"/>
  <c r="AJ32" i="764" s="1"/>
  <c r="R23" i="764"/>
  <c r="S23" i="764" s="1"/>
  <c r="Q23" i="764"/>
  <c r="D23" i="764"/>
  <c r="AJ22" i="764"/>
  <c r="R22" i="764"/>
  <c r="S22" i="764" s="1"/>
  <c r="Q22" i="764"/>
  <c r="D22" i="764"/>
  <c r="AJ21" i="764"/>
  <c r="R21" i="764"/>
  <c r="S21" i="764" s="1"/>
  <c r="Q21" i="764"/>
  <c r="D21" i="764"/>
  <c r="AJ20" i="764"/>
  <c r="S20" i="764"/>
  <c r="R20" i="764"/>
  <c r="Q20" i="764"/>
  <c r="D20" i="764"/>
  <c r="BL19" i="764"/>
  <c r="AJ19" i="764"/>
  <c r="R19" i="764"/>
  <c r="S19" i="764" s="1"/>
  <c r="Q19" i="764"/>
  <c r="D19" i="764"/>
  <c r="BL18" i="764"/>
  <c r="AJ18" i="764"/>
  <c r="R18" i="764"/>
  <c r="S18" i="764" s="1"/>
  <c r="Q18" i="764"/>
  <c r="D18" i="764"/>
  <c r="BJ17" i="764"/>
  <c r="BI17" i="764"/>
  <c r="BH17" i="764"/>
  <c r="BG17" i="764"/>
  <c r="BF17" i="764"/>
  <c r="BE17" i="764"/>
  <c r="BD17" i="764"/>
  <c r="BC17" i="764"/>
  <c r="BB17" i="764"/>
  <c r="BA17" i="764"/>
  <c r="AZ17" i="764"/>
  <c r="AY17" i="764"/>
  <c r="AX17" i="764"/>
  <c r="AW17" i="764"/>
  <c r="AV17" i="764"/>
  <c r="AU17" i="764"/>
  <c r="AT17" i="764"/>
  <c r="AS17" i="764"/>
  <c r="AR17" i="764"/>
  <c r="AQ17" i="764"/>
  <c r="AP17" i="764"/>
  <c r="AO17" i="764"/>
  <c r="AN17" i="764"/>
  <c r="AM17" i="764"/>
  <c r="AJ17" i="764"/>
  <c r="R17" i="764"/>
  <c r="S17" i="764" s="1"/>
  <c r="Q17" i="764"/>
  <c r="D17" i="764"/>
  <c r="AJ16" i="764"/>
  <c r="S16" i="764"/>
  <c r="R16" i="764"/>
  <c r="Q16" i="764"/>
  <c r="D16" i="764"/>
  <c r="AJ15" i="764"/>
  <c r="R15" i="764"/>
  <c r="S15" i="764" s="1"/>
  <c r="Q15" i="764"/>
  <c r="D15" i="764"/>
  <c r="AJ14" i="764"/>
  <c r="S14" i="764"/>
  <c r="R14" i="764"/>
  <c r="Q14" i="764"/>
  <c r="D14" i="764"/>
  <c r="BL13" i="764"/>
  <c r="AJ13" i="764"/>
  <c r="S13" i="764"/>
  <c r="R13" i="764"/>
  <c r="Q13" i="764"/>
  <c r="D13" i="764"/>
  <c r="BL12" i="764"/>
  <c r="AJ12" i="764"/>
  <c r="R12" i="764"/>
  <c r="S12" i="764" s="1"/>
  <c r="Q12" i="764"/>
  <c r="D12" i="764"/>
  <c r="BL11" i="764"/>
  <c r="AJ11" i="764"/>
  <c r="R11" i="764"/>
  <c r="S11" i="764" s="1"/>
  <c r="Q11" i="764"/>
  <c r="D11" i="764"/>
  <c r="BJ10" i="764"/>
  <c r="BJ5" i="764" s="1"/>
  <c r="BI10" i="764"/>
  <c r="BI5" i="764" s="1"/>
  <c r="BH10" i="764"/>
  <c r="BG10" i="764"/>
  <c r="BF10" i="764"/>
  <c r="BE10" i="764"/>
  <c r="BE5" i="764" s="1"/>
  <c r="BD10" i="764"/>
  <c r="BD5" i="764" s="1"/>
  <c r="BC10" i="764"/>
  <c r="BC5" i="764" s="1"/>
  <c r="BB10" i="764"/>
  <c r="BB5" i="764" s="1"/>
  <c r="BA10" i="764"/>
  <c r="BA5" i="764" s="1"/>
  <c r="AZ10" i="764"/>
  <c r="AY10" i="764"/>
  <c r="AX10" i="764"/>
  <c r="AW10" i="764"/>
  <c r="AV10" i="764"/>
  <c r="AV5" i="764" s="1"/>
  <c r="AU10" i="764"/>
  <c r="AU5" i="764" s="1"/>
  <c r="AT10" i="764"/>
  <c r="AT5" i="764" s="1"/>
  <c r="AS10" i="764"/>
  <c r="AS5" i="764" s="1"/>
  <c r="AR10" i="764"/>
  <c r="AQ10" i="764"/>
  <c r="AP10" i="764"/>
  <c r="AO10" i="764"/>
  <c r="AN10" i="764"/>
  <c r="AN5" i="764" s="1"/>
  <c r="AM10" i="764"/>
  <c r="AJ10" i="764"/>
  <c r="R10" i="764"/>
  <c r="S10" i="764" s="1"/>
  <c r="Q10" i="764"/>
  <c r="D10" i="764"/>
  <c r="AJ9" i="764"/>
  <c r="S9" i="764"/>
  <c r="R9" i="764"/>
  <c r="Q9" i="764"/>
  <c r="D9" i="764"/>
  <c r="A9" i="764"/>
  <c r="A10" i="764" s="1"/>
  <c r="AJ8" i="764"/>
  <c r="AF8" i="764"/>
  <c r="R8" i="764"/>
  <c r="S8" i="764" s="1"/>
  <c r="Q8" i="764"/>
  <c r="D8" i="764"/>
  <c r="B6" i="764"/>
  <c r="B133" i="764" s="1"/>
  <c r="BH5" i="764"/>
  <c r="BG5" i="764"/>
  <c r="BF5" i="764"/>
  <c r="AZ5" i="764"/>
  <c r="AY5" i="764"/>
  <c r="AX5" i="764"/>
  <c r="AW5" i="764"/>
  <c r="AR5" i="764"/>
  <c r="AQ5" i="764"/>
  <c r="AP5" i="764"/>
  <c r="AO5" i="764"/>
  <c r="AL5" i="764"/>
  <c r="AN4" i="764"/>
  <c r="AO4" i="764" s="1"/>
  <c r="AP4" i="764" s="1"/>
  <c r="AQ4" i="764" s="1"/>
  <c r="AR4" i="764" s="1"/>
  <c r="AS4" i="764" s="1"/>
  <c r="AT4" i="764" s="1"/>
  <c r="AU4" i="764" s="1"/>
  <c r="AV4" i="764" s="1"/>
  <c r="AW4" i="764" s="1"/>
  <c r="AX4" i="764" s="1"/>
  <c r="AY4" i="764" s="1"/>
  <c r="AZ4" i="764" s="1"/>
  <c r="BA4" i="764" s="1"/>
  <c r="BB4" i="764" s="1"/>
  <c r="BC4" i="764" s="1"/>
  <c r="BD4" i="764" s="1"/>
  <c r="BE4" i="764" s="1"/>
  <c r="BF4" i="764" s="1"/>
  <c r="BG4" i="764" s="1"/>
  <c r="BH4" i="764" s="1"/>
  <c r="BI4" i="764" s="1"/>
  <c r="BJ4" i="764" s="1"/>
  <c r="O4" i="764"/>
  <c r="M66" i="783" l="1"/>
  <c r="AF17" i="783"/>
  <c r="A18" i="783"/>
  <c r="B66" i="783"/>
  <c r="C39" i="783"/>
  <c r="B67" i="783" s="1"/>
  <c r="L39" i="782"/>
  <c r="L64" i="782" s="1"/>
  <c r="M66" i="782" s="1"/>
  <c r="K64" i="782"/>
  <c r="E33" i="782"/>
  <c r="B39" i="782"/>
  <c r="C34" i="782"/>
  <c r="AF16" i="782"/>
  <c r="A17" i="782"/>
  <c r="AF16" i="781"/>
  <c r="A17" i="781"/>
  <c r="B135" i="781"/>
  <c r="B159" i="781" s="1"/>
  <c r="B33" i="781"/>
  <c r="F74" i="781"/>
  <c r="F99" i="781" s="1"/>
  <c r="D103" i="781"/>
  <c r="C33" i="781"/>
  <c r="O3" i="781" s="1"/>
  <c r="C135" i="781"/>
  <c r="C159" i="781" s="1"/>
  <c r="K39" i="781"/>
  <c r="T8" i="781"/>
  <c r="E8" i="781"/>
  <c r="K64" i="780"/>
  <c r="L39" i="780"/>
  <c r="L64" i="780" s="1"/>
  <c r="E33" i="780"/>
  <c r="B39" i="780"/>
  <c r="AF16" i="780"/>
  <c r="A17" i="780"/>
  <c r="C34" i="780"/>
  <c r="A17" i="779"/>
  <c r="AF16" i="779"/>
  <c r="E135" i="779"/>
  <c r="E159" i="779" s="1"/>
  <c r="M33" i="779"/>
  <c r="C8" i="779"/>
  <c r="B8" i="779"/>
  <c r="AF14" i="778"/>
  <c r="A15" i="778"/>
  <c r="E135" i="778"/>
  <c r="E159" i="778" s="1"/>
  <c r="M33" i="778"/>
  <c r="C8" i="778"/>
  <c r="B8" i="778"/>
  <c r="A15" i="777"/>
  <c r="AF14" i="777"/>
  <c r="M8" i="777"/>
  <c r="O33" i="777"/>
  <c r="I135" i="777"/>
  <c r="AE33" i="777"/>
  <c r="E153" i="773"/>
  <c r="B28" i="773"/>
  <c r="C20" i="773"/>
  <c r="E147" i="773"/>
  <c r="B9" i="773"/>
  <c r="B136" i="773" s="1"/>
  <c r="C9" i="773"/>
  <c r="D112" i="776"/>
  <c r="K48" i="776"/>
  <c r="L48" i="776" s="1"/>
  <c r="C144" i="776"/>
  <c r="T17" i="776"/>
  <c r="E17" i="776"/>
  <c r="B48" i="776" s="1"/>
  <c r="C48" i="776" s="1"/>
  <c r="K47" i="776"/>
  <c r="L47" i="776" s="1"/>
  <c r="C143" i="776"/>
  <c r="D111" i="776"/>
  <c r="T16" i="776"/>
  <c r="E16" i="776"/>
  <c r="B47" i="776" s="1"/>
  <c r="C47" i="776" s="1"/>
  <c r="P33" i="776"/>
  <c r="N8" i="776"/>
  <c r="AA33" i="776"/>
  <c r="AE8" i="776"/>
  <c r="O8" i="776"/>
  <c r="AG8" i="776"/>
  <c r="AG32" i="776" s="1"/>
  <c r="B154" i="776"/>
  <c r="F93" i="776"/>
  <c r="B155" i="776"/>
  <c r="F94" i="776"/>
  <c r="B158" i="776"/>
  <c r="F97" i="776"/>
  <c r="K53" i="776"/>
  <c r="L53" i="776" s="1"/>
  <c r="C149" i="776"/>
  <c r="D117" i="776"/>
  <c r="T22" i="776"/>
  <c r="E22" i="776"/>
  <c r="B53" i="776" s="1"/>
  <c r="C53" i="776" s="1"/>
  <c r="C154" i="776"/>
  <c r="D122" i="776"/>
  <c r="K58" i="776"/>
  <c r="L58" i="776" s="1"/>
  <c r="T27" i="776"/>
  <c r="E27" i="776"/>
  <c r="B58" i="776" s="1"/>
  <c r="C58" i="776" s="1"/>
  <c r="K59" i="776"/>
  <c r="L59" i="776" s="1"/>
  <c r="D123" i="776"/>
  <c r="E28" i="776"/>
  <c r="B59" i="776" s="1"/>
  <c r="C59" i="776" s="1"/>
  <c r="C155" i="776"/>
  <c r="T28" i="776"/>
  <c r="K55" i="776"/>
  <c r="L55" i="776" s="1"/>
  <c r="C151" i="776"/>
  <c r="D119" i="776"/>
  <c r="E24" i="776"/>
  <c r="B55" i="776" s="1"/>
  <c r="C55" i="776" s="1"/>
  <c r="T24" i="776"/>
  <c r="D116" i="776"/>
  <c r="K52" i="776"/>
  <c r="L52" i="776" s="1"/>
  <c r="T21" i="776"/>
  <c r="E21" i="776"/>
  <c r="B52" i="776" s="1"/>
  <c r="C52" i="776" s="1"/>
  <c r="C148" i="776"/>
  <c r="D118" i="776"/>
  <c r="K54" i="776"/>
  <c r="L54" i="776" s="1"/>
  <c r="T23" i="776"/>
  <c r="E23" i="776"/>
  <c r="B54" i="776" s="1"/>
  <c r="C54" i="776" s="1"/>
  <c r="C150" i="776"/>
  <c r="B138" i="776"/>
  <c r="F77" i="776"/>
  <c r="B141" i="776"/>
  <c r="F80" i="776"/>
  <c r="B150" i="776"/>
  <c r="F89" i="776"/>
  <c r="AF14" i="776"/>
  <c r="A15" i="776"/>
  <c r="K62" i="776"/>
  <c r="L62" i="776" s="1"/>
  <c r="T31" i="776"/>
  <c r="E31" i="776"/>
  <c r="B62" i="776" s="1"/>
  <c r="C62" i="776" s="1"/>
  <c r="C158" i="776"/>
  <c r="D126" i="776"/>
  <c r="B139" i="776"/>
  <c r="F78" i="776"/>
  <c r="B153" i="776"/>
  <c r="F92" i="776"/>
  <c r="B142" i="776"/>
  <c r="F81" i="776"/>
  <c r="C138" i="776"/>
  <c r="K42" i="776"/>
  <c r="L42" i="776" s="1"/>
  <c r="D106" i="776"/>
  <c r="E11" i="776"/>
  <c r="B42" i="776" s="1"/>
  <c r="C42" i="776" s="1"/>
  <c r="T11" i="776"/>
  <c r="K45" i="776"/>
  <c r="L45" i="776" s="1"/>
  <c r="C141" i="776"/>
  <c r="D109" i="776"/>
  <c r="T14" i="776"/>
  <c r="E14" i="776"/>
  <c r="B45" i="776" s="1"/>
  <c r="C45" i="776" s="1"/>
  <c r="B149" i="776"/>
  <c r="F88" i="776"/>
  <c r="D107" i="776"/>
  <c r="K43" i="776"/>
  <c r="L43" i="776" s="1"/>
  <c r="T12" i="776"/>
  <c r="E12" i="776"/>
  <c r="B43" i="776" s="1"/>
  <c r="C43" i="776" s="1"/>
  <c r="C139" i="776"/>
  <c r="B145" i="776"/>
  <c r="F84" i="776"/>
  <c r="C153" i="776"/>
  <c r="K57" i="776"/>
  <c r="L57" i="776" s="1"/>
  <c r="D121" i="776"/>
  <c r="E26" i="776"/>
  <c r="B57" i="776" s="1"/>
  <c r="C57" i="776" s="1"/>
  <c r="T26" i="776"/>
  <c r="B157" i="776"/>
  <c r="F96" i="776"/>
  <c r="B136" i="776"/>
  <c r="F75" i="776"/>
  <c r="D110" i="776"/>
  <c r="K46" i="776"/>
  <c r="L46" i="776" s="1"/>
  <c r="C142" i="776"/>
  <c r="T15" i="776"/>
  <c r="E15" i="776"/>
  <c r="B46" i="776" s="1"/>
  <c r="C46" i="776" s="1"/>
  <c r="B137" i="776"/>
  <c r="F76" i="776"/>
  <c r="F79" i="776"/>
  <c r="B140" i="776"/>
  <c r="F87" i="776"/>
  <c r="B148" i="776"/>
  <c r="B146" i="776"/>
  <c r="F85" i="776"/>
  <c r="F95" i="776"/>
  <c r="B156" i="776"/>
  <c r="C145" i="776"/>
  <c r="K49" i="776"/>
  <c r="L49" i="776" s="1"/>
  <c r="D113" i="776"/>
  <c r="T18" i="776"/>
  <c r="E18" i="776"/>
  <c r="B49" i="776" s="1"/>
  <c r="C49" i="776" s="1"/>
  <c r="B147" i="776"/>
  <c r="F86" i="776"/>
  <c r="D125" i="776"/>
  <c r="K61" i="776"/>
  <c r="L61" i="776" s="1"/>
  <c r="C157" i="776"/>
  <c r="E30" i="776"/>
  <c r="B61" i="776" s="1"/>
  <c r="C61" i="776" s="1"/>
  <c r="T30" i="776"/>
  <c r="C136" i="776"/>
  <c r="K40" i="776"/>
  <c r="L40" i="776" s="1"/>
  <c r="D104" i="776"/>
  <c r="E9" i="776"/>
  <c r="B40" i="776" s="1"/>
  <c r="C40" i="776" s="1"/>
  <c r="T9" i="776"/>
  <c r="B152" i="776"/>
  <c r="F91" i="776"/>
  <c r="C137" i="776"/>
  <c r="K41" i="776"/>
  <c r="L41" i="776" s="1"/>
  <c r="D105" i="776"/>
  <c r="T10" i="776"/>
  <c r="E10" i="776"/>
  <c r="B41" i="776" s="1"/>
  <c r="C41" i="776" s="1"/>
  <c r="B143" i="776"/>
  <c r="F82" i="776"/>
  <c r="B151" i="776"/>
  <c r="F90" i="776"/>
  <c r="C146" i="776"/>
  <c r="D114" i="776"/>
  <c r="K50" i="776"/>
  <c r="L50" i="776" s="1"/>
  <c r="T19" i="776"/>
  <c r="E19" i="776"/>
  <c r="B50" i="776" s="1"/>
  <c r="C50" i="776" s="1"/>
  <c r="D124" i="776"/>
  <c r="K60" i="776"/>
  <c r="L60" i="776" s="1"/>
  <c r="T29" i="776"/>
  <c r="E29" i="776"/>
  <c r="B60" i="776" s="1"/>
  <c r="C60" i="776" s="1"/>
  <c r="C156" i="776"/>
  <c r="K51" i="776"/>
  <c r="L51" i="776" s="1"/>
  <c r="D115" i="776"/>
  <c r="T20" i="776"/>
  <c r="E20" i="776"/>
  <c r="B51" i="776" s="1"/>
  <c r="C51" i="776" s="1"/>
  <c r="C147" i="776"/>
  <c r="D108" i="776"/>
  <c r="K44" i="776"/>
  <c r="L44" i="776" s="1"/>
  <c r="T13" i="776"/>
  <c r="E13" i="776"/>
  <c r="B44" i="776" s="1"/>
  <c r="C44" i="776" s="1"/>
  <c r="C140" i="776"/>
  <c r="B144" i="776"/>
  <c r="F83" i="776"/>
  <c r="D120" i="776"/>
  <c r="K56" i="776"/>
  <c r="L56" i="776" s="1"/>
  <c r="C152" i="776"/>
  <c r="T25" i="776"/>
  <c r="E25" i="776"/>
  <c r="B56" i="776" s="1"/>
  <c r="C56" i="776" s="1"/>
  <c r="AI32" i="775"/>
  <c r="AA8" i="775"/>
  <c r="E140" i="775"/>
  <c r="C13" i="775"/>
  <c r="B13" i="775"/>
  <c r="E136" i="775"/>
  <c r="C9" i="775"/>
  <c r="B9" i="775"/>
  <c r="E146" i="775"/>
  <c r="C19" i="775"/>
  <c r="B19" i="775"/>
  <c r="C24" i="775"/>
  <c r="E151" i="775"/>
  <c r="B24" i="775"/>
  <c r="C30" i="775"/>
  <c r="B30" i="775"/>
  <c r="E157" i="775"/>
  <c r="E137" i="775"/>
  <c r="C10" i="775"/>
  <c r="B10" i="775"/>
  <c r="P33" i="775"/>
  <c r="N8" i="775"/>
  <c r="E152" i="775"/>
  <c r="C25" i="775"/>
  <c r="B25" i="775"/>
  <c r="C26" i="775"/>
  <c r="B26" i="775"/>
  <c r="E153" i="775"/>
  <c r="E141" i="775"/>
  <c r="C14" i="775"/>
  <c r="B14" i="775"/>
  <c r="E145" i="775"/>
  <c r="C18" i="775"/>
  <c r="B18" i="775"/>
  <c r="E142" i="775"/>
  <c r="C15" i="775"/>
  <c r="B15" i="775"/>
  <c r="E144" i="775"/>
  <c r="C17" i="775"/>
  <c r="B17" i="775"/>
  <c r="E147" i="775"/>
  <c r="C20" i="775"/>
  <c r="B20" i="775"/>
  <c r="E139" i="775"/>
  <c r="C12" i="775"/>
  <c r="B12" i="775"/>
  <c r="E150" i="775"/>
  <c r="B23" i="775"/>
  <c r="C23" i="775"/>
  <c r="C29" i="775"/>
  <c r="B29" i="775"/>
  <c r="E156" i="775"/>
  <c r="E158" i="775"/>
  <c r="C31" i="775"/>
  <c r="B31" i="775"/>
  <c r="E149" i="775"/>
  <c r="C22" i="775"/>
  <c r="B22" i="775"/>
  <c r="E143" i="775"/>
  <c r="C16" i="775"/>
  <c r="B16" i="775"/>
  <c r="AF14" i="775"/>
  <c r="A15" i="775"/>
  <c r="C28" i="775"/>
  <c r="B28" i="775"/>
  <c r="E155" i="775"/>
  <c r="E148" i="775"/>
  <c r="C21" i="775"/>
  <c r="B21" i="775"/>
  <c r="E154" i="775"/>
  <c r="C27" i="775"/>
  <c r="B27" i="775"/>
  <c r="C11" i="775"/>
  <c r="B11" i="775"/>
  <c r="E138" i="775"/>
  <c r="E141" i="774"/>
  <c r="C14" i="774"/>
  <c r="B14" i="774"/>
  <c r="B30" i="774"/>
  <c r="E157" i="774"/>
  <c r="C30" i="774"/>
  <c r="E145" i="774"/>
  <c r="C18" i="774"/>
  <c r="B18" i="774"/>
  <c r="N33" i="774"/>
  <c r="F135" i="774"/>
  <c r="F159" i="774" s="1"/>
  <c r="E138" i="774"/>
  <c r="C11" i="774"/>
  <c r="B11" i="774"/>
  <c r="E156" i="774"/>
  <c r="C29" i="774"/>
  <c r="B29" i="774"/>
  <c r="E151" i="774"/>
  <c r="C24" i="774"/>
  <c r="B24" i="774"/>
  <c r="E148" i="774"/>
  <c r="C21" i="774"/>
  <c r="B21" i="774"/>
  <c r="B22" i="774"/>
  <c r="C22" i="774"/>
  <c r="E149" i="774"/>
  <c r="B26" i="774"/>
  <c r="C26" i="774"/>
  <c r="E153" i="774"/>
  <c r="E136" i="774"/>
  <c r="C9" i="774"/>
  <c r="B9" i="774"/>
  <c r="E142" i="774"/>
  <c r="B15" i="774"/>
  <c r="C15" i="774"/>
  <c r="B12" i="774"/>
  <c r="C12" i="774"/>
  <c r="E139" i="774"/>
  <c r="E150" i="774"/>
  <c r="C23" i="774"/>
  <c r="B23" i="774"/>
  <c r="E155" i="774"/>
  <c r="B28" i="774"/>
  <c r="C28" i="774"/>
  <c r="E158" i="774"/>
  <c r="C31" i="774"/>
  <c r="B31" i="774"/>
  <c r="E140" i="774"/>
  <c r="C13" i="774"/>
  <c r="B13" i="774"/>
  <c r="E152" i="774"/>
  <c r="C25" i="774"/>
  <c r="B25" i="774"/>
  <c r="E144" i="774"/>
  <c r="C17" i="774"/>
  <c r="B17" i="774"/>
  <c r="C20" i="774"/>
  <c r="E147" i="774"/>
  <c r="B20" i="774"/>
  <c r="E137" i="774"/>
  <c r="C10" i="774"/>
  <c r="B10" i="774"/>
  <c r="AI32" i="774"/>
  <c r="AA8" i="774"/>
  <c r="A13" i="774"/>
  <c r="AF12" i="774"/>
  <c r="E143" i="774"/>
  <c r="C16" i="774"/>
  <c r="B16" i="774"/>
  <c r="E146" i="774"/>
  <c r="B19" i="774"/>
  <c r="C19" i="774"/>
  <c r="E154" i="774"/>
  <c r="C27" i="774"/>
  <c r="B27" i="774"/>
  <c r="B152" i="773"/>
  <c r="F91" i="773"/>
  <c r="B138" i="773"/>
  <c r="F77" i="773"/>
  <c r="C154" i="773"/>
  <c r="D122" i="773"/>
  <c r="T27" i="773"/>
  <c r="K58" i="773"/>
  <c r="L58" i="773" s="1"/>
  <c r="E27" i="773"/>
  <c r="B58" i="773" s="1"/>
  <c r="C58" i="773" s="1"/>
  <c r="D123" i="773"/>
  <c r="K59" i="773"/>
  <c r="L59" i="773" s="1"/>
  <c r="C155" i="773"/>
  <c r="T28" i="773"/>
  <c r="E28" i="773"/>
  <c r="B59" i="773" s="1"/>
  <c r="C59" i="773" s="1"/>
  <c r="B150" i="773"/>
  <c r="F89" i="773"/>
  <c r="C153" i="773"/>
  <c r="D121" i="773"/>
  <c r="K57" i="773"/>
  <c r="L57" i="773" s="1"/>
  <c r="E26" i="773"/>
  <c r="B57" i="773" s="1"/>
  <c r="C57" i="773" s="1"/>
  <c r="T26" i="773"/>
  <c r="C138" i="773"/>
  <c r="D106" i="773"/>
  <c r="K42" i="773"/>
  <c r="L42" i="773" s="1"/>
  <c r="T11" i="773"/>
  <c r="E11" i="773"/>
  <c r="B42" i="773" s="1"/>
  <c r="C42" i="773" s="1"/>
  <c r="D126" i="773"/>
  <c r="K62" i="773"/>
  <c r="L62" i="773" s="1"/>
  <c r="C158" i="773"/>
  <c r="E31" i="773"/>
  <c r="B62" i="773" s="1"/>
  <c r="C62" i="773" s="1"/>
  <c r="T31" i="773"/>
  <c r="F87" i="773"/>
  <c r="B148" i="773"/>
  <c r="F79" i="773"/>
  <c r="B140" i="773"/>
  <c r="B158" i="773"/>
  <c r="F97" i="773"/>
  <c r="B142" i="773"/>
  <c r="F81" i="773"/>
  <c r="C146" i="773"/>
  <c r="D114" i="773"/>
  <c r="K50" i="773"/>
  <c r="L50" i="773" s="1"/>
  <c r="E19" i="773"/>
  <c r="B50" i="773" s="1"/>
  <c r="C50" i="773" s="1"/>
  <c r="T19" i="773"/>
  <c r="D116" i="773"/>
  <c r="C148" i="773"/>
  <c r="K52" i="773"/>
  <c r="L52" i="773" s="1"/>
  <c r="T21" i="773"/>
  <c r="E21" i="773"/>
  <c r="B52" i="773" s="1"/>
  <c r="C52" i="773" s="1"/>
  <c r="B151" i="773"/>
  <c r="F90" i="773"/>
  <c r="B141" i="773"/>
  <c r="F80" i="773"/>
  <c r="AA33" i="773"/>
  <c r="AG8" i="773"/>
  <c r="AG32" i="773" s="1"/>
  <c r="AE8" i="773"/>
  <c r="O8" i="773"/>
  <c r="C145" i="773"/>
  <c r="D113" i="773"/>
  <c r="K49" i="773"/>
  <c r="L49" i="773" s="1"/>
  <c r="E18" i="773"/>
  <c r="B49" i="773" s="1"/>
  <c r="C49" i="773" s="1"/>
  <c r="T18" i="773"/>
  <c r="D108" i="773"/>
  <c r="C140" i="773"/>
  <c r="K44" i="773"/>
  <c r="L44" i="773" s="1"/>
  <c r="E13" i="773"/>
  <c r="B44" i="773" s="1"/>
  <c r="C44" i="773" s="1"/>
  <c r="T13" i="773"/>
  <c r="C151" i="773"/>
  <c r="D119" i="773"/>
  <c r="K55" i="773"/>
  <c r="L55" i="773" s="1"/>
  <c r="E24" i="773"/>
  <c r="B55" i="773" s="1"/>
  <c r="C55" i="773" s="1"/>
  <c r="T24" i="773"/>
  <c r="D110" i="773"/>
  <c r="C142" i="773"/>
  <c r="K46" i="773"/>
  <c r="L46" i="773" s="1"/>
  <c r="E15" i="773"/>
  <c r="B46" i="773" s="1"/>
  <c r="C46" i="773" s="1"/>
  <c r="T15" i="773"/>
  <c r="B157" i="773"/>
  <c r="F96" i="773"/>
  <c r="B146" i="773"/>
  <c r="F85" i="773"/>
  <c r="C141" i="773"/>
  <c r="D109" i="773"/>
  <c r="K45" i="773"/>
  <c r="L45" i="773" s="1"/>
  <c r="T14" i="773"/>
  <c r="E14" i="773"/>
  <c r="B45" i="773" s="1"/>
  <c r="C45" i="773" s="1"/>
  <c r="B143" i="773"/>
  <c r="F82" i="773"/>
  <c r="P33" i="773"/>
  <c r="N8" i="773"/>
  <c r="B149" i="773"/>
  <c r="F88" i="773"/>
  <c r="B144" i="773"/>
  <c r="F83" i="773"/>
  <c r="B145" i="773"/>
  <c r="F84" i="773"/>
  <c r="D118" i="773"/>
  <c r="C150" i="773"/>
  <c r="K54" i="773"/>
  <c r="L54" i="773" s="1"/>
  <c r="E23" i="773"/>
  <c r="B54" i="773" s="1"/>
  <c r="C54" i="773" s="1"/>
  <c r="T23" i="773"/>
  <c r="B137" i="773"/>
  <c r="F76" i="773"/>
  <c r="C143" i="773"/>
  <c r="D111" i="773"/>
  <c r="K47" i="773"/>
  <c r="L47" i="773" s="1"/>
  <c r="E16" i="773"/>
  <c r="B47" i="773" s="1"/>
  <c r="C47" i="773" s="1"/>
  <c r="T16" i="773"/>
  <c r="C136" i="773"/>
  <c r="D104" i="773"/>
  <c r="K40" i="773"/>
  <c r="L40" i="773" s="1"/>
  <c r="E9" i="773"/>
  <c r="B40" i="773" s="1"/>
  <c r="C40" i="773" s="1"/>
  <c r="T9" i="773"/>
  <c r="C149" i="773"/>
  <c r="D117" i="773"/>
  <c r="T22" i="773"/>
  <c r="K53" i="773"/>
  <c r="L53" i="773" s="1"/>
  <c r="E22" i="773"/>
  <c r="B53" i="773" s="1"/>
  <c r="C53" i="773" s="1"/>
  <c r="F95" i="773"/>
  <c r="B156" i="773"/>
  <c r="D125" i="773"/>
  <c r="C157" i="773"/>
  <c r="E30" i="773"/>
  <c r="B61" i="773" s="1"/>
  <c r="C61" i="773" s="1"/>
  <c r="K61" i="773"/>
  <c r="L61" i="773" s="1"/>
  <c r="T30" i="773"/>
  <c r="D112" i="773"/>
  <c r="C144" i="773"/>
  <c r="K48" i="773"/>
  <c r="L48" i="773" s="1"/>
  <c r="E17" i="773"/>
  <c r="B48" i="773" s="1"/>
  <c r="C48" i="773" s="1"/>
  <c r="T17" i="773"/>
  <c r="D120" i="773"/>
  <c r="C152" i="773"/>
  <c r="E25" i="773"/>
  <c r="B56" i="773" s="1"/>
  <c r="C56" i="773" s="1"/>
  <c r="K56" i="773"/>
  <c r="L56" i="773" s="1"/>
  <c r="T25" i="773"/>
  <c r="C137" i="773"/>
  <c r="D105" i="773"/>
  <c r="K41" i="773"/>
  <c r="L41" i="773" s="1"/>
  <c r="T10" i="773"/>
  <c r="E10" i="773"/>
  <c r="B41" i="773" s="1"/>
  <c r="C41" i="773" s="1"/>
  <c r="B155" i="773"/>
  <c r="F94" i="773"/>
  <c r="B147" i="773"/>
  <c r="F86" i="773"/>
  <c r="D124" i="773"/>
  <c r="C156" i="773"/>
  <c r="E29" i="773"/>
  <c r="B60" i="773" s="1"/>
  <c r="C60" i="773" s="1"/>
  <c r="K60" i="773"/>
  <c r="L60" i="773" s="1"/>
  <c r="T29" i="773"/>
  <c r="B153" i="773"/>
  <c r="F92" i="773"/>
  <c r="D107" i="773"/>
  <c r="C139" i="773"/>
  <c r="K43" i="773"/>
  <c r="L43" i="773" s="1"/>
  <c r="E12" i="773"/>
  <c r="B43" i="773" s="1"/>
  <c r="C43" i="773" s="1"/>
  <c r="T12" i="773"/>
  <c r="A16" i="773"/>
  <c r="AF15" i="773"/>
  <c r="B154" i="773"/>
  <c r="F93" i="773"/>
  <c r="D115" i="773"/>
  <c r="K51" i="773"/>
  <c r="L51" i="773" s="1"/>
  <c r="E20" i="773"/>
  <c r="B51" i="773" s="1"/>
  <c r="C51" i="773" s="1"/>
  <c r="T20" i="773"/>
  <c r="C147" i="773"/>
  <c r="B139" i="773"/>
  <c r="F78" i="773"/>
  <c r="AE19" i="772"/>
  <c r="I146" i="772" s="1"/>
  <c r="O19" i="772"/>
  <c r="M19" i="772" s="1"/>
  <c r="AG19" i="772"/>
  <c r="AE26" i="772"/>
  <c r="I153" i="772" s="1"/>
  <c r="O26" i="772"/>
  <c r="M26" i="772" s="1"/>
  <c r="AG26" i="772"/>
  <c r="AE29" i="772"/>
  <c r="I156" i="772" s="1"/>
  <c r="AG29" i="772"/>
  <c r="O29" i="772"/>
  <c r="M29" i="772" s="1"/>
  <c r="AG30" i="772"/>
  <c r="O30" i="772"/>
  <c r="M30" i="772" s="1"/>
  <c r="AE30" i="772"/>
  <c r="I157" i="772" s="1"/>
  <c r="AG20" i="772"/>
  <c r="O20" i="772"/>
  <c r="M20" i="772" s="1"/>
  <c r="AE20" i="772"/>
  <c r="I147" i="772" s="1"/>
  <c r="AE10" i="772"/>
  <c r="I137" i="772" s="1"/>
  <c r="O10" i="772"/>
  <c r="M10" i="772" s="1"/>
  <c r="AG10" i="772"/>
  <c r="AH32" i="772"/>
  <c r="AI8" i="772"/>
  <c r="AE16" i="772"/>
  <c r="I143" i="772" s="1"/>
  <c r="O16" i="772"/>
  <c r="M16" i="772" s="1"/>
  <c r="AG16" i="772"/>
  <c r="AG27" i="772"/>
  <c r="O27" i="772"/>
  <c r="M27" i="772" s="1"/>
  <c r="AE27" i="772"/>
  <c r="I154" i="772" s="1"/>
  <c r="AG31" i="772"/>
  <c r="AE31" i="772"/>
  <c r="I158" i="772" s="1"/>
  <c r="O31" i="772"/>
  <c r="M31" i="772" s="1"/>
  <c r="O24" i="772"/>
  <c r="M24" i="772" s="1"/>
  <c r="AG24" i="772"/>
  <c r="AE24" i="772"/>
  <c r="I151" i="772" s="1"/>
  <c r="AB33" i="772"/>
  <c r="P8" i="772"/>
  <c r="AG13" i="772"/>
  <c r="AE13" i="772"/>
  <c r="I140" i="772" s="1"/>
  <c r="O13" i="772"/>
  <c r="M13" i="772" s="1"/>
  <c r="AE17" i="772"/>
  <c r="I144" i="772" s="1"/>
  <c r="O17" i="772"/>
  <c r="M17" i="772" s="1"/>
  <c r="AG17" i="772"/>
  <c r="O12" i="772"/>
  <c r="M12" i="772" s="1"/>
  <c r="AE12" i="772"/>
  <c r="I139" i="772" s="1"/>
  <c r="AG12" i="772"/>
  <c r="O18" i="772"/>
  <c r="M18" i="772" s="1"/>
  <c r="AG18" i="772"/>
  <c r="AE18" i="772"/>
  <c r="I145" i="772" s="1"/>
  <c r="AE21" i="772"/>
  <c r="I148" i="772" s="1"/>
  <c r="O21" i="772"/>
  <c r="M21" i="772" s="1"/>
  <c r="AG21" i="772"/>
  <c r="AE23" i="772"/>
  <c r="I150" i="772" s="1"/>
  <c r="O23" i="772"/>
  <c r="M23" i="772" s="1"/>
  <c r="AG23" i="772"/>
  <c r="O28" i="772"/>
  <c r="M28" i="772" s="1"/>
  <c r="AG28" i="772"/>
  <c r="AE28" i="772"/>
  <c r="I155" i="772" s="1"/>
  <c r="AG11" i="772"/>
  <c r="O11" i="772"/>
  <c r="M11" i="772" s="1"/>
  <c r="AE11" i="772"/>
  <c r="I138" i="772" s="1"/>
  <c r="AG25" i="772"/>
  <c r="AE25" i="772"/>
  <c r="I152" i="772" s="1"/>
  <c r="O25" i="772"/>
  <c r="M25" i="772" s="1"/>
  <c r="AG9" i="772"/>
  <c r="O9" i="772"/>
  <c r="M9" i="772" s="1"/>
  <c r="AE9" i="772"/>
  <c r="I136" i="772" s="1"/>
  <c r="AE14" i="772"/>
  <c r="I141" i="772" s="1"/>
  <c r="O14" i="772"/>
  <c r="M14" i="772" s="1"/>
  <c r="AG14" i="772"/>
  <c r="A15" i="772"/>
  <c r="AF14" i="772"/>
  <c r="AG15" i="772"/>
  <c r="AE15" i="772"/>
  <c r="I142" i="772" s="1"/>
  <c r="O15" i="772"/>
  <c r="M15" i="772" s="1"/>
  <c r="O22" i="772"/>
  <c r="M22" i="772" s="1"/>
  <c r="AG22" i="772"/>
  <c r="AE22" i="772"/>
  <c r="I149" i="772" s="1"/>
  <c r="H63" i="769"/>
  <c r="D97" i="769"/>
  <c r="D98" i="769"/>
  <c r="D82" i="764"/>
  <c r="D86" i="764"/>
  <c r="D90" i="764"/>
  <c r="D94" i="764"/>
  <c r="B98" i="764"/>
  <c r="B97" i="764"/>
  <c r="D84" i="764"/>
  <c r="D88" i="764"/>
  <c r="D92" i="764"/>
  <c r="AO60" i="771"/>
  <c r="AB28" i="771" s="1"/>
  <c r="P28" i="771" s="1"/>
  <c r="N28" i="771" s="1"/>
  <c r="F155" i="771" s="1"/>
  <c r="AH14" i="771"/>
  <c r="AI14" i="771" s="1"/>
  <c r="AA14" i="771" s="1"/>
  <c r="AH17" i="771"/>
  <c r="AI17" i="771" s="1"/>
  <c r="AA17" i="771" s="1"/>
  <c r="AH24" i="771"/>
  <c r="AI24" i="771" s="1"/>
  <c r="AA24" i="771" s="1"/>
  <c r="AH26" i="771"/>
  <c r="AI26" i="771" s="1"/>
  <c r="AA26" i="771" s="1"/>
  <c r="AH27" i="771"/>
  <c r="AI27" i="771" s="1"/>
  <c r="AA27" i="771" s="1"/>
  <c r="AE27" i="771" s="1"/>
  <c r="I154" i="771" s="1"/>
  <c r="AH13" i="771"/>
  <c r="AI13" i="771" s="1"/>
  <c r="AA13" i="771" s="1"/>
  <c r="AH25" i="770"/>
  <c r="AI25" i="770" s="1"/>
  <c r="AA25" i="770" s="1"/>
  <c r="O25" i="770" s="1"/>
  <c r="M25" i="770" s="1"/>
  <c r="AH14" i="770"/>
  <c r="AI14" i="770" s="1"/>
  <c r="AA14" i="770" s="1"/>
  <c r="AH23" i="770"/>
  <c r="AI23" i="770" s="1"/>
  <c r="AA23" i="770" s="1"/>
  <c r="AH16" i="770"/>
  <c r="AI16" i="770" s="1"/>
  <c r="AA16" i="770" s="1"/>
  <c r="AH22" i="770"/>
  <c r="AI22" i="770" s="1"/>
  <c r="AA22" i="770" s="1"/>
  <c r="AH26" i="770"/>
  <c r="AI26" i="770" s="1"/>
  <c r="AA26" i="770" s="1"/>
  <c r="AH21" i="770"/>
  <c r="AI21" i="770" s="1"/>
  <c r="AA21" i="770" s="1"/>
  <c r="AE21" i="770" s="1"/>
  <c r="I148" i="770" s="1"/>
  <c r="AH17" i="770"/>
  <c r="AI17" i="770" s="1"/>
  <c r="AA17" i="770" s="1"/>
  <c r="AE17" i="770" s="1"/>
  <c r="I144" i="770" s="1"/>
  <c r="AH24" i="770"/>
  <c r="AI24" i="770" s="1"/>
  <c r="AA24" i="770" s="1"/>
  <c r="AE24" i="770" s="1"/>
  <c r="I151" i="770" s="1"/>
  <c r="AH27" i="770"/>
  <c r="AI27" i="770" s="1"/>
  <c r="AA27" i="770" s="1"/>
  <c r="AH12" i="770"/>
  <c r="AI12" i="770" s="1"/>
  <c r="AA12" i="770" s="1"/>
  <c r="AH20" i="770"/>
  <c r="AI20" i="770" s="1"/>
  <c r="AA20" i="770" s="1"/>
  <c r="BL21" i="769"/>
  <c r="BL21" i="766"/>
  <c r="AO63" i="767"/>
  <c r="AB31" i="767" s="1"/>
  <c r="P31" i="767" s="1"/>
  <c r="N31" i="767" s="1"/>
  <c r="F158" i="767" s="1"/>
  <c r="AO42" i="767"/>
  <c r="AB10" i="767" s="1"/>
  <c r="P10" i="767" s="1"/>
  <c r="N10" i="767" s="1"/>
  <c r="F137" i="767" s="1"/>
  <c r="AO61" i="767"/>
  <c r="AB29" i="767" s="1"/>
  <c r="P29" i="767" s="1"/>
  <c r="N29" i="767" s="1"/>
  <c r="F156" i="767" s="1"/>
  <c r="AO60" i="767"/>
  <c r="AB28" i="767" s="1"/>
  <c r="P28" i="767" s="1"/>
  <c r="N28" i="767" s="1"/>
  <c r="F155" i="767" s="1"/>
  <c r="AO53" i="767"/>
  <c r="AB21" i="767" s="1"/>
  <c r="P21" i="767" s="1"/>
  <c r="N21" i="767" s="1"/>
  <c r="F148" i="767" s="1"/>
  <c r="AO44" i="767"/>
  <c r="AB12" i="767" s="1"/>
  <c r="P12" i="767" s="1"/>
  <c r="N12" i="767" s="1"/>
  <c r="F139" i="767" s="1"/>
  <c r="AO50" i="767"/>
  <c r="AB18" i="767" s="1"/>
  <c r="P18" i="767" s="1"/>
  <c r="N18" i="767" s="1"/>
  <c r="F145" i="767" s="1"/>
  <c r="AO46" i="767"/>
  <c r="AB14" i="767" s="1"/>
  <c r="P14" i="767" s="1"/>
  <c r="N14" i="767" s="1"/>
  <c r="F141" i="767" s="1"/>
  <c r="AO40" i="767"/>
  <c r="AB8" i="767" s="1"/>
  <c r="AO58" i="767"/>
  <c r="AB26" i="767" s="1"/>
  <c r="P26" i="767" s="1"/>
  <c r="N26" i="767" s="1"/>
  <c r="F153" i="767" s="1"/>
  <c r="AO54" i="767"/>
  <c r="AB22" i="767" s="1"/>
  <c r="P22" i="767" s="1"/>
  <c r="N22" i="767" s="1"/>
  <c r="F149" i="767" s="1"/>
  <c r="AO48" i="767"/>
  <c r="AB16" i="767" s="1"/>
  <c r="P16" i="767" s="1"/>
  <c r="N16" i="767" s="1"/>
  <c r="F143" i="767" s="1"/>
  <c r="AO43" i="767"/>
  <c r="AB11" i="767" s="1"/>
  <c r="P11" i="767" s="1"/>
  <c r="N11" i="767" s="1"/>
  <c r="F138" i="767" s="1"/>
  <c r="AO62" i="767"/>
  <c r="AB30" i="767" s="1"/>
  <c r="P30" i="767" s="1"/>
  <c r="N30" i="767" s="1"/>
  <c r="F157" i="767" s="1"/>
  <c r="AO57" i="767"/>
  <c r="AB25" i="767" s="1"/>
  <c r="P25" i="767" s="1"/>
  <c r="N25" i="767" s="1"/>
  <c r="F152" i="767" s="1"/>
  <c r="AO47" i="767"/>
  <c r="AB15" i="767" s="1"/>
  <c r="P15" i="767" s="1"/>
  <c r="N15" i="767" s="1"/>
  <c r="F142" i="767" s="1"/>
  <c r="AO56" i="767"/>
  <c r="AB24" i="767" s="1"/>
  <c r="P24" i="767" s="1"/>
  <c r="N24" i="767" s="1"/>
  <c r="F151" i="767" s="1"/>
  <c r="AO51" i="767"/>
  <c r="AB19" i="767" s="1"/>
  <c r="P19" i="767" s="1"/>
  <c r="N19" i="767" s="1"/>
  <c r="F146" i="767" s="1"/>
  <c r="AO55" i="767"/>
  <c r="AB23" i="767" s="1"/>
  <c r="P23" i="767" s="1"/>
  <c r="N23" i="767" s="1"/>
  <c r="F150" i="767" s="1"/>
  <c r="AO41" i="767"/>
  <c r="AB9" i="767" s="1"/>
  <c r="P9" i="767" s="1"/>
  <c r="N9" i="767" s="1"/>
  <c r="F136" i="767" s="1"/>
  <c r="AO59" i="767"/>
  <c r="AB27" i="767" s="1"/>
  <c r="P27" i="767" s="1"/>
  <c r="N27" i="767" s="1"/>
  <c r="F154" i="767" s="1"/>
  <c r="AO52" i="767"/>
  <c r="AB20" i="767" s="1"/>
  <c r="P20" i="767" s="1"/>
  <c r="N20" i="767" s="1"/>
  <c r="F147" i="767" s="1"/>
  <c r="AO49" i="767"/>
  <c r="AB17" i="767" s="1"/>
  <c r="P17" i="767" s="1"/>
  <c r="N17" i="767" s="1"/>
  <c r="F144" i="767" s="1"/>
  <c r="BL21" i="768"/>
  <c r="AO40" i="769"/>
  <c r="AB8" i="769" s="1"/>
  <c r="AO60" i="769"/>
  <c r="AB28" i="769" s="1"/>
  <c r="P28" i="769" s="1"/>
  <c r="N28" i="769" s="1"/>
  <c r="F155" i="769" s="1"/>
  <c r="AO49" i="769"/>
  <c r="AB17" i="769" s="1"/>
  <c r="P17" i="769" s="1"/>
  <c r="N17" i="769" s="1"/>
  <c r="F144" i="769" s="1"/>
  <c r="AO42" i="769"/>
  <c r="AB10" i="769" s="1"/>
  <c r="P10" i="769" s="1"/>
  <c r="N10" i="769" s="1"/>
  <c r="F137" i="769" s="1"/>
  <c r="AO48" i="769"/>
  <c r="AB16" i="769" s="1"/>
  <c r="P16" i="769" s="1"/>
  <c r="N16" i="769" s="1"/>
  <c r="F143" i="769" s="1"/>
  <c r="AO41" i="769"/>
  <c r="AB9" i="769" s="1"/>
  <c r="P9" i="769" s="1"/>
  <c r="N9" i="769" s="1"/>
  <c r="F136" i="769" s="1"/>
  <c r="AO47" i="769"/>
  <c r="AB15" i="769" s="1"/>
  <c r="P15" i="769" s="1"/>
  <c r="N15" i="769" s="1"/>
  <c r="F142" i="769" s="1"/>
  <c r="AO62" i="769"/>
  <c r="AB30" i="769" s="1"/>
  <c r="P30" i="769" s="1"/>
  <c r="N30" i="769" s="1"/>
  <c r="F157" i="769" s="1"/>
  <c r="AO56" i="769"/>
  <c r="AB24" i="769" s="1"/>
  <c r="P24" i="769" s="1"/>
  <c r="N24" i="769" s="1"/>
  <c r="F151" i="769" s="1"/>
  <c r="AO46" i="769"/>
  <c r="AB14" i="769" s="1"/>
  <c r="P14" i="769" s="1"/>
  <c r="N14" i="769" s="1"/>
  <c r="F141" i="769" s="1"/>
  <c r="AO58" i="769"/>
  <c r="AB26" i="769" s="1"/>
  <c r="P26" i="769" s="1"/>
  <c r="N26" i="769" s="1"/>
  <c r="F153" i="769" s="1"/>
  <c r="AO51" i="769"/>
  <c r="AB19" i="769" s="1"/>
  <c r="P19" i="769" s="1"/>
  <c r="N19" i="769" s="1"/>
  <c r="F146" i="769" s="1"/>
  <c r="AO57" i="769"/>
  <c r="AB25" i="769" s="1"/>
  <c r="P25" i="769" s="1"/>
  <c r="N25" i="769" s="1"/>
  <c r="F152" i="769" s="1"/>
  <c r="AO52" i="769"/>
  <c r="AB20" i="769" s="1"/>
  <c r="P20" i="769" s="1"/>
  <c r="N20" i="769" s="1"/>
  <c r="F147" i="769" s="1"/>
  <c r="AO43" i="769"/>
  <c r="AB11" i="769" s="1"/>
  <c r="P11" i="769" s="1"/>
  <c r="N11" i="769" s="1"/>
  <c r="F138" i="769" s="1"/>
  <c r="AO50" i="769"/>
  <c r="AB18" i="769" s="1"/>
  <c r="P18" i="769" s="1"/>
  <c r="N18" i="769" s="1"/>
  <c r="F145" i="769" s="1"/>
  <c r="AO59" i="769"/>
  <c r="AB27" i="769" s="1"/>
  <c r="P27" i="769" s="1"/>
  <c r="N27" i="769" s="1"/>
  <c r="F154" i="769" s="1"/>
  <c r="AO54" i="769"/>
  <c r="AB22" i="769" s="1"/>
  <c r="P22" i="769" s="1"/>
  <c r="N22" i="769" s="1"/>
  <c r="F149" i="769" s="1"/>
  <c r="AO63" i="769"/>
  <c r="AB31" i="769" s="1"/>
  <c r="P31" i="769" s="1"/>
  <c r="N31" i="769" s="1"/>
  <c r="F158" i="769" s="1"/>
  <c r="AO44" i="769"/>
  <c r="AB12" i="769" s="1"/>
  <c r="P12" i="769" s="1"/>
  <c r="N12" i="769" s="1"/>
  <c r="F139" i="769" s="1"/>
  <c r="AO55" i="769"/>
  <c r="AB23" i="769" s="1"/>
  <c r="P23" i="769" s="1"/>
  <c r="N23" i="769" s="1"/>
  <c r="F150" i="769" s="1"/>
  <c r="AO45" i="769"/>
  <c r="AB13" i="769" s="1"/>
  <c r="P13" i="769" s="1"/>
  <c r="N13" i="769" s="1"/>
  <c r="F140" i="769" s="1"/>
  <c r="AO53" i="769"/>
  <c r="AB21" i="769" s="1"/>
  <c r="P21" i="769" s="1"/>
  <c r="N21" i="769" s="1"/>
  <c r="F148" i="769" s="1"/>
  <c r="BL21" i="770"/>
  <c r="AH10" i="770"/>
  <c r="AI10" i="770" s="1"/>
  <c r="AA10" i="770" s="1"/>
  <c r="O10" i="770" s="1"/>
  <c r="M10" i="770" s="1"/>
  <c r="AH28" i="770"/>
  <c r="AI28" i="770" s="1"/>
  <c r="AA28" i="770" s="1"/>
  <c r="AH30" i="770"/>
  <c r="AI30" i="770" s="1"/>
  <c r="AA30" i="770" s="1"/>
  <c r="AH15" i="770"/>
  <c r="AI15" i="770" s="1"/>
  <c r="AA15" i="770" s="1"/>
  <c r="AH18" i="770"/>
  <c r="AI18" i="770" s="1"/>
  <c r="AA18" i="770" s="1"/>
  <c r="AE18" i="770" s="1"/>
  <c r="I145" i="770" s="1"/>
  <c r="AH13" i="770"/>
  <c r="AI13" i="770" s="1"/>
  <c r="AA13" i="770" s="1"/>
  <c r="AH31" i="770"/>
  <c r="AI31" i="770" s="1"/>
  <c r="AA31" i="770" s="1"/>
  <c r="AH11" i="770"/>
  <c r="AI11" i="770" s="1"/>
  <c r="AA11" i="770" s="1"/>
  <c r="AE11" i="770" s="1"/>
  <c r="I138" i="770" s="1"/>
  <c r="AH29" i="770"/>
  <c r="AI29" i="770" s="1"/>
  <c r="AA29" i="770" s="1"/>
  <c r="O29" i="770" s="1"/>
  <c r="M29" i="770" s="1"/>
  <c r="AH9" i="770"/>
  <c r="AI9" i="770" s="1"/>
  <c r="AA9" i="770" s="1"/>
  <c r="AG9" i="770" s="1"/>
  <c r="AH19" i="770"/>
  <c r="AI19" i="770" s="1"/>
  <c r="AA19" i="770" s="1"/>
  <c r="AE19" i="770" s="1"/>
  <c r="I146" i="770" s="1"/>
  <c r="AO50" i="771"/>
  <c r="AB18" i="771" s="1"/>
  <c r="P18" i="771" s="1"/>
  <c r="N18" i="771" s="1"/>
  <c r="F145" i="771" s="1"/>
  <c r="AO45" i="771"/>
  <c r="AB13" i="771" s="1"/>
  <c r="P13" i="771" s="1"/>
  <c r="N13" i="771" s="1"/>
  <c r="F140" i="771" s="1"/>
  <c r="AO47" i="771"/>
  <c r="AB15" i="771" s="1"/>
  <c r="P15" i="771" s="1"/>
  <c r="N15" i="771" s="1"/>
  <c r="F142" i="771" s="1"/>
  <c r="AO58" i="771"/>
  <c r="AB26" i="771" s="1"/>
  <c r="P26" i="771" s="1"/>
  <c r="N26" i="771" s="1"/>
  <c r="F153" i="771" s="1"/>
  <c r="AO53" i="771"/>
  <c r="AB21" i="771" s="1"/>
  <c r="P21" i="771" s="1"/>
  <c r="N21" i="771" s="1"/>
  <c r="F148" i="771" s="1"/>
  <c r="AO48" i="771"/>
  <c r="AB16" i="771" s="1"/>
  <c r="P16" i="771" s="1"/>
  <c r="N16" i="771" s="1"/>
  <c r="F143" i="771" s="1"/>
  <c r="AO43" i="771"/>
  <c r="AB11" i="771" s="1"/>
  <c r="P11" i="771" s="1"/>
  <c r="N11" i="771" s="1"/>
  <c r="F138" i="771" s="1"/>
  <c r="AO61" i="771"/>
  <c r="AB29" i="771" s="1"/>
  <c r="P29" i="771" s="1"/>
  <c r="N29" i="771" s="1"/>
  <c r="F156" i="771" s="1"/>
  <c r="AO55" i="771"/>
  <c r="AB23" i="771" s="1"/>
  <c r="P23" i="771" s="1"/>
  <c r="N23" i="771" s="1"/>
  <c r="F150" i="771" s="1"/>
  <c r="AO51" i="771"/>
  <c r="AB19" i="771" s="1"/>
  <c r="P19" i="771" s="1"/>
  <c r="N19" i="771" s="1"/>
  <c r="F146" i="771" s="1"/>
  <c r="AO46" i="771"/>
  <c r="AB14" i="771" s="1"/>
  <c r="P14" i="771" s="1"/>
  <c r="N14" i="771" s="1"/>
  <c r="F141" i="771" s="1"/>
  <c r="AO41" i="771"/>
  <c r="AB9" i="771" s="1"/>
  <c r="P9" i="771" s="1"/>
  <c r="N9" i="771" s="1"/>
  <c r="F136" i="771" s="1"/>
  <c r="AO59" i="771"/>
  <c r="AB27" i="771" s="1"/>
  <c r="P27" i="771" s="1"/>
  <c r="N27" i="771" s="1"/>
  <c r="F154" i="771" s="1"/>
  <c r="AO54" i="771"/>
  <c r="AB22" i="771" s="1"/>
  <c r="P22" i="771" s="1"/>
  <c r="N22" i="771" s="1"/>
  <c r="F149" i="771" s="1"/>
  <c r="AO49" i="771"/>
  <c r="AB17" i="771" s="1"/>
  <c r="P17" i="771" s="1"/>
  <c r="N17" i="771" s="1"/>
  <c r="F144" i="771" s="1"/>
  <c r="AO44" i="771"/>
  <c r="AB12" i="771" s="1"/>
  <c r="P12" i="771" s="1"/>
  <c r="N12" i="771" s="1"/>
  <c r="F139" i="771" s="1"/>
  <c r="AH30" i="771"/>
  <c r="AI30" i="771" s="1"/>
  <c r="AA30" i="771" s="1"/>
  <c r="AG30" i="771" s="1"/>
  <c r="AH15" i="771"/>
  <c r="AI15" i="771" s="1"/>
  <c r="AA15" i="771" s="1"/>
  <c r="AG15" i="771" s="1"/>
  <c r="AH12" i="771"/>
  <c r="AI12" i="771" s="1"/>
  <c r="AA12" i="771" s="1"/>
  <c r="AH8" i="771"/>
  <c r="AH10" i="771"/>
  <c r="AI10" i="771" s="1"/>
  <c r="AA10" i="771" s="1"/>
  <c r="O10" i="771" s="1"/>
  <c r="M10" i="771" s="1"/>
  <c r="AH20" i="771"/>
  <c r="AI20" i="771" s="1"/>
  <c r="AA20" i="771" s="1"/>
  <c r="AE20" i="771" s="1"/>
  <c r="I147" i="771" s="1"/>
  <c r="AH16" i="771"/>
  <c r="AI16" i="771" s="1"/>
  <c r="AA16" i="771" s="1"/>
  <c r="AG16" i="771" s="1"/>
  <c r="AH18" i="771"/>
  <c r="AI18" i="771" s="1"/>
  <c r="AA18" i="771" s="1"/>
  <c r="AG18" i="771" s="1"/>
  <c r="AH28" i="771"/>
  <c r="AI28" i="771" s="1"/>
  <c r="AA28" i="771" s="1"/>
  <c r="O28" i="771" s="1"/>
  <c r="M28" i="771" s="1"/>
  <c r="AH31" i="771"/>
  <c r="AI31" i="771" s="1"/>
  <c r="AA31" i="771" s="1"/>
  <c r="AG31" i="771" s="1"/>
  <c r="AH11" i="771"/>
  <c r="AI11" i="771" s="1"/>
  <c r="AA11" i="771" s="1"/>
  <c r="AH21" i="771"/>
  <c r="AI21" i="771" s="1"/>
  <c r="AA21" i="771" s="1"/>
  <c r="AH9" i="771"/>
  <c r="AI9" i="771" s="1"/>
  <c r="AA9" i="771" s="1"/>
  <c r="AG9" i="771" s="1"/>
  <c r="AH19" i="771"/>
  <c r="AI19" i="771" s="1"/>
  <c r="AA19" i="771" s="1"/>
  <c r="AE19" i="771" s="1"/>
  <c r="I146" i="771" s="1"/>
  <c r="AH29" i="771"/>
  <c r="AI29" i="771" s="1"/>
  <c r="AA29" i="771" s="1"/>
  <c r="O29" i="771" s="1"/>
  <c r="M29" i="771" s="1"/>
  <c r="AH22" i="771"/>
  <c r="AI22" i="771" s="1"/>
  <c r="AA22" i="771" s="1"/>
  <c r="AG22" i="771" s="1"/>
  <c r="AH25" i="771"/>
  <c r="AI25" i="771" s="1"/>
  <c r="AA25" i="771" s="1"/>
  <c r="O25" i="771" s="1"/>
  <c r="M25" i="771" s="1"/>
  <c r="A11" i="771"/>
  <c r="AF10" i="771"/>
  <c r="D97" i="771"/>
  <c r="D98" i="771"/>
  <c r="AG14" i="771"/>
  <c r="AE14" i="771"/>
  <c r="I141" i="771" s="1"/>
  <c r="O14" i="771"/>
  <c r="M14" i="771" s="1"/>
  <c r="AE17" i="771"/>
  <c r="I144" i="771" s="1"/>
  <c r="O17" i="771"/>
  <c r="M17" i="771" s="1"/>
  <c r="O27" i="771"/>
  <c r="M27" i="771" s="1"/>
  <c r="P8" i="771"/>
  <c r="AE12" i="771"/>
  <c r="I139" i="771" s="1"/>
  <c r="O12" i="771"/>
  <c r="M12" i="771" s="1"/>
  <c r="AI8" i="771"/>
  <c r="AE10" i="771"/>
  <c r="I137" i="771" s="1"/>
  <c r="AG20" i="771"/>
  <c r="AE22" i="771"/>
  <c r="I149" i="771" s="1"/>
  <c r="O23" i="771"/>
  <c r="M23" i="771" s="1"/>
  <c r="AE23" i="771"/>
  <c r="I150" i="771" s="1"/>
  <c r="O15" i="771"/>
  <c r="M15" i="771" s="1"/>
  <c r="AE24" i="771"/>
  <c r="I151" i="771" s="1"/>
  <c r="O24" i="771"/>
  <c r="M24" i="771" s="1"/>
  <c r="AG24" i="771"/>
  <c r="AE26" i="771"/>
  <c r="I153" i="771" s="1"/>
  <c r="O26" i="771"/>
  <c r="M26" i="771" s="1"/>
  <c r="AG26" i="771"/>
  <c r="AE13" i="771"/>
  <c r="I140" i="771" s="1"/>
  <c r="O13" i="771"/>
  <c r="M13" i="771" s="1"/>
  <c r="AG13" i="771"/>
  <c r="O31" i="771"/>
  <c r="M31" i="771" s="1"/>
  <c r="AE11" i="771"/>
  <c r="I138" i="771" s="1"/>
  <c r="O11" i="771"/>
  <c r="M11" i="771" s="1"/>
  <c r="AE21" i="771"/>
  <c r="I148" i="771" s="1"/>
  <c r="O21" i="771"/>
  <c r="M21" i="771" s="1"/>
  <c r="AF11" i="770"/>
  <c r="A12" i="770"/>
  <c r="AE15" i="770"/>
  <c r="I142" i="770" s="1"/>
  <c r="O15" i="770"/>
  <c r="M15" i="770" s="1"/>
  <c r="O23" i="770"/>
  <c r="M23" i="770" s="1"/>
  <c r="AE23" i="770"/>
  <c r="I150" i="770" s="1"/>
  <c r="O26" i="770"/>
  <c r="M26" i="770" s="1"/>
  <c r="AE26" i="770"/>
  <c r="I153" i="770" s="1"/>
  <c r="O21" i="770"/>
  <c r="M21" i="770" s="1"/>
  <c r="H63" i="770"/>
  <c r="AE31" i="770"/>
  <c r="I158" i="770" s="1"/>
  <c r="O31" i="770"/>
  <c r="M31" i="770" s="1"/>
  <c r="O11" i="770"/>
  <c r="M11" i="770" s="1"/>
  <c r="AI8" i="770"/>
  <c r="O27" i="770"/>
  <c r="M27" i="770" s="1"/>
  <c r="AE27" i="770"/>
  <c r="I154" i="770" s="1"/>
  <c r="AO61" i="770"/>
  <c r="AB29" i="770" s="1"/>
  <c r="P29" i="770" s="1"/>
  <c r="N29" i="770" s="1"/>
  <c r="F156" i="770" s="1"/>
  <c r="AO53" i="770"/>
  <c r="AB21" i="770" s="1"/>
  <c r="P21" i="770" s="1"/>
  <c r="N21" i="770" s="1"/>
  <c r="F148" i="770" s="1"/>
  <c r="AO45" i="770"/>
  <c r="AB13" i="770" s="1"/>
  <c r="P13" i="770" s="1"/>
  <c r="N13" i="770" s="1"/>
  <c r="F140" i="770" s="1"/>
  <c r="AO60" i="770"/>
  <c r="AB28" i="770" s="1"/>
  <c r="P28" i="770" s="1"/>
  <c r="N28" i="770" s="1"/>
  <c r="F155" i="770" s="1"/>
  <c r="AO52" i="770"/>
  <c r="AB20" i="770" s="1"/>
  <c r="P20" i="770" s="1"/>
  <c r="N20" i="770" s="1"/>
  <c r="F147" i="770" s="1"/>
  <c r="AO44" i="770"/>
  <c r="AB12" i="770" s="1"/>
  <c r="P12" i="770" s="1"/>
  <c r="N12" i="770" s="1"/>
  <c r="F139" i="770" s="1"/>
  <c r="AO57" i="770"/>
  <c r="AB25" i="770" s="1"/>
  <c r="P25" i="770" s="1"/>
  <c r="N25" i="770" s="1"/>
  <c r="F152" i="770" s="1"/>
  <c r="AO49" i="770"/>
  <c r="AB17" i="770" s="1"/>
  <c r="P17" i="770" s="1"/>
  <c r="N17" i="770" s="1"/>
  <c r="F144" i="770" s="1"/>
  <c r="AO41" i="770"/>
  <c r="AB9" i="770" s="1"/>
  <c r="P9" i="770" s="1"/>
  <c r="N9" i="770" s="1"/>
  <c r="F136" i="770" s="1"/>
  <c r="AO63" i="770"/>
  <c r="AB31" i="770" s="1"/>
  <c r="P31" i="770" s="1"/>
  <c r="N31" i="770" s="1"/>
  <c r="F158" i="770" s="1"/>
  <c r="AO55" i="770"/>
  <c r="AB23" i="770" s="1"/>
  <c r="P23" i="770" s="1"/>
  <c r="N23" i="770" s="1"/>
  <c r="F150" i="770" s="1"/>
  <c r="AO47" i="770"/>
  <c r="AB15" i="770" s="1"/>
  <c r="P15" i="770" s="1"/>
  <c r="N15" i="770" s="1"/>
  <c r="F142" i="770" s="1"/>
  <c r="AO51" i="770"/>
  <c r="AB19" i="770" s="1"/>
  <c r="P19" i="770" s="1"/>
  <c r="N19" i="770" s="1"/>
  <c r="F146" i="770" s="1"/>
  <c r="AO50" i="770"/>
  <c r="AB18" i="770" s="1"/>
  <c r="P18" i="770" s="1"/>
  <c r="N18" i="770" s="1"/>
  <c r="F145" i="770" s="1"/>
  <c r="AO48" i="770"/>
  <c r="AB16" i="770" s="1"/>
  <c r="P16" i="770" s="1"/>
  <c r="N16" i="770" s="1"/>
  <c r="F143" i="770" s="1"/>
  <c r="AO62" i="770"/>
  <c r="AB30" i="770" s="1"/>
  <c r="P30" i="770" s="1"/>
  <c r="N30" i="770" s="1"/>
  <c r="F157" i="770" s="1"/>
  <c r="AO46" i="770"/>
  <c r="AB14" i="770" s="1"/>
  <c r="P14" i="770" s="1"/>
  <c r="N14" i="770" s="1"/>
  <c r="F141" i="770" s="1"/>
  <c r="AO40" i="770"/>
  <c r="AB8" i="770" s="1"/>
  <c r="AO59" i="770"/>
  <c r="AB27" i="770" s="1"/>
  <c r="P27" i="770" s="1"/>
  <c r="N27" i="770" s="1"/>
  <c r="F154" i="770" s="1"/>
  <c r="AO43" i="770"/>
  <c r="AB11" i="770" s="1"/>
  <c r="P11" i="770" s="1"/>
  <c r="N11" i="770" s="1"/>
  <c r="F138" i="770" s="1"/>
  <c r="AO58" i="770"/>
  <c r="AB26" i="770" s="1"/>
  <c r="P26" i="770" s="1"/>
  <c r="N26" i="770" s="1"/>
  <c r="F153" i="770" s="1"/>
  <c r="AO42" i="770"/>
  <c r="AB10" i="770" s="1"/>
  <c r="P10" i="770" s="1"/>
  <c r="N10" i="770" s="1"/>
  <c r="F137" i="770" s="1"/>
  <c r="AO56" i="770"/>
  <c r="AB24" i="770" s="1"/>
  <c r="P24" i="770" s="1"/>
  <c r="N24" i="770" s="1"/>
  <c r="F151" i="770" s="1"/>
  <c r="AO54" i="770"/>
  <c r="AB22" i="770" s="1"/>
  <c r="P22" i="770" s="1"/>
  <c r="N22" i="770" s="1"/>
  <c r="F149" i="770" s="1"/>
  <c r="AE25" i="770"/>
  <c r="I152" i="770" s="1"/>
  <c r="AE12" i="770"/>
  <c r="I139" i="770" s="1"/>
  <c r="O12" i="770"/>
  <c r="M12" i="770" s="1"/>
  <c r="AE14" i="770"/>
  <c r="I141" i="770" s="1"/>
  <c r="AG13" i="770"/>
  <c r="AE13" i="770"/>
  <c r="I140" i="770" s="1"/>
  <c r="O13" i="770"/>
  <c r="M13" i="770" s="1"/>
  <c r="AE16" i="770"/>
  <c r="I143" i="770" s="1"/>
  <c r="O16" i="770"/>
  <c r="M16" i="770" s="1"/>
  <c r="AG20" i="770"/>
  <c r="AE20" i="770"/>
  <c r="I147" i="770" s="1"/>
  <c r="O20" i="770"/>
  <c r="M20" i="770" s="1"/>
  <c r="AE22" i="770"/>
  <c r="I149" i="770" s="1"/>
  <c r="O18" i="770"/>
  <c r="M18" i="770" s="1"/>
  <c r="AE10" i="770"/>
  <c r="I137" i="770" s="1"/>
  <c r="AE28" i="770"/>
  <c r="I155" i="770" s="1"/>
  <c r="O28" i="770"/>
  <c r="M28" i="770" s="1"/>
  <c r="AF10" i="769"/>
  <c r="A11" i="769"/>
  <c r="P8" i="769"/>
  <c r="AH26" i="769"/>
  <c r="AI26" i="769" s="1"/>
  <c r="AA26" i="769" s="1"/>
  <c r="AH18" i="769"/>
  <c r="AI18" i="769" s="1"/>
  <c r="AA18" i="769" s="1"/>
  <c r="AH10" i="769"/>
  <c r="AI10" i="769" s="1"/>
  <c r="AA10" i="769" s="1"/>
  <c r="AH25" i="769"/>
  <c r="AI25" i="769" s="1"/>
  <c r="AA25" i="769" s="1"/>
  <c r="AH17" i="769"/>
  <c r="AI17" i="769" s="1"/>
  <c r="AA17" i="769" s="1"/>
  <c r="AH9" i="769"/>
  <c r="AI9" i="769" s="1"/>
  <c r="AA9" i="769" s="1"/>
  <c r="AH30" i="769"/>
  <c r="AI30" i="769" s="1"/>
  <c r="AA30" i="769" s="1"/>
  <c r="AH22" i="769"/>
  <c r="AI22" i="769" s="1"/>
  <c r="AA22" i="769" s="1"/>
  <c r="AH14" i="769"/>
  <c r="AI14" i="769" s="1"/>
  <c r="AA14" i="769" s="1"/>
  <c r="AH24" i="769"/>
  <c r="AI24" i="769" s="1"/>
  <c r="AA24" i="769" s="1"/>
  <c r="AH12" i="769"/>
  <c r="AI12" i="769" s="1"/>
  <c r="AA12" i="769" s="1"/>
  <c r="AH21" i="769"/>
  <c r="AI21" i="769" s="1"/>
  <c r="AA21" i="769" s="1"/>
  <c r="AH8" i="769"/>
  <c r="AH16" i="769"/>
  <c r="AI16" i="769" s="1"/>
  <c r="AA16" i="769" s="1"/>
  <c r="AH20" i="769"/>
  <c r="AI20" i="769" s="1"/>
  <c r="AA20" i="769" s="1"/>
  <c r="AH31" i="769"/>
  <c r="AI31" i="769" s="1"/>
  <c r="AA31" i="769" s="1"/>
  <c r="AH19" i="769"/>
  <c r="AI19" i="769" s="1"/>
  <c r="AA19" i="769" s="1"/>
  <c r="AH29" i="769"/>
  <c r="AI29" i="769" s="1"/>
  <c r="AA29" i="769" s="1"/>
  <c r="AH28" i="769"/>
  <c r="AI28" i="769" s="1"/>
  <c r="AA28" i="769" s="1"/>
  <c r="AH15" i="769"/>
  <c r="AI15" i="769" s="1"/>
  <c r="AA15" i="769" s="1"/>
  <c r="AH27" i="769"/>
  <c r="AI27" i="769" s="1"/>
  <c r="AA27" i="769" s="1"/>
  <c r="AH13" i="769"/>
  <c r="AI13" i="769" s="1"/>
  <c r="AA13" i="769" s="1"/>
  <c r="AH23" i="769"/>
  <c r="AI23" i="769" s="1"/>
  <c r="AA23" i="769" s="1"/>
  <c r="AH11" i="769"/>
  <c r="AI11" i="769" s="1"/>
  <c r="AA11" i="769" s="1"/>
  <c r="AH24" i="768"/>
  <c r="AI24" i="768" s="1"/>
  <c r="AA24" i="768" s="1"/>
  <c r="AH16" i="768"/>
  <c r="AI16" i="768" s="1"/>
  <c r="AA16" i="768" s="1"/>
  <c r="AH8" i="768"/>
  <c r="AH31" i="768"/>
  <c r="AI31" i="768" s="1"/>
  <c r="AA31" i="768" s="1"/>
  <c r="AH23" i="768"/>
  <c r="AI23" i="768" s="1"/>
  <c r="AA23" i="768" s="1"/>
  <c r="AH15" i="768"/>
  <c r="AI15" i="768" s="1"/>
  <c r="AA15" i="768" s="1"/>
  <c r="AH30" i="768"/>
  <c r="AI30" i="768" s="1"/>
  <c r="AA30" i="768" s="1"/>
  <c r="AH22" i="768"/>
  <c r="AI22" i="768" s="1"/>
  <c r="AA22" i="768" s="1"/>
  <c r="AH14" i="768"/>
  <c r="AI14" i="768" s="1"/>
  <c r="AA14" i="768" s="1"/>
  <c r="AH29" i="768"/>
  <c r="AI29" i="768" s="1"/>
  <c r="AA29" i="768" s="1"/>
  <c r="AH21" i="768"/>
  <c r="AI21" i="768" s="1"/>
  <c r="AA21" i="768" s="1"/>
  <c r="AH13" i="768"/>
  <c r="AI13" i="768" s="1"/>
  <c r="AA13" i="768" s="1"/>
  <c r="AH28" i="768"/>
  <c r="AI28" i="768" s="1"/>
  <c r="AA28" i="768" s="1"/>
  <c r="AH20" i="768"/>
  <c r="AI20" i="768" s="1"/>
  <c r="AA20" i="768" s="1"/>
  <c r="AH12" i="768"/>
  <c r="AI12" i="768" s="1"/>
  <c r="AA12" i="768" s="1"/>
  <c r="AH26" i="768"/>
  <c r="AI26" i="768" s="1"/>
  <c r="AA26" i="768" s="1"/>
  <c r="AH18" i="768"/>
  <c r="AI18" i="768" s="1"/>
  <c r="AA18" i="768" s="1"/>
  <c r="AH10" i="768"/>
  <c r="AI10" i="768" s="1"/>
  <c r="AA10" i="768" s="1"/>
  <c r="AH9" i="768"/>
  <c r="AI9" i="768" s="1"/>
  <c r="AA9" i="768" s="1"/>
  <c r="AH27" i="768"/>
  <c r="AI27" i="768" s="1"/>
  <c r="AA27" i="768" s="1"/>
  <c r="AH25" i="768"/>
  <c r="AI25" i="768" s="1"/>
  <c r="AA25" i="768" s="1"/>
  <c r="AH19" i="768"/>
  <c r="AI19" i="768" s="1"/>
  <c r="AA19" i="768" s="1"/>
  <c r="AH11" i="768"/>
  <c r="AI11" i="768" s="1"/>
  <c r="AA11" i="768" s="1"/>
  <c r="AH17" i="768"/>
  <c r="AI17" i="768" s="1"/>
  <c r="AA17" i="768" s="1"/>
  <c r="H63" i="768"/>
  <c r="AO61" i="768"/>
  <c r="AB29" i="768" s="1"/>
  <c r="P29" i="768" s="1"/>
  <c r="N29" i="768" s="1"/>
  <c r="F156" i="768" s="1"/>
  <c r="AO53" i="768"/>
  <c r="AB21" i="768" s="1"/>
  <c r="P21" i="768" s="1"/>
  <c r="N21" i="768" s="1"/>
  <c r="F148" i="768" s="1"/>
  <c r="AO45" i="768"/>
  <c r="AB13" i="768" s="1"/>
  <c r="P13" i="768" s="1"/>
  <c r="N13" i="768" s="1"/>
  <c r="F140" i="768" s="1"/>
  <c r="AO60" i="768"/>
  <c r="AB28" i="768" s="1"/>
  <c r="P28" i="768" s="1"/>
  <c r="N28" i="768" s="1"/>
  <c r="F155" i="768" s="1"/>
  <c r="AO52" i="768"/>
  <c r="AB20" i="768" s="1"/>
  <c r="P20" i="768" s="1"/>
  <c r="N20" i="768" s="1"/>
  <c r="F147" i="768" s="1"/>
  <c r="AO44" i="768"/>
  <c r="AB12" i="768" s="1"/>
  <c r="P12" i="768" s="1"/>
  <c r="N12" i="768" s="1"/>
  <c r="F139" i="768" s="1"/>
  <c r="AO57" i="768"/>
  <c r="AB25" i="768" s="1"/>
  <c r="P25" i="768" s="1"/>
  <c r="N25" i="768" s="1"/>
  <c r="F152" i="768" s="1"/>
  <c r="AO49" i="768"/>
  <c r="AB17" i="768" s="1"/>
  <c r="P17" i="768" s="1"/>
  <c r="N17" i="768" s="1"/>
  <c r="F144" i="768" s="1"/>
  <c r="AO41" i="768"/>
  <c r="AB9" i="768" s="1"/>
  <c r="P9" i="768" s="1"/>
  <c r="N9" i="768" s="1"/>
  <c r="F136" i="768" s="1"/>
  <c r="AO63" i="768"/>
  <c r="AB31" i="768" s="1"/>
  <c r="P31" i="768" s="1"/>
  <c r="N31" i="768" s="1"/>
  <c r="F158" i="768" s="1"/>
  <c r="AO55" i="768"/>
  <c r="AB23" i="768" s="1"/>
  <c r="P23" i="768" s="1"/>
  <c r="N23" i="768" s="1"/>
  <c r="F150" i="768" s="1"/>
  <c r="AO47" i="768"/>
  <c r="AB15" i="768" s="1"/>
  <c r="P15" i="768" s="1"/>
  <c r="N15" i="768" s="1"/>
  <c r="F142" i="768" s="1"/>
  <c r="AO50" i="768"/>
  <c r="AB18" i="768" s="1"/>
  <c r="P18" i="768" s="1"/>
  <c r="N18" i="768" s="1"/>
  <c r="F145" i="768" s="1"/>
  <c r="AO48" i="768"/>
  <c r="AB16" i="768" s="1"/>
  <c r="P16" i="768" s="1"/>
  <c r="N16" i="768" s="1"/>
  <c r="F143" i="768" s="1"/>
  <c r="AO62" i="768"/>
  <c r="AB30" i="768" s="1"/>
  <c r="P30" i="768" s="1"/>
  <c r="N30" i="768" s="1"/>
  <c r="F157" i="768" s="1"/>
  <c r="AO46" i="768"/>
  <c r="AB14" i="768" s="1"/>
  <c r="P14" i="768" s="1"/>
  <c r="N14" i="768" s="1"/>
  <c r="F141" i="768" s="1"/>
  <c r="AO40" i="768"/>
  <c r="AB8" i="768" s="1"/>
  <c r="AO59" i="768"/>
  <c r="AB27" i="768" s="1"/>
  <c r="P27" i="768" s="1"/>
  <c r="N27" i="768" s="1"/>
  <c r="F154" i="768" s="1"/>
  <c r="AO43" i="768"/>
  <c r="AB11" i="768" s="1"/>
  <c r="P11" i="768" s="1"/>
  <c r="N11" i="768" s="1"/>
  <c r="F138" i="768" s="1"/>
  <c r="AO58" i="768"/>
  <c r="AB26" i="768" s="1"/>
  <c r="P26" i="768" s="1"/>
  <c r="N26" i="768" s="1"/>
  <c r="F153" i="768" s="1"/>
  <c r="AO42" i="768"/>
  <c r="AB10" i="768" s="1"/>
  <c r="P10" i="768" s="1"/>
  <c r="N10" i="768" s="1"/>
  <c r="F137" i="768" s="1"/>
  <c r="AO56" i="768"/>
  <c r="AB24" i="768" s="1"/>
  <c r="P24" i="768" s="1"/>
  <c r="N24" i="768" s="1"/>
  <c r="F151" i="768" s="1"/>
  <c r="AO54" i="768"/>
  <c r="AB22" i="768" s="1"/>
  <c r="P22" i="768" s="1"/>
  <c r="N22" i="768" s="1"/>
  <c r="F149" i="768" s="1"/>
  <c r="AO51" i="768"/>
  <c r="AB19" i="768" s="1"/>
  <c r="P19" i="768" s="1"/>
  <c r="N19" i="768" s="1"/>
  <c r="F146" i="768" s="1"/>
  <c r="A12" i="768"/>
  <c r="AF11" i="768"/>
  <c r="D97" i="767"/>
  <c r="D98" i="767"/>
  <c r="AF11" i="767"/>
  <c r="A12" i="767"/>
  <c r="AH31" i="767"/>
  <c r="AI31" i="767" s="1"/>
  <c r="AA31" i="767" s="1"/>
  <c r="AH23" i="767"/>
  <c r="AI23" i="767" s="1"/>
  <c r="AA23" i="767" s="1"/>
  <c r="AH15" i="767"/>
  <c r="AI15" i="767" s="1"/>
  <c r="AA15" i="767" s="1"/>
  <c r="AH30" i="767"/>
  <c r="AI30" i="767" s="1"/>
  <c r="AA30" i="767" s="1"/>
  <c r="AH22" i="767"/>
  <c r="AI22" i="767" s="1"/>
  <c r="AA22" i="767" s="1"/>
  <c r="AH14" i="767"/>
  <c r="AI14" i="767" s="1"/>
  <c r="AA14" i="767" s="1"/>
  <c r="AH29" i="767"/>
  <c r="AI29" i="767" s="1"/>
  <c r="AA29" i="767" s="1"/>
  <c r="AH21" i="767"/>
  <c r="AI21" i="767" s="1"/>
  <c r="AA21" i="767" s="1"/>
  <c r="AH13" i="767"/>
  <c r="AI13" i="767" s="1"/>
  <c r="AA13" i="767" s="1"/>
  <c r="AH28" i="767"/>
  <c r="AI28" i="767" s="1"/>
  <c r="AA28" i="767" s="1"/>
  <c r="AH20" i="767"/>
  <c r="AI20" i="767" s="1"/>
  <c r="AA20" i="767" s="1"/>
  <c r="AH12" i="767"/>
  <c r="AI12" i="767" s="1"/>
  <c r="AA12" i="767" s="1"/>
  <c r="AH27" i="767"/>
  <c r="AI27" i="767" s="1"/>
  <c r="AA27" i="767" s="1"/>
  <c r="AH19" i="767"/>
  <c r="AI19" i="767" s="1"/>
  <c r="AA19" i="767" s="1"/>
  <c r="AH11" i="767"/>
  <c r="AI11" i="767" s="1"/>
  <c r="AA11" i="767" s="1"/>
  <c r="AH17" i="767"/>
  <c r="AI17" i="767" s="1"/>
  <c r="AA17" i="767" s="1"/>
  <c r="AH26" i="767"/>
  <c r="AI26" i="767" s="1"/>
  <c r="AA26" i="767" s="1"/>
  <c r="AH18" i="767"/>
  <c r="AI18" i="767" s="1"/>
  <c r="AA18" i="767" s="1"/>
  <c r="AH10" i="767"/>
  <c r="AI10" i="767" s="1"/>
  <c r="AA10" i="767" s="1"/>
  <c r="AH25" i="767"/>
  <c r="AI25" i="767" s="1"/>
  <c r="AA25" i="767" s="1"/>
  <c r="AH9" i="767"/>
  <c r="AI9" i="767" s="1"/>
  <c r="AA9" i="767" s="1"/>
  <c r="AH24" i="767"/>
  <c r="AI24" i="767" s="1"/>
  <c r="AA24" i="767" s="1"/>
  <c r="AH16" i="767"/>
  <c r="AI16" i="767" s="1"/>
  <c r="AA16" i="767" s="1"/>
  <c r="AH8" i="767"/>
  <c r="AO62" i="766"/>
  <c r="AB30" i="766" s="1"/>
  <c r="P30" i="766" s="1"/>
  <c r="N30" i="766" s="1"/>
  <c r="F157" i="766" s="1"/>
  <c r="AO54" i="766"/>
  <c r="AB22" i="766" s="1"/>
  <c r="P22" i="766" s="1"/>
  <c r="N22" i="766" s="1"/>
  <c r="F149" i="766" s="1"/>
  <c r="AO46" i="766"/>
  <c r="AB14" i="766" s="1"/>
  <c r="P14" i="766" s="1"/>
  <c r="N14" i="766" s="1"/>
  <c r="F141" i="766" s="1"/>
  <c r="AO60" i="766"/>
  <c r="AB28" i="766" s="1"/>
  <c r="P28" i="766" s="1"/>
  <c r="N28" i="766" s="1"/>
  <c r="F155" i="766" s="1"/>
  <c r="AO52" i="766"/>
  <c r="AB20" i="766" s="1"/>
  <c r="P20" i="766" s="1"/>
  <c r="N20" i="766" s="1"/>
  <c r="F147" i="766" s="1"/>
  <c r="AO44" i="766"/>
  <c r="AB12" i="766" s="1"/>
  <c r="P12" i="766" s="1"/>
  <c r="N12" i="766" s="1"/>
  <c r="F139" i="766" s="1"/>
  <c r="AO59" i="766"/>
  <c r="AB27" i="766" s="1"/>
  <c r="P27" i="766" s="1"/>
  <c r="N27" i="766" s="1"/>
  <c r="F154" i="766" s="1"/>
  <c r="AO51" i="766"/>
  <c r="AB19" i="766" s="1"/>
  <c r="P19" i="766" s="1"/>
  <c r="N19" i="766" s="1"/>
  <c r="F146" i="766" s="1"/>
  <c r="AO43" i="766"/>
  <c r="AB11" i="766" s="1"/>
  <c r="P11" i="766" s="1"/>
  <c r="N11" i="766" s="1"/>
  <c r="F138" i="766" s="1"/>
  <c r="AO58" i="766"/>
  <c r="AB26" i="766" s="1"/>
  <c r="P26" i="766" s="1"/>
  <c r="N26" i="766" s="1"/>
  <c r="F153" i="766" s="1"/>
  <c r="AO50" i="766"/>
  <c r="AB18" i="766" s="1"/>
  <c r="P18" i="766" s="1"/>
  <c r="N18" i="766" s="1"/>
  <c r="F145" i="766" s="1"/>
  <c r="AO42" i="766"/>
  <c r="AB10" i="766" s="1"/>
  <c r="P10" i="766" s="1"/>
  <c r="N10" i="766" s="1"/>
  <c r="F137" i="766" s="1"/>
  <c r="AO57" i="766"/>
  <c r="AB25" i="766" s="1"/>
  <c r="P25" i="766" s="1"/>
  <c r="N25" i="766" s="1"/>
  <c r="F152" i="766" s="1"/>
  <c r="AO49" i="766"/>
  <c r="AB17" i="766" s="1"/>
  <c r="P17" i="766" s="1"/>
  <c r="N17" i="766" s="1"/>
  <c r="F144" i="766" s="1"/>
  <c r="AO41" i="766"/>
  <c r="AB9" i="766" s="1"/>
  <c r="P9" i="766" s="1"/>
  <c r="N9" i="766" s="1"/>
  <c r="F136" i="766" s="1"/>
  <c r="AO56" i="766"/>
  <c r="AB24" i="766" s="1"/>
  <c r="P24" i="766" s="1"/>
  <c r="N24" i="766" s="1"/>
  <c r="F151" i="766" s="1"/>
  <c r="AO48" i="766"/>
  <c r="AB16" i="766" s="1"/>
  <c r="P16" i="766" s="1"/>
  <c r="N16" i="766" s="1"/>
  <c r="F143" i="766" s="1"/>
  <c r="AO40" i="766"/>
  <c r="AB8" i="766" s="1"/>
  <c r="AO47" i="766"/>
  <c r="AB15" i="766" s="1"/>
  <c r="P15" i="766" s="1"/>
  <c r="N15" i="766" s="1"/>
  <c r="F142" i="766" s="1"/>
  <c r="AO45" i="766"/>
  <c r="AB13" i="766" s="1"/>
  <c r="P13" i="766" s="1"/>
  <c r="N13" i="766" s="1"/>
  <c r="F140" i="766" s="1"/>
  <c r="AO63" i="766"/>
  <c r="AB31" i="766" s="1"/>
  <c r="P31" i="766" s="1"/>
  <c r="N31" i="766" s="1"/>
  <c r="F158" i="766" s="1"/>
  <c r="AO61" i="766"/>
  <c r="AB29" i="766" s="1"/>
  <c r="P29" i="766" s="1"/>
  <c r="N29" i="766" s="1"/>
  <c r="F156" i="766" s="1"/>
  <c r="AO55" i="766"/>
  <c r="AB23" i="766" s="1"/>
  <c r="P23" i="766" s="1"/>
  <c r="N23" i="766" s="1"/>
  <c r="F150" i="766" s="1"/>
  <c r="AO53" i="766"/>
  <c r="AB21" i="766" s="1"/>
  <c r="P21" i="766" s="1"/>
  <c r="N21" i="766" s="1"/>
  <c r="F148" i="766" s="1"/>
  <c r="AF12" i="766"/>
  <c r="A13" i="766"/>
  <c r="AH28" i="766"/>
  <c r="AI28" i="766" s="1"/>
  <c r="AA28" i="766" s="1"/>
  <c r="AH20" i="766"/>
  <c r="AI20" i="766" s="1"/>
  <c r="AA20" i="766" s="1"/>
  <c r="AH12" i="766"/>
  <c r="AI12" i="766" s="1"/>
  <c r="AA12" i="766" s="1"/>
  <c r="AH30" i="766"/>
  <c r="AI30" i="766" s="1"/>
  <c r="AA30" i="766" s="1"/>
  <c r="AH27" i="766"/>
  <c r="AI27" i="766" s="1"/>
  <c r="AA27" i="766" s="1"/>
  <c r="AH19" i="766"/>
  <c r="AI19" i="766" s="1"/>
  <c r="AA19" i="766" s="1"/>
  <c r="AH11" i="766"/>
  <c r="AI11" i="766" s="1"/>
  <c r="AA11" i="766" s="1"/>
  <c r="AH18" i="766"/>
  <c r="AI18" i="766" s="1"/>
  <c r="AA18" i="766" s="1"/>
  <c r="AH25" i="766"/>
  <c r="AI25" i="766" s="1"/>
  <c r="AA25" i="766" s="1"/>
  <c r="AH17" i="766"/>
  <c r="AI17" i="766" s="1"/>
  <c r="AA17" i="766" s="1"/>
  <c r="AH9" i="766"/>
  <c r="AI9" i="766" s="1"/>
  <c r="AA9" i="766" s="1"/>
  <c r="AH24" i="766"/>
  <c r="AI24" i="766" s="1"/>
  <c r="AA24" i="766" s="1"/>
  <c r="AH16" i="766"/>
  <c r="AI16" i="766" s="1"/>
  <c r="AA16" i="766" s="1"/>
  <c r="AH8" i="766"/>
  <c r="AH31" i="766"/>
  <c r="AI31" i="766" s="1"/>
  <c r="AA31" i="766" s="1"/>
  <c r="AH22" i="766"/>
  <c r="AI22" i="766" s="1"/>
  <c r="AA22" i="766" s="1"/>
  <c r="AH23" i="766"/>
  <c r="AI23" i="766" s="1"/>
  <c r="AA23" i="766" s="1"/>
  <c r="AH15" i="766"/>
  <c r="AI15" i="766" s="1"/>
  <c r="AA15" i="766" s="1"/>
  <c r="AH14" i="766"/>
  <c r="AI14" i="766" s="1"/>
  <c r="AA14" i="766" s="1"/>
  <c r="AH29" i="766"/>
  <c r="AI29" i="766" s="1"/>
  <c r="AA29" i="766" s="1"/>
  <c r="AH21" i="766"/>
  <c r="AI21" i="766" s="1"/>
  <c r="AA21" i="766" s="1"/>
  <c r="AH13" i="766"/>
  <c r="AI13" i="766" s="1"/>
  <c r="AA13" i="766" s="1"/>
  <c r="AH26" i="766"/>
  <c r="AI26" i="766" s="1"/>
  <c r="AA26" i="766" s="1"/>
  <c r="AH10" i="766"/>
  <c r="AI10" i="766" s="1"/>
  <c r="AA10" i="766" s="1"/>
  <c r="Q33" i="764"/>
  <c r="AO40" i="764" a="1"/>
  <c r="AO57" i="764" s="1"/>
  <c r="AB25" i="764" s="1"/>
  <c r="P25" i="764" s="1"/>
  <c r="N25" i="764" s="1"/>
  <c r="F152" i="764" s="1"/>
  <c r="BL10" i="764"/>
  <c r="S33" i="764"/>
  <c r="AF10" i="764"/>
  <c r="A11" i="764"/>
  <c r="AF9" i="764"/>
  <c r="AO41" i="764"/>
  <c r="AB9" i="764" s="1"/>
  <c r="P9" i="764" s="1"/>
  <c r="N9" i="764" s="1"/>
  <c r="F136" i="764" s="1"/>
  <c r="AO48" i="764"/>
  <c r="AB16" i="764" s="1"/>
  <c r="P16" i="764" s="1"/>
  <c r="N16" i="764" s="1"/>
  <c r="F143" i="764" s="1"/>
  <c r="BL17" i="764"/>
  <c r="BL21" i="764" s="1"/>
  <c r="AM5" i="764"/>
  <c r="AH8" i="764" s="1" a="1"/>
  <c r="R33" i="764"/>
  <c r="D33" i="764"/>
  <c r="AO62" i="764"/>
  <c r="AB30" i="764" s="1"/>
  <c r="P30" i="764" s="1"/>
  <c r="N30" i="764" s="1"/>
  <c r="F157" i="764" s="1"/>
  <c r="AO44" i="764"/>
  <c r="AB12" i="764" s="1"/>
  <c r="P12" i="764" s="1"/>
  <c r="N12" i="764" s="1"/>
  <c r="F139" i="764" s="1"/>
  <c r="AO59" i="764"/>
  <c r="AB27" i="764" s="1"/>
  <c r="P27" i="764" s="1"/>
  <c r="N27" i="764" s="1"/>
  <c r="F154" i="764" s="1"/>
  <c r="AO51" i="764"/>
  <c r="AB19" i="764" s="1"/>
  <c r="P19" i="764" s="1"/>
  <c r="N19" i="764" s="1"/>
  <c r="F146" i="764" s="1"/>
  <c r="AO63" i="764"/>
  <c r="AB31" i="764" s="1"/>
  <c r="P31" i="764" s="1"/>
  <c r="N31" i="764" s="1"/>
  <c r="F158" i="764" s="1"/>
  <c r="AO55" i="764"/>
  <c r="AB23" i="764" s="1"/>
  <c r="P23" i="764" s="1"/>
  <c r="N23" i="764" s="1"/>
  <c r="F150" i="764" s="1"/>
  <c r="AO47" i="764"/>
  <c r="AB15" i="764" s="1"/>
  <c r="P15" i="764" s="1"/>
  <c r="N15" i="764" s="1"/>
  <c r="F142" i="764" s="1"/>
  <c r="D80" i="764"/>
  <c r="C97" i="764"/>
  <c r="H41" i="764"/>
  <c r="H63" i="764" s="1"/>
  <c r="H62" i="764"/>
  <c r="K158" i="763"/>
  <c r="G158" i="763"/>
  <c r="D158" i="763"/>
  <c r="K157" i="763"/>
  <c r="G157" i="763"/>
  <c r="D157" i="763"/>
  <c r="K156" i="763"/>
  <c r="G156" i="763"/>
  <c r="D156" i="763"/>
  <c r="K155" i="763"/>
  <c r="G155" i="763"/>
  <c r="D155" i="763"/>
  <c r="K154" i="763"/>
  <c r="G154" i="763"/>
  <c r="D154" i="763"/>
  <c r="K153" i="763"/>
  <c r="G153" i="763"/>
  <c r="D153" i="763"/>
  <c r="K152" i="763"/>
  <c r="G152" i="763"/>
  <c r="D152" i="763"/>
  <c r="K151" i="763"/>
  <c r="G151" i="763"/>
  <c r="D151" i="763"/>
  <c r="K150" i="763"/>
  <c r="G150" i="763"/>
  <c r="D150" i="763"/>
  <c r="K149" i="763"/>
  <c r="G149" i="763"/>
  <c r="D149" i="763"/>
  <c r="K148" i="763"/>
  <c r="G148" i="763"/>
  <c r="D148" i="763"/>
  <c r="K147" i="763"/>
  <c r="G147" i="763"/>
  <c r="D147" i="763"/>
  <c r="K146" i="763"/>
  <c r="G146" i="763"/>
  <c r="D146" i="763"/>
  <c r="K145" i="763"/>
  <c r="G145" i="763"/>
  <c r="D145" i="763"/>
  <c r="K144" i="763"/>
  <c r="G144" i="763"/>
  <c r="D144" i="763"/>
  <c r="K143" i="763"/>
  <c r="G143" i="763"/>
  <c r="D143" i="763"/>
  <c r="K142" i="763"/>
  <c r="G142" i="763"/>
  <c r="D142" i="763"/>
  <c r="K141" i="763"/>
  <c r="G141" i="763"/>
  <c r="D141" i="763"/>
  <c r="K140" i="763"/>
  <c r="G140" i="763"/>
  <c r="D140" i="763"/>
  <c r="K139" i="763"/>
  <c r="G139" i="763"/>
  <c r="D139" i="763"/>
  <c r="K138" i="763"/>
  <c r="G138" i="763"/>
  <c r="D138" i="763"/>
  <c r="K137" i="763"/>
  <c r="G137" i="763"/>
  <c r="G159" i="763" s="1"/>
  <c r="D137" i="763"/>
  <c r="A137" i="763"/>
  <c r="A138" i="763" s="1"/>
  <c r="A139" i="763" s="1"/>
  <c r="A140" i="763" s="1"/>
  <c r="A141" i="763" s="1"/>
  <c r="A142" i="763" s="1"/>
  <c r="A143" i="763" s="1"/>
  <c r="A144" i="763" s="1"/>
  <c r="A145" i="763" s="1"/>
  <c r="A146" i="763" s="1"/>
  <c r="A147" i="763" s="1"/>
  <c r="A148" i="763" s="1"/>
  <c r="A149" i="763" s="1"/>
  <c r="A150" i="763" s="1"/>
  <c r="A151" i="763" s="1"/>
  <c r="A152" i="763" s="1"/>
  <c r="A153" i="763" s="1"/>
  <c r="A154" i="763" s="1"/>
  <c r="A155" i="763" s="1"/>
  <c r="A156" i="763" s="1"/>
  <c r="A157" i="763" s="1"/>
  <c r="A158" i="763" s="1"/>
  <c r="K136" i="763"/>
  <c r="G136" i="763"/>
  <c r="D136" i="763"/>
  <c r="D159" i="763" s="1"/>
  <c r="A136" i="763"/>
  <c r="K135" i="763"/>
  <c r="G135" i="763"/>
  <c r="D135" i="763"/>
  <c r="B124" i="763"/>
  <c r="C124" i="763" s="1"/>
  <c r="C123" i="763"/>
  <c r="B123" i="763"/>
  <c r="B122" i="763"/>
  <c r="C122" i="763" s="1"/>
  <c r="C121" i="763"/>
  <c r="B121" i="763"/>
  <c r="B120" i="763"/>
  <c r="C120" i="763" s="1"/>
  <c r="C119" i="763"/>
  <c r="B119" i="763"/>
  <c r="B118" i="763"/>
  <c r="C118" i="763" s="1"/>
  <c r="C117" i="763"/>
  <c r="B117" i="763"/>
  <c r="B116" i="763"/>
  <c r="C116" i="763" s="1"/>
  <c r="C115" i="763"/>
  <c r="B115" i="763"/>
  <c r="B114" i="763"/>
  <c r="C114" i="763" s="1"/>
  <c r="C113" i="763"/>
  <c r="B113" i="763"/>
  <c r="B112" i="763"/>
  <c r="C112" i="763" s="1"/>
  <c r="C111" i="763"/>
  <c r="B111" i="763"/>
  <c r="A111" i="763"/>
  <c r="A112" i="763" s="1"/>
  <c r="A113" i="763" s="1"/>
  <c r="A114" i="763" s="1"/>
  <c r="A115" i="763" s="1"/>
  <c r="A116" i="763" s="1"/>
  <c r="A117" i="763" s="1"/>
  <c r="A118" i="763" s="1"/>
  <c r="A119" i="763" s="1"/>
  <c r="A120" i="763" s="1"/>
  <c r="A121" i="763" s="1"/>
  <c r="A122" i="763" s="1"/>
  <c r="A123" i="763" s="1"/>
  <c r="A124" i="763" s="1"/>
  <c r="B110" i="763"/>
  <c r="C110" i="763" s="1"/>
  <c r="A110" i="763"/>
  <c r="C109" i="763"/>
  <c r="C126" i="763" s="1"/>
  <c r="B109" i="763"/>
  <c r="C95" i="763"/>
  <c r="B95" i="763"/>
  <c r="C94" i="763"/>
  <c r="B94" i="763"/>
  <c r="C93" i="763"/>
  <c r="B93" i="763"/>
  <c r="C92" i="763"/>
  <c r="B92" i="763"/>
  <c r="D92" i="763" s="1"/>
  <c r="C91" i="763"/>
  <c r="B91" i="763"/>
  <c r="C90" i="763"/>
  <c r="B90" i="763"/>
  <c r="C89" i="763"/>
  <c r="B89" i="763"/>
  <c r="C88" i="763"/>
  <c r="B88" i="763"/>
  <c r="D88" i="763" s="1"/>
  <c r="C87" i="763"/>
  <c r="B87" i="763"/>
  <c r="C86" i="763"/>
  <c r="B86" i="763"/>
  <c r="C85" i="763"/>
  <c r="B85" i="763"/>
  <c r="C84" i="763"/>
  <c r="B84" i="763"/>
  <c r="D84" i="763" s="1"/>
  <c r="C83" i="763"/>
  <c r="B83" i="763"/>
  <c r="C82" i="763"/>
  <c r="B82" i="763"/>
  <c r="C81" i="763"/>
  <c r="B81" i="763"/>
  <c r="C80" i="763"/>
  <c r="B80" i="763"/>
  <c r="B97" i="763" s="1"/>
  <c r="G63" i="763"/>
  <c r="D63" i="763"/>
  <c r="M62" i="763"/>
  <c r="F62" i="763"/>
  <c r="M61" i="763"/>
  <c r="F61" i="763"/>
  <c r="H61" i="763" s="1"/>
  <c r="M60" i="763"/>
  <c r="F60" i="763"/>
  <c r="H60" i="763" s="1"/>
  <c r="M59" i="763"/>
  <c r="F59" i="763"/>
  <c r="H59" i="763" s="1"/>
  <c r="M58" i="763"/>
  <c r="F58" i="763"/>
  <c r="H58" i="763" s="1"/>
  <c r="M57" i="763"/>
  <c r="F57" i="763"/>
  <c r="H57" i="763" s="1"/>
  <c r="M56" i="763"/>
  <c r="F56" i="763"/>
  <c r="H56" i="763" s="1"/>
  <c r="M55" i="763"/>
  <c r="F55" i="763"/>
  <c r="H55" i="763" s="1"/>
  <c r="M54" i="763"/>
  <c r="F54" i="763"/>
  <c r="H54" i="763" s="1"/>
  <c r="M53" i="763"/>
  <c r="F53" i="763"/>
  <c r="H53" i="763" s="1"/>
  <c r="M52" i="763"/>
  <c r="F52" i="763"/>
  <c r="H52" i="763" s="1"/>
  <c r="M51" i="763"/>
  <c r="F51" i="763"/>
  <c r="H51" i="763" s="1"/>
  <c r="M50" i="763"/>
  <c r="F50" i="763"/>
  <c r="H50" i="763" s="1"/>
  <c r="M49" i="763"/>
  <c r="F49" i="763"/>
  <c r="H49" i="763" s="1"/>
  <c r="M48" i="763"/>
  <c r="F48" i="763"/>
  <c r="H48" i="763" s="1"/>
  <c r="M47" i="763"/>
  <c r="F47" i="763"/>
  <c r="H47" i="763" s="1"/>
  <c r="M46" i="763"/>
  <c r="F46" i="763"/>
  <c r="H46" i="763" s="1"/>
  <c r="M45" i="763"/>
  <c r="F45" i="763"/>
  <c r="H45" i="763" s="1"/>
  <c r="M44" i="763"/>
  <c r="F44" i="763"/>
  <c r="H44" i="763" s="1"/>
  <c r="M43" i="763"/>
  <c r="F43" i="763"/>
  <c r="H43" i="763" s="1"/>
  <c r="M42" i="763"/>
  <c r="F42" i="763"/>
  <c r="H42" i="763" s="1"/>
  <c r="M41" i="763"/>
  <c r="F41" i="763"/>
  <c r="M40" i="763"/>
  <c r="F40" i="763"/>
  <c r="A40" i="763"/>
  <c r="A41" i="763" s="1"/>
  <c r="A42" i="763" s="1"/>
  <c r="A43" i="763" s="1"/>
  <c r="A44" i="763" s="1"/>
  <c r="A45" i="763" s="1"/>
  <c r="A46" i="763" s="1"/>
  <c r="A47" i="763" s="1"/>
  <c r="A48" i="763" s="1"/>
  <c r="A49" i="763" s="1"/>
  <c r="A50" i="763" s="1"/>
  <c r="A51" i="763" s="1"/>
  <c r="A52" i="763" s="1"/>
  <c r="A53" i="763" s="1"/>
  <c r="A54" i="763" s="1"/>
  <c r="A55" i="763" s="1"/>
  <c r="A56" i="763" s="1"/>
  <c r="A57" i="763" s="1"/>
  <c r="A58" i="763" s="1"/>
  <c r="A59" i="763" s="1"/>
  <c r="A60" i="763" s="1"/>
  <c r="A61" i="763" s="1"/>
  <c r="A62" i="763" s="1"/>
  <c r="M39" i="763"/>
  <c r="F39" i="763"/>
  <c r="AD33" i="763"/>
  <c r="AC33" i="763"/>
  <c r="L33" i="763"/>
  <c r="K33" i="763"/>
  <c r="J33" i="763"/>
  <c r="I33" i="763"/>
  <c r="H33" i="763"/>
  <c r="G33" i="763"/>
  <c r="F33" i="763"/>
  <c r="AJ31" i="763"/>
  <c r="R31" i="763"/>
  <c r="S31" i="763" s="1"/>
  <c r="Q31" i="763"/>
  <c r="D31" i="763"/>
  <c r="AJ30" i="763"/>
  <c r="R30" i="763"/>
  <c r="S30" i="763" s="1"/>
  <c r="Q30" i="763"/>
  <c r="D30" i="763"/>
  <c r="AJ29" i="763"/>
  <c r="R29" i="763"/>
  <c r="S29" i="763" s="1"/>
  <c r="Q29" i="763"/>
  <c r="D29" i="763"/>
  <c r="AJ28" i="763"/>
  <c r="R28" i="763"/>
  <c r="S28" i="763" s="1"/>
  <c r="Q28" i="763"/>
  <c r="D28" i="763"/>
  <c r="AJ27" i="763"/>
  <c r="R27" i="763"/>
  <c r="S27" i="763" s="1"/>
  <c r="Q27" i="763"/>
  <c r="D27" i="763"/>
  <c r="AJ26" i="763"/>
  <c r="R26" i="763"/>
  <c r="S26" i="763" s="1"/>
  <c r="Q26" i="763"/>
  <c r="D26" i="763"/>
  <c r="AJ25" i="763"/>
  <c r="R25" i="763"/>
  <c r="S25" i="763" s="1"/>
  <c r="Q25" i="763"/>
  <c r="D25" i="763"/>
  <c r="AJ24" i="763"/>
  <c r="R24" i="763"/>
  <c r="S24" i="763" s="1"/>
  <c r="Q24" i="763"/>
  <c r="D24" i="763"/>
  <c r="AJ23" i="763"/>
  <c r="R23" i="763"/>
  <c r="S23" i="763" s="1"/>
  <c r="Q23" i="763"/>
  <c r="D23" i="763"/>
  <c r="AJ22" i="763"/>
  <c r="R22" i="763"/>
  <c r="S22" i="763" s="1"/>
  <c r="Q22" i="763"/>
  <c r="D22" i="763"/>
  <c r="AJ21" i="763"/>
  <c r="S21" i="763"/>
  <c r="R21" i="763"/>
  <c r="Q21" i="763"/>
  <c r="D21" i="763"/>
  <c r="AJ20" i="763"/>
  <c r="R20" i="763"/>
  <c r="S20" i="763" s="1"/>
  <c r="Q20" i="763"/>
  <c r="D20" i="763"/>
  <c r="BL19" i="763"/>
  <c r="AJ19" i="763"/>
  <c r="R19" i="763"/>
  <c r="S19" i="763" s="1"/>
  <c r="Q19" i="763"/>
  <c r="D19" i="763"/>
  <c r="BL18" i="763"/>
  <c r="AJ18" i="763"/>
  <c r="S18" i="763"/>
  <c r="R18" i="763"/>
  <c r="Q18" i="763"/>
  <c r="D18" i="763"/>
  <c r="BJ17" i="763"/>
  <c r="BI17" i="763"/>
  <c r="BH17" i="763"/>
  <c r="BG17" i="763"/>
  <c r="BF17" i="763"/>
  <c r="BE17" i="763"/>
  <c r="BD17" i="763"/>
  <c r="BC17" i="763"/>
  <c r="BB17" i="763"/>
  <c r="BA17" i="763"/>
  <c r="AZ17" i="763"/>
  <c r="AY17" i="763"/>
  <c r="AX17" i="763"/>
  <c r="AW17" i="763"/>
  <c r="AV17" i="763"/>
  <c r="AU17" i="763"/>
  <c r="AT17" i="763"/>
  <c r="BL17" i="763" s="1"/>
  <c r="AS17" i="763"/>
  <c r="AR17" i="763"/>
  <c r="AQ17" i="763"/>
  <c r="AP17" i="763"/>
  <c r="AO17" i="763"/>
  <c r="AN17" i="763"/>
  <c r="AM17" i="763"/>
  <c r="AJ17" i="763"/>
  <c r="S17" i="763"/>
  <c r="R17" i="763"/>
  <c r="Q17" i="763"/>
  <c r="D17" i="763"/>
  <c r="AJ16" i="763"/>
  <c r="R16" i="763"/>
  <c r="S16" i="763" s="1"/>
  <c r="Q16" i="763"/>
  <c r="D16" i="763"/>
  <c r="AJ15" i="763"/>
  <c r="S15" i="763"/>
  <c r="R15" i="763"/>
  <c r="Q15" i="763"/>
  <c r="D15" i="763"/>
  <c r="AJ14" i="763"/>
  <c r="R14" i="763"/>
  <c r="S14" i="763" s="1"/>
  <c r="Q14" i="763"/>
  <c r="D14" i="763"/>
  <c r="BL13" i="763"/>
  <c r="AJ13" i="763"/>
  <c r="R13" i="763"/>
  <c r="S13" i="763" s="1"/>
  <c r="Q13" i="763"/>
  <c r="D13" i="763"/>
  <c r="BL12" i="763"/>
  <c r="AJ12" i="763"/>
  <c r="R12" i="763"/>
  <c r="S12" i="763" s="1"/>
  <c r="Q12" i="763"/>
  <c r="D12" i="763"/>
  <c r="BL11" i="763"/>
  <c r="AJ11" i="763"/>
  <c r="S11" i="763"/>
  <c r="R11" i="763"/>
  <c r="Q11" i="763"/>
  <c r="D11" i="763"/>
  <c r="BJ10" i="763"/>
  <c r="BJ5" i="763" s="1"/>
  <c r="BI10" i="763"/>
  <c r="BH10" i="763"/>
  <c r="BG10" i="763"/>
  <c r="BF10" i="763"/>
  <c r="BE10" i="763"/>
  <c r="BD10" i="763"/>
  <c r="BD5" i="763" s="1"/>
  <c r="BC10" i="763"/>
  <c r="BC5" i="763" s="1"/>
  <c r="BB10" i="763"/>
  <c r="BB5" i="763" s="1"/>
  <c r="BA10" i="763"/>
  <c r="AZ10" i="763"/>
  <c r="AY10" i="763"/>
  <c r="AX10" i="763"/>
  <c r="AW10" i="763"/>
  <c r="AV10" i="763"/>
  <c r="AV5" i="763" s="1"/>
  <c r="AU10" i="763"/>
  <c r="AU5" i="763" s="1"/>
  <c r="AT10" i="763"/>
  <c r="AT5" i="763" s="1"/>
  <c r="AS10" i="763"/>
  <c r="AR10" i="763"/>
  <c r="AQ10" i="763"/>
  <c r="AP10" i="763"/>
  <c r="AO10" i="763"/>
  <c r="AN10" i="763"/>
  <c r="AN5" i="763" s="1"/>
  <c r="AM10" i="763"/>
  <c r="AM5" i="763" s="1"/>
  <c r="AJ10" i="763"/>
  <c r="S10" i="763"/>
  <c r="R10" i="763"/>
  <c r="Q10" i="763"/>
  <c r="D10" i="763"/>
  <c r="AJ9" i="763"/>
  <c r="AF9" i="763"/>
  <c r="R9" i="763"/>
  <c r="S9" i="763" s="1"/>
  <c r="Q9" i="763"/>
  <c r="D9" i="763"/>
  <c r="A9" i="763"/>
  <c r="A10" i="763" s="1"/>
  <c r="AJ8" i="763"/>
  <c r="AF8" i="763"/>
  <c r="R8" i="763"/>
  <c r="S8" i="763" s="1"/>
  <c r="Q8" i="763"/>
  <c r="D8" i="763"/>
  <c r="B6" i="763"/>
  <c r="B133" i="763" s="1"/>
  <c r="BI5" i="763"/>
  <c r="BH5" i="763"/>
  <c r="BG5" i="763"/>
  <c r="BF5" i="763"/>
  <c r="BE5" i="763"/>
  <c r="BA5" i="763"/>
  <c r="AZ5" i="763"/>
  <c r="AY5" i="763"/>
  <c r="AX5" i="763"/>
  <c r="AW5" i="763"/>
  <c r="AS5" i="763"/>
  <c r="AR5" i="763"/>
  <c r="AQ5" i="763"/>
  <c r="AP5" i="763"/>
  <c r="AO5" i="763"/>
  <c r="AL5" i="763"/>
  <c r="AP4" i="763"/>
  <c r="AQ4" i="763" s="1"/>
  <c r="AR4" i="763" s="1"/>
  <c r="AS4" i="763" s="1"/>
  <c r="AT4" i="763" s="1"/>
  <c r="AU4" i="763" s="1"/>
  <c r="AV4" i="763" s="1"/>
  <c r="AW4" i="763" s="1"/>
  <c r="AX4" i="763" s="1"/>
  <c r="AY4" i="763" s="1"/>
  <c r="AZ4" i="763" s="1"/>
  <c r="BA4" i="763" s="1"/>
  <c r="BB4" i="763" s="1"/>
  <c r="BC4" i="763" s="1"/>
  <c r="BD4" i="763" s="1"/>
  <c r="BE4" i="763" s="1"/>
  <c r="BF4" i="763" s="1"/>
  <c r="BG4" i="763" s="1"/>
  <c r="BH4" i="763" s="1"/>
  <c r="BI4" i="763" s="1"/>
  <c r="BJ4" i="763" s="1"/>
  <c r="AO4" i="763"/>
  <c r="AN4" i="763"/>
  <c r="O4" i="763"/>
  <c r="B68" i="783" l="1"/>
  <c r="AF18" i="783"/>
  <c r="A19" i="783"/>
  <c r="M66" i="780"/>
  <c r="B66" i="782"/>
  <c r="C39" i="782"/>
  <c r="B67" i="782" s="1"/>
  <c r="B68" i="782" s="1"/>
  <c r="A18" i="782"/>
  <c r="AF17" i="782"/>
  <c r="B39" i="781"/>
  <c r="E33" i="781"/>
  <c r="A18" i="781"/>
  <c r="AF17" i="781"/>
  <c r="C34" i="781"/>
  <c r="L39" i="781"/>
  <c r="L64" i="781" s="1"/>
  <c r="K64" i="781"/>
  <c r="A18" i="780"/>
  <c r="AF17" i="780"/>
  <c r="B66" i="780"/>
  <c r="C39" i="780"/>
  <c r="B67" i="780" s="1"/>
  <c r="B135" i="779"/>
  <c r="B159" i="779" s="1"/>
  <c r="B33" i="779"/>
  <c r="F74" i="779"/>
  <c r="F99" i="779" s="1"/>
  <c r="C135" i="779"/>
  <c r="C159" i="779" s="1"/>
  <c r="D103" i="779"/>
  <c r="K39" i="779"/>
  <c r="C33" i="779"/>
  <c r="O3" i="779" s="1"/>
  <c r="T8" i="779"/>
  <c r="E8" i="779"/>
  <c r="AF17" i="779"/>
  <c r="A18" i="779"/>
  <c r="B135" i="778"/>
  <c r="B159" i="778" s="1"/>
  <c r="B33" i="778"/>
  <c r="F74" i="778"/>
  <c r="F99" i="778" s="1"/>
  <c r="K39" i="778"/>
  <c r="C135" i="778"/>
  <c r="C159" i="778" s="1"/>
  <c r="D103" i="778"/>
  <c r="C33" i="778"/>
  <c r="O3" i="778" s="1"/>
  <c r="T8" i="778"/>
  <c r="E8" i="778"/>
  <c r="C34" i="778"/>
  <c r="A16" i="778"/>
  <c r="AF15" i="778"/>
  <c r="E135" i="777"/>
  <c r="E159" i="777" s="1"/>
  <c r="M33" i="777"/>
  <c r="B8" i="777"/>
  <c r="C8" i="777"/>
  <c r="AF15" i="777"/>
  <c r="A16" i="777"/>
  <c r="F75" i="773"/>
  <c r="AE33" i="776"/>
  <c r="I135" i="776"/>
  <c r="O33" i="776"/>
  <c r="M8" i="776"/>
  <c r="A16" i="776"/>
  <c r="AF15" i="776"/>
  <c r="F135" i="776"/>
  <c r="F159" i="776" s="1"/>
  <c r="N33" i="776"/>
  <c r="D125" i="775"/>
  <c r="K61" i="775"/>
  <c r="L61" i="775" s="1"/>
  <c r="E30" i="775"/>
  <c r="B61" i="775" s="1"/>
  <c r="C61" i="775" s="1"/>
  <c r="T30" i="775"/>
  <c r="C157" i="775"/>
  <c r="K62" i="775"/>
  <c r="L62" i="775" s="1"/>
  <c r="T31" i="775"/>
  <c r="E31" i="775"/>
  <c r="B62" i="775" s="1"/>
  <c r="C62" i="775" s="1"/>
  <c r="D126" i="775"/>
  <c r="C158" i="775"/>
  <c r="B148" i="775"/>
  <c r="F87" i="775"/>
  <c r="D107" i="775"/>
  <c r="K43" i="775"/>
  <c r="L43" i="775" s="1"/>
  <c r="C139" i="775"/>
  <c r="T12" i="775"/>
  <c r="E12" i="775"/>
  <c r="B43" i="775" s="1"/>
  <c r="C43" i="775" s="1"/>
  <c r="B140" i="775"/>
  <c r="F79" i="775"/>
  <c r="D116" i="775"/>
  <c r="K52" i="775"/>
  <c r="L52" i="775" s="1"/>
  <c r="T21" i="775"/>
  <c r="E21" i="775"/>
  <c r="B52" i="775" s="1"/>
  <c r="C52" i="775" s="1"/>
  <c r="C148" i="775"/>
  <c r="K47" i="775"/>
  <c r="L47" i="775" s="1"/>
  <c r="C143" i="775"/>
  <c r="D111" i="775"/>
  <c r="T16" i="775"/>
  <c r="E16" i="775"/>
  <c r="B47" i="775" s="1"/>
  <c r="C47" i="775" s="1"/>
  <c r="D110" i="775"/>
  <c r="K46" i="775"/>
  <c r="L46" i="775" s="1"/>
  <c r="C142" i="775"/>
  <c r="T15" i="775"/>
  <c r="E15" i="775"/>
  <c r="B46" i="775" s="1"/>
  <c r="C46" i="775" s="1"/>
  <c r="B137" i="775"/>
  <c r="F76" i="775"/>
  <c r="K55" i="775"/>
  <c r="L55" i="775" s="1"/>
  <c r="C151" i="775"/>
  <c r="D119" i="775"/>
  <c r="E24" i="775"/>
  <c r="B55" i="775" s="1"/>
  <c r="C55" i="775" s="1"/>
  <c r="T24" i="775"/>
  <c r="D108" i="775"/>
  <c r="K44" i="775"/>
  <c r="L44" i="775" s="1"/>
  <c r="C140" i="775"/>
  <c r="E13" i="775"/>
  <c r="B44" i="775" s="1"/>
  <c r="C44" i="775" s="1"/>
  <c r="T13" i="775"/>
  <c r="B155" i="775"/>
  <c r="F94" i="775"/>
  <c r="K53" i="775"/>
  <c r="L53" i="775" s="1"/>
  <c r="T22" i="775"/>
  <c r="E22" i="775"/>
  <c r="B53" i="775" s="1"/>
  <c r="C53" i="775" s="1"/>
  <c r="C149" i="775"/>
  <c r="D117" i="775"/>
  <c r="D118" i="775"/>
  <c r="K54" i="775"/>
  <c r="L54" i="775" s="1"/>
  <c r="T23" i="775"/>
  <c r="E23" i="775"/>
  <c r="B54" i="775" s="1"/>
  <c r="C54" i="775" s="1"/>
  <c r="C150" i="775"/>
  <c r="C145" i="775"/>
  <c r="K49" i="775"/>
  <c r="L49" i="775" s="1"/>
  <c r="D113" i="775"/>
  <c r="E18" i="775"/>
  <c r="B49" i="775" s="1"/>
  <c r="C49" i="775" s="1"/>
  <c r="T18" i="775"/>
  <c r="K59" i="775"/>
  <c r="L59" i="775" s="1"/>
  <c r="C155" i="775"/>
  <c r="E28" i="775"/>
  <c r="B59" i="775" s="1"/>
  <c r="C59" i="775" s="1"/>
  <c r="D123" i="775"/>
  <c r="T28" i="775"/>
  <c r="B144" i="775"/>
  <c r="F83" i="775"/>
  <c r="D120" i="775"/>
  <c r="K56" i="775"/>
  <c r="L56" i="775" s="1"/>
  <c r="C152" i="775"/>
  <c r="T25" i="775"/>
  <c r="E25" i="775"/>
  <c r="B56" i="775" s="1"/>
  <c r="C56" i="775" s="1"/>
  <c r="B157" i="775"/>
  <c r="F96" i="775"/>
  <c r="A16" i="775"/>
  <c r="AF15" i="775"/>
  <c r="D112" i="775"/>
  <c r="K48" i="775"/>
  <c r="L48" i="775" s="1"/>
  <c r="C144" i="775"/>
  <c r="T17" i="775"/>
  <c r="E17" i="775"/>
  <c r="B48" i="775" s="1"/>
  <c r="C48" i="775" s="1"/>
  <c r="C136" i="775"/>
  <c r="K40" i="775"/>
  <c r="L40" i="775" s="1"/>
  <c r="D104" i="775"/>
  <c r="T9" i="775"/>
  <c r="E9" i="775"/>
  <c r="B40" i="775" s="1"/>
  <c r="C40" i="775" s="1"/>
  <c r="B139" i="775"/>
  <c r="F78" i="775"/>
  <c r="K45" i="775"/>
  <c r="L45" i="775" s="1"/>
  <c r="D109" i="775"/>
  <c r="E14" i="775"/>
  <c r="B45" i="775" s="1"/>
  <c r="C45" i="775" s="1"/>
  <c r="C141" i="775"/>
  <c r="T14" i="775"/>
  <c r="B151" i="775"/>
  <c r="F90" i="775"/>
  <c r="B143" i="775"/>
  <c r="F82" i="775"/>
  <c r="B142" i="775"/>
  <c r="F81" i="775"/>
  <c r="B156" i="775"/>
  <c r="F95" i="775"/>
  <c r="B147" i="775"/>
  <c r="F86" i="775"/>
  <c r="B153" i="775"/>
  <c r="F92" i="775"/>
  <c r="C137" i="775"/>
  <c r="K41" i="775"/>
  <c r="L41" i="775" s="1"/>
  <c r="D105" i="775"/>
  <c r="T10" i="775"/>
  <c r="E10" i="775"/>
  <c r="B41" i="775" s="1"/>
  <c r="C41" i="775" s="1"/>
  <c r="B146" i="775"/>
  <c r="F85" i="775"/>
  <c r="C138" i="775"/>
  <c r="K42" i="775"/>
  <c r="L42" i="775" s="1"/>
  <c r="D106" i="775"/>
  <c r="E11" i="775"/>
  <c r="B42" i="775" s="1"/>
  <c r="C42" i="775" s="1"/>
  <c r="T11" i="775"/>
  <c r="B152" i="775"/>
  <c r="F91" i="775"/>
  <c r="B154" i="775"/>
  <c r="F93" i="775"/>
  <c r="B150" i="775"/>
  <c r="F89" i="775"/>
  <c r="B136" i="775"/>
  <c r="F75" i="775"/>
  <c r="C154" i="775"/>
  <c r="D122" i="775"/>
  <c r="K58" i="775"/>
  <c r="L58" i="775" s="1"/>
  <c r="T27" i="775"/>
  <c r="E27" i="775"/>
  <c r="B58" i="775" s="1"/>
  <c r="C58" i="775" s="1"/>
  <c r="B158" i="775"/>
  <c r="F97" i="775"/>
  <c r="B141" i="775"/>
  <c r="F80" i="775"/>
  <c r="F135" i="775"/>
  <c r="F159" i="775" s="1"/>
  <c r="N33" i="775"/>
  <c r="B138" i="775"/>
  <c r="F77" i="775"/>
  <c r="B149" i="775"/>
  <c r="F88" i="775"/>
  <c r="D124" i="775"/>
  <c r="K60" i="775"/>
  <c r="L60" i="775" s="1"/>
  <c r="T29" i="775"/>
  <c r="E29" i="775"/>
  <c r="B60" i="775" s="1"/>
  <c r="C60" i="775" s="1"/>
  <c r="C156" i="775"/>
  <c r="K51" i="775"/>
  <c r="L51" i="775" s="1"/>
  <c r="C147" i="775"/>
  <c r="D115" i="775"/>
  <c r="E20" i="775"/>
  <c r="B51" i="775" s="1"/>
  <c r="C51" i="775" s="1"/>
  <c r="T20" i="775"/>
  <c r="B145" i="775"/>
  <c r="F84" i="775"/>
  <c r="C153" i="775"/>
  <c r="K57" i="775"/>
  <c r="L57" i="775" s="1"/>
  <c r="E26" i="775"/>
  <c r="B57" i="775" s="1"/>
  <c r="C57" i="775" s="1"/>
  <c r="D121" i="775"/>
  <c r="T26" i="775"/>
  <c r="C146" i="775"/>
  <c r="D114" i="775"/>
  <c r="K50" i="775"/>
  <c r="L50" i="775" s="1"/>
  <c r="T19" i="775"/>
  <c r="E19" i="775"/>
  <c r="B50" i="775" s="1"/>
  <c r="C50" i="775" s="1"/>
  <c r="AE8" i="775"/>
  <c r="O8" i="775"/>
  <c r="AA33" i="775"/>
  <c r="AG8" i="775"/>
  <c r="AG32" i="775" s="1"/>
  <c r="B148" i="774"/>
  <c r="F87" i="774"/>
  <c r="C146" i="774"/>
  <c r="D114" i="774"/>
  <c r="K50" i="774"/>
  <c r="L50" i="774" s="1"/>
  <c r="E19" i="774"/>
  <c r="B50" i="774" s="1"/>
  <c r="C50" i="774" s="1"/>
  <c r="T19" i="774"/>
  <c r="AA33" i="774"/>
  <c r="O8" i="774"/>
  <c r="AG8" i="774"/>
  <c r="AG32" i="774" s="1"/>
  <c r="AE8" i="774"/>
  <c r="B144" i="774"/>
  <c r="F83" i="774"/>
  <c r="T23" i="774"/>
  <c r="E23" i="774"/>
  <c r="B54" i="774" s="1"/>
  <c r="C54" i="774" s="1"/>
  <c r="C150" i="774"/>
  <c r="D118" i="774"/>
  <c r="K54" i="774"/>
  <c r="L54" i="774" s="1"/>
  <c r="B136" i="774"/>
  <c r="F75" i="774"/>
  <c r="B149" i="774"/>
  <c r="F88" i="774"/>
  <c r="T29" i="774"/>
  <c r="E29" i="774"/>
  <c r="B60" i="774" s="1"/>
  <c r="C60" i="774" s="1"/>
  <c r="C156" i="774"/>
  <c r="D124" i="774"/>
  <c r="K60" i="774"/>
  <c r="L60" i="774" s="1"/>
  <c r="T18" i="774"/>
  <c r="E18" i="774"/>
  <c r="B49" i="774" s="1"/>
  <c r="C49" i="774" s="1"/>
  <c r="C145" i="774"/>
  <c r="D113" i="774"/>
  <c r="K49" i="774"/>
  <c r="L49" i="774" s="1"/>
  <c r="B137" i="774"/>
  <c r="F76" i="774"/>
  <c r="T31" i="774"/>
  <c r="E31" i="774"/>
  <c r="B62" i="774" s="1"/>
  <c r="C62" i="774" s="1"/>
  <c r="C158" i="774"/>
  <c r="D126" i="774"/>
  <c r="K62" i="774"/>
  <c r="L62" i="774" s="1"/>
  <c r="C148" i="774"/>
  <c r="T21" i="774"/>
  <c r="E21" i="774"/>
  <c r="B52" i="774" s="1"/>
  <c r="C52" i="774" s="1"/>
  <c r="D116" i="774"/>
  <c r="K52" i="774"/>
  <c r="L52" i="774" s="1"/>
  <c r="F77" i="774"/>
  <c r="B138" i="774"/>
  <c r="T30" i="774"/>
  <c r="E30" i="774"/>
  <c r="B61" i="774" s="1"/>
  <c r="C61" i="774" s="1"/>
  <c r="D125" i="774"/>
  <c r="C157" i="774"/>
  <c r="K61" i="774"/>
  <c r="L61" i="774" s="1"/>
  <c r="B143" i="774"/>
  <c r="F82" i="774"/>
  <c r="C137" i="774"/>
  <c r="D105" i="774"/>
  <c r="K41" i="774"/>
  <c r="L41" i="774" s="1"/>
  <c r="E10" i="774"/>
  <c r="B41" i="774" s="1"/>
  <c r="C41" i="774" s="1"/>
  <c r="T10" i="774"/>
  <c r="D106" i="774"/>
  <c r="E11" i="774"/>
  <c r="B42" i="774" s="1"/>
  <c r="C42" i="774" s="1"/>
  <c r="T11" i="774"/>
  <c r="K42" i="774"/>
  <c r="L42" i="774" s="1"/>
  <c r="C138" i="774"/>
  <c r="B146" i="774"/>
  <c r="F85" i="774"/>
  <c r="C139" i="774"/>
  <c r="D107" i="774"/>
  <c r="K43" i="774"/>
  <c r="L43" i="774" s="1"/>
  <c r="E12" i="774"/>
  <c r="B43" i="774" s="1"/>
  <c r="C43" i="774" s="1"/>
  <c r="T12" i="774"/>
  <c r="C143" i="774"/>
  <c r="D111" i="774"/>
  <c r="E16" i="774"/>
  <c r="B47" i="774" s="1"/>
  <c r="C47" i="774" s="1"/>
  <c r="K47" i="774"/>
  <c r="L47" i="774" s="1"/>
  <c r="T16" i="774"/>
  <c r="C152" i="774"/>
  <c r="T25" i="774"/>
  <c r="E25" i="774"/>
  <c r="B56" i="774" s="1"/>
  <c r="C56" i="774" s="1"/>
  <c r="D120" i="774"/>
  <c r="K56" i="774"/>
  <c r="L56" i="774" s="1"/>
  <c r="T28" i="774"/>
  <c r="E28" i="774"/>
  <c r="B59" i="774" s="1"/>
  <c r="C59" i="774" s="1"/>
  <c r="C155" i="774"/>
  <c r="K59" i="774"/>
  <c r="L59" i="774" s="1"/>
  <c r="D123" i="774"/>
  <c r="B139" i="774"/>
  <c r="F78" i="774"/>
  <c r="T26" i="774"/>
  <c r="E26" i="774"/>
  <c r="B57" i="774" s="1"/>
  <c r="C57" i="774" s="1"/>
  <c r="C153" i="774"/>
  <c r="K57" i="774"/>
  <c r="L57" i="774" s="1"/>
  <c r="D121" i="774"/>
  <c r="B151" i="774"/>
  <c r="F90" i="774"/>
  <c r="B157" i="774"/>
  <c r="F96" i="774"/>
  <c r="C144" i="774"/>
  <c r="D112" i="774"/>
  <c r="K48" i="774"/>
  <c r="L48" i="774" s="1"/>
  <c r="E17" i="774"/>
  <c r="B48" i="774" s="1"/>
  <c r="C48" i="774" s="1"/>
  <c r="T17" i="774"/>
  <c r="B152" i="774"/>
  <c r="F91" i="774"/>
  <c r="B154" i="774"/>
  <c r="F93" i="774"/>
  <c r="B147" i="774"/>
  <c r="F86" i="774"/>
  <c r="B155" i="774"/>
  <c r="F94" i="774"/>
  <c r="D110" i="774"/>
  <c r="C142" i="774"/>
  <c r="K46" i="774"/>
  <c r="L46" i="774" s="1"/>
  <c r="E15" i="774"/>
  <c r="B46" i="774" s="1"/>
  <c r="C46" i="774" s="1"/>
  <c r="T15" i="774"/>
  <c r="B153" i="774"/>
  <c r="F92" i="774"/>
  <c r="T24" i="774"/>
  <c r="E24" i="774"/>
  <c r="B55" i="774" s="1"/>
  <c r="C55" i="774" s="1"/>
  <c r="K55" i="774"/>
  <c r="L55" i="774" s="1"/>
  <c r="C151" i="774"/>
  <c r="D119" i="774"/>
  <c r="B141" i="774"/>
  <c r="F80" i="774"/>
  <c r="B158" i="774"/>
  <c r="F97" i="774"/>
  <c r="T27" i="774"/>
  <c r="E27" i="774"/>
  <c r="B58" i="774" s="1"/>
  <c r="C58" i="774" s="1"/>
  <c r="C154" i="774"/>
  <c r="D122" i="774"/>
  <c r="K58" i="774"/>
  <c r="L58" i="774" s="1"/>
  <c r="B140" i="774"/>
  <c r="F79" i="774"/>
  <c r="B142" i="774"/>
  <c r="F81" i="774"/>
  <c r="C141" i="774"/>
  <c r="T14" i="774"/>
  <c r="D109" i="774"/>
  <c r="E14" i="774"/>
  <c r="B45" i="774" s="1"/>
  <c r="C45" i="774" s="1"/>
  <c r="K45" i="774"/>
  <c r="L45" i="774" s="1"/>
  <c r="C136" i="774"/>
  <c r="K40" i="774"/>
  <c r="L40" i="774" s="1"/>
  <c r="D104" i="774"/>
  <c r="E9" i="774"/>
  <c r="B40" i="774" s="1"/>
  <c r="C40" i="774" s="1"/>
  <c r="T9" i="774"/>
  <c r="AF13" i="774"/>
  <c r="A14" i="774"/>
  <c r="C147" i="774"/>
  <c r="T20" i="774"/>
  <c r="E20" i="774"/>
  <c r="B51" i="774" s="1"/>
  <c r="C51" i="774" s="1"/>
  <c r="K51" i="774"/>
  <c r="L51" i="774" s="1"/>
  <c r="D115" i="774"/>
  <c r="C140" i="774"/>
  <c r="T13" i="774"/>
  <c r="E13" i="774"/>
  <c r="B44" i="774" s="1"/>
  <c r="C44" i="774" s="1"/>
  <c r="K44" i="774"/>
  <c r="L44" i="774" s="1"/>
  <c r="D108" i="774"/>
  <c r="B150" i="774"/>
  <c r="F89" i="774"/>
  <c r="T22" i="774"/>
  <c r="E22" i="774"/>
  <c r="B53" i="774" s="1"/>
  <c r="C53" i="774" s="1"/>
  <c r="C149" i="774"/>
  <c r="D117" i="774"/>
  <c r="K53" i="774"/>
  <c r="L53" i="774" s="1"/>
  <c r="B156" i="774"/>
  <c r="F95" i="774"/>
  <c r="B145" i="774"/>
  <c r="F84" i="774"/>
  <c r="AE33" i="773"/>
  <c r="I135" i="773"/>
  <c r="AF16" i="773"/>
  <c r="A17" i="773"/>
  <c r="F135" i="773"/>
  <c r="F159" i="773" s="1"/>
  <c r="N33" i="773"/>
  <c r="O33" i="773"/>
  <c r="M8" i="773"/>
  <c r="E149" i="772"/>
  <c r="C22" i="772"/>
  <c r="B22" i="772"/>
  <c r="E138" i="772"/>
  <c r="C11" i="772"/>
  <c r="B11" i="772"/>
  <c r="E139" i="772"/>
  <c r="C12" i="772"/>
  <c r="B12" i="772"/>
  <c r="C27" i="772"/>
  <c r="E154" i="772"/>
  <c r="B27" i="772"/>
  <c r="E137" i="772"/>
  <c r="C10" i="772"/>
  <c r="B10" i="772"/>
  <c r="E156" i="772"/>
  <c r="C29" i="772"/>
  <c r="B29" i="772"/>
  <c r="E142" i="772"/>
  <c r="C15" i="772"/>
  <c r="B15" i="772"/>
  <c r="E148" i="772"/>
  <c r="C21" i="772"/>
  <c r="B21" i="772"/>
  <c r="E136" i="772"/>
  <c r="B9" i="772"/>
  <c r="C9" i="772"/>
  <c r="E144" i="772"/>
  <c r="C17" i="772"/>
  <c r="B17" i="772"/>
  <c r="E143" i="772"/>
  <c r="C16" i="772"/>
  <c r="B16" i="772"/>
  <c r="E152" i="772"/>
  <c r="C25" i="772"/>
  <c r="B25" i="772"/>
  <c r="E158" i="772"/>
  <c r="C31" i="772"/>
  <c r="B31" i="772"/>
  <c r="C24" i="772"/>
  <c r="E151" i="772"/>
  <c r="B24" i="772"/>
  <c r="AF15" i="772"/>
  <c r="A16" i="772"/>
  <c r="E145" i="772"/>
  <c r="C18" i="772"/>
  <c r="B18" i="772"/>
  <c r="AI32" i="772"/>
  <c r="AA8" i="772"/>
  <c r="E147" i="772"/>
  <c r="C20" i="772"/>
  <c r="B20" i="772"/>
  <c r="C28" i="772"/>
  <c r="E155" i="772"/>
  <c r="B28" i="772"/>
  <c r="E140" i="772"/>
  <c r="B13" i="772"/>
  <c r="C13" i="772"/>
  <c r="C26" i="772"/>
  <c r="E153" i="772"/>
  <c r="B26" i="772"/>
  <c r="E150" i="772"/>
  <c r="C23" i="772"/>
  <c r="B23" i="772"/>
  <c r="C30" i="772"/>
  <c r="E157" i="772"/>
  <c r="B30" i="772"/>
  <c r="E141" i="772"/>
  <c r="C14" i="772"/>
  <c r="B14" i="772"/>
  <c r="P33" i="772"/>
  <c r="N8" i="772"/>
  <c r="E146" i="772"/>
  <c r="C19" i="772"/>
  <c r="B19" i="772"/>
  <c r="D87" i="763"/>
  <c r="B98" i="763"/>
  <c r="D91" i="763"/>
  <c r="D81" i="763"/>
  <c r="D85" i="763"/>
  <c r="D89" i="763"/>
  <c r="D93" i="763"/>
  <c r="D95" i="763"/>
  <c r="D83" i="763"/>
  <c r="AG23" i="771"/>
  <c r="AG17" i="771"/>
  <c r="AG11" i="771"/>
  <c r="O30" i="771"/>
  <c r="M30" i="771" s="1"/>
  <c r="C30" i="771" s="1"/>
  <c r="AE30" i="771"/>
  <c r="I157" i="771" s="1"/>
  <c r="O20" i="771"/>
  <c r="M20" i="771" s="1"/>
  <c r="AE28" i="771"/>
  <c r="I155" i="771" s="1"/>
  <c r="O19" i="771"/>
  <c r="M19" i="771" s="1"/>
  <c r="O18" i="771"/>
  <c r="M18" i="771" s="1"/>
  <c r="O9" i="771"/>
  <c r="M9" i="771" s="1"/>
  <c r="AG25" i="771"/>
  <c r="AE18" i="771"/>
  <c r="I145" i="771" s="1"/>
  <c r="O22" i="771"/>
  <c r="M22" i="771" s="1"/>
  <c r="E149" i="771" s="1"/>
  <c r="AE25" i="771"/>
  <c r="I152" i="771" s="1"/>
  <c r="AG16" i="770"/>
  <c r="AG24" i="770"/>
  <c r="AG22" i="770"/>
  <c r="AG14" i="770"/>
  <c r="AG30" i="770"/>
  <c r="AG25" i="770"/>
  <c r="O14" i="770"/>
  <c r="M14" i="770" s="1"/>
  <c r="C14" i="770" s="1"/>
  <c r="O19" i="770"/>
  <c r="M19" i="770" s="1"/>
  <c r="O17" i="770"/>
  <c r="M17" i="770" s="1"/>
  <c r="O30" i="770"/>
  <c r="M30" i="770" s="1"/>
  <c r="E157" i="770" s="1"/>
  <c r="O22" i="770"/>
  <c r="M22" i="770" s="1"/>
  <c r="C22" i="770" s="1"/>
  <c r="O9" i="770"/>
  <c r="M9" i="770" s="1"/>
  <c r="B9" i="770" s="1"/>
  <c r="AG19" i="770"/>
  <c r="AE30" i="770"/>
  <c r="I157" i="770" s="1"/>
  <c r="AE9" i="770"/>
  <c r="I136" i="770" s="1"/>
  <c r="O24" i="770"/>
  <c r="M24" i="770" s="1"/>
  <c r="AB33" i="767"/>
  <c r="P8" i="767"/>
  <c r="N8" i="767" s="1"/>
  <c r="AB33" i="769"/>
  <c r="AG26" i="770"/>
  <c r="AG28" i="770"/>
  <c r="AG15" i="770"/>
  <c r="AG17" i="770"/>
  <c r="AE29" i="770"/>
  <c r="I156" i="770" s="1"/>
  <c r="AH32" i="770"/>
  <c r="AG21" i="771"/>
  <c r="AG12" i="771"/>
  <c r="AG27" i="771"/>
  <c r="AB33" i="771"/>
  <c r="AG29" i="771"/>
  <c r="AE15" i="771"/>
  <c r="I142" i="771" s="1"/>
  <c r="AG19" i="771"/>
  <c r="AE31" i="771"/>
  <c r="I158" i="771" s="1"/>
  <c r="AH32" i="771"/>
  <c r="AE9" i="771"/>
  <c r="I136" i="771" s="1"/>
  <c r="O16" i="771"/>
  <c r="M16" i="771" s="1"/>
  <c r="E143" i="771" s="1"/>
  <c r="AE16" i="771"/>
  <c r="I143" i="771" s="1"/>
  <c r="AG28" i="771"/>
  <c r="AG10" i="771"/>
  <c r="AE29" i="771"/>
  <c r="I156" i="771" s="1"/>
  <c r="C11" i="771"/>
  <c r="B11" i="771"/>
  <c r="E138" i="771"/>
  <c r="C28" i="771"/>
  <c r="E155" i="771"/>
  <c r="B28" i="771"/>
  <c r="E137" i="771"/>
  <c r="C10" i="771"/>
  <c r="B10" i="771"/>
  <c r="E144" i="771"/>
  <c r="B17" i="771"/>
  <c r="C17" i="771"/>
  <c r="E142" i="771"/>
  <c r="B15" i="771"/>
  <c r="C15" i="771"/>
  <c r="AF11" i="771"/>
  <c r="A12" i="771"/>
  <c r="C26" i="771"/>
  <c r="E153" i="771"/>
  <c r="B26" i="771"/>
  <c r="E145" i="771"/>
  <c r="C18" i="771"/>
  <c r="B18" i="771"/>
  <c r="AI32" i="771"/>
  <c r="AA8" i="771"/>
  <c r="E141" i="771"/>
  <c r="C14" i="771"/>
  <c r="B14" i="771"/>
  <c r="E152" i="771"/>
  <c r="C25" i="771"/>
  <c r="B25" i="771"/>
  <c r="E158" i="771"/>
  <c r="C31" i="771"/>
  <c r="B31" i="771"/>
  <c r="E139" i="771"/>
  <c r="C12" i="771"/>
  <c r="B12" i="771"/>
  <c r="E148" i="771"/>
  <c r="C21" i="771"/>
  <c r="B21" i="771"/>
  <c r="C24" i="771"/>
  <c r="E151" i="771"/>
  <c r="B24" i="771"/>
  <c r="E147" i="771"/>
  <c r="C20" i="771"/>
  <c r="B20" i="771"/>
  <c r="C27" i="771"/>
  <c r="B27" i="771"/>
  <c r="E154" i="771"/>
  <c r="E136" i="771"/>
  <c r="C9" i="771"/>
  <c r="B9" i="771"/>
  <c r="C19" i="771"/>
  <c r="B19" i="771"/>
  <c r="E146" i="771"/>
  <c r="E140" i="771"/>
  <c r="C13" i="771"/>
  <c r="B13" i="771"/>
  <c r="P33" i="771"/>
  <c r="N8" i="771"/>
  <c r="E150" i="771"/>
  <c r="C23" i="771"/>
  <c r="B23" i="771"/>
  <c r="E156" i="771"/>
  <c r="C29" i="771"/>
  <c r="B29" i="771"/>
  <c r="E143" i="770"/>
  <c r="C16" i="770"/>
  <c r="B16" i="770"/>
  <c r="E152" i="770"/>
  <c r="C25" i="770"/>
  <c r="B25" i="770"/>
  <c r="B29" i="770"/>
  <c r="E156" i="770"/>
  <c r="C29" i="770"/>
  <c r="AG31" i="770"/>
  <c r="B28" i="770"/>
  <c r="E155" i="770"/>
  <c r="C28" i="770"/>
  <c r="AG18" i="770"/>
  <c r="E141" i="770"/>
  <c r="B27" i="770"/>
  <c r="C27" i="770"/>
  <c r="E154" i="770"/>
  <c r="E150" i="770"/>
  <c r="B23" i="770"/>
  <c r="C23" i="770"/>
  <c r="E145" i="770"/>
  <c r="C18" i="770"/>
  <c r="B18" i="770"/>
  <c r="E146" i="770"/>
  <c r="C19" i="770"/>
  <c r="B19" i="770"/>
  <c r="AG27" i="770"/>
  <c r="AG29" i="770"/>
  <c r="AG21" i="770"/>
  <c r="AG23" i="770"/>
  <c r="AG10" i="770"/>
  <c r="E139" i="770"/>
  <c r="C12" i="770"/>
  <c r="B12" i="770"/>
  <c r="C17" i="770"/>
  <c r="E144" i="770"/>
  <c r="B17" i="770"/>
  <c r="E142" i="770"/>
  <c r="C15" i="770"/>
  <c r="B15" i="770"/>
  <c r="C9" i="770"/>
  <c r="P8" i="770"/>
  <c r="AB33" i="770"/>
  <c r="E148" i="770"/>
  <c r="C21" i="770"/>
  <c r="B21" i="770"/>
  <c r="E137" i="770"/>
  <c r="C10" i="770"/>
  <c r="B10" i="770"/>
  <c r="E147" i="770"/>
  <c r="B20" i="770"/>
  <c r="C20" i="770"/>
  <c r="E151" i="770"/>
  <c r="C24" i="770"/>
  <c r="B24" i="770"/>
  <c r="AG11" i="770"/>
  <c r="B22" i="770"/>
  <c r="C11" i="770"/>
  <c r="B11" i="770"/>
  <c r="E138" i="770"/>
  <c r="B30" i="770"/>
  <c r="C30" i="770"/>
  <c r="B13" i="770"/>
  <c r="E140" i="770"/>
  <c r="C13" i="770"/>
  <c r="AG12" i="770"/>
  <c r="AI32" i="770"/>
  <c r="AA8" i="770"/>
  <c r="E158" i="770"/>
  <c r="B31" i="770"/>
  <c r="C31" i="770"/>
  <c r="B26" i="770"/>
  <c r="E153" i="770"/>
  <c r="C26" i="770"/>
  <c r="A13" i="770"/>
  <c r="AF12" i="770"/>
  <c r="AE15" i="769"/>
  <c r="I142" i="769" s="1"/>
  <c r="O15" i="769"/>
  <c r="M15" i="769" s="1"/>
  <c r="AG15" i="769"/>
  <c r="AG21" i="769"/>
  <c r="O21" i="769"/>
  <c r="M21" i="769" s="1"/>
  <c r="AE21" i="769"/>
  <c r="I148" i="769" s="1"/>
  <c r="O25" i="769"/>
  <c r="M25" i="769" s="1"/>
  <c r="AG25" i="769"/>
  <c r="AE25" i="769"/>
  <c r="I152" i="769" s="1"/>
  <c r="AE28" i="769"/>
  <c r="I155" i="769" s="1"/>
  <c r="O28" i="769"/>
  <c r="M28" i="769" s="1"/>
  <c r="AG28" i="769"/>
  <c r="AG12" i="769"/>
  <c r="AE12" i="769"/>
  <c r="I139" i="769" s="1"/>
  <c r="O12" i="769"/>
  <c r="M12" i="769" s="1"/>
  <c r="AG10" i="769"/>
  <c r="O10" i="769"/>
  <c r="M10" i="769" s="1"/>
  <c r="AE10" i="769"/>
  <c r="I137" i="769" s="1"/>
  <c r="AG29" i="769"/>
  <c r="O29" i="769"/>
  <c r="M29" i="769" s="1"/>
  <c r="AE29" i="769"/>
  <c r="I156" i="769" s="1"/>
  <c r="AE24" i="769"/>
  <c r="I151" i="769" s="1"/>
  <c r="O24" i="769"/>
  <c r="M24" i="769" s="1"/>
  <c r="AG24" i="769"/>
  <c r="AE18" i="769"/>
  <c r="I145" i="769" s="1"/>
  <c r="O18" i="769"/>
  <c r="M18" i="769" s="1"/>
  <c r="AG18" i="769"/>
  <c r="AG19" i="769"/>
  <c r="O19" i="769"/>
  <c r="M19" i="769" s="1"/>
  <c r="AE19" i="769"/>
  <c r="I146" i="769" s="1"/>
  <c r="AE14" i="769"/>
  <c r="I141" i="769" s="1"/>
  <c r="O14" i="769"/>
  <c r="M14" i="769" s="1"/>
  <c r="AG14" i="769"/>
  <c r="AE26" i="769"/>
  <c r="I153" i="769" s="1"/>
  <c r="O26" i="769"/>
  <c r="M26" i="769" s="1"/>
  <c r="AG26" i="769"/>
  <c r="AE11" i="769"/>
  <c r="I138" i="769" s="1"/>
  <c r="O11" i="769"/>
  <c r="M11" i="769" s="1"/>
  <c r="AG11" i="769"/>
  <c r="AG31" i="769"/>
  <c r="O31" i="769"/>
  <c r="M31" i="769" s="1"/>
  <c r="AE31" i="769"/>
  <c r="I158" i="769" s="1"/>
  <c r="AE22" i="769"/>
  <c r="I149" i="769" s="1"/>
  <c r="O22" i="769"/>
  <c r="M22" i="769" s="1"/>
  <c r="AG22" i="769"/>
  <c r="P33" i="769"/>
  <c r="N8" i="769"/>
  <c r="O23" i="769"/>
  <c r="M23" i="769" s="1"/>
  <c r="AG23" i="769"/>
  <c r="AE23" i="769"/>
  <c r="I150" i="769" s="1"/>
  <c r="AG20" i="769"/>
  <c r="AE20" i="769"/>
  <c r="I147" i="769" s="1"/>
  <c r="O20" i="769"/>
  <c r="M20" i="769" s="1"/>
  <c r="AE30" i="769"/>
  <c r="I157" i="769" s="1"/>
  <c r="O30" i="769"/>
  <c r="M30" i="769" s="1"/>
  <c r="AG30" i="769"/>
  <c r="AG13" i="769"/>
  <c r="O13" i="769"/>
  <c r="M13" i="769" s="1"/>
  <c r="AE13" i="769"/>
  <c r="I140" i="769" s="1"/>
  <c r="AE16" i="769"/>
  <c r="I143" i="769" s="1"/>
  <c r="O16" i="769"/>
  <c r="M16" i="769" s="1"/>
  <c r="AG16" i="769"/>
  <c r="AE9" i="769"/>
  <c r="I136" i="769" s="1"/>
  <c r="O9" i="769"/>
  <c r="M9" i="769" s="1"/>
  <c r="AG9" i="769"/>
  <c r="AF11" i="769"/>
  <c r="A12" i="769"/>
  <c r="AE27" i="769"/>
  <c r="I154" i="769" s="1"/>
  <c r="AG27" i="769"/>
  <c r="O27" i="769"/>
  <c r="M27" i="769" s="1"/>
  <c r="AH32" i="769"/>
  <c r="AI8" i="769"/>
  <c r="O17" i="769"/>
  <c r="M17" i="769" s="1"/>
  <c r="AG17" i="769"/>
  <c r="AE17" i="769"/>
  <c r="I144" i="769" s="1"/>
  <c r="AF12" i="768"/>
  <c r="A13" i="768"/>
  <c r="AG29" i="768"/>
  <c r="AE29" i="768"/>
  <c r="I156" i="768" s="1"/>
  <c r="O29" i="768"/>
  <c r="M29" i="768" s="1"/>
  <c r="AG18" i="768"/>
  <c r="AE18" i="768"/>
  <c r="I145" i="768" s="1"/>
  <c r="O18" i="768"/>
  <c r="M18" i="768" s="1"/>
  <c r="O14" i="768"/>
  <c r="M14" i="768" s="1"/>
  <c r="AG14" i="768"/>
  <c r="AE14" i="768"/>
  <c r="I141" i="768" s="1"/>
  <c r="AG24" i="768"/>
  <c r="AE24" i="768"/>
  <c r="I151" i="768" s="1"/>
  <c r="O24" i="768"/>
  <c r="M24" i="768" s="1"/>
  <c r="AG17" i="768"/>
  <c r="AE17" i="768"/>
  <c r="I144" i="768" s="1"/>
  <c r="O17" i="768"/>
  <c r="M17" i="768" s="1"/>
  <c r="AG26" i="768"/>
  <c r="AE26" i="768"/>
  <c r="I153" i="768" s="1"/>
  <c r="O26" i="768"/>
  <c r="M26" i="768" s="1"/>
  <c r="AG22" i="768"/>
  <c r="O22" i="768"/>
  <c r="M22" i="768" s="1"/>
  <c r="AE22" i="768"/>
  <c r="I149" i="768" s="1"/>
  <c r="AG30" i="768"/>
  <c r="AE30" i="768"/>
  <c r="I157" i="768" s="1"/>
  <c r="O30" i="768"/>
  <c r="M30" i="768" s="1"/>
  <c r="AE19" i="768"/>
  <c r="I146" i="768" s="1"/>
  <c r="O19" i="768"/>
  <c r="M19" i="768" s="1"/>
  <c r="AG19" i="768"/>
  <c r="AG20" i="768"/>
  <c r="AE20" i="768"/>
  <c r="I147" i="768" s="1"/>
  <c r="O20" i="768"/>
  <c r="M20" i="768" s="1"/>
  <c r="AG15" i="768"/>
  <c r="AE15" i="768"/>
  <c r="I142" i="768" s="1"/>
  <c r="O15" i="768"/>
  <c r="M15" i="768" s="1"/>
  <c r="AG10" i="768"/>
  <c r="AE10" i="768"/>
  <c r="I137" i="768" s="1"/>
  <c r="O10" i="768"/>
  <c r="M10" i="768" s="1"/>
  <c r="AG25" i="768"/>
  <c r="AE25" i="768"/>
  <c r="I152" i="768" s="1"/>
  <c r="O25" i="768"/>
  <c r="M25" i="768" s="1"/>
  <c r="AG28" i="768"/>
  <c r="AE28" i="768"/>
  <c r="I155" i="768" s="1"/>
  <c r="O28" i="768"/>
  <c r="M28" i="768" s="1"/>
  <c r="AG23" i="768"/>
  <c r="O23" i="768"/>
  <c r="M23" i="768" s="1"/>
  <c r="AE23" i="768"/>
  <c r="I150" i="768" s="1"/>
  <c r="AB33" i="768"/>
  <c r="P8" i="768"/>
  <c r="O16" i="768"/>
  <c r="M16" i="768" s="1"/>
  <c r="AG16" i="768"/>
  <c r="AE16" i="768"/>
  <c r="I143" i="768" s="1"/>
  <c r="AE12" i="768"/>
  <c r="I139" i="768" s="1"/>
  <c r="O12" i="768"/>
  <c r="M12" i="768" s="1"/>
  <c r="AG12" i="768"/>
  <c r="AG27" i="768"/>
  <c r="AE27" i="768"/>
  <c r="I154" i="768" s="1"/>
  <c r="O27" i="768"/>
  <c r="M27" i="768" s="1"/>
  <c r="AG13" i="768"/>
  <c r="AE13" i="768"/>
  <c r="I140" i="768" s="1"/>
  <c r="O13" i="768"/>
  <c r="M13" i="768" s="1"/>
  <c r="AG31" i="768"/>
  <c r="AE31" i="768"/>
  <c r="I158" i="768" s="1"/>
  <c r="O31" i="768"/>
  <c r="M31" i="768" s="1"/>
  <c r="AG11" i="768"/>
  <c r="AE11" i="768"/>
  <c r="I138" i="768" s="1"/>
  <c r="O11" i="768"/>
  <c r="M11" i="768" s="1"/>
  <c r="AG9" i="768"/>
  <c r="AE9" i="768"/>
  <c r="I136" i="768" s="1"/>
  <c r="O9" i="768"/>
  <c r="M9" i="768" s="1"/>
  <c r="AE21" i="768"/>
  <c r="I148" i="768" s="1"/>
  <c r="O21" i="768"/>
  <c r="M21" i="768" s="1"/>
  <c r="AG21" i="768"/>
  <c r="AH32" i="768"/>
  <c r="AI8" i="768"/>
  <c r="AG10" i="767"/>
  <c r="AE10" i="767"/>
  <c r="I137" i="767" s="1"/>
  <c r="O10" i="767"/>
  <c r="M10" i="767" s="1"/>
  <c r="AG20" i="767"/>
  <c r="AE20" i="767"/>
  <c r="I147" i="767" s="1"/>
  <c r="O20" i="767"/>
  <c r="M20" i="767" s="1"/>
  <c r="AG15" i="767"/>
  <c r="AE15" i="767"/>
  <c r="I142" i="767" s="1"/>
  <c r="O15" i="767"/>
  <c r="M15" i="767" s="1"/>
  <c r="AG18" i="767"/>
  <c r="AE18" i="767"/>
  <c r="I145" i="767" s="1"/>
  <c r="O18" i="767"/>
  <c r="M18" i="767" s="1"/>
  <c r="AG28" i="767"/>
  <c r="AE28" i="767"/>
  <c r="I155" i="767" s="1"/>
  <c r="O28" i="767"/>
  <c r="M28" i="767" s="1"/>
  <c r="O23" i="767"/>
  <c r="M23" i="767" s="1"/>
  <c r="AG23" i="767"/>
  <c r="AE23" i="767"/>
  <c r="I150" i="767" s="1"/>
  <c r="AG26" i="767"/>
  <c r="AE26" i="767"/>
  <c r="I153" i="767" s="1"/>
  <c r="O26" i="767"/>
  <c r="M26" i="767" s="1"/>
  <c r="AG13" i="767"/>
  <c r="AE13" i="767"/>
  <c r="I140" i="767" s="1"/>
  <c r="O13" i="767"/>
  <c r="M13" i="767" s="1"/>
  <c r="AG31" i="767"/>
  <c r="AE31" i="767"/>
  <c r="I158" i="767" s="1"/>
  <c r="O31" i="767"/>
  <c r="M31" i="767" s="1"/>
  <c r="AH32" i="767"/>
  <c r="AI8" i="767"/>
  <c r="AG17" i="767"/>
  <c r="AE17" i="767"/>
  <c r="I144" i="767" s="1"/>
  <c r="O17" i="767"/>
  <c r="M17" i="767" s="1"/>
  <c r="AG21" i="767"/>
  <c r="AE21" i="767"/>
  <c r="I148" i="767" s="1"/>
  <c r="O21" i="767"/>
  <c r="M21" i="767" s="1"/>
  <c r="A13" i="767"/>
  <c r="AF12" i="767"/>
  <c r="AG16" i="767"/>
  <c r="O16" i="767"/>
  <c r="M16" i="767" s="1"/>
  <c r="AE16" i="767"/>
  <c r="I143" i="767" s="1"/>
  <c r="AG24" i="767"/>
  <c r="AE24" i="767"/>
  <c r="I151" i="767" s="1"/>
  <c r="O24" i="767"/>
  <c r="M24" i="767" s="1"/>
  <c r="AE19" i="767"/>
  <c r="I146" i="767" s="1"/>
  <c r="O19" i="767"/>
  <c r="M19" i="767" s="1"/>
  <c r="AG19" i="767"/>
  <c r="AG14" i="767"/>
  <c r="AE14" i="767"/>
  <c r="I141" i="767" s="1"/>
  <c r="O14" i="767"/>
  <c r="M14" i="767" s="1"/>
  <c r="AG29" i="767"/>
  <c r="AE29" i="767"/>
  <c r="I156" i="767" s="1"/>
  <c r="O29" i="767"/>
  <c r="M29" i="767" s="1"/>
  <c r="AG9" i="767"/>
  <c r="O9" i="767"/>
  <c r="M9" i="767" s="1"/>
  <c r="AE9" i="767"/>
  <c r="I136" i="767" s="1"/>
  <c r="AG27" i="767"/>
  <c r="AE27" i="767"/>
  <c r="I154" i="767" s="1"/>
  <c r="O27" i="767"/>
  <c r="M27" i="767" s="1"/>
  <c r="AE22" i="767"/>
  <c r="I149" i="767" s="1"/>
  <c r="O22" i="767"/>
  <c r="M22" i="767" s="1"/>
  <c r="AG22" i="767"/>
  <c r="AG11" i="767"/>
  <c r="AE11" i="767"/>
  <c r="I138" i="767" s="1"/>
  <c r="O11" i="767"/>
  <c r="M11" i="767" s="1"/>
  <c r="AG25" i="767"/>
  <c r="AE25" i="767"/>
  <c r="I152" i="767" s="1"/>
  <c r="O25" i="767"/>
  <c r="M25" i="767" s="1"/>
  <c r="AE12" i="767"/>
  <c r="I139" i="767" s="1"/>
  <c r="O12" i="767"/>
  <c r="M12" i="767" s="1"/>
  <c r="AG12" i="767"/>
  <c r="AG30" i="767"/>
  <c r="AE30" i="767"/>
  <c r="I157" i="767" s="1"/>
  <c r="O30" i="767"/>
  <c r="M30" i="767" s="1"/>
  <c r="P33" i="767"/>
  <c r="AE13" i="766"/>
  <c r="I140" i="766" s="1"/>
  <c r="O13" i="766"/>
  <c r="M13" i="766" s="1"/>
  <c r="AG13" i="766"/>
  <c r="AI8" i="766"/>
  <c r="AH32" i="766"/>
  <c r="AG19" i="766"/>
  <c r="AE19" i="766"/>
  <c r="I146" i="766" s="1"/>
  <c r="O19" i="766"/>
  <c r="M19" i="766" s="1"/>
  <c r="O29" i="766"/>
  <c r="M29" i="766" s="1"/>
  <c r="AE29" i="766"/>
  <c r="I156" i="766" s="1"/>
  <c r="AG29" i="766"/>
  <c r="AE24" i="766"/>
  <c r="I151" i="766" s="1"/>
  <c r="O24" i="766"/>
  <c r="M24" i="766" s="1"/>
  <c r="AG24" i="766"/>
  <c r="AE30" i="766"/>
  <c r="I157" i="766" s="1"/>
  <c r="O30" i="766"/>
  <c r="M30" i="766" s="1"/>
  <c r="AG30" i="766"/>
  <c r="AE27" i="766"/>
  <c r="I154" i="766" s="1"/>
  <c r="O27" i="766"/>
  <c r="M27" i="766" s="1"/>
  <c r="AG27" i="766"/>
  <c r="AG14" i="766"/>
  <c r="AE14" i="766"/>
  <c r="I141" i="766" s="1"/>
  <c r="O14" i="766"/>
  <c r="M14" i="766" s="1"/>
  <c r="AG9" i="766"/>
  <c r="AE9" i="766"/>
  <c r="I136" i="766" s="1"/>
  <c r="O9" i="766"/>
  <c r="M9" i="766" s="1"/>
  <c r="AG12" i="766"/>
  <c r="AE12" i="766"/>
  <c r="I139" i="766" s="1"/>
  <c r="O12" i="766"/>
  <c r="M12" i="766" s="1"/>
  <c r="AG21" i="766"/>
  <c r="AE21" i="766"/>
  <c r="I148" i="766" s="1"/>
  <c r="O21" i="766"/>
  <c r="M21" i="766" s="1"/>
  <c r="AG15" i="766"/>
  <c r="AE15" i="766"/>
  <c r="I142" i="766" s="1"/>
  <c r="O15" i="766"/>
  <c r="M15" i="766" s="1"/>
  <c r="AG17" i="766"/>
  <c r="AE17" i="766"/>
  <c r="I144" i="766" s="1"/>
  <c r="O17" i="766"/>
  <c r="M17" i="766" s="1"/>
  <c r="AE20" i="766"/>
  <c r="I147" i="766" s="1"/>
  <c r="O20" i="766"/>
  <c r="M20" i="766" s="1"/>
  <c r="AG20" i="766"/>
  <c r="O23" i="766"/>
  <c r="M23" i="766" s="1"/>
  <c r="AE23" i="766"/>
  <c r="I150" i="766" s="1"/>
  <c r="AG23" i="766"/>
  <c r="AG25" i="766"/>
  <c r="O25" i="766"/>
  <c r="M25" i="766" s="1"/>
  <c r="AE25" i="766"/>
  <c r="I152" i="766" s="1"/>
  <c r="AE28" i="766"/>
  <c r="I155" i="766" s="1"/>
  <c r="O28" i="766"/>
  <c r="M28" i="766" s="1"/>
  <c r="AG28" i="766"/>
  <c r="AG16" i="766"/>
  <c r="AE16" i="766"/>
  <c r="I143" i="766" s="1"/>
  <c r="O16" i="766"/>
  <c r="M16" i="766" s="1"/>
  <c r="AG10" i="766"/>
  <c r="AE10" i="766"/>
  <c r="I137" i="766" s="1"/>
  <c r="O10" i="766"/>
  <c r="M10" i="766" s="1"/>
  <c r="AE22" i="766"/>
  <c r="I149" i="766" s="1"/>
  <c r="O22" i="766"/>
  <c r="M22" i="766" s="1"/>
  <c r="AG22" i="766"/>
  <c r="AG18" i="766"/>
  <c r="O18" i="766"/>
  <c r="M18" i="766" s="1"/>
  <c r="AE18" i="766"/>
  <c r="I145" i="766" s="1"/>
  <c r="A14" i="766"/>
  <c r="AF13" i="766"/>
  <c r="AB33" i="766"/>
  <c r="P8" i="766"/>
  <c r="AE26" i="766"/>
  <c r="I153" i="766" s="1"/>
  <c r="O26" i="766"/>
  <c r="M26" i="766" s="1"/>
  <c r="AG26" i="766"/>
  <c r="AG31" i="766"/>
  <c r="AE31" i="766"/>
  <c r="I158" i="766" s="1"/>
  <c r="O31" i="766"/>
  <c r="M31" i="766" s="1"/>
  <c r="AG11" i="766"/>
  <c r="AE11" i="766"/>
  <c r="I138" i="766" s="1"/>
  <c r="O11" i="766"/>
  <c r="M11" i="766" s="1"/>
  <c r="AO56" i="764"/>
  <c r="AB24" i="764" s="1"/>
  <c r="P24" i="764" s="1"/>
  <c r="N24" i="764" s="1"/>
  <c r="F151" i="764" s="1"/>
  <c r="AO52" i="764"/>
  <c r="AB20" i="764" s="1"/>
  <c r="P20" i="764" s="1"/>
  <c r="N20" i="764" s="1"/>
  <c r="F147" i="764" s="1"/>
  <c r="AO45" i="764"/>
  <c r="AB13" i="764" s="1"/>
  <c r="P13" i="764" s="1"/>
  <c r="N13" i="764" s="1"/>
  <c r="F140" i="764" s="1"/>
  <c r="AO42" i="764"/>
  <c r="AB10" i="764" s="1"/>
  <c r="P10" i="764" s="1"/>
  <c r="N10" i="764" s="1"/>
  <c r="F137" i="764" s="1"/>
  <c r="AO60" i="764"/>
  <c r="AB28" i="764" s="1"/>
  <c r="P28" i="764" s="1"/>
  <c r="N28" i="764" s="1"/>
  <c r="F155" i="764" s="1"/>
  <c r="AO53" i="764"/>
  <c r="AB21" i="764" s="1"/>
  <c r="P21" i="764" s="1"/>
  <c r="N21" i="764" s="1"/>
  <c r="F148" i="764" s="1"/>
  <c r="AO50" i="764"/>
  <c r="AB18" i="764" s="1"/>
  <c r="P18" i="764" s="1"/>
  <c r="N18" i="764" s="1"/>
  <c r="F145" i="764" s="1"/>
  <c r="AO61" i="764"/>
  <c r="AB29" i="764" s="1"/>
  <c r="P29" i="764" s="1"/>
  <c r="N29" i="764" s="1"/>
  <c r="F156" i="764" s="1"/>
  <c r="AO49" i="764"/>
  <c r="AB17" i="764" s="1"/>
  <c r="P17" i="764" s="1"/>
  <c r="N17" i="764" s="1"/>
  <c r="F144" i="764" s="1"/>
  <c r="AO58" i="764"/>
  <c r="AB26" i="764" s="1"/>
  <c r="P26" i="764" s="1"/>
  <c r="N26" i="764" s="1"/>
  <c r="F153" i="764" s="1"/>
  <c r="AO46" i="764"/>
  <c r="AB14" i="764" s="1"/>
  <c r="P14" i="764" s="1"/>
  <c r="N14" i="764" s="1"/>
  <c r="F141" i="764" s="1"/>
  <c r="AO40" i="764"/>
  <c r="AB8" i="764" s="1"/>
  <c r="P8" i="764" s="1"/>
  <c r="AO43" i="764"/>
  <c r="AB11" i="764" s="1"/>
  <c r="P11" i="764" s="1"/>
  <c r="N11" i="764" s="1"/>
  <c r="F138" i="764" s="1"/>
  <c r="AO54" i="764"/>
  <c r="AB22" i="764" s="1"/>
  <c r="P22" i="764" s="1"/>
  <c r="N22" i="764" s="1"/>
  <c r="F149" i="764" s="1"/>
  <c r="D97" i="764"/>
  <c r="D98" i="764"/>
  <c r="A12" i="764"/>
  <c r="AF11" i="764"/>
  <c r="AH25" i="764"/>
  <c r="AI25" i="764" s="1"/>
  <c r="AA25" i="764" s="1"/>
  <c r="AH17" i="764"/>
  <c r="AI17" i="764" s="1"/>
  <c r="AA17" i="764" s="1"/>
  <c r="AH9" i="764"/>
  <c r="AI9" i="764" s="1"/>
  <c r="AA9" i="764" s="1"/>
  <c r="AH16" i="764"/>
  <c r="AI16" i="764" s="1"/>
  <c r="AA16" i="764" s="1"/>
  <c r="AH24" i="764"/>
  <c r="AI24" i="764" s="1"/>
  <c r="AA24" i="764" s="1"/>
  <c r="AH8" i="764"/>
  <c r="AH26" i="764"/>
  <c r="AI26" i="764" s="1"/>
  <c r="AA26" i="764" s="1"/>
  <c r="AH31" i="764"/>
  <c r="AI31" i="764" s="1"/>
  <c r="AA31" i="764" s="1"/>
  <c r="AH23" i="764"/>
  <c r="AI23" i="764" s="1"/>
  <c r="AA23" i="764" s="1"/>
  <c r="AH15" i="764"/>
  <c r="AI15" i="764" s="1"/>
  <c r="AA15" i="764" s="1"/>
  <c r="AH30" i="764"/>
  <c r="AI30" i="764" s="1"/>
  <c r="AA30" i="764" s="1"/>
  <c r="AH22" i="764"/>
  <c r="AI22" i="764" s="1"/>
  <c r="AA22" i="764" s="1"/>
  <c r="AH14" i="764"/>
  <c r="AI14" i="764" s="1"/>
  <c r="AA14" i="764" s="1"/>
  <c r="AH29" i="764"/>
  <c r="AI29" i="764" s="1"/>
  <c r="AA29" i="764" s="1"/>
  <c r="AH21" i="764"/>
  <c r="AI21" i="764" s="1"/>
  <c r="AA21" i="764" s="1"/>
  <c r="AH13" i="764"/>
  <c r="AI13" i="764" s="1"/>
  <c r="AA13" i="764" s="1"/>
  <c r="AH28" i="764"/>
  <c r="AI28" i="764" s="1"/>
  <c r="AA28" i="764" s="1"/>
  <c r="AH20" i="764"/>
  <c r="AI20" i="764" s="1"/>
  <c r="AA20" i="764" s="1"/>
  <c r="AH12" i="764"/>
  <c r="AI12" i="764" s="1"/>
  <c r="AA12" i="764" s="1"/>
  <c r="AH27" i="764"/>
  <c r="AI27" i="764" s="1"/>
  <c r="AA27" i="764" s="1"/>
  <c r="AH11" i="764"/>
  <c r="AI11" i="764" s="1"/>
  <c r="AA11" i="764" s="1"/>
  <c r="AH10" i="764"/>
  <c r="AI10" i="764" s="1"/>
  <c r="AA10" i="764" s="1"/>
  <c r="AH19" i="764"/>
  <c r="AI19" i="764" s="1"/>
  <c r="AA19" i="764" s="1"/>
  <c r="AH18" i="764"/>
  <c r="AI18" i="764" s="1"/>
  <c r="AA18" i="764" s="1"/>
  <c r="AH8" i="763" a="1"/>
  <c r="BL10" i="763"/>
  <c r="BL21" i="763" s="1"/>
  <c r="D33" i="763"/>
  <c r="AF10" i="763"/>
  <c r="A11" i="763"/>
  <c r="AJ32" i="763"/>
  <c r="Q33" i="763"/>
  <c r="S33" i="763"/>
  <c r="AO40" i="763" a="1"/>
  <c r="D82" i="763"/>
  <c r="D86" i="763"/>
  <c r="D90" i="763"/>
  <c r="D94" i="763"/>
  <c r="H40" i="763"/>
  <c r="R33" i="763"/>
  <c r="H39" i="763"/>
  <c r="F63" i="763"/>
  <c r="C98" i="763"/>
  <c r="C97" i="763"/>
  <c r="D80" i="763"/>
  <c r="H41" i="763"/>
  <c r="H62" i="763"/>
  <c r="K158" i="762"/>
  <c r="G158" i="762"/>
  <c r="D158" i="762"/>
  <c r="K157" i="762"/>
  <c r="G157" i="762"/>
  <c r="D157" i="762"/>
  <c r="K156" i="762"/>
  <c r="G156" i="762"/>
  <c r="D156" i="762"/>
  <c r="K155" i="762"/>
  <c r="G155" i="762"/>
  <c r="D155" i="762"/>
  <c r="K154" i="762"/>
  <c r="G154" i="762"/>
  <c r="D154" i="762"/>
  <c r="K153" i="762"/>
  <c r="G153" i="762"/>
  <c r="D153" i="762"/>
  <c r="K152" i="762"/>
  <c r="G152" i="762"/>
  <c r="D152" i="762"/>
  <c r="K151" i="762"/>
  <c r="G151" i="762"/>
  <c r="D151" i="762"/>
  <c r="K150" i="762"/>
  <c r="G150" i="762"/>
  <c r="D150" i="762"/>
  <c r="K149" i="762"/>
  <c r="G149" i="762"/>
  <c r="D149" i="762"/>
  <c r="K148" i="762"/>
  <c r="G148" i="762"/>
  <c r="D148" i="762"/>
  <c r="K147" i="762"/>
  <c r="G147" i="762"/>
  <c r="D147" i="762"/>
  <c r="K146" i="762"/>
  <c r="G146" i="762"/>
  <c r="D146" i="762"/>
  <c r="K145" i="762"/>
  <c r="G145" i="762"/>
  <c r="D145" i="762"/>
  <c r="K144" i="762"/>
  <c r="G144" i="762"/>
  <c r="D144" i="762"/>
  <c r="K143" i="762"/>
  <c r="G143" i="762"/>
  <c r="D143" i="762"/>
  <c r="K142" i="762"/>
  <c r="G142" i="762"/>
  <c r="D142" i="762"/>
  <c r="K141" i="762"/>
  <c r="G141" i="762"/>
  <c r="D141" i="762"/>
  <c r="K140" i="762"/>
  <c r="G140" i="762"/>
  <c r="D140" i="762"/>
  <c r="K139" i="762"/>
  <c r="G139" i="762"/>
  <c r="D139" i="762"/>
  <c r="K138" i="762"/>
  <c r="G138" i="762"/>
  <c r="D138" i="762"/>
  <c r="K137" i="762"/>
  <c r="G137" i="762"/>
  <c r="D137" i="762"/>
  <c r="K136" i="762"/>
  <c r="G136" i="762"/>
  <c r="D136" i="762"/>
  <c r="A136" i="762"/>
  <c r="A137" i="762" s="1"/>
  <c r="A138" i="762" s="1"/>
  <c r="A139" i="762" s="1"/>
  <c r="A140" i="762" s="1"/>
  <c r="A141" i="762" s="1"/>
  <c r="A142" i="762" s="1"/>
  <c r="A143" i="762" s="1"/>
  <c r="A144" i="762" s="1"/>
  <c r="A145" i="762" s="1"/>
  <c r="A146" i="762" s="1"/>
  <c r="A147" i="762" s="1"/>
  <c r="A148" i="762" s="1"/>
  <c r="A149" i="762" s="1"/>
  <c r="A150" i="762" s="1"/>
  <c r="A151" i="762" s="1"/>
  <c r="A152" i="762" s="1"/>
  <c r="A153" i="762" s="1"/>
  <c r="A154" i="762" s="1"/>
  <c r="A155" i="762" s="1"/>
  <c r="A156" i="762" s="1"/>
  <c r="A157" i="762" s="1"/>
  <c r="A158" i="762" s="1"/>
  <c r="K135" i="762"/>
  <c r="G135" i="762"/>
  <c r="G159" i="762" s="1"/>
  <c r="D135" i="762"/>
  <c r="D159" i="762" s="1"/>
  <c r="B124" i="762"/>
  <c r="C124" i="762" s="1"/>
  <c r="C123" i="762"/>
  <c r="B123" i="762"/>
  <c r="B122" i="762"/>
  <c r="C122" i="762" s="1"/>
  <c r="C121" i="762"/>
  <c r="B121" i="762"/>
  <c r="B120" i="762"/>
  <c r="C120" i="762" s="1"/>
  <c r="C119" i="762"/>
  <c r="B119" i="762"/>
  <c r="B118" i="762"/>
  <c r="C118" i="762" s="1"/>
  <c r="C117" i="762"/>
  <c r="B117" i="762"/>
  <c r="B116" i="762"/>
  <c r="C116" i="762" s="1"/>
  <c r="C115" i="762"/>
  <c r="B115" i="762"/>
  <c r="B114" i="762"/>
  <c r="C114" i="762" s="1"/>
  <c r="C113" i="762"/>
  <c r="B113" i="762"/>
  <c r="B112" i="762"/>
  <c r="C112" i="762" s="1"/>
  <c r="C111" i="762"/>
  <c r="B111" i="762"/>
  <c r="B110" i="762"/>
  <c r="C110" i="762" s="1"/>
  <c r="A110" i="762"/>
  <c r="A111" i="762" s="1"/>
  <c r="A112" i="762" s="1"/>
  <c r="A113" i="762" s="1"/>
  <c r="A114" i="762" s="1"/>
  <c r="A115" i="762" s="1"/>
  <c r="A116" i="762" s="1"/>
  <c r="A117" i="762" s="1"/>
  <c r="A118" i="762" s="1"/>
  <c r="A119" i="762" s="1"/>
  <c r="A120" i="762" s="1"/>
  <c r="A121" i="762" s="1"/>
  <c r="A122" i="762" s="1"/>
  <c r="A123" i="762" s="1"/>
  <c r="A124" i="762" s="1"/>
  <c r="C109" i="762"/>
  <c r="C126" i="762" s="1"/>
  <c r="B109" i="762"/>
  <c r="C95" i="762"/>
  <c r="B95" i="762"/>
  <c r="C94" i="762"/>
  <c r="B94" i="762"/>
  <c r="D94" i="762" s="1"/>
  <c r="C93" i="762"/>
  <c r="B93" i="762"/>
  <c r="C92" i="762"/>
  <c r="B92" i="762"/>
  <c r="D92" i="762" s="1"/>
  <c r="C91" i="762"/>
  <c r="B91" i="762"/>
  <c r="C90" i="762"/>
  <c r="B90" i="762"/>
  <c r="D90" i="762" s="1"/>
  <c r="C89" i="762"/>
  <c r="B89" i="762"/>
  <c r="C88" i="762"/>
  <c r="B88" i="762"/>
  <c r="D88" i="762" s="1"/>
  <c r="C87" i="762"/>
  <c r="B87" i="762"/>
  <c r="C86" i="762"/>
  <c r="B86" i="762"/>
  <c r="D86" i="762" s="1"/>
  <c r="C85" i="762"/>
  <c r="B85" i="762"/>
  <c r="C84" i="762"/>
  <c r="B84" i="762"/>
  <c r="D84" i="762" s="1"/>
  <c r="C83" i="762"/>
  <c r="B83" i="762"/>
  <c r="C82" i="762"/>
  <c r="B82" i="762"/>
  <c r="D82" i="762" s="1"/>
  <c r="C81" i="762"/>
  <c r="B81" i="762"/>
  <c r="C80" i="762"/>
  <c r="C98" i="762" s="1"/>
  <c r="B80" i="762"/>
  <c r="G63" i="762"/>
  <c r="D63" i="762"/>
  <c r="M62" i="762"/>
  <c r="F62" i="762"/>
  <c r="M61" i="762"/>
  <c r="F61" i="762"/>
  <c r="H61" i="762" s="1"/>
  <c r="M60" i="762"/>
  <c r="F60" i="762"/>
  <c r="H60" i="762" s="1"/>
  <c r="M59" i="762"/>
  <c r="F59" i="762"/>
  <c r="H59" i="762" s="1"/>
  <c r="M58" i="762"/>
  <c r="F58" i="762"/>
  <c r="H58" i="762" s="1"/>
  <c r="M57" i="762"/>
  <c r="F57" i="762"/>
  <c r="H57" i="762" s="1"/>
  <c r="M56" i="762"/>
  <c r="F56" i="762"/>
  <c r="H56" i="762" s="1"/>
  <c r="M55" i="762"/>
  <c r="F55" i="762"/>
  <c r="H55" i="762" s="1"/>
  <c r="M54" i="762"/>
  <c r="F54" i="762"/>
  <c r="H54" i="762" s="1"/>
  <c r="M53" i="762"/>
  <c r="F53" i="762"/>
  <c r="H53" i="762" s="1"/>
  <c r="M52" i="762"/>
  <c r="F52" i="762"/>
  <c r="H52" i="762" s="1"/>
  <c r="M51" i="762"/>
  <c r="F51" i="762"/>
  <c r="H51" i="762" s="1"/>
  <c r="M50" i="762"/>
  <c r="F50" i="762"/>
  <c r="H50" i="762" s="1"/>
  <c r="M49" i="762"/>
  <c r="F49" i="762"/>
  <c r="H49" i="762" s="1"/>
  <c r="M48" i="762"/>
  <c r="F48" i="762"/>
  <c r="H48" i="762" s="1"/>
  <c r="M47" i="762"/>
  <c r="F47" i="762"/>
  <c r="H47" i="762" s="1"/>
  <c r="M46" i="762"/>
  <c r="F46" i="762"/>
  <c r="H46" i="762" s="1"/>
  <c r="M45" i="762"/>
  <c r="H45" i="762"/>
  <c r="F45" i="762"/>
  <c r="M44" i="762"/>
  <c r="H44" i="762"/>
  <c r="F44" i="762"/>
  <c r="A44" i="762"/>
  <c r="A45" i="762" s="1"/>
  <c r="A46" i="762" s="1"/>
  <c r="A47" i="762" s="1"/>
  <c r="A48" i="762" s="1"/>
  <c r="A49" i="762" s="1"/>
  <c r="A50" i="762" s="1"/>
  <c r="A51" i="762" s="1"/>
  <c r="A52" i="762" s="1"/>
  <c r="A53" i="762" s="1"/>
  <c r="A54" i="762" s="1"/>
  <c r="A55" i="762" s="1"/>
  <c r="A56" i="762" s="1"/>
  <c r="A57" i="762" s="1"/>
  <c r="A58" i="762" s="1"/>
  <c r="A59" i="762" s="1"/>
  <c r="A60" i="762" s="1"/>
  <c r="A61" i="762" s="1"/>
  <c r="A62" i="762" s="1"/>
  <c r="M43" i="762"/>
  <c r="H43" i="762"/>
  <c r="F43" i="762"/>
  <c r="M42" i="762"/>
  <c r="H42" i="762"/>
  <c r="F42" i="762"/>
  <c r="M41" i="762"/>
  <c r="H41" i="762"/>
  <c r="F41" i="762"/>
  <c r="M40" i="762"/>
  <c r="F40" i="762"/>
  <c r="A40" i="762"/>
  <c r="A41" i="762" s="1"/>
  <c r="A42" i="762" s="1"/>
  <c r="A43" i="762" s="1"/>
  <c r="M39" i="762"/>
  <c r="F39" i="762"/>
  <c r="H39" i="762" s="1"/>
  <c r="AD33" i="762"/>
  <c r="AC33" i="762"/>
  <c r="L33" i="762"/>
  <c r="K33" i="762"/>
  <c r="J33" i="762"/>
  <c r="I33" i="762"/>
  <c r="H33" i="762"/>
  <c r="O4" i="762" s="1"/>
  <c r="G33" i="762"/>
  <c r="F33" i="762"/>
  <c r="AJ31" i="762"/>
  <c r="R31" i="762"/>
  <c r="S31" i="762" s="1"/>
  <c r="Q31" i="762"/>
  <c r="D31" i="762"/>
  <c r="AJ30" i="762"/>
  <c r="R30" i="762"/>
  <c r="S30" i="762" s="1"/>
  <c r="Q30" i="762"/>
  <c r="D30" i="762"/>
  <c r="AJ29" i="762"/>
  <c r="R29" i="762"/>
  <c r="S29" i="762" s="1"/>
  <c r="Q29" i="762"/>
  <c r="D29" i="762"/>
  <c r="AJ28" i="762"/>
  <c r="R28" i="762"/>
  <c r="S28" i="762" s="1"/>
  <c r="Q28" i="762"/>
  <c r="D28" i="762"/>
  <c r="AJ27" i="762"/>
  <c r="R27" i="762"/>
  <c r="S27" i="762" s="1"/>
  <c r="Q27" i="762"/>
  <c r="D27" i="762"/>
  <c r="AJ26" i="762"/>
  <c r="R26" i="762"/>
  <c r="S26" i="762" s="1"/>
  <c r="Q26" i="762"/>
  <c r="D26" i="762"/>
  <c r="AJ25" i="762"/>
  <c r="R25" i="762"/>
  <c r="S25" i="762" s="1"/>
  <c r="Q25" i="762"/>
  <c r="D25" i="762"/>
  <c r="AJ24" i="762"/>
  <c r="R24" i="762"/>
  <c r="S24" i="762" s="1"/>
  <c r="Q24" i="762"/>
  <c r="D24" i="762"/>
  <c r="AJ23" i="762"/>
  <c r="R23" i="762"/>
  <c r="S23" i="762" s="1"/>
  <c r="Q23" i="762"/>
  <c r="D23" i="762"/>
  <c r="AJ22" i="762"/>
  <c r="R22" i="762"/>
  <c r="S22" i="762" s="1"/>
  <c r="Q22" i="762"/>
  <c r="D22" i="762"/>
  <c r="AJ21" i="762"/>
  <c r="R21" i="762"/>
  <c r="S21" i="762" s="1"/>
  <c r="Q21" i="762"/>
  <c r="D21" i="762"/>
  <c r="AJ20" i="762"/>
  <c r="R20" i="762"/>
  <c r="S20" i="762" s="1"/>
  <c r="Q20" i="762"/>
  <c r="D20" i="762"/>
  <c r="BL19" i="762"/>
  <c r="AJ19" i="762"/>
  <c r="S19" i="762"/>
  <c r="R19" i="762"/>
  <c r="Q19" i="762"/>
  <c r="D19" i="762"/>
  <c r="BL18" i="762"/>
  <c r="AJ18" i="762"/>
  <c r="S18" i="762"/>
  <c r="R18" i="762"/>
  <c r="Q18" i="762"/>
  <c r="D18" i="762"/>
  <c r="BJ17" i="762"/>
  <c r="BI17" i="762"/>
  <c r="BH17" i="762"/>
  <c r="BG17" i="762"/>
  <c r="BF17" i="762"/>
  <c r="BE17" i="762"/>
  <c r="BD17" i="762"/>
  <c r="BC17" i="762"/>
  <c r="BB17" i="762"/>
  <c r="BA17" i="762"/>
  <c r="AZ17" i="762"/>
  <c r="AY17" i="762"/>
  <c r="AX17" i="762"/>
  <c r="AW17" i="762"/>
  <c r="AV17" i="762"/>
  <c r="AU17" i="762"/>
  <c r="AT17" i="762"/>
  <c r="AS17" i="762"/>
  <c r="AR17" i="762"/>
  <c r="AQ17" i="762"/>
  <c r="AP17" i="762"/>
  <c r="AO17" i="762"/>
  <c r="AN17" i="762"/>
  <c r="AM17" i="762"/>
  <c r="AJ17" i="762"/>
  <c r="S17" i="762"/>
  <c r="R17" i="762"/>
  <c r="Q17" i="762"/>
  <c r="D17" i="762"/>
  <c r="AJ16" i="762"/>
  <c r="R16" i="762"/>
  <c r="S16" i="762" s="1"/>
  <c r="Q16" i="762"/>
  <c r="D16" i="762"/>
  <c r="AJ15" i="762"/>
  <c r="S15" i="762"/>
  <c r="R15" i="762"/>
  <c r="Q15" i="762"/>
  <c r="D15" i="762"/>
  <c r="AJ14" i="762"/>
  <c r="R14" i="762"/>
  <c r="S14" i="762" s="1"/>
  <c r="Q14" i="762"/>
  <c r="D14" i="762"/>
  <c r="BL13" i="762"/>
  <c r="AJ13" i="762"/>
  <c r="R13" i="762"/>
  <c r="S13" i="762" s="1"/>
  <c r="Q13" i="762"/>
  <c r="D13" i="762"/>
  <c r="BL12" i="762"/>
  <c r="AJ12" i="762"/>
  <c r="R12" i="762"/>
  <c r="S12" i="762" s="1"/>
  <c r="Q12" i="762"/>
  <c r="D12" i="762"/>
  <c r="BL11" i="762"/>
  <c r="AJ11" i="762"/>
  <c r="S11" i="762"/>
  <c r="R11" i="762"/>
  <c r="Q11" i="762"/>
  <c r="D11" i="762"/>
  <c r="BJ10" i="762"/>
  <c r="BJ5" i="762" s="1"/>
  <c r="BI10" i="762"/>
  <c r="BI5" i="762" s="1"/>
  <c r="BH10" i="762"/>
  <c r="BH5" i="762" s="1"/>
  <c r="BG10" i="762"/>
  <c r="BG5" i="762" s="1"/>
  <c r="BF10" i="762"/>
  <c r="BE10" i="762"/>
  <c r="BE5" i="762" s="1"/>
  <c r="BD10" i="762"/>
  <c r="BD5" i="762" s="1"/>
  <c r="BC10" i="762"/>
  <c r="BC5" i="762" s="1"/>
  <c r="BB10" i="762"/>
  <c r="BB5" i="762" s="1"/>
  <c r="BA10" i="762"/>
  <c r="BA5" i="762" s="1"/>
  <c r="AZ10" i="762"/>
  <c r="AZ5" i="762" s="1"/>
  <c r="AY10" i="762"/>
  <c r="AX10" i="762"/>
  <c r="AW10" i="762"/>
  <c r="AW5" i="762" s="1"/>
  <c r="AV10" i="762"/>
  <c r="AV5" i="762" s="1"/>
  <c r="AU10" i="762"/>
  <c r="AU5" i="762" s="1"/>
  <c r="AT10" i="762"/>
  <c r="AT5" i="762" s="1"/>
  <c r="AS10" i="762"/>
  <c r="AS5" i="762" s="1"/>
  <c r="AR10" i="762"/>
  <c r="AR5" i="762" s="1"/>
  <c r="AQ10" i="762"/>
  <c r="AQ5" i="762" s="1"/>
  <c r="AP10" i="762"/>
  <c r="AO10" i="762"/>
  <c r="AO5" i="762" s="1"/>
  <c r="AN10" i="762"/>
  <c r="AN5" i="762" s="1"/>
  <c r="AM10" i="762"/>
  <c r="AM5" i="762" s="1"/>
  <c r="AJ10" i="762"/>
  <c r="AF10" i="762"/>
  <c r="S10" i="762"/>
  <c r="R10" i="762"/>
  <c r="Q10" i="762"/>
  <c r="D10" i="762"/>
  <c r="A10" i="762"/>
  <c r="A11" i="762" s="1"/>
  <c r="AJ9" i="762"/>
  <c r="R9" i="762"/>
  <c r="S9" i="762" s="1"/>
  <c r="Q9" i="762"/>
  <c r="D9" i="762"/>
  <c r="A9" i="762"/>
  <c r="AF9" i="762" s="1"/>
  <c r="AJ8" i="762"/>
  <c r="AJ32" i="762" s="1"/>
  <c r="AF8" i="762"/>
  <c r="R8" i="762"/>
  <c r="S8" i="762" s="1"/>
  <c r="Q8" i="762"/>
  <c r="D8" i="762"/>
  <c r="B6" i="762"/>
  <c r="B133" i="762" s="1"/>
  <c r="BF5" i="762"/>
  <c r="AY5" i="762"/>
  <c r="AX5" i="762"/>
  <c r="AP5" i="762"/>
  <c r="AL5" i="762"/>
  <c r="AO4" i="762"/>
  <c r="AP4" i="762" s="1"/>
  <c r="AQ4" i="762" s="1"/>
  <c r="AR4" i="762" s="1"/>
  <c r="AS4" i="762" s="1"/>
  <c r="AT4" i="762" s="1"/>
  <c r="AU4" i="762" s="1"/>
  <c r="AV4" i="762" s="1"/>
  <c r="AW4" i="762" s="1"/>
  <c r="AX4" i="762" s="1"/>
  <c r="AY4" i="762" s="1"/>
  <c r="AZ4" i="762" s="1"/>
  <c r="BA4" i="762" s="1"/>
  <c r="BB4" i="762" s="1"/>
  <c r="BC4" i="762" s="1"/>
  <c r="BD4" i="762" s="1"/>
  <c r="BE4" i="762" s="1"/>
  <c r="BF4" i="762" s="1"/>
  <c r="BG4" i="762" s="1"/>
  <c r="BH4" i="762" s="1"/>
  <c r="BI4" i="762" s="1"/>
  <c r="BJ4" i="762" s="1"/>
  <c r="AN4" i="762"/>
  <c r="A20" i="783" l="1"/>
  <c r="AF19" i="783"/>
  <c r="B68" i="780"/>
  <c r="AF18" i="782"/>
  <c r="A19" i="782"/>
  <c r="M66" i="781"/>
  <c r="AF18" i="781"/>
  <c r="A19" i="781"/>
  <c r="B66" i="781"/>
  <c r="C39" i="781"/>
  <c r="B67" i="781" s="1"/>
  <c r="B68" i="781" s="1"/>
  <c r="AF18" i="780"/>
  <c r="A19" i="780"/>
  <c r="C34" i="779"/>
  <c r="E33" i="779"/>
  <c r="B39" i="779"/>
  <c r="K64" i="779"/>
  <c r="L39" i="779"/>
  <c r="L64" i="779" s="1"/>
  <c r="AF18" i="779"/>
  <c r="A19" i="779"/>
  <c r="E33" i="778"/>
  <c r="B39" i="778"/>
  <c r="L39" i="778"/>
  <c r="L64" i="778" s="1"/>
  <c r="K64" i="778"/>
  <c r="AF16" i="778"/>
  <c r="A17" i="778"/>
  <c r="A17" i="777"/>
  <c r="AF16" i="777"/>
  <c r="K39" i="777"/>
  <c r="C135" i="777"/>
  <c r="C159" i="777" s="1"/>
  <c r="D103" i="777"/>
  <c r="C33" i="777"/>
  <c r="O3" i="777" s="1"/>
  <c r="T8" i="777"/>
  <c r="E8" i="777"/>
  <c r="B135" i="777"/>
  <c r="B159" i="777" s="1"/>
  <c r="B33" i="777"/>
  <c r="F74" i="777"/>
  <c r="F99" i="777" s="1"/>
  <c r="AF16" i="776"/>
  <c r="A17" i="776"/>
  <c r="E135" i="776"/>
  <c r="E159" i="776" s="1"/>
  <c r="M33" i="776"/>
  <c r="C8" i="776"/>
  <c r="B8" i="776"/>
  <c r="AE33" i="775"/>
  <c r="I135" i="775"/>
  <c r="AF16" i="775"/>
  <c r="A17" i="775"/>
  <c r="O33" i="775"/>
  <c r="M8" i="775"/>
  <c r="I135" i="774"/>
  <c r="AE33" i="774"/>
  <c r="A15" i="774"/>
  <c r="AF14" i="774"/>
  <c r="O33" i="774"/>
  <c r="M8" i="774"/>
  <c r="E135" i="773"/>
  <c r="E159" i="773" s="1"/>
  <c r="M33" i="773"/>
  <c r="C8" i="773"/>
  <c r="B8" i="773"/>
  <c r="AF17" i="773"/>
  <c r="A18" i="773"/>
  <c r="F135" i="772"/>
  <c r="F159" i="772" s="1"/>
  <c r="N33" i="772"/>
  <c r="B150" i="772"/>
  <c r="F89" i="772"/>
  <c r="K55" i="772"/>
  <c r="L55" i="772" s="1"/>
  <c r="C151" i="772"/>
  <c r="D119" i="772"/>
  <c r="E24" i="772"/>
  <c r="B55" i="772" s="1"/>
  <c r="C55" i="772" s="1"/>
  <c r="T24" i="772"/>
  <c r="K47" i="772"/>
  <c r="L47" i="772" s="1"/>
  <c r="C143" i="772"/>
  <c r="D111" i="772"/>
  <c r="T16" i="772"/>
  <c r="E16" i="772"/>
  <c r="B47" i="772" s="1"/>
  <c r="C47" i="772" s="1"/>
  <c r="B148" i="772"/>
  <c r="F87" i="772"/>
  <c r="D107" i="772"/>
  <c r="K43" i="772"/>
  <c r="L43" i="772" s="1"/>
  <c r="C139" i="772"/>
  <c r="T12" i="772"/>
  <c r="E12" i="772"/>
  <c r="B43" i="772" s="1"/>
  <c r="C43" i="772" s="1"/>
  <c r="D118" i="772"/>
  <c r="K54" i="772"/>
  <c r="L54" i="772" s="1"/>
  <c r="T23" i="772"/>
  <c r="E23" i="772"/>
  <c r="B54" i="772" s="1"/>
  <c r="C54" i="772" s="1"/>
  <c r="C150" i="772"/>
  <c r="B155" i="772"/>
  <c r="F94" i="772"/>
  <c r="B145" i="772"/>
  <c r="F84" i="772"/>
  <c r="B158" i="772"/>
  <c r="F97" i="772"/>
  <c r="D116" i="772"/>
  <c r="K52" i="772"/>
  <c r="L52" i="772" s="1"/>
  <c r="C148" i="772"/>
  <c r="T21" i="772"/>
  <c r="E21" i="772"/>
  <c r="B52" i="772" s="1"/>
  <c r="C52" i="772" s="1"/>
  <c r="B137" i="772"/>
  <c r="F76" i="772"/>
  <c r="B141" i="772"/>
  <c r="F80" i="772"/>
  <c r="C145" i="772"/>
  <c r="K49" i="772"/>
  <c r="L49" i="772" s="1"/>
  <c r="D113" i="772"/>
  <c r="T18" i="772"/>
  <c r="E18" i="772"/>
  <c r="B49" i="772" s="1"/>
  <c r="C49" i="772" s="1"/>
  <c r="K62" i="772"/>
  <c r="L62" i="772" s="1"/>
  <c r="T31" i="772"/>
  <c r="E31" i="772"/>
  <c r="B62" i="772" s="1"/>
  <c r="C62" i="772" s="1"/>
  <c r="C158" i="772"/>
  <c r="D126" i="772"/>
  <c r="B144" i="772"/>
  <c r="F83" i="772"/>
  <c r="C137" i="772"/>
  <c r="K41" i="772"/>
  <c r="L41" i="772" s="1"/>
  <c r="D105" i="772"/>
  <c r="E10" i="772"/>
  <c r="B41" i="772" s="1"/>
  <c r="C41" i="772" s="1"/>
  <c r="T10" i="772"/>
  <c r="B138" i="772"/>
  <c r="F77" i="772"/>
  <c r="K45" i="772"/>
  <c r="L45" i="772" s="1"/>
  <c r="C141" i="772"/>
  <c r="D109" i="772"/>
  <c r="T14" i="772"/>
  <c r="E14" i="772"/>
  <c r="B45" i="772" s="1"/>
  <c r="C45" i="772" s="1"/>
  <c r="B153" i="772"/>
  <c r="F92" i="772"/>
  <c r="K59" i="772"/>
  <c r="L59" i="772" s="1"/>
  <c r="D123" i="772"/>
  <c r="C155" i="772"/>
  <c r="E28" i="772"/>
  <c r="B59" i="772" s="1"/>
  <c r="C59" i="772" s="1"/>
  <c r="T28" i="772"/>
  <c r="D112" i="772"/>
  <c r="K48" i="772"/>
  <c r="L48" i="772" s="1"/>
  <c r="C144" i="772"/>
  <c r="E17" i="772"/>
  <c r="B48" i="772" s="1"/>
  <c r="C48" i="772" s="1"/>
  <c r="T17" i="772"/>
  <c r="B142" i="772"/>
  <c r="F81" i="772"/>
  <c r="C138" i="772"/>
  <c r="K42" i="772"/>
  <c r="L42" i="772" s="1"/>
  <c r="D106" i="772"/>
  <c r="T11" i="772"/>
  <c r="E11" i="772"/>
  <c r="B42" i="772" s="1"/>
  <c r="C42" i="772" s="1"/>
  <c r="B147" i="772"/>
  <c r="F86" i="772"/>
  <c r="A17" i="772"/>
  <c r="AF16" i="772"/>
  <c r="B152" i="772"/>
  <c r="F91" i="772"/>
  <c r="D110" i="772"/>
  <c r="K46" i="772"/>
  <c r="L46" i="772" s="1"/>
  <c r="C142" i="772"/>
  <c r="E15" i="772"/>
  <c r="B46" i="772" s="1"/>
  <c r="C46" i="772" s="1"/>
  <c r="T15" i="772"/>
  <c r="B154" i="772"/>
  <c r="F93" i="772"/>
  <c r="B146" i="772"/>
  <c r="F85" i="772"/>
  <c r="B157" i="772"/>
  <c r="F96" i="772"/>
  <c r="C153" i="772"/>
  <c r="K57" i="772"/>
  <c r="L57" i="772" s="1"/>
  <c r="D121" i="772"/>
  <c r="E26" i="772"/>
  <c r="B57" i="772" s="1"/>
  <c r="C57" i="772" s="1"/>
  <c r="T26" i="772"/>
  <c r="K51" i="772"/>
  <c r="L51" i="772" s="1"/>
  <c r="D115" i="772"/>
  <c r="C147" i="772"/>
  <c r="E20" i="772"/>
  <c r="B51" i="772" s="1"/>
  <c r="C51" i="772" s="1"/>
  <c r="T20" i="772"/>
  <c r="D120" i="772"/>
  <c r="K56" i="772"/>
  <c r="L56" i="772" s="1"/>
  <c r="C152" i="772"/>
  <c r="T25" i="772"/>
  <c r="E25" i="772"/>
  <c r="B56" i="772" s="1"/>
  <c r="C56" i="772" s="1"/>
  <c r="C136" i="772"/>
  <c r="K40" i="772"/>
  <c r="L40" i="772" s="1"/>
  <c r="D104" i="772"/>
  <c r="T9" i="772"/>
  <c r="E9" i="772"/>
  <c r="B40" i="772" s="1"/>
  <c r="C40" i="772" s="1"/>
  <c r="B149" i="772"/>
  <c r="F88" i="772"/>
  <c r="C146" i="772"/>
  <c r="D114" i="772"/>
  <c r="K50" i="772"/>
  <c r="L50" i="772" s="1"/>
  <c r="T19" i="772"/>
  <c r="E19" i="772"/>
  <c r="B50" i="772" s="1"/>
  <c r="C50" i="772" s="1"/>
  <c r="D108" i="772"/>
  <c r="K44" i="772"/>
  <c r="L44" i="772" s="1"/>
  <c r="C140" i="772"/>
  <c r="T13" i="772"/>
  <c r="E13" i="772"/>
  <c r="B44" i="772" s="1"/>
  <c r="C44" i="772" s="1"/>
  <c r="B151" i="772"/>
  <c r="F90" i="772"/>
  <c r="B136" i="772"/>
  <c r="F75" i="772"/>
  <c r="B156" i="772"/>
  <c r="F95" i="772"/>
  <c r="C154" i="772"/>
  <c r="D122" i="772"/>
  <c r="K58" i="772"/>
  <c r="L58" i="772" s="1"/>
  <c r="T27" i="772"/>
  <c r="E27" i="772"/>
  <c r="B58" i="772" s="1"/>
  <c r="C58" i="772" s="1"/>
  <c r="K53" i="772"/>
  <c r="L53" i="772" s="1"/>
  <c r="C149" i="772"/>
  <c r="D117" i="772"/>
  <c r="T22" i="772"/>
  <c r="E22" i="772"/>
  <c r="B53" i="772" s="1"/>
  <c r="C53" i="772" s="1"/>
  <c r="D125" i="772"/>
  <c r="K61" i="772"/>
  <c r="L61" i="772" s="1"/>
  <c r="C157" i="772"/>
  <c r="T30" i="772"/>
  <c r="E30" i="772"/>
  <c r="B61" i="772" s="1"/>
  <c r="C61" i="772" s="1"/>
  <c r="B140" i="772"/>
  <c r="F79" i="772"/>
  <c r="AA33" i="772"/>
  <c r="AG8" i="772"/>
  <c r="AG32" i="772" s="1"/>
  <c r="O8" i="772"/>
  <c r="AE8" i="772"/>
  <c r="B143" i="772"/>
  <c r="F82" i="772"/>
  <c r="D124" i="772"/>
  <c r="K60" i="772"/>
  <c r="L60" i="772" s="1"/>
  <c r="T29" i="772"/>
  <c r="E29" i="772"/>
  <c r="B60" i="772" s="1"/>
  <c r="C60" i="772" s="1"/>
  <c r="C156" i="772"/>
  <c r="B139" i="772"/>
  <c r="F78" i="772"/>
  <c r="D81" i="762"/>
  <c r="D93" i="762"/>
  <c r="D83" i="762"/>
  <c r="D87" i="762"/>
  <c r="D91" i="762"/>
  <c r="D95" i="762"/>
  <c r="D89" i="762"/>
  <c r="D85" i="762"/>
  <c r="B30" i="771"/>
  <c r="F96" i="771" s="1"/>
  <c r="B22" i="771"/>
  <c r="F88" i="771" s="1"/>
  <c r="E157" i="771"/>
  <c r="C22" i="771"/>
  <c r="C149" i="771" s="1"/>
  <c r="E149" i="770"/>
  <c r="E136" i="770"/>
  <c r="B14" i="770"/>
  <c r="B141" i="770" s="1"/>
  <c r="B16" i="771"/>
  <c r="B143" i="771" s="1"/>
  <c r="C16" i="771"/>
  <c r="K47" i="771" s="1"/>
  <c r="L47" i="771" s="1"/>
  <c r="B149" i="771"/>
  <c r="C136" i="771"/>
  <c r="K40" i="771"/>
  <c r="L40" i="771" s="1"/>
  <c r="D104" i="771"/>
  <c r="T9" i="771"/>
  <c r="E9" i="771"/>
  <c r="B40" i="771" s="1"/>
  <c r="C40" i="771" s="1"/>
  <c r="D120" i="771"/>
  <c r="K56" i="771"/>
  <c r="L56" i="771" s="1"/>
  <c r="C152" i="771"/>
  <c r="T25" i="771"/>
  <c r="E25" i="771"/>
  <c r="B56" i="771" s="1"/>
  <c r="C56" i="771" s="1"/>
  <c r="C145" i="771"/>
  <c r="K49" i="771"/>
  <c r="L49" i="771" s="1"/>
  <c r="D113" i="771"/>
  <c r="E18" i="771"/>
  <c r="B49" i="771" s="1"/>
  <c r="C49" i="771" s="1"/>
  <c r="T18" i="771"/>
  <c r="K53" i="771"/>
  <c r="L53" i="771" s="1"/>
  <c r="D117" i="771"/>
  <c r="T22" i="771"/>
  <c r="E22" i="771"/>
  <c r="B53" i="771" s="1"/>
  <c r="C53" i="771" s="1"/>
  <c r="B137" i="771"/>
  <c r="F76" i="771"/>
  <c r="C138" i="771"/>
  <c r="K42" i="771"/>
  <c r="L42" i="771" s="1"/>
  <c r="D106" i="771"/>
  <c r="T11" i="771"/>
  <c r="E11" i="771"/>
  <c r="B42" i="771" s="1"/>
  <c r="C42" i="771" s="1"/>
  <c r="B150" i="771"/>
  <c r="F89" i="771"/>
  <c r="B139" i="771"/>
  <c r="F78" i="771"/>
  <c r="C137" i="771"/>
  <c r="K41" i="771"/>
  <c r="L41" i="771" s="1"/>
  <c r="D105" i="771"/>
  <c r="T10" i="771"/>
  <c r="E10" i="771"/>
  <c r="B41" i="771" s="1"/>
  <c r="C41" i="771" s="1"/>
  <c r="B152" i="771"/>
  <c r="F91" i="771"/>
  <c r="C146" i="771"/>
  <c r="D114" i="771"/>
  <c r="K50" i="771"/>
  <c r="L50" i="771" s="1"/>
  <c r="T19" i="771"/>
  <c r="E19" i="771"/>
  <c r="B50" i="771" s="1"/>
  <c r="C50" i="771" s="1"/>
  <c r="B154" i="771"/>
  <c r="F93" i="771"/>
  <c r="B151" i="771"/>
  <c r="F90" i="771"/>
  <c r="K45" i="771"/>
  <c r="L45" i="771" s="1"/>
  <c r="C141" i="771"/>
  <c r="D109" i="771"/>
  <c r="T14" i="771"/>
  <c r="E14" i="771"/>
  <c r="B45" i="771" s="1"/>
  <c r="C45" i="771" s="1"/>
  <c r="B142" i="771"/>
  <c r="F81" i="771"/>
  <c r="B155" i="771"/>
  <c r="F94" i="771"/>
  <c r="D118" i="771"/>
  <c r="K54" i="771"/>
  <c r="L54" i="771" s="1"/>
  <c r="T23" i="771"/>
  <c r="E23" i="771"/>
  <c r="B54" i="771" s="1"/>
  <c r="C54" i="771" s="1"/>
  <c r="C150" i="771"/>
  <c r="D110" i="771"/>
  <c r="K46" i="771"/>
  <c r="L46" i="771" s="1"/>
  <c r="C142" i="771"/>
  <c r="T15" i="771"/>
  <c r="E15" i="771"/>
  <c r="B46" i="771" s="1"/>
  <c r="C46" i="771" s="1"/>
  <c r="F135" i="771"/>
  <c r="F159" i="771" s="1"/>
  <c r="N33" i="771"/>
  <c r="C154" i="771"/>
  <c r="D122" i="771"/>
  <c r="K58" i="771"/>
  <c r="L58" i="771" s="1"/>
  <c r="T27" i="771"/>
  <c r="E27" i="771"/>
  <c r="B58" i="771" s="1"/>
  <c r="C58" i="771" s="1"/>
  <c r="B158" i="771"/>
  <c r="F97" i="771"/>
  <c r="C153" i="771"/>
  <c r="K57" i="771"/>
  <c r="L57" i="771" s="1"/>
  <c r="D121" i="771"/>
  <c r="T26" i="771"/>
  <c r="E26" i="771"/>
  <c r="B57" i="771" s="1"/>
  <c r="C57" i="771" s="1"/>
  <c r="B136" i="771"/>
  <c r="F75" i="771"/>
  <c r="B141" i="771"/>
  <c r="F80" i="771"/>
  <c r="B147" i="771"/>
  <c r="F86" i="771"/>
  <c r="K55" i="771"/>
  <c r="L55" i="771" s="1"/>
  <c r="C151" i="771"/>
  <c r="D119" i="771"/>
  <c r="T24" i="771"/>
  <c r="E24" i="771"/>
  <c r="B55" i="771" s="1"/>
  <c r="C55" i="771" s="1"/>
  <c r="K62" i="771"/>
  <c r="L62" i="771" s="1"/>
  <c r="T31" i="771"/>
  <c r="E31" i="771"/>
  <c r="B62" i="771" s="1"/>
  <c r="C62" i="771" s="1"/>
  <c r="C158" i="771"/>
  <c r="D126" i="771"/>
  <c r="AA33" i="771"/>
  <c r="AE8" i="771"/>
  <c r="O8" i="771"/>
  <c r="AG8" i="771"/>
  <c r="AG32" i="771" s="1"/>
  <c r="A13" i="771"/>
  <c r="AF12" i="771"/>
  <c r="D112" i="771"/>
  <c r="K48" i="771"/>
  <c r="L48" i="771" s="1"/>
  <c r="C144" i="771"/>
  <c r="T17" i="771"/>
  <c r="E17" i="771"/>
  <c r="B48" i="771" s="1"/>
  <c r="C48" i="771" s="1"/>
  <c r="K59" i="771"/>
  <c r="L59" i="771" s="1"/>
  <c r="D123" i="771"/>
  <c r="C155" i="771"/>
  <c r="E28" i="771"/>
  <c r="B59" i="771" s="1"/>
  <c r="C59" i="771" s="1"/>
  <c r="T28" i="771"/>
  <c r="B145" i="771"/>
  <c r="F84" i="771"/>
  <c r="B146" i="771"/>
  <c r="F85" i="771"/>
  <c r="D107" i="771"/>
  <c r="K43" i="771"/>
  <c r="L43" i="771" s="1"/>
  <c r="C139" i="771"/>
  <c r="T12" i="771"/>
  <c r="E12" i="771"/>
  <c r="B43" i="771" s="1"/>
  <c r="C43" i="771" s="1"/>
  <c r="B153" i="771"/>
  <c r="F92" i="771"/>
  <c r="B156" i="771"/>
  <c r="F95" i="771"/>
  <c r="B140" i="771"/>
  <c r="F79" i="771"/>
  <c r="D125" i="771"/>
  <c r="K61" i="771"/>
  <c r="L61" i="771" s="1"/>
  <c r="C157" i="771"/>
  <c r="E30" i="771"/>
  <c r="B61" i="771" s="1"/>
  <c r="C61" i="771" s="1"/>
  <c r="T30" i="771"/>
  <c r="K51" i="771"/>
  <c r="L51" i="771" s="1"/>
  <c r="D115" i="771"/>
  <c r="C147" i="771"/>
  <c r="T20" i="771"/>
  <c r="E20" i="771"/>
  <c r="B51" i="771" s="1"/>
  <c r="C51" i="771" s="1"/>
  <c r="B148" i="771"/>
  <c r="F87" i="771"/>
  <c r="B144" i="771"/>
  <c r="F83" i="771"/>
  <c r="D124" i="771"/>
  <c r="K60" i="771"/>
  <c r="L60" i="771" s="1"/>
  <c r="T29" i="771"/>
  <c r="E29" i="771"/>
  <c r="B60" i="771" s="1"/>
  <c r="C60" i="771" s="1"/>
  <c r="C156" i="771"/>
  <c r="D108" i="771"/>
  <c r="K44" i="771"/>
  <c r="L44" i="771" s="1"/>
  <c r="T13" i="771"/>
  <c r="E13" i="771"/>
  <c r="B44" i="771" s="1"/>
  <c r="C44" i="771" s="1"/>
  <c r="C140" i="771"/>
  <c r="D116" i="771"/>
  <c r="K52" i="771"/>
  <c r="L52" i="771" s="1"/>
  <c r="T21" i="771"/>
  <c r="E21" i="771"/>
  <c r="B52" i="771" s="1"/>
  <c r="C52" i="771" s="1"/>
  <c r="C148" i="771"/>
  <c r="B138" i="771"/>
  <c r="F77" i="771"/>
  <c r="B138" i="770"/>
  <c r="F77" i="770"/>
  <c r="D110" i="770"/>
  <c r="K46" i="770"/>
  <c r="L46" i="770" s="1"/>
  <c r="C142" i="770"/>
  <c r="T15" i="770"/>
  <c r="E15" i="770"/>
  <c r="B46" i="770" s="1"/>
  <c r="C46" i="770" s="1"/>
  <c r="K44" i="770"/>
  <c r="L44" i="770" s="1"/>
  <c r="D108" i="770"/>
  <c r="C140" i="770"/>
  <c r="T13" i="770"/>
  <c r="E13" i="770"/>
  <c r="B44" i="770" s="1"/>
  <c r="C44" i="770" s="1"/>
  <c r="K51" i="770"/>
  <c r="L51" i="770" s="1"/>
  <c r="D115" i="770"/>
  <c r="C147" i="770"/>
  <c r="T20" i="770"/>
  <c r="E20" i="770"/>
  <c r="B51" i="770" s="1"/>
  <c r="C51" i="770" s="1"/>
  <c r="C145" i="770"/>
  <c r="K49" i="770"/>
  <c r="L49" i="770" s="1"/>
  <c r="D113" i="770"/>
  <c r="T18" i="770"/>
  <c r="E18" i="770"/>
  <c r="B49" i="770" s="1"/>
  <c r="C49" i="770" s="1"/>
  <c r="B153" i="770"/>
  <c r="F92" i="770"/>
  <c r="K53" i="770"/>
  <c r="L53" i="770" s="1"/>
  <c r="C149" i="770"/>
  <c r="D117" i="770"/>
  <c r="T22" i="770"/>
  <c r="E22" i="770"/>
  <c r="B53" i="770" s="1"/>
  <c r="C53" i="770" s="1"/>
  <c r="B147" i="770"/>
  <c r="F86" i="770"/>
  <c r="B144" i="770"/>
  <c r="F83" i="770"/>
  <c r="K45" i="770"/>
  <c r="L45" i="770" s="1"/>
  <c r="C141" i="770"/>
  <c r="D109" i="770"/>
  <c r="T14" i="770"/>
  <c r="E14" i="770"/>
  <c r="B45" i="770" s="1"/>
  <c r="C45" i="770" s="1"/>
  <c r="D116" i="770"/>
  <c r="K52" i="770"/>
  <c r="L52" i="770" s="1"/>
  <c r="T21" i="770"/>
  <c r="E21" i="770"/>
  <c r="B52" i="770" s="1"/>
  <c r="C52" i="770" s="1"/>
  <c r="C148" i="770"/>
  <c r="K47" i="770"/>
  <c r="L47" i="770" s="1"/>
  <c r="C143" i="770"/>
  <c r="D111" i="770"/>
  <c r="T16" i="770"/>
  <c r="E16" i="770"/>
  <c r="B47" i="770" s="1"/>
  <c r="C47" i="770" s="1"/>
  <c r="K42" i="770"/>
  <c r="L42" i="770" s="1"/>
  <c r="D106" i="770"/>
  <c r="C138" i="770"/>
  <c r="T11" i="770"/>
  <c r="E11" i="770"/>
  <c r="B42" i="770" s="1"/>
  <c r="C42" i="770" s="1"/>
  <c r="D124" i="770"/>
  <c r="K60" i="770"/>
  <c r="L60" i="770" s="1"/>
  <c r="T29" i="770"/>
  <c r="E29" i="770"/>
  <c r="B60" i="770" s="1"/>
  <c r="C60" i="770" s="1"/>
  <c r="C156" i="770"/>
  <c r="K62" i="770"/>
  <c r="L62" i="770" s="1"/>
  <c r="T31" i="770"/>
  <c r="E31" i="770"/>
  <c r="B62" i="770" s="1"/>
  <c r="C62" i="770" s="1"/>
  <c r="D126" i="770"/>
  <c r="C158" i="770"/>
  <c r="B140" i="770"/>
  <c r="F79" i="770"/>
  <c r="B149" i="770"/>
  <c r="F88" i="770"/>
  <c r="N8" i="770"/>
  <c r="P33" i="770"/>
  <c r="D118" i="770"/>
  <c r="K54" i="770"/>
  <c r="L54" i="770" s="1"/>
  <c r="T23" i="770"/>
  <c r="E23" i="770"/>
  <c r="B54" i="770" s="1"/>
  <c r="C54" i="770" s="1"/>
  <c r="C150" i="770"/>
  <c r="B156" i="770"/>
  <c r="F95" i="770"/>
  <c r="B158" i="770"/>
  <c r="F97" i="770"/>
  <c r="K61" i="770"/>
  <c r="L61" i="770" s="1"/>
  <c r="C157" i="770"/>
  <c r="E30" i="770"/>
  <c r="B61" i="770" s="1"/>
  <c r="C61" i="770" s="1"/>
  <c r="D125" i="770"/>
  <c r="T30" i="770"/>
  <c r="B137" i="770"/>
  <c r="F76" i="770"/>
  <c r="D112" i="770"/>
  <c r="K48" i="770"/>
  <c r="L48" i="770" s="1"/>
  <c r="C144" i="770"/>
  <c r="T17" i="770"/>
  <c r="E17" i="770"/>
  <c r="B48" i="770" s="1"/>
  <c r="C48" i="770" s="1"/>
  <c r="B150" i="770"/>
  <c r="F89" i="770"/>
  <c r="B152" i="770"/>
  <c r="F91" i="770"/>
  <c r="C153" i="770"/>
  <c r="K57" i="770"/>
  <c r="L57" i="770" s="1"/>
  <c r="D121" i="770"/>
  <c r="E26" i="770"/>
  <c r="B57" i="770" s="1"/>
  <c r="C57" i="770" s="1"/>
  <c r="T26" i="770"/>
  <c r="B145" i="770"/>
  <c r="F84" i="770"/>
  <c r="B136" i="770"/>
  <c r="F75" i="770"/>
  <c r="B146" i="770"/>
  <c r="F85" i="770"/>
  <c r="D120" i="770"/>
  <c r="K56" i="770"/>
  <c r="L56" i="770" s="1"/>
  <c r="C152" i="770"/>
  <c r="T25" i="770"/>
  <c r="E25" i="770"/>
  <c r="B56" i="770" s="1"/>
  <c r="C56" i="770" s="1"/>
  <c r="AG8" i="770"/>
  <c r="AG32" i="770" s="1"/>
  <c r="AE8" i="770"/>
  <c r="O8" i="770"/>
  <c r="AA33" i="770"/>
  <c r="F96" i="770"/>
  <c r="B157" i="770"/>
  <c r="B151" i="770"/>
  <c r="F90" i="770"/>
  <c r="C136" i="770"/>
  <c r="K40" i="770"/>
  <c r="L40" i="770" s="1"/>
  <c r="T9" i="770"/>
  <c r="E9" i="770"/>
  <c r="B40" i="770" s="1"/>
  <c r="C40" i="770" s="1"/>
  <c r="D104" i="770"/>
  <c r="D107" i="770"/>
  <c r="K43" i="770"/>
  <c r="L43" i="770" s="1"/>
  <c r="C139" i="770"/>
  <c r="T12" i="770"/>
  <c r="E12" i="770"/>
  <c r="B43" i="770" s="1"/>
  <c r="C43" i="770" s="1"/>
  <c r="D114" i="770"/>
  <c r="K50" i="770"/>
  <c r="L50" i="770" s="1"/>
  <c r="T19" i="770"/>
  <c r="E19" i="770"/>
  <c r="B50" i="770" s="1"/>
  <c r="C50" i="770" s="1"/>
  <c r="C146" i="770"/>
  <c r="B154" i="770"/>
  <c r="F93" i="770"/>
  <c r="C137" i="770"/>
  <c r="K41" i="770"/>
  <c r="L41" i="770" s="1"/>
  <c r="D105" i="770"/>
  <c r="T10" i="770"/>
  <c r="E10" i="770"/>
  <c r="B41" i="770" s="1"/>
  <c r="C41" i="770" s="1"/>
  <c r="B139" i="770"/>
  <c r="F78" i="770"/>
  <c r="K59" i="770"/>
  <c r="L59" i="770" s="1"/>
  <c r="D123" i="770"/>
  <c r="C155" i="770"/>
  <c r="E28" i="770"/>
  <c r="B59" i="770" s="1"/>
  <c r="C59" i="770" s="1"/>
  <c r="T28" i="770"/>
  <c r="AF13" i="770"/>
  <c r="A14" i="770"/>
  <c r="K55" i="770"/>
  <c r="L55" i="770" s="1"/>
  <c r="C151" i="770"/>
  <c r="D119" i="770"/>
  <c r="E24" i="770"/>
  <c r="B55" i="770" s="1"/>
  <c r="C55" i="770" s="1"/>
  <c r="T24" i="770"/>
  <c r="B148" i="770"/>
  <c r="F87" i="770"/>
  <c r="B142" i="770"/>
  <c r="F81" i="770"/>
  <c r="D122" i="770"/>
  <c r="K58" i="770"/>
  <c r="L58" i="770" s="1"/>
  <c r="T27" i="770"/>
  <c r="E27" i="770"/>
  <c r="B58" i="770" s="1"/>
  <c r="C58" i="770" s="1"/>
  <c r="C154" i="770"/>
  <c r="B155" i="770"/>
  <c r="F94" i="770"/>
  <c r="B143" i="770"/>
  <c r="F82" i="770"/>
  <c r="AA8" i="769"/>
  <c r="AI32" i="769"/>
  <c r="B9" i="769"/>
  <c r="E136" i="769"/>
  <c r="C9" i="769"/>
  <c r="E150" i="769"/>
  <c r="B23" i="769"/>
  <c r="C23" i="769"/>
  <c r="E141" i="769"/>
  <c r="C14" i="769"/>
  <c r="B14" i="769"/>
  <c r="E157" i="769"/>
  <c r="C30" i="769"/>
  <c r="B30" i="769"/>
  <c r="N33" i="769"/>
  <c r="F135" i="769"/>
  <c r="F159" i="769" s="1"/>
  <c r="C24" i="769"/>
  <c r="E151" i="769"/>
  <c r="B24" i="769"/>
  <c r="C12" i="769"/>
  <c r="B12" i="769"/>
  <c r="E139" i="769"/>
  <c r="C25" i="769"/>
  <c r="E152" i="769"/>
  <c r="B25" i="769"/>
  <c r="E154" i="769"/>
  <c r="C27" i="769"/>
  <c r="B27" i="769"/>
  <c r="E138" i="769"/>
  <c r="C11" i="769"/>
  <c r="B11" i="769"/>
  <c r="C16" i="769"/>
  <c r="B16" i="769"/>
  <c r="E143" i="769"/>
  <c r="B20" i="769"/>
  <c r="E147" i="769"/>
  <c r="C20" i="769"/>
  <c r="E146" i="769"/>
  <c r="C19" i="769"/>
  <c r="B19" i="769"/>
  <c r="E148" i="769"/>
  <c r="B21" i="769"/>
  <c r="C21" i="769"/>
  <c r="E149" i="769"/>
  <c r="C22" i="769"/>
  <c r="B22" i="769"/>
  <c r="E156" i="769"/>
  <c r="B29" i="769"/>
  <c r="C29" i="769"/>
  <c r="AF12" i="769"/>
  <c r="A13" i="769"/>
  <c r="E153" i="769"/>
  <c r="C26" i="769"/>
  <c r="B26" i="769"/>
  <c r="E155" i="769"/>
  <c r="B28" i="769"/>
  <c r="C28" i="769"/>
  <c r="B13" i="769"/>
  <c r="E140" i="769"/>
  <c r="C13" i="769"/>
  <c r="B18" i="769"/>
  <c r="E145" i="769"/>
  <c r="C18" i="769"/>
  <c r="E142" i="769"/>
  <c r="C15" i="769"/>
  <c r="B15" i="769"/>
  <c r="E144" i="769"/>
  <c r="C17" i="769"/>
  <c r="B17" i="769"/>
  <c r="E158" i="769"/>
  <c r="B31" i="769"/>
  <c r="C31" i="769"/>
  <c r="C10" i="769"/>
  <c r="E137" i="769"/>
  <c r="B10" i="769"/>
  <c r="B27" i="768"/>
  <c r="E154" i="768"/>
  <c r="C27" i="768"/>
  <c r="AF13" i="768"/>
  <c r="A14" i="768"/>
  <c r="P33" i="768"/>
  <c r="N8" i="768"/>
  <c r="B25" i="768"/>
  <c r="E152" i="768"/>
  <c r="C25" i="768"/>
  <c r="C17" i="768"/>
  <c r="B17" i="768"/>
  <c r="E144" i="768"/>
  <c r="E141" i="768"/>
  <c r="C14" i="768"/>
  <c r="B14" i="768"/>
  <c r="B21" i="768"/>
  <c r="E148" i="768"/>
  <c r="C21" i="768"/>
  <c r="E158" i="768"/>
  <c r="B31" i="768"/>
  <c r="C31" i="768"/>
  <c r="E147" i="768"/>
  <c r="C20" i="768"/>
  <c r="B20" i="768"/>
  <c r="E145" i="768"/>
  <c r="C18" i="768"/>
  <c r="B18" i="768"/>
  <c r="C9" i="768"/>
  <c r="E136" i="768"/>
  <c r="B9" i="768"/>
  <c r="E139" i="768"/>
  <c r="C12" i="768"/>
  <c r="B12" i="768"/>
  <c r="E150" i="768"/>
  <c r="B23" i="768"/>
  <c r="C23" i="768"/>
  <c r="E137" i="768"/>
  <c r="C10" i="768"/>
  <c r="B10" i="768"/>
  <c r="E149" i="768"/>
  <c r="C22" i="768"/>
  <c r="B22" i="768"/>
  <c r="E151" i="768"/>
  <c r="B24" i="768"/>
  <c r="C24" i="768"/>
  <c r="E140" i="768"/>
  <c r="C13" i="768"/>
  <c r="B13" i="768"/>
  <c r="B29" i="768"/>
  <c r="E156" i="768"/>
  <c r="C29" i="768"/>
  <c r="E143" i="768"/>
  <c r="C16" i="768"/>
  <c r="B16" i="768"/>
  <c r="B28" i="768"/>
  <c r="E155" i="768"/>
  <c r="C28" i="768"/>
  <c r="E146" i="768"/>
  <c r="C19" i="768"/>
  <c r="B19" i="768"/>
  <c r="B26" i="768"/>
  <c r="E153" i="768"/>
  <c r="C26" i="768"/>
  <c r="B30" i="768"/>
  <c r="E157" i="768"/>
  <c r="C30" i="768"/>
  <c r="AI32" i="768"/>
  <c r="AA8" i="768"/>
  <c r="C11" i="768"/>
  <c r="E138" i="768"/>
  <c r="B11" i="768"/>
  <c r="E142" i="768"/>
  <c r="C15" i="768"/>
  <c r="B15" i="768"/>
  <c r="E140" i="767"/>
  <c r="C13" i="767"/>
  <c r="B13" i="767"/>
  <c r="E136" i="767"/>
  <c r="C9" i="767"/>
  <c r="B9" i="767"/>
  <c r="E147" i="767"/>
  <c r="C20" i="767"/>
  <c r="B20" i="767"/>
  <c r="E141" i="767"/>
  <c r="C14" i="767"/>
  <c r="B14" i="767"/>
  <c r="E144" i="767"/>
  <c r="B17" i="767"/>
  <c r="C17" i="767"/>
  <c r="E143" i="767"/>
  <c r="C16" i="767"/>
  <c r="B16" i="767"/>
  <c r="E139" i="767"/>
  <c r="B12" i="767"/>
  <c r="C12" i="767"/>
  <c r="E146" i="767"/>
  <c r="C19" i="767"/>
  <c r="B19" i="767"/>
  <c r="AI32" i="767"/>
  <c r="AA8" i="767"/>
  <c r="C26" i="767"/>
  <c r="B26" i="767"/>
  <c r="E153" i="767"/>
  <c r="E149" i="767"/>
  <c r="C22" i="767"/>
  <c r="B22" i="767"/>
  <c r="E156" i="767"/>
  <c r="C29" i="767"/>
  <c r="B29" i="767"/>
  <c r="AF13" i="767"/>
  <c r="A14" i="767"/>
  <c r="C18" i="767"/>
  <c r="B18" i="767"/>
  <c r="E145" i="767"/>
  <c r="C30" i="767"/>
  <c r="B30" i="767"/>
  <c r="E157" i="767"/>
  <c r="E138" i="767"/>
  <c r="C11" i="767"/>
  <c r="B11" i="767"/>
  <c r="C23" i="767"/>
  <c r="E150" i="767"/>
  <c r="B23" i="767"/>
  <c r="C28" i="767"/>
  <c r="B28" i="767"/>
  <c r="E155" i="767"/>
  <c r="F135" i="767"/>
  <c r="F159" i="767" s="1"/>
  <c r="N33" i="767"/>
  <c r="E152" i="767"/>
  <c r="C25" i="767"/>
  <c r="B25" i="767"/>
  <c r="C24" i="767"/>
  <c r="E151" i="767"/>
  <c r="B24" i="767"/>
  <c r="E148" i="767"/>
  <c r="C21" i="767"/>
  <c r="B21" i="767"/>
  <c r="C31" i="767"/>
  <c r="B31" i="767"/>
  <c r="E158" i="767"/>
  <c r="B10" i="767"/>
  <c r="E137" i="767"/>
  <c r="C10" i="767"/>
  <c r="C27" i="767"/>
  <c r="B27" i="767"/>
  <c r="E154" i="767"/>
  <c r="B15" i="767"/>
  <c r="E142" i="767"/>
  <c r="C15" i="767"/>
  <c r="E158" i="766"/>
  <c r="C31" i="766"/>
  <c r="B31" i="766"/>
  <c r="E137" i="766"/>
  <c r="C10" i="766"/>
  <c r="B10" i="766"/>
  <c r="E147" i="766"/>
  <c r="B20" i="766"/>
  <c r="C20" i="766"/>
  <c r="E148" i="766"/>
  <c r="B21" i="766"/>
  <c r="C21" i="766"/>
  <c r="C30" i="766"/>
  <c r="E157" i="766"/>
  <c r="B30" i="766"/>
  <c r="E146" i="766"/>
  <c r="C19" i="766"/>
  <c r="B19" i="766"/>
  <c r="AF14" i="766"/>
  <c r="A15" i="766"/>
  <c r="E141" i="766"/>
  <c r="C14" i="766"/>
  <c r="B14" i="766"/>
  <c r="E152" i="766"/>
  <c r="C25" i="766"/>
  <c r="B25" i="766"/>
  <c r="E144" i="766"/>
  <c r="C17" i="766"/>
  <c r="B17" i="766"/>
  <c r="B18" i="766"/>
  <c r="E145" i="766"/>
  <c r="C18" i="766"/>
  <c r="E143" i="766"/>
  <c r="C16" i="766"/>
  <c r="B16" i="766"/>
  <c r="E139" i="766"/>
  <c r="B12" i="766"/>
  <c r="C12" i="766"/>
  <c r="C24" i="766"/>
  <c r="E151" i="766"/>
  <c r="B24" i="766"/>
  <c r="C26" i="766"/>
  <c r="E153" i="766"/>
  <c r="B26" i="766"/>
  <c r="AI32" i="766"/>
  <c r="AA8" i="766"/>
  <c r="E138" i="766"/>
  <c r="B11" i="766"/>
  <c r="C11" i="766"/>
  <c r="E142" i="766"/>
  <c r="C15" i="766"/>
  <c r="B15" i="766"/>
  <c r="E154" i="766"/>
  <c r="C27" i="766"/>
  <c r="B27" i="766"/>
  <c r="P33" i="766"/>
  <c r="N8" i="766"/>
  <c r="E149" i="766"/>
  <c r="C22" i="766"/>
  <c r="B22" i="766"/>
  <c r="E150" i="766"/>
  <c r="C23" i="766"/>
  <c r="B23" i="766"/>
  <c r="E136" i="766"/>
  <c r="C9" i="766"/>
  <c r="B9" i="766"/>
  <c r="E140" i="766"/>
  <c r="B13" i="766"/>
  <c r="C13" i="766"/>
  <c r="C28" i="766"/>
  <c r="E155" i="766"/>
  <c r="B28" i="766"/>
  <c r="E156" i="766"/>
  <c r="C29" i="766"/>
  <c r="B29" i="766"/>
  <c r="AB33" i="764"/>
  <c r="AE11" i="764"/>
  <c r="I138" i="764" s="1"/>
  <c r="AG11" i="764"/>
  <c r="O11" i="764"/>
  <c r="M11" i="764" s="1"/>
  <c r="AG24" i="764"/>
  <c r="O24" i="764"/>
  <c r="M24" i="764" s="1"/>
  <c r="AE24" i="764"/>
  <c r="I151" i="764" s="1"/>
  <c r="AG27" i="764"/>
  <c r="O27" i="764"/>
  <c r="M27" i="764" s="1"/>
  <c r="AE27" i="764"/>
  <c r="I154" i="764" s="1"/>
  <c r="AG12" i="764"/>
  <c r="AE12" i="764"/>
  <c r="I139" i="764" s="1"/>
  <c r="O12" i="764"/>
  <c r="M12" i="764" s="1"/>
  <c r="AG30" i="764"/>
  <c r="AE30" i="764"/>
  <c r="I157" i="764" s="1"/>
  <c r="O30" i="764"/>
  <c r="M30" i="764" s="1"/>
  <c r="AE9" i="764"/>
  <c r="I136" i="764" s="1"/>
  <c r="O9" i="764"/>
  <c r="M9" i="764" s="1"/>
  <c r="AG9" i="764"/>
  <c r="AG20" i="764"/>
  <c r="AE20" i="764"/>
  <c r="I147" i="764" s="1"/>
  <c r="O20" i="764"/>
  <c r="M20" i="764" s="1"/>
  <c r="AG15" i="764"/>
  <c r="AE15" i="764"/>
  <c r="I142" i="764" s="1"/>
  <c r="O15" i="764"/>
  <c r="M15" i="764" s="1"/>
  <c r="AG17" i="764"/>
  <c r="AE17" i="764"/>
  <c r="I144" i="764" s="1"/>
  <c r="O17" i="764"/>
  <c r="M17" i="764" s="1"/>
  <c r="AE14" i="764"/>
  <c r="I141" i="764" s="1"/>
  <c r="O14" i="764"/>
  <c r="M14" i="764" s="1"/>
  <c r="AG14" i="764"/>
  <c r="AG22" i="764"/>
  <c r="AE22" i="764"/>
  <c r="I149" i="764" s="1"/>
  <c r="O22" i="764"/>
  <c r="M22" i="764" s="1"/>
  <c r="O28" i="764"/>
  <c r="M28" i="764" s="1"/>
  <c r="AG28" i="764"/>
  <c r="AE28" i="764"/>
  <c r="I155" i="764" s="1"/>
  <c r="AG23" i="764"/>
  <c r="O23" i="764"/>
  <c r="M23" i="764" s="1"/>
  <c r="AE23" i="764"/>
  <c r="I150" i="764" s="1"/>
  <c r="AG25" i="764"/>
  <c r="O25" i="764"/>
  <c r="M25" i="764" s="1"/>
  <c r="AE25" i="764"/>
  <c r="I152" i="764" s="1"/>
  <c r="O18" i="764"/>
  <c r="M18" i="764" s="1"/>
  <c r="AE18" i="764"/>
  <c r="I145" i="764" s="1"/>
  <c r="AG18" i="764"/>
  <c r="AG13" i="764"/>
  <c r="AE13" i="764"/>
  <c r="I140" i="764" s="1"/>
  <c r="O13" i="764"/>
  <c r="M13" i="764" s="1"/>
  <c r="AG31" i="764"/>
  <c r="O31" i="764"/>
  <c r="M31" i="764" s="1"/>
  <c r="AE31" i="764"/>
  <c r="I158" i="764" s="1"/>
  <c r="AE16" i="764"/>
  <c r="I143" i="764" s="1"/>
  <c r="O16" i="764"/>
  <c r="M16" i="764" s="1"/>
  <c r="AG16" i="764"/>
  <c r="AG19" i="764"/>
  <c r="AE19" i="764"/>
  <c r="I146" i="764" s="1"/>
  <c r="O19" i="764"/>
  <c r="M19" i="764" s="1"/>
  <c r="AG21" i="764"/>
  <c r="AE21" i="764"/>
  <c r="I148" i="764" s="1"/>
  <c r="O21" i="764"/>
  <c r="M21" i="764" s="1"/>
  <c r="O26" i="764"/>
  <c r="M26" i="764" s="1"/>
  <c r="AG26" i="764"/>
  <c r="AE26" i="764"/>
  <c r="I153" i="764" s="1"/>
  <c r="AF12" i="764"/>
  <c r="A13" i="764"/>
  <c r="AG10" i="764"/>
  <c r="AE10" i="764"/>
  <c r="I137" i="764" s="1"/>
  <c r="O10" i="764"/>
  <c r="M10" i="764" s="1"/>
  <c r="AG29" i="764"/>
  <c r="O29" i="764"/>
  <c r="M29" i="764" s="1"/>
  <c r="AE29" i="764"/>
  <c r="I156" i="764" s="1"/>
  <c r="AH32" i="764"/>
  <c r="AI8" i="764"/>
  <c r="P33" i="764"/>
  <c r="N8" i="764"/>
  <c r="A12" i="763"/>
  <c r="AF11" i="763"/>
  <c r="H63" i="763"/>
  <c r="D97" i="763"/>
  <c r="D98" i="763"/>
  <c r="AO62" i="763"/>
  <c r="AB30" i="763" s="1"/>
  <c r="P30" i="763" s="1"/>
  <c r="N30" i="763" s="1"/>
  <c r="F157" i="763" s="1"/>
  <c r="AO54" i="763"/>
  <c r="AB22" i="763" s="1"/>
  <c r="P22" i="763" s="1"/>
  <c r="N22" i="763" s="1"/>
  <c r="F149" i="763" s="1"/>
  <c r="AO46" i="763"/>
  <c r="AB14" i="763" s="1"/>
  <c r="P14" i="763" s="1"/>
  <c r="N14" i="763" s="1"/>
  <c r="F141" i="763" s="1"/>
  <c r="AO60" i="763"/>
  <c r="AB28" i="763" s="1"/>
  <c r="P28" i="763" s="1"/>
  <c r="N28" i="763" s="1"/>
  <c r="F155" i="763" s="1"/>
  <c r="AO52" i="763"/>
  <c r="AB20" i="763" s="1"/>
  <c r="P20" i="763" s="1"/>
  <c r="N20" i="763" s="1"/>
  <c r="F147" i="763" s="1"/>
  <c r="AO44" i="763"/>
  <c r="AB12" i="763" s="1"/>
  <c r="P12" i="763" s="1"/>
  <c r="N12" i="763" s="1"/>
  <c r="F139" i="763" s="1"/>
  <c r="AO59" i="763"/>
  <c r="AB27" i="763" s="1"/>
  <c r="P27" i="763" s="1"/>
  <c r="N27" i="763" s="1"/>
  <c r="F154" i="763" s="1"/>
  <c r="AO51" i="763"/>
  <c r="AB19" i="763" s="1"/>
  <c r="P19" i="763" s="1"/>
  <c r="N19" i="763" s="1"/>
  <c r="F146" i="763" s="1"/>
  <c r="AO43" i="763"/>
  <c r="AB11" i="763" s="1"/>
  <c r="P11" i="763" s="1"/>
  <c r="N11" i="763" s="1"/>
  <c r="F138" i="763" s="1"/>
  <c r="AO58" i="763"/>
  <c r="AB26" i="763" s="1"/>
  <c r="P26" i="763" s="1"/>
  <c r="N26" i="763" s="1"/>
  <c r="F153" i="763" s="1"/>
  <c r="AO63" i="763"/>
  <c r="AB31" i="763" s="1"/>
  <c r="P31" i="763" s="1"/>
  <c r="N31" i="763" s="1"/>
  <c r="F158" i="763" s="1"/>
  <c r="AO55" i="763"/>
  <c r="AB23" i="763" s="1"/>
  <c r="P23" i="763" s="1"/>
  <c r="N23" i="763" s="1"/>
  <c r="F150" i="763" s="1"/>
  <c r="AO47" i="763"/>
  <c r="AB15" i="763" s="1"/>
  <c r="P15" i="763" s="1"/>
  <c r="N15" i="763" s="1"/>
  <c r="F142" i="763" s="1"/>
  <c r="AO49" i="763"/>
  <c r="AB17" i="763" s="1"/>
  <c r="P17" i="763" s="1"/>
  <c r="N17" i="763" s="1"/>
  <c r="F144" i="763" s="1"/>
  <c r="AO48" i="763"/>
  <c r="AB16" i="763" s="1"/>
  <c r="P16" i="763" s="1"/>
  <c r="N16" i="763" s="1"/>
  <c r="F143" i="763" s="1"/>
  <c r="AO45" i="763"/>
  <c r="AB13" i="763" s="1"/>
  <c r="P13" i="763" s="1"/>
  <c r="N13" i="763" s="1"/>
  <c r="F140" i="763" s="1"/>
  <c r="AO61" i="763"/>
  <c r="AB29" i="763" s="1"/>
  <c r="P29" i="763" s="1"/>
  <c r="N29" i="763" s="1"/>
  <c r="F156" i="763" s="1"/>
  <c r="AO42" i="763"/>
  <c r="AB10" i="763" s="1"/>
  <c r="P10" i="763" s="1"/>
  <c r="N10" i="763" s="1"/>
  <c r="F137" i="763" s="1"/>
  <c r="AO57" i="763"/>
  <c r="AB25" i="763" s="1"/>
  <c r="P25" i="763" s="1"/>
  <c r="N25" i="763" s="1"/>
  <c r="F152" i="763" s="1"/>
  <c r="AO41" i="763"/>
  <c r="AB9" i="763" s="1"/>
  <c r="P9" i="763" s="1"/>
  <c r="N9" i="763" s="1"/>
  <c r="F136" i="763" s="1"/>
  <c r="AO56" i="763"/>
  <c r="AB24" i="763" s="1"/>
  <c r="P24" i="763" s="1"/>
  <c r="N24" i="763" s="1"/>
  <c r="F151" i="763" s="1"/>
  <c r="AO40" i="763"/>
  <c r="AB8" i="763" s="1"/>
  <c r="AO53" i="763"/>
  <c r="AB21" i="763" s="1"/>
  <c r="P21" i="763" s="1"/>
  <c r="N21" i="763" s="1"/>
  <c r="F148" i="763" s="1"/>
  <c r="AO50" i="763"/>
  <c r="AB18" i="763" s="1"/>
  <c r="P18" i="763" s="1"/>
  <c r="N18" i="763" s="1"/>
  <c r="F145" i="763" s="1"/>
  <c r="AH24" i="763"/>
  <c r="AI24" i="763" s="1"/>
  <c r="AA24" i="763" s="1"/>
  <c r="AH16" i="763"/>
  <c r="AI16" i="763" s="1"/>
  <c r="AA16" i="763" s="1"/>
  <c r="AH8" i="763"/>
  <c r="AH23" i="763"/>
  <c r="AI23" i="763" s="1"/>
  <c r="AA23" i="763" s="1"/>
  <c r="AH15" i="763"/>
  <c r="AI15" i="763" s="1"/>
  <c r="AA15" i="763" s="1"/>
  <c r="AH31" i="763"/>
  <c r="AI31" i="763" s="1"/>
  <c r="AA31" i="763" s="1"/>
  <c r="AH30" i="763"/>
  <c r="AI30" i="763" s="1"/>
  <c r="AA30" i="763" s="1"/>
  <c r="AH22" i="763"/>
  <c r="AI22" i="763" s="1"/>
  <c r="AA22" i="763" s="1"/>
  <c r="AH14" i="763"/>
  <c r="AI14" i="763" s="1"/>
  <c r="AA14" i="763" s="1"/>
  <c r="AH20" i="763"/>
  <c r="AI20" i="763" s="1"/>
  <c r="AA20" i="763" s="1"/>
  <c r="AH29" i="763"/>
  <c r="AI29" i="763" s="1"/>
  <c r="AA29" i="763" s="1"/>
  <c r="AH21" i="763"/>
  <c r="AI21" i="763" s="1"/>
  <c r="AA21" i="763" s="1"/>
  <c r="AH13" i="763"/>
  <c r="AI13" i="763" s="1"/>
  <c r="AA13" i="763" s="1"/>
  <c r="AH28" i="763"/>
  <c r="AI28" i="763" s="1"/>
  <c r="AA28" i="763" s="1"/>
  <c r="AH12" i="763"/>
  <c r="AI12" i="763" s="1"/>
  <c r="AA12" i="763" s="1"/>
  <c r="AH27" i="763"/>
  <c r="AI27" i="763" s="1"/>
  <c r="AA27" i="763" s="1"/>
  <c r="AH19" i="763"/>
  <c r="AI19" i="763" s="1"/>
  <c r="AA19" i="763" s="1"/>
  <c r="AH11" i="763"/>
  <c r="AI11" i="763" s="1"/>
  <c r="AA11" i="763" s="1"/>
  <c r="AH25" i="763"/>
  <c r="AI25" i="763" s="1"/>
  <c r="AA25" i="763" s="1"/>
  <c r="AH18" i="763"/>
  <c r="AI18" i="763" s="1"/>
  <c r="AA18" i="763" s="1"/>
  <c r="AH17" i="763"/>
  <c r="AI17" i="763" s="1"/>
  <c r="AA17" i="763" s="1"/>
  <c r="AH10" i="763"/>
  <c r="AI10" i="763" s="1"/>
  <c r="AA10" i="763" s="1"/>
  <c r="AH9" i="763"/>
  <c r="AI9" i="763" s="1"/>
  <c r="AA9" i="763" s="1"/>
  <c r="AH26" i="763"/>
  <c r="AI26" i="763" s="1"/>
  <c r="AA26" i="763" s="1"/>
  <c r="AO40" i="762" a="1"/>
  <c r="AO61" i="762" s="1"/>
  <c r="AB29" i="762" s="1"/>
  <c r="P29" i="762" s="1"/>
  <c r="N29" i="762" s="1"/>
  <c r="F156" i="762" s="1"/>
  <c r="Q33" i="762"/>
  <c r="AH8" i="762" a="1"/>
  <c r="S33" i="762"/>
  <c r="AF11" i="762"/>
  <c r="A12" i="762"/>
  <c r="AO54" i="762"/>
  <c r="AB22" i="762" s="1"/>
  <c r="P22" i="762" s="1"/>
  <c r="N22" i="762" s="1"/>
  <c r="F149" i="762" s="1"/>
  <c r="R33" i="762"/>
  <c r="AO43" i="762"/>
  <c r="AB11" i="762" s="1"/>
  <c r="P11" i="762" s="1"/>
  <c r="N11" i="762" s="1"/>
  <c r="F138" i="762" s="1"/>
  <c r="AO58" i="762"/>
  <c r="AB26" i="762" s="1"/>
  <c r="P26" i="762" s="1"/>
  <c r="N26" i="762" s="1"/>
  <c r="F153" i="762" s="1"/>
  <c r="AO53" i="762"/>
  <c r="AB21" i="762" s="1"/>
  <c r="P21" i="762" s="1"/>
  <c r="N21" i="762" s="1"/>
  <c r="F148" i="762" s="1"/>
  <c r="AO48" i="762"/>
  <c r="AB16" i="762" s="1"/>
  <c r="P16" i="762" s="1"/>
  <c r="N16" i="762" s="1"/>
  <c r="F143" i="762" s="1"/>
  <c r="AO40" i="762"/>
  <c r="AB8" i="762" s="1"/>
  <c r="BL17" i="762"/>
  <c r="D33" i="762"/>
  <c r="BL10" i="762"/>
  <c r="B98" i="762"/>
  <c r="D80" i="762"/>
  <c r="B97" i="762"/>
  <c r="F63" i="762"/>
  <c r="C97" i="762"/>
  <c r="H40" i="762"/>
  <c r="H63" i="762" s="1"/>
  <c r="H62" i="762"/>
  <c r="K158" i="761"/>
  <c r="G158" i="761"/>
  <c r="D158" i="761"/>
  <c r="K157" i="761"/>
  <c r="G157" i="761"/>
  <c r="D157" i="761"/>
  <c r="K156" i="761"/>
  <c r="G156" i="761"/>
  <c r="D156" i="761"/>
  <c r="K155" i="761"/>
  <c r="G155" i="761"/>
  <c r="D155" i="761"/>
  <c r="K154" i="761"/>
  <c r="G154" i="761"/>
  <c r="D154" i="761"/>
  <c r="K153" i="761"/>
  <c r="G153" i="761"/>
  <c r="D153" i="761"/>
  <c r="K152" i="761"/>
  <c r="G152" i="761"/>
  <c r="D152" i="761"/>
  <c r="K151" i="761"/>
  <c r="G151" i="761"/>
  <c r="D151" i="761"/>
  <c r="K150" i="761"/>
  <c r="G150" i="761"/>
  <c r="D150" i="761"/>
  <c r="K149" i="761"/>
  <c r="G149" i="761"/>
  <c r="D149" i="761"/>
  <c r="K148" i="761"/>
  <c r="G148" i="761"/>
  <c r="D148" i="761"/>
  <c r="K147" i="761"/>
  <c r="G147" i="761"/>
  <c r="D147" i="761"/>
  <c r="K146" i="761"/>
  <c r="G146" i="761"/>
  <c r="D146" i="761"/>
  <c r="K145" i="761"/>
  <c r="G145" i="761"/>
  <c r="D145" i="761"/>
  <c r="K144" i="761"/>
  <c r="G144" i="761"/>
  <c r="D144" i="761"/>
  <c r="K143" i="761"/>
  <c r="G143" i="761"/>
  <c r="D143" i="761"/>
  <c r="K142" i="761"/>
  <c r="G142" i="761"/>
  <c r="D142" i="761"/>
  <c r="K141" i="761"/>
  <c r="G141" i="761"/>
  <c r="D141" i="761"/>
  <c r="K140" i="761"/>
  <c r="G140" i="761"/>
  <c r="D140" i="761"/>
  <c r="K139" i="761"/>
  <c r="G139" i="761"/>
  <c r="D139" i="761"/>
  <c r="K138" i="761"/>
  <c r="G138" i="761"/>
  <c r="D138" i="761"/>
  <c r="K137" i="761"/>
  <c r="G137" i="761"/>
  <c r="D137" i="761"/>
  <c r="K136" i="761"/>
  <c r="G136" i="761"/>
  <c r="D136" i="761"/>
  <c r="A136" i="761"/>
  <c r="A137" i="761" s="1"/>
  <c r="A138" i="761" s="1"/>
  <c r="A139" i="761" s="1"/>
  <c r="A140" i="761" s="1"/>
  <c r="A141" i="761" s="1"/>
  <c r="A142" i="761" s="1"/>
  <c r="A143" i="761" s="1"/>
  <c r="A144" i="761" s="1"/>
  <c r="A145" i="761" s="1"/>
  <c r="A146" i="761" s="1"/>
  <c r="A147" i="761" s="1"/>
  <c r="A148" i="761" s="1"/>
  <c r="A149" i="761" s="1"/>
  <c r="A150" i="761" s="1"/>
  <c r="A151" i="761" s="1"/>
  <c r="A152" i="761" s="1"/>
  <c r="A153" i="761" s="1"/>
  <c r="A154" i="761" s="1"/>
  <c r="A155" i="761" s="1"/>
  <c r="A156" i="761" s="1"/>
  <c r="A157" i="761" s="1"/>
  <c r="A158" i="761" s="1"/>
  <c r="K135" i="761"/>
  <c r="G135" i="761"/>
  <c r="D135" i="761"/>
  <c r="B124" i="761"/>
  <c r="C124" i="761" s="1"/>
  <c r="B123" i="761"/>
  <c r="C123" i="761" s="1"/>
  <c r="B122" i="761"/>
  <c r="C122" i="761" s="1"/>
  <c r="C121" i="761"/>
  <c r="B121" i="761"/>
  <c r="B120" i="761"/>
  <c r="C120" i="761" s="1"/>
  <c r="B119" i="761"/>
  <c r="C119" i="761" s="1"/>
  <c r="B118" i="761"/>
  <c r="C118" i="761" s="1"/>
  <c r="B117" i="761"/>
  <c r="C117" i="761" s="1"/>
  <c r="B116" i="761"/>
  <c r="C116" i="761" s="1"/>
  <c r="B115" i="761"/>
  <c r="C115" i="761" s="1"/>
  <c r="B114" i="761"/>
  <c r="C114" i="761" s="1"/>
  <c r="C113" i="761"/>
  <c r="B113" i="761"/>
  <c r="B112" i="761"/>
  <c r="C112" i="761" s="1"/>
  <c r="C111" i="761"/>
  <c r="B111" i="761"/>
  <c r="B110" i="761"/>
  <c r="C110" i="761" s="1"/>
  <c r="A110" i="761"/>
  <c r="A111" i="761" s="1"/>
  <c r="A112" i="761" s="1"/>
  <c r="A113" i="761" s="1"/>
  <c r="A114" i="761" s="1"/>
  <c r="A115" i="761" s="1"/>
  <c r="A116" i="761" s="1"/>
  <c r="A117" i="761" s="1"/>
  <c r="A118" i="761" s="1"/>
  <c r="A119" i="761" s="1"/>
  <c r="A120" i="761" s="1"/>
  <c r="A121" i="761" s="1"/>
  <c r="A122" i="761" s="1"/>
  <c r="A123" i="761" s="1"/>
  <c r="A124" i="761" s="1"/>
  <c r="B109" i="761"/>
  <c r="C109" i="761" s="1"/>
  <c r="C126" i="761" s="1"/>
  <c r="C95" i="761"/>
  <c r="D95" i="761" s="1"/>
  <c r="B95" i="761"/>
  <c r="C94" i="761"/>
  <c r="B94" i="761"/>
  <c r="D94" i="761" s="1"/>
  <c r="C93" i="761"/>
  <c r="B93" i="761"/>
  <c r="D93" i="761" s="1"/>
  <c r="C92" i="761"/>
  <c r="B92" i="761"/>
  <c r="D92" i="761" s="1"/>
  <c r="C91" i="761"/>
  <c r="B91" i="761"/>
  <c r="D91" i="761" s="1"/>
  <c r="C90" i="761"/>
  <c r="B90" i="761"/>
  <c r="D90" i="761" s="1"/>
  <c r="C89" i="761"/>
  <c r="B89" i="761"/>
  <c r="D89" i="761" s="1"/>
  <c r="C88" i="761"/>
  <c r="B88" i="761"/>
  <c r="D88" i="761" s="1"/>
  <c r="D87" i="761"/>
  <c r="C87" i="761"/>
  <c r="B87" i="761"/>
  <c r="C86" i="761"/>
  <c r="B86" i="761"/>
  <c r="D86" i="761" s="1"/>
  <c r="D85" i="761"/>
  <c r="C85" i="761"/>
  <c r="B85" i="761"/>
  <c r="C84" i="761"/>
  <c r="B84" i="761"/>
  <c r="D84" i="761" s="1"/>
  <c r="C83" i="761"/>
  <c r="B83" i="761"/>
  <c r="D83" i="761" s="1"/>
  <c r="C82" i="761"/>
  <c r="B82" i="761"/>
  <c r="D82" i="761" s="1"/>
  <c r="C81" i="761"/>
  <c r="B81" i="761"/>
  <c r="D81" i="761" s="1"/>
  <c r="C80" i="761"/>
  <c r="C98" i="761" s="1"/>
  <c r="B80" i="761"/>
  <c r="G63" i="761"/>
  <c r="D63" i="761"/>
  <c r="M62" i="761"/>
  <c r="F62" i="761"/>
  <c r="M61" i="761"/>
  <c r="H61" i="761"/>
  <c r="F61" i="761"/>
  <c r="M60" i="761"/>
  <c r="H60" i="761"/>
  <c r="F60" i="761"/>
  <c r="M59" i="761"/>
  <c r="H59" i="761"/>
  <c r="F59" i="761"/>
  <c r="M58" i="761"/>
  <c r="H58" i="761"/>
  <c r="F58" i="761"/>
  <c r="M57" i="761"/>
  <c r="H57" i="761"/>
  <c r="F57" i="761"/>
  <c r="M56" i="761"/>
  <c r="H56" i="761"/>
  <c r="F56" i="761"/>
  <c r="M55" i="761"/>
  <c r="H55" i="761"/>
  <c r="F55" i="761"/>
  <c r="M54" i="761"/>
  <c r="H54" i="761"/>
  <c r="F54" i="761"/>
  <c r="M53" i="761"/>
  <c r="H53" i="761"/>
  <c r="F53" i="761"/>
  <c r="M52" i="761"/>
  <c r="H52" i="761"/>
  <c r="F52" i="761"/>
  <c r="M51" i="761"/>
  <c r="H51" i="761"/>
  <c r="F51" i="761"/>
  <c r="M50" i="761"/>
  <c r="H50" i="761"/>
  <c r="F50" i="761"/>
  <c r="M49" i="761"/>
  <c r="F49" i="761"/>
  <c r="H49" i="761" s="1"/>
  <c r="M48" i="761"/>
  <c r="F48" i="761"/>
  <c r="H48" i="761" s="1"/>
  <c r="M47" i="761"/>
  <c r="F47" i="761"/>
  <c r="H47" i="761" s="1"/>
  <c r="M46" i="761"/>
  <c r="F46" i="761"/>
  <c r="H46" i="761" s="1"/>
  <c r="M45" i="761"/>
  <c r="H45" i="761"/>
  <c r="F45" i="761"/>
  <c r="M44" i="761"/>
  <c r="F44" i="761"/>
  <c r="H44" i="761" s="1"/>
  <c r="M43" i="761"/>
  <c r="F43" i="761"/>
  <c r="M42" i="761"/>
  <c r="F42" i="761"/>
  <c r="M41" i="761"/>
  <c r="F41" i="761"/>
  <c r="A41" i="761"/>
  <c r="A42" i="761" s="1"/>
  <c r="A43" i="761" s="1"/>
  <c r="A44" i="761" s="1"/>
  <c r="A45" i="761" s="1"/>
  <c r="A46" i="761" s="1"/>
  <c r="A47" i="761" s="1"/>
  <c r="A48" i="761" s="1"/>
  <c r="A49" i="761" s="1"/>
  <c r="A50" i="761" s="1"/>
  <c r="A51" i="761" s="1"/>
  <c r="A52" i="761" s="1"/>
  <c r="A53" i="761" s="1"/>
  <c r="A54" i="761" s="1"/>
  <c r="A55" i="761" s="1"/>
  <c r="A56" i="761" s="1"/>
  <c r="A57" i="761" s="1"/>
  <c r="A58" i="761" s="1"/>
  <c r="A59" i="761" s="1"/>
  <c r="A60" i="761" s="1"/>
  <c r="A61" i="761" s="1"/>
  <c r="A62" i="761" s="1"/>
  <c r="M40" i="761"/>
  <c r="F40" i="761"/>
  <c r="A40" i="761"/>
  <c r="M39" i="761"/>
  <c r="F39" i="761"/>
  <c r="H39" i="761" s="1"/>
  <c r="AD33" i="761"/>
  <c r="AC33" i="761"/>
  <c r="L33" i="761"/>
  <c r="K33" i="761"/>
  <c r="J33" i="761"/>
  <c r="I33" i="761"/>
  <c r="H33" i="761"/>
  <c r="G33" i="761"/>
  <c r="F33" i="761"/>
  <c r="AJ31" i="761"/>
  <c r="S31" i="761"/>
  <c r="R31" i="761"/>
  <c r="Q31" i="761"/>
  <c r="D31" i="761"/>
  <c r="AJ30" i="761"/>
  <c r="S30" i="761"/>
  <c r="R30" i="761"/>
  <c r="Q30" i="761"/>
  <c r="D30" i="761"/>
  <c r="AJ29" i="761"/>
  <c r="S29" i="761"/>
  <c r="R29" i="761"/>
  <c r="Q29" i="761"/>
  <c r="D29" i="761"/>
  <c r="AJ28" i="761"/>
  <c r="S28" i="761"/>
  <c r="R28" i="761"/>
  <c r="Q28" i="761"/>
  <c r="D28" i="761"/>
  <c r="AJ27" i="761"/>
  <c r="S27" i="761"/>
  <c r="R27" i="761"/>
  <c r="Q27" i="761"/>
  <c r="D27" i="761"/>
  <c r="AJ26" i="761"/>
  <c r="S26" i="761"/>
  <c r="R26" i="761"/>
  <c r="Q26" i="761"/>
  <c r="D26" i="761"/>
  <c r="AJ25" i="761"/>
  <c r="S25" i="761"/>
  <c r="R25" i="761"/>
  <c r="Q25" i="761"/>
  <c r="D25" i="761"/>
  <c r="AJ24" i="761"/>
  <c r="S24" i="761"/>
  <c r="R24" i="761"/>
  <c r="Q24" i="761"/>
  <c r="D24" i="761"/>
  <c r="AJ23" i="761"/>
  <c r="R23" i="761"/>
  <c r="S23" i="761" s="1"/>
  <c r="Q23" i="761"/>
  <c r="D23" i="761"/>
  <c r="AJ22" i="761"/>
  <c r="S22" i="761"/>
  <c r="R22" i="761"/>
  <c r="Q22" i="761"/>
  <c r="D22" i="761"/>
  <c r="AJ21" i="761"/>
  <c r="R21" i="761"/>
  <c r="S21" i="761" s="1"/>
  <c r="Q21" i="761"/>
  <c r="D21" i="761"/>
  <c r="AJ20" i="761"/>
  <c r="R20" i="761"/>
  <c r="S20" i="761" s="1"/>
  <c r="Q20" i="761"/>
  <c r="D20" i="761"/>
  <c r="BL19" i="761"/>
  <c r="AJ19" i="761"/>
  <c r="R19" i="761"/>
  <c r="S19" i="761" s="1"/>
  <c r="Q19" i="761"/>
  <c r="D19" i="761"/>
  <c r="BL18" i="761"/>
  <c r="AJ18" i="761"/>
  <c r="R18" i="761"/>
  <c r="S18" i="761" s="1"/>
  <c r="Q18" i="761"/>
  <c r="D18" i="761"/>
  <c r="BJ17" i="761"/>
  <c r="BI17" i="761"/>
  <c r="BH17" i="761"/>
  <c r="BG17" i="761"/>
  <c r="BF17" i="761"/>
  <c r="BE17" i="761"/>
  <c r="BD17" i="761"/>
  <c r="BC17" i="761"/>
  <c r="BB17" i="761"/>
  <c r="BA17" i="761"/>
  <c r="AZ17" i="761"/>
  <c r="AY17" i="761"/>
  <c r="AX17" i="761"/>
  <c r="AW17" i="761"/>
  <c r="AV17" i="761"/>
  <c r="AU17" i="761"/>
  <c r="AT17" i="761"/>
  <c r="AS17" i="761"/>
  <c r="AR17" i="761"/>
  <c r="AQ17" i="761"/>
  <c r="AP17" i="761"/>
  <c r="AO17" i="761"/>
  <c r="AN17" i="761"/>
  <c r="AM17" i="761"/>
  <c r="AJ17" i="761"/>
  <c r="R17" i="761"/>
  <c r="S17" i="761" s="1"/>
  <c r="Q17" i="761"/>
  <c r="D17" i="761"/>
  <c r="AJ16" i="761"/>
  <c r="S16" i="761"/>
  <c r="R16" i="761"/>
  <c r="Q16" i="761"/>
  <c r="D16" i="761"/>
  <c r="AJ15" i="761"/>
  <c r="R15" i="761"/>
  <c r="S15" i="761" s="1"/>
  <c r="Q15" i="761"/>
  <c r="D15" i="761"/>
  <c r="AJ14" i="761"/>
  <c r="S14" i="761"/>
  <c r="R14" i="761"/>
  <c r="Q14" i="761"/>
  <c r="D14" i="761"/>
  <c r="BL13" i="761"/>
  <c r="AJ13" i="761"/>
  <c r="S13" i="761"/>
  <c r="R13" i="761"/>
  <c r="Q13" i="761"/>
  <c r="D13" i="761"/>
  <c r="BL12" i="761"/>
  <c r="AJ12" i="761"/>
  <c r="R12" i="761"/>
  <c r="S12" i="761" s="1"/>
  <c r="Q12" i="761"/>
  <c r="D12" i="761"/>
  <c r="BL11" i="761"/>
  <c r="AJ11" i="761"/>
  <c r="R11" i="761"/>
  <c r="S11" i="761" s="1"/>
  <c r="Q11" i="761"/>
  <c r="D11" i="761"/>
  <c r="BJ10" i="761"/>
  <c r="BI10" i="761"/>
  <c r="BH10" i="761"/>
  <c r="BG10" i="761"/>
  <c r="BG5" i="761" s="1"/>
  <c r="BF10" i="761"/>
  <c r="BF5" i="761" s="1"/>
  <c r="BE10" i="761"/>
  <c r="BD10" i="761"/>
  <c r="BC10" i="761"/>
  <c r="BB10" i="761"/>
  <c r="BA10" i="761"/>
  <c r="AZ10" i="761"/>
  <c r="AY10" i="761"/>
  <c r="AY5" i="761" s="1"/>
  <c r="AX10" i="761"/>
  <c r="AX5" i="761" s="1"/>
  <c r="AW10" i="761"/>
  <c r="AV10" i="761"/>
  <c r="AU10" i="761"/>
  <c r="AT10" i="761"/>
  <c r="AS10" i="761"/>
  <c r="AR10" i="761"/>
  <c r="AQ10" i="761"/>
  <c r="AQ5" i="761" s="1"/>
  <c r="AP10" i="761"/>
  <c r="AP5" i="761" s="1"/>
  <c r="AO10" i="761"/>
  <c r="AN10" i="761"/>
  <c r="AM10" i="761"/>
  <c r="AJ10" i="761"/>
  <c r="R10" i="761"/>
  <c r="S10" i="761" s="1"/>
  <c r="Q10" i="761"/>
  <c r="D10" i="761"/>
  <c r="A10" i="761"/>
  <c r="AF10" i="761" s="1"/>
  <c r="AJ9" i="761"/>
  <c r="S9" i="761"/>
  <c r="R9" i="761"/>
  <c r="Q9" i="761"/>
  <c r="D9" i="761"/>
  <c r="A9" i="761"/>
  <c r="AF9" i="761" s="1"/>
  <c r="AJ8" i="761"/>
  <c r="AJ32" i="761" s="1"/>
  <c r="AF8" i="761"/>
  <c r="R8" i="761"/>
  <c r="S8" i="761" s="1"/>
  <c r="Q8" i="761"/>
  <c r="D8" i="761"/>
  <c r="B6" i="761"/>
  <c r="B133" i="761" s="1"/>
  <c r="BJ5" i="761"/>
  <c r="BI5" i="761"/>
  <c r="BH5" i="761"/>
  <c r="BE5" i="761"/>
  <c r="BD5" i="761"/>
  <c r="BC5" i="761"/>
  <c r="BB5" i="761"/>
  <c r="BA5" i="761"/>
  <c r="AZ5" i="761"/>
  <c r="AW5" i="761"/>
  <c r="AV5" i="761"/>
  <c r="AU5" i="761"/>
  <c r="AT5" i="761"/>
  <c r="AS5" i="761"/>
  <c r="AR5" i="761"/>
  <c r="AO5" i="761"/>
  <c r="AN5" i="761"/>
  <c r="AM5" i="761"/>
  <c r="AH8" i="761" s="1" a="1"/>
  <c r="AL5" i="761"/>
  <c r="AN4" i="761"/>
  <c r="AO4" i="761" s="1"/>
  <c r="AP4" i="761" s="1"/>
  <c r="AQ4" i="761" s="1"/>
  <c r="AR4" i="761" s="1"/>
  <c r="AS4" i="761" s="1"/>
  <c r="AT4" i="761" s="1"/>
  <c r="AU4" i="761" s="1"/>
  <c r="AV4" i="761" s="1"/>
  <c r="AW4" i="761" s="1"/>
  <c r="AX4" i="761" s="1"/>
  <c r="AY4" i="761" s="1"/>
  <c r="AZ4" i="761" s="1"/>
  <c r="BA4" i="761" s="1"/>
  <c r="BB4" i="761" s="1"/>
  <c r="BC4" i="761" s="1"/>
  <c r="BD4" i="761" s="1"/>
  <c r="BE4" i="761" s="1"/>
  <c r="BF4" i="761" s="1"/>
  <c r="BG4" i="761" s="1"/>
  <c r="BH4" i="761" s="1"/>
  <c r="BI4" i="761" s="1"/>
  <c r="BJ4" i="761" s="1"/>
  <c r="O4" i="761"/>
  <c r="AF20" i="783" l="1"/>
  <c r="A21" i="783"/>
  <c r="AF19" i="782"/>
  <c r="A20" i="782"/>
  <c r="A20" i="781"/>
  <c r="AF19" i="781"/>
  <c r="AF19" i="780"/>
  <c r="A20" i="780"/>
  <c r="M66" i="779"/>
  <c r="A20" i="779"/>
  <c r="AF19" i="779"/>
  <c r="B66" i="779"/>
  <c r="C39" i="779"/>
  <c r="B67" i="779" s="1"/>
  <c r="B68" i="779" s="1"/>
  <c r="A18" i="778"/>
  <c r="AF17" i="778"/>
  <c r="M66" i="778"/>
  <c r="B66" i="778"/>
  <c r="C39" i="778"/>
  <c r="B67" i="778" s="1"/>
  <c r="K64" i="777"/>
  <c r="L39" i="777"/>
  <c r="L64" i="777" s="1"/>
  <c r="AF17" i="777"/>
  <c r="A18" i="777"/>
  <c r="E33" i="777"/>
  <c r="B39" i="777"/>
  <c r="C34" i="777"/>
  <c r="B135" i="776"/>
  <c r="B159" i="776" s="1"/>
  <c r="B33" i="776"/>
  <c r="F74" i="776"/>
  <c r="F99" i="776" s="1"/>
  <c r="K39" i="776"/>
  <c r="C135" i="776"/>
  <c r="C159" i="776" s="1"/>
  <c r="D103" i="776"/>
  <c r="C33" i="776"/>
  <c r="O3" i="776" s="1"/>
  <c r="T8" i="776"/>
  <c r="E8" i="776"/>
  <c r="A18" i="776"/>
  <c r="AF17" i="776"/>
  <c r="E135" i="775"/>
  <c r="E159" i="775" s="1"/>
  <c r="M33" i="775"/>
  <c r="C8" i="775"/>
  <c r="B8" i="775"/>
  <c r="A18" i="775"/>
  <c r="AF17" i="775"/>
  <c r="M33" i="774"/>
  <c r="C8" i="774"/>
  <c r="B8" i="774"/>
  <c r="E135" i="774"/>
  <c r="E159" i="774" s="1"/>
  <c r="A16" i="774"/>
  <c r="AF15" i="774"/>
  <c r="A19" i="773"/>
  <c r="AF18" i="773"/>
  <c r="F74" i="773"/>
  <c r="F99" i="773" s="1"/>
  <c r="B135" i="773"/>
  <c r="B159" i="773" s="1"/>
  <c r="B33" i="773"/>
  <c r="C135" i="773"/>
  <c r="C159" i="773" s="1"/>
  <c r="D103" i="773"/>
  <c r="K39" i="773"/>
  <c r="E8" i="773"/>
  <c r="C33" i="773"/>
  <c r="O3" i="773" s="1"/>
  <c r="T8" i="773"/>
  <c r="AE33" i="772"/>
  <c r="I135" i="772"/>
  <c r="O33" i="772"/>
  <c r="M8" i="772"/>
  <c r="AF17" i="772"/>
  <c r="A18" i="772"/>
  <c r="B157" i="771"/>
  <c r="T16" i="771"/>
  <c r="D111" i="771"/>
  <c r="F82" i="771"/>
  <c r="F80" i="770"/>
  <c r="E16" i="771"/>
  <c r="B47" i="771" s="1"/>
  <c r="C47" i="771" s="1"/>
  <c r="C143" i="771"/>
  <c r="AF13" i="771"/>
  <c r="A14" i="771"/>
  <c r="O33" i="771"/>
  <c r="M8" i="771"/>
  <c r="AE33" i="771"/>
  <c r="I135" i="771"/>
  <c r="A15" i="770"/>
  <c r="AF14" i="770"/>
  <c r="N33" i="770"/>
  <c r="F135" i="770"/>
  <c r="F159" i="770" s="1"/>
  <c r="O33" i="770"/>
  <c r="M8" i="770"/>
  <c r="AE33" i="770"/>
  <c r="I135" i="770"/>
  <c r="D105" i="769"/>
  <c r="T10" i="769"/>
  <c r="E10" i="769"/>
  <c r="B41" i="769" s="1"/>
  <c r="C41" i="769" s="1"/>
  <c r="K41" i="769"/>
  <c r="L41" i="769" s="1"/>
  <c r="C137" i="769"/>
  <c r="D110" i="769"/>
  <c r="T15" i="769"/>
  <c r="E15" i="769"/>
  <c r="B46" i="769" s="1"/>
  <c r="C46" i="769" s="1"/>
  <c r="K46" i="769"/>
  <c r="L46" i="769" s="1"/>
  <c r="C142" i="769"/>
  <c r="T28" i="769"/>
  <c r="E28" i="769"/>
  <c r="B59" i="769" s="1"/>
  <c r="C59" i="769" s="1"/>
  <c r="D123" i="769"/>
  <c r="K59" i="769"/>
  <c r="L59" i="769" s="1"/>
  <c r="C155" i="769"/>
  <c r="T29" i="769"/>
  <c r="E29" i="769"/>
  <c r="B60" i="769" s="1"/>
  <c r="C60" i="769" s="1"/>
  <c r="C156" i="769"/>
  <c r="K60" i="769"/>
  <c r="L60" i="769" s="1"/>
  <c r="D124" i="769"/>
  <c r="B143" i="769"/>
  <c r="F82" i="769"/>
  <c r="B152" i="769"/>
  <c r="F91" i="769"/>
  <c r="C151" i="769"/>
  <c r="T24" i="769"/>
  <c r="E24" i="769"/>
  <c r="B55" i="769" s="1"/>
  <c r="C55" i="769" s="1"/>
  <c r="K55" i="769"/>
  <c r="L55" i="769" s="1"/>
  <c r="D119" i="769"/>
  <c r="AG8" i="769"/>
  <c r="AG32" i="769" s="1"/>
  <c r="O8" i="769"/>
  <c r="AE8" i="769"/>
  <c r="AA33" i="769"/>
  <c r="T31" i="769"/>
  <c r="E31" i="769"/>
  <c r="B62" i="769" s="1"/>
  <c r="C62" i="769" s="1"/>
  <c r="D126" i="769"/>
  <c r="K62" i="769"/>
  <c r="L62" i="769" s="1"/>
  <c r="C158" i="769"/>
  <c r="B155" i="769"/>
  <c r="F94" i="769"/>
  <c r="B156" i="769"/>
  <c r="F95" i="769"/>
  <c r="B146" i="769"/>
  <c r="F85" i="769"/>
  <c r="C143" i="769"/>
  <c r="T16" i="769"/>
  <c r="E16" i="769"/>
  <c r="B47" i="769" s="1"/>
  <c r="C47" i="769" s="1"/>
  <c r="K47" i="769"/>
  <c r="L47" i="769" s="1"/>
  <c r="D111" i="769"/>
  <c r="T23" i="769"/>
  <c r="E23" i="769"/>
  <c r="B54" i="769" s="1"/>
  <c r="C54" i="769" s="1"/>
  <c r="D118" i="769"/>
  <c r="K54" i="769"/>
  <c r="L54" i="769" s="1"/>
  <c r="C150" i="769"/>
  <c r="B158" i="769"/>
  <c r="F97" i="769"/>
  <c r="K49" i="769"/>
  <c r="L49" i="769" s="1"/>
  <c r="T18" i="769"/>
  <c r="D113" i="769"/>
  <c r="E18" i="769"/>
  <c r="B49" i="769" s="1"/>
  <c r="C49" i="769" s="1"/>
  <c r="C145" i="769"/>
  <c r="C146" i="769"/>
  <c r="D114" i="769"/>
  <c r="T19" i="769"/>
  <c r="K50" i="769"/>
  <c r="L50" i="769" s="1"/>
  <c r="E19" i="769"/>
  <c r="B50" i="769" s="1"/>
  <c r="C50" i="769" s="1"/>
  <c r="F89" i="769"/>
  <c r="B150" i="769"/>
  <c r="B153" i="769"/>
  <c r="F92" i="769"/>
  <c r="B149" i="769"/>
  <c r="F88" i="769"/>
  <c r="D106" i="769"/>
  <c r="K42" i="769"/>
  <c r="L42" i="769" s="1"/>
  <c r="T11" i="769"/>
  <c r="C138" i="769"/>
  <c r="E11" i="769"/>
  <c r="B42" i="769" s="1"/>
  <c r="C42" i="769" s="1"/>
  <c r="B157" i="769"/>
  <c r="F96" i="769"/>
  <c r="C152" i="769"/>
  <c r="T25" i="769"/>
  <c r="E25" i="769"/>
  <c r="B56" i="769" s="1"/>
  <c r="C56" i="769" s="1"/>
  <c r="D120" i="769"/>
  <c r="K56" i="769"/>
  <c r="L56" i="769" s="1"/>
  <c r="B144" i="769"/>
  <c r="F83" i="769"/>
  <c r="B145" i="769"/>
  <c r="F84" i="769"/>
  <c r="T26" i="769"/>
  <c r="E26" i="769"/>
  <c r="B57" i="769" s="1"/>
  <c r="C57" i="769" s="1"/>
  <c r="C153" i="769"/>
  <c r="K57" i="769"/>
  <c r="L57" i="769" s="1"/>
  <c r="D121" i="769"/>
  <c r="T22" i="769"/>
  <c r="E22" i="769"/>
  <c r="B53" i="769" s="1"/>
  <c r="C53" i="769" s="1"/>
  <c r="K53" i="769"/>
  <c r="L53" i="769" s="1"/>
  <c r="D117" i="769"/>
  <c r="C149" i="769"/>
  <c r="C147" i="769"/>
  <c r="D115" i="769"/>
  <c r="T20" i="769"/>
  <c r="E20" i="769"/>
  <c r="B51" i="769" s="1"/>
  <c r="C51" i="769" s="1"/>
  <c r="K51" i="769"/>
  <c r="L51" i="769" s="1"/>
  <c r="B139" i="769"/>
  <c r="F78" i="769"/>
  <c r="T30" i="769"/>
  <c r="E30" i="769"/>
  <c r="B61" i="769" s="1"/>
  <c r="C61" i="769" s="1"/>
  <c r="D125" i="769"/>
  <c r="K61" i="769"/>
  <c r="L61" i="769" s="1"/>
  <c r="C157" i="769"/>
  <c r="C136" i="769"/>
  <c r="K40" i="769"/>
  <c r="L40" i="769" s="1"/>
  <c r="D104" i="769"/>
  <c r="T9" i="769"/>
  <c r="E9" i="769"/>
  <c r="B40" i="769" s="1"/>
  <c r="C40" i="769" s="1"/>
  <c r="F77" i="769"/>
  <c r="B138" i="769"/>
  <c r="C144" i="769"/>
  <c r="T17" i="769"/>
  <c r="E17" i="769"/>
  <c r="B48" i="769" s="1"/>
  <c r="C48" i="769" s="1"/>
  <c r="D112" i="769"/>
  <c r="K48" i="769"/>
  <c r="L48" i="769" s="1"/>
  <c r="C140" i="769"/>
  <c r="T13" i="769"/>
  <c r="E13" i="769"/>
  <c r="B44" i="769" s="1"/>
  <c r="C44" i="769" s="1"/>
  <c r="K44" i="769"/>
  <c r="L44" i="769" s="1"/>
  <c r="D108" i="769"/>
  <c r="F93" i="769"/>
  <c r="B154" i="769"/>
  <c r="C139" i="769"/>
  <c r="E12" i="769"/>
  <c r="B43" i="769" s="1"/>
  <c r="C43" i="769" s="1"/>
  <c r="K43" i="769"/>
  <c r="L43" i="769" s="1"/>
  <c r="T12" i="769"/>
  <c r="D107" i="769"/>
  <c r="B137" i="769"/>
  <c r="F76" i="769"/>
  <c r="A14" i="769"/>
  <c r="AF13" i="769"/>
  <c r="C148" i="769"/>
  <c r="K52" i="769"/>
  <c r="L52" i="769" s="1"/>
  <c r="E21" i="769"/>
  <c r="B52" i="769" s="1"/>
  <c r="C52" i="769" s="1"/>
  <c r="T21" i="769"/>
  <c r="D116" i="769"/>
  <c r="B147" i="769"/>
  <c r="F86" i="769"/>
  <c r="T27" i="769"/>
  <c r="E27" i="769"/>
  <c r="B58" i="769" s="1"/>
  <c r="C58" i="769" s="1"/>
  <c r="D122" i="769"/>
  <c r="K58" i="769"/>
  <c r="L58" i="769" s="1"/>
  <c r="C154" i="769"/>
  <c r="B151" i="769"/>
  <c r="F90" i="769"/>
  <c r="B141" i="769"/>
  <c r="F80" i="769"/>
  <c r="B136" i="769"/>
  <c r="F75" i="769"/>
  <c r="F81" i="769"/>
  <c r="B142" i="769"/>
  <c r="B140" i="769"/>
  <c r="F79" i="769"/>
  <c r="B148" i="769"/>
  <c r="F87" i="769"/>
  <c r="K45" i="769"/>
  <c r="L45" i="769" s="1"/>
  <c r="C141" i="769"/>
  <c r="D109" i="769"/>
  <c r="T14" i="769"/>
  <c r="E14" i="769"/>
  <c r="B45" i="769" s="1"/>
  <c r="C45" i="769" s="1"/>
  <c r="B154" i="768"/>
  <c r="F93" i="768"/>
  <c r="B138" i="768"/>
  <c r="F77" i="768"/>
  <c r="C153" i="768"/>
  <c r="K57" i="768"/>
  <c r="L57" i="768" s="1"/>
  <c r="D121" i="768"/>
  <c r="T26" i="768"/>
  <c r="E26" i="768"/>
  <c r="B57" i="768" s="1"/>
  <c r="C57" i="768" s="1"/>
  <c r="B155" i="768"/>
  <c r="F94" i="768"/>
  <c r="K44" i="768"/>
  <c r="L44" i="768" s="1"/>
  <c r="D108" i="768"/>
  <c r="C140" i="768"/>
  <c r="E13" i="768"/>
  <c r="B44" i="768" s="1"/>
  <c r="C44" i="768" s="1"/>
  <c r="T13" i="768"/>
  <c r="B137" i="768"/>
  <c r="F76" i="768"/>
  <c r="K51" i="768"/>
  <c r="L51" i="768" s="1"/>
  <c r="D115" i="768"/>
  <c r="C147" i="768"/>
  <c r="E20" i="768"/>
  <c r="B51" i="768" s="1"/>
  <c r="C51" i="768" s="1"/>
  <c r="T20" i="768"/>
  <c r="B141" i="768"/>
  <c r="F80" i="768"/>
  <c r="B152" i="768"/>
  <c r="F91" i="768"/>
  <c r="B143" i="768"/>
  <c r="F82" i="768"/>
  <c r="K45" i="768"/>
  <c r="L45" i="768" s="1"/>
  <c r="C141" i="768"/>
  <c r="D109" i="768"/>
  <c r="T14" i="768"/>
  <c r="E14" i="768"/>
  <c r="B45" i="768" s="1"/>
  <c r="C45" i="768" s="1"/>
  <c r="K42" i="768"/>
  <c r="L42" i="768" s="1"/>
  <c r="D106" i="768"/>
  <c r="T11" i="768"/>
  <c r="E11" i="768"/>
  <c r="B42" i="768" s="1"/>
  <c r="C42" i="768" s="1"/>
  <c r="C138" i="768"/>
  <c r="B153" i="768"/>
  <c r="F92" i="768"/>
  <c r="K47" i="768"/>
  <c r="L47" i="768" s="1"/>
  <c r="C143" i="768"/>
  <c r="D111" i="768"/>
  <c r="T16" i="768"/>
  <c r="E16" i="768"/>
  <c r="B47" i="768" s="1"/>
  <c r="C47" i="768" s="1"/>
  <c r="K55" i="768"/>
  <c r="L55" i="768" s="1"/>
  <c r="C151" i="768"/>
  <c r="D119" i="768"/>
  <c r="E24" i="768"/>
  <c r="B55" i="768" s="1"/>
  <c r="C55" i="768" s="1"/>
  <c r="T24" i="768"/>
  <c r="K62" i="768"/>
  <c r="L62" i="768" s="1"/>
  <c r="T31" i="768"/>
  <c r="E31" i="768"/>
  <c r="B62" i="768" s="1"/>
  <c r="C62" i="768" s="1"/>
  <c r="C158" i="768"/>
  <c r="D126" i="768"/>
  <c r="N33" i="768"/>
  <c r="F135" i="768"/>
  <c r="F159" i="768" s="1"/>
  <c r="AG8" i="768"/>
  <c r="AG32" i="768" s="1"/>
  <c r="AA33" i="768"/>
  <c r="AE8" i="768"/>
  <c r="O8" i="768"/>
  <c r="B146" i="768"/>
  <c r="F85" i="768"/>
  <c r="B151" i="768"/>
  <c r="F90" i="768"/>
  <c r="D118" i="768"/>
  <c r="K54" i="768"/>
  <c r="L54" i="768" s="1"/>
  <c r="T23" i="768"/>
  <c r="E23" i="768"/>
  <c r="B54" i="768" s="1"/>
  <c r="C54" i="768" s="1"/>
  <c r="C150" i="768"/>
  <c r="C136" i="768"/>
  <c r="K40" i="768"/>
  <c r="L40" i="768" s="1"/>
  <c r="D104" i="768"/>
  <c r="T9" i="768"/>
  <c r="E9" i="768"/>
  <c r="B40" i="768" s="1"/>
  <c r="C40" i="768" s="1"/>
  <c r="B158" i="768"/>
  <c r="F97" i="768"/>
  <c r="A15" i="768"/>
  <c r="AF14" i="768"/>
  <c r="B136" i="768"/>
  <c r="F75" i="768"/>
  <c r="D114" i="768"/>
  <c r="K50" i="768"/>
  <c r="L50" i="768" s="1"/>
  <c r="C146" i="768"/>
  <c r="T19" i="768"/>
  <c r="E19" i="768"/>
  <c r="B50" i="768" s="1"/>
  <c r="C50" i="768" s="1"/>
  <c r="D124" i="768"/>
  <c r="K60" i="768"/>
  <c r="L60" i="768" s="1"/>
  <c r="T29" i="768"/>
  <c r="E29" i="768"/>
  <c r="B60" i="768" s="1"/>
  <c r="C60" i="768" s="1"/>
  <c r="C156" i="768"/>
  <c r="B150" i="768"/>
  <c r="F89" i="768"/>
  <c r="B145" i="768"/>
  <c r="F84" i="768"/>
  <c r="B144" i="768"/>
  <c r="F83" i="768"/>
  <c r="C137" i="768"/>
  <c r="K41" i="768"/>
  <c r="L41" i="768" s="1"/>
  <c r="D105" i="768"/>
  <c r="T10" i="768"/>
  <c r="E10" i="768"/>
  <c r="B41" i="768" s="1"/>
  <c r="C41" i="768" s="1"/>
  <c r="B142" i="768"/>
  <c r="F81" i="768"/>
  <c r="K61" i="768"/>
  <c r="L61" i="768" s="1"/>
  <c r="C157" i="768"/>
  <c r="D125" i="768"/>
  <c r="T30" i="768"/>
  <c r="E30" i="768"/>
  <c r="B61" i="768" s="1"/>
  <c r="C61" i="768" s="1"/>
  <c r="B149" i="768"/>
  <c r="F88" i="768"/>
  <c r="C145" i="768"/>
  <c r="K49" i="768"/>
  <c r="L49" i="768" s="1"/>
  <c r="D113" i="768"/>
  <c r="T18" i="768"/>
  <c r="E18" i="768"/>
  <c r="B49" i="768" s="1"/>
  <c r="C49" i="768" s="1"/>
  <c r="D116" i="768"/>
  <c r="K52" i="768"/>
  <c r="L52" i="768" s="1"/>
  <c r="C148" i="768"/>
  <c r="T21" i="768"/>
  <c r="E21" i="768"/>
  <c r="B52" i="768" s="1"/>
  <c r="C52" i="768" s="1"/>
  <c r="D112" i="768"/>
  <c r="K48" i="768"/>
  <c r="L48" i="768" s="1"/>
  <c r="C144" i="768"/>
  <c r="T17" i="768"/>
  <c r="E17" i="768"/>
  <c r="B48" i="768" s="1"/>
  <c r="C48" i="768" s="1"/>
  <c r="D122" i="768"/>
  <c r="K58" i="768"/>
  <c r="L58" i="768" s="1"/>
  <c r="T27" i="768"/>
  <c r="E27" i="768"/>
  <c r="B58" i="768" s="1"/>
  <c r="C58" i="768" s="1"/>
  <c r="C154" i="768"/>
  <c r="D110" i="768"/>
  <c r="K46" i="768"/>
  <c r="L46" i="768" s="1"/>
  <c r="C142" i="768"/>
  <c r="T15" i="768"/>
  <c r="E15" i="768"/>
  <c r="B46" i="768" s="1"/>
  <c r="C46" i="768" s="1"/>
  <c r="K59" i="768"/>
  <c r="L59" i="768" s="1"/>
  <c r="D123" i="768"/>
  <c r="C155" i="768"/>
  <c r="T28" i="768"/>
  <c r="E28" i="768"/>
  <c r="B59" i="768" s="1"/>
  <c r="C59" i="768" s="1"/>
  <c r="B156" i="768"/>
  <c r="F95" i="768"/>
  <c r="K53" i="768"/>
  <c r="L53" i="768" s="1"/>
  <c r="C149" i="768"/>
  <c r="D117" i="768"/>
  <c r="T22" i="768"/>
  <c r="E22" i="768"/>
  <c r="B53" i="768" s="1"/>
  <c r="C53" i="768" s="1"/>
  <c r="B139" i="768"/>
  <c r="F78" i="768"/>
  <c r="D120" i="768"/>
  <c r="K56" i="768"/>
  <c r="L56" i="768" s="1"/>
  <c r="C152" i="768"/>
  <c r="T25" i="768"/>
  <c r="E25" i="768"/>
  <c r="B56" i="768" s="1"/>
  <c r="C56" i="768" s="1"/>
  <c r="F96" i="768"/>
  <c r="B157" i="768"/>
  <c r="B140" i="768"/>
  <c r="F79" i="768"/>
  <c r="D107" i="768"/>
  <c r="K43" i="768"/>
  <c r="L43" i="768" s="1"/>
  <c r="C139" i="768"/>
  <c r="T12" i="768"/>
  <c r="E12" i="768"/>
  <c r="B43" i="768" s="1"/>
  <c r="C43" i="768" s="1"/>
  <c r="B147" i="768"/>
  <c r="F86" i="768"/>
  <c r="B148" i="768"/>
  <c r="F87" i="768"/>
  <c r="K62" i="767"/>
  <c r="L62" i="767" s="1"/>
  <c r="C158" i="767"/>
  <c r="D126" i="767"/>
  <c r="T31" i="767"/>
  <c r="E31" i="767"/>
  <c r="B62" i="767" s="1"/>
  <c r="C62" i="767" s="1"/>
  <c r="B154" i="767"/>
  <c r="F93" i="767"/>
  <c r="B148" i="767"/>
  <c r="F87" i="767"/>
  <c r="D118" i="767"/>
  <c r="K54" i="767"/>
  <c r="L54" i="767" s="1"/>
  <c r="C150" i="767"/>
  <c r="E23" i="767"/>
  <c r="B54" i="767" s="1"/>
  <c r="C54" i="767" s="1"/>
  <c r="T23" i="767"/>
  <c r="B145" i="767"/>
  <c r="F84" i="767"/>
  <c r="K53" i="767"/>
  <c r="L53" i="767" s="1"/>
  <c r="C149" i="767"/>
  <c r="D117" i="767"/>
  <c r="T22" i="767"/>
  <c r="E22" i="767"/>
  <c r="B53" i="767" s="1"/>
  <c r="C53" i="767" s="1"/>
  <c r="C146" i="767"/>
  <c r="D114" i="767"/>
  <c r="K50" i="767"/>
  <c r="L50" i="767" s="1"/>
  <c r="T19" i="767"/>
  <c r="E19" i="767"/>
  <c r="B50" i="767" s="1"/>
  <c r="C50" i="767" s="1"/>
  <c r="D112" i="767"/>
  <c r="K48" i="767"/>
  <c r="L48" i="767" s="1"/>
  <c r="C144" i="767"/>
  <c r="T17" i="767"/>
  <c r="E17" i="767"/>
  <c r="B48" i="767" s="1"/>
  <c r="C48" i="767" s="1"/>
  <c r="C154" i="767"/>
  <c r="D122" i="767"/>
  <c r="K58" i="767"/>
  <c r="L58" i="767" s="1"/>
  <c r="T27" i="767"/>
  <c r="E27" i="767"/>
  <c r="B58" i="767" s="1"/>
  <c r="C58" i="767" s="1"/>
  <c r="D116" i="767"/>
  <c r="K52" i="767"/>
  <c r="L52" i="767" s="1"/>
  <c r="T21" i="767"/>
  <c r="C148" i="767"/>
  <c r="E21" i="767"/>
  <c r="B52" i="767" s="1"/>
  <c r="C52" i="767" s="1"/>
  <c r="B138" i="767"/>
  <c r="F77" i="767"/>
  <c r="C145" i="767"/>
  <c r="K49" i="767"/>
  <c r="L49" i="767" s="1"/>
  <c r="D113" i="767"/>
  <c r="T18" i="767"/>
  <c r="E18" i="767"/>
  <c r="B49" i="767" s="1"/>
  <c r="C49" i="767" s="1"/>
  <c r="B144" i="767"/>
  <c r="F83" i="767"/>
  <c r="B136" i="767"/>
  <c r="F75" i="767"/>
  <c r="B146" i="767"/>
  <c r="F85" i="767"/>
  <c r="C137" i="767"/>
  <c r="K41" i="767"/>
  <c r="L41" i="767" s="1"/>
  <c r="D105" i="767"/>
  <c r="T10" i="767"/>
  <c r="E10" i="767"/>
  <c r="B41" i="767" s="1"/>
  <c r="C41" i="767" s="1"/>
  <c r="C138" i="767"/>
  <c r="K42" i="767"/>
  <c r="L42" i="767" s="1"/>
  <c r="D106" i="767"/>
  <c r="T11" i="767"/>
  <c r="E11" i="767"/>
  <c r="B42" i="767" s="1"/>
  <c r="C42" i="767" s="1"/>
  <c r="A15" i="767"/>
  <c r="AF14" i="767"/>
  <c r="D107" i="767"/>
  <c r="K43" i="767"/>
  <c r="L43" i="767" s="1"/>
  <c r="C139" i="767"/>
  <c r="T12" i="767"/>
  <c r="E12" i="767"/>
  <c r="B43" i="767" s="1"/>
  <c r="C43" i="767" s="1"/>
  <c r="D104" i="767"/>
  <c r="C136" i="767"/>
  <c r="T9" i="767"/>
  <c r="E9" i="767"/>
  <c r="B40" i="767" s="1"/>
  <c r="C40" i="767" s="1"/>
  <c r="K40" i="767"/>
  <c r="L40" i="767" s="1"/>
  <c r="B149" i="767"/>
  <c r="F88" i="767"/>
  <c r="B151" i="767"/>
  <c r="F90" i="767"/>
  <c r="B153" i="767"/>
  <c r="F92" i="767"/>
  <c r="B139" i="767"/>
  <c r="F78" i="767"/>
  <c r="B141" i="767"/>
  <c r="F80" i="767"/>
  <c r="D110" i="767"/>
  <c r="K46" i="767"/>
  <c r="L46" i="767" s="1"/>
  <c r="C142" i="767"/>
  <c r="T15" i="767"/>
  <c r="E15" i="767"/>
  <c r="B46" i="767" s="1"/>
  <c r="C46" i="767" s="1"/>
  <c r="B137" i="767"/>
  <c r="F76" i="767"/>
  <c r="B155" i="767"/>
  <c r="F94" i="767"/>
  <c r="F95" i="767"/>
  <c r="B156" i="767"/>
  <c r="C153" i="767"/>
  <c r="K57" i="767"/>
  <c r="L57" i="767" s="1"/>
  <c r="D121" i="767"/>
  <c r="T26" i="767"/>
  <c r="E26" i="767"/>
  <c r="B57" i="767" s="1"/>
  <c r="C57" i="767" s="1"/>
  <c r="K45" i="767"/>
  <c r="L45" i="767" s="1"/>
  <c r="C141" i="767"/>
  <c r="D109" i="767"/>
  <c r="T14" i="767"/>
  <c r="E14" i="767"/>
  <c r="B45" i="767" s="1"/>
  <c r="C45" i="767" s="1"/>
  <c r="F79" i="767"/>
  <c r="B140" i="767"/>
  <c r="K51" i="767"/>
  <c r="L51" i="767" s="1"/>
  <c r="D115" i="767"/>
  <c r="T20" i="767"/>
  <c r="E20" i="767"/>
  <c r="B51" i="767" s="1"/>
  <c r="C51" i="767" s="1"/>
  <c r="C147" i="767"/>
  <c r="K55" i="767"/>
  <c r="L55" i="767" s="1"/>
  <c r="C151" i="767"/>
  <c r="D119" i="767"/>
  <c r="T24" i="767"/>
  <c r="E24" i="767"/>
  <c r="B55" i="767" s="1"/>
  <c r="C55" i="767" s="1"/>
  <c r="K59" i="767"/>
  <c r="L59" i="767" s="1"/>
  <c r="D123" i="767"/>
  <c r="T28" i="767"/>
  <c r="E28" i="767"/>
  <c r="B59" i="767" s="1"/>
  <c r="C59" i="767" s="1"/>
  <c r="C155" i="767"/>
  <c r="B157" i="767"/>
  <c r="F96" i="767"/>
  <c r="D124" i="767"/>
  <c r="K60" i="767"/>
  <c r="L60" i="767" s="1"/>
  <c r="C156" i="767"/>
  <c r="T29" i="767"/>
  <c r="E29" i="767"/>
  <c r="B60" i="767" s="1"/>
  <c r="C60" i="767" s="1"/>
  <c r="AA33" i="767"/>
  <c r="AG8" i="767"/>
  <c r="AG32" i="767" s="1"/>
  <c r="AE8" i="767"/>
  <c r="O8" i="767"/>
  <c r="B143" i="767"/>
  <c r="F82" i="767"/>
  <c r="D108" i="767"/>
  <c r="K44" i="767"/>
  <c r="L44" i="767" s="1"/>
  <c r="C140" i="767"/>
  <c r="E13" i="767"/>
  <c r="B44" i="767" s="1"/>
  <c r="C44" i="767" s="1"/>
  <c r="T13" i="767"/>
  <c r="D120" i="767"/>
  <c r="K56" i="767"/>
  <c r="L56" i="767" s="1"/>
  <c r="C152" i="767"/>
  <c r="T25" i="767"/>
  <c r="E25" i="767"/>
  <c r="B56" i="767" s="1"/>
  <c r="C56" i="767" s="1"/>
  <c r="B142" i="767"/>
  <c r="F81" i="767"/>
  <c r="B158" i="767"/>
  <c r="F97" i="767"/>
  <c r="B152" i="767"/>
  <c r="F91" i="767"/>
  <c r="B150" i="767"/>
  <c r="F89" i="767"/>
  <c r="D125" i="767"/>
  <c r="K61" i="767"/>
  <c r="L61" i="767" s="1"/>
  <c r="C157" i="767"/>
  <c r="T30" i="767"/>
  <c r="E30" i="767"/>
  <c r="B61" i="767" s="1"/>
  <c r="C61" i="767" s="1"/>
  <c r="K47" i="767"/>
  <c r="L47" i="767" s="1"/>
  <c r="C143" i="767"/>
  <c r="D111" i="767"/>
  <c r="T16" i="767"/>
  <c r="E16" i="767"/>
  <c r="B47" i="767" s="1"/>
  <c r="C47" i="767" s="1"/>
  <c r="B147" i="767"/>
  <c r="F86" i="767"/>
  <c r="B136" i="766"/>
  <c r="F75" i="766"/>
  <c r="C153" i="766"/>
  <c r="K57" i="766"/>
  <c r="L57" i="766" s="1"/>
  <c r="D121" i="766"/>
  <c r="E26" i="766"/>
  <c r="B57" i="766" s="1"/>
  <c r="C57" i="766" s="1"/>
  <c r="T26" i="766"/>
  <c r="B152" i="766"/>
  <c r="F91" i="766"/>
  <c r="B155" i="766"/>
  <c r="F94" i="766"/>
  <c r="B138" i="766"/>
  <c r="F77" i="766"/>
  <c r="C145" i="766"/>
  <c r="K49" i="766"/>
  <c r="L49" i="766" s="1"/>
  <c r="D113" i="766"/>
  <c r="T18" i="766"/>
  <c r="E18" i="766"/>
  <c r="B49" i="766" s="1"/>
  <c r="C49" i="766" s="1"/>
  <c r="B147" i="766"/>
  <c r="F86" i="766"/>
  <c r="D124" i="766"/>
  <c r="K60" i="766"/>
  <c r="L60" i="766" s="1"/>
  <c r="T29" i="766"/>
  <c r="E29" i="766"/>
  <c r="B60" i="766" s="1"/>
  <c r="C60" i="766" s="1"/>
  <c r="C156" i="766"/>
  <c r="K47" i="766"/>
  <c r="L47" i="766" s="1"/>
  <c r="C143" i="766"/>
  <c r="D111" i="766"/>
  <c r="E16" i="766"/>
  <c r="B47" i="766" s="1"/>
  <c r="C47" i="766" s="1"/>
  <c r="T16" i="766"/>
  <c r="K62" i="766"/>
  <c r="L62" i="766" s="1"/>
  <c r="T31" i="766"/>
  <c r="E31" i="766"/>
  <c r="B62" i="766" s="1"/>
  <c r="C62" i="766" s="1"/>
  <c r="C158" i="766"/>
  <c r="D126" i="766"/>
  <c r="B150" i="766"/>
  <c r="F89" i="766"/>
  <c r="B154" i="766"/>
  <c r="F93" i="766"/>
  <c r="K55" i="766"/>
  <c r="L55" i="766" s="1"/>
  <c r="C151" i="766"/>
  <c r="D119" i="766"/>
  <c r="T24" i="766"/>
  <c r="E24" i="766"/>
  <c r="B55" i="766" s="1"/>
  <c r="C55" i="766" s="1"/>
  <c r="B141" i="766"/>
  <c r="F80" i="766"/>
  <c r="B157" i="766"/>
  <c r="F96" i="766"/>
  <c r="K59" i="766"/>
  <c r="L59" i="766" s="1"/>
  <c r="D123" i="766"/>
  <c r="T28" i="766"/>
  <c r="E28" i="766"/>
  <c r="B59" i="766" s="1"/>
  <c r="C59" i="766" s="1"/>
  <c r="C155" i="766"/>
  <c r="C154" i="766"/>
  <c r="D122" i="766"/>
  <c r="K58" i="766"/>
  <c r="L58" i="766" s="1"/>
  <c r="T27" i="766"/>
  <c r="E27" i="766"/>
  <c r="B58" i="766" s="1"/>
  <c r="C58" i="766" s="1"/>
  <c r="D107" i="766"/>
  <c r="K43" i="766"/>
  <c r="L43" i="766" s="1"/>
  <c r="T12" i="766"/>
  <c r="E12" i="766"/>
  <c r="B43" i="766" s="1"/>
  <c r="C43" i="766" s="1"/>
  <c r="C139" i="766"/>
  <c r="D108" i="766"/>
  <c r="K44" i="766"/>
  <c r="L44" i="766" s="1"/>
  <c r="C140" i="766"/>
  <c r="T13" i="766"/>
  <c r="E13" i="766"/>
  <c r="B44" i="766" s="1"/>
  <c r="C44" i="766" s="1"/>
  <c r="B139" i="766"/>
  <c r="F78" i="766"/>
  <c r="B144" i="766"/>
  <c r="F83" i="766"/>
  <c r="D125" i="766"/>
  <c r="K61" i="766"/>
  <c r="L61" i="766" s="1"/>
  <c r="C157" i="766"/>
  <c r="T30" i="766"/>
  <c r="E30" i="766"/>
  <c r="B61" i="766" s="1"/>
  <c r="C61" i="766" s="1"/>
  <c r="C137" i="766"/>
  <c r="K41" i="766"/>
  <c r="L41" i="766" s="1"/>
  <c r="D105" i="766"/>
  <c r="T10" i="766"/>
  <c r="E10" i="766"/>
  <c r="B41" i="766" s="1"/>
  <c r="C41" i="766" s="1"/>
  <c r="AA33" i="766"/>
  <c r="AE8" i="766"/>
  <c r="O8" i="766"/>
  <c r="AG8" i="766"/>
  <c r="AG32" i="766" s="1"/>
  <c r="B137" i="766"/>
  <c r="F76" i="766"/>
  <c r="B140" i="766"/>
  <c r="F79" i="766"/>
  <c r="B149" i="766"/>
  <c r="F88" i="766"/>
  <c r="B142" i="766"/>
  <c r="F81" i="766"/>
  <c r="B153" i="766"/>
  <c r="F92" i="766"/>
  <c r="D112" i="766"/>
  <c r="K48" i="766"/>
  <c r="L48" i="766" s="1"/>
  <c r="C144" i="766"/>
  <c r="T17" i="766"/>
  <c r="E17" i="766"/>
  <c r="B48" i="766" s="1"/>
  <c r="C48" i="766" s="1"/>
  <c r="A16" i="766"/>
  <c r="AF15" i="766"/>
  <c r="D116" i="766"/>
  <c r="K52" i="766"/>
  <c r="L52" i="766" s="1"/>
  <c r="C148" i="766"/>
  <c r="T21" i="766"/>
  <c r="E21" i="766"/>
  <c r="B52" i="766" s="1"/>
  <c r="C52" i="766" s="1"/>
  <c r="D118" i="766"/>
  <c r="K54" i="766"/>
  <c r="L54" i="766" s="1"/>
  <c r="T23" i="766"/>
  <c r="E23" i="766"/>
  <c r="B54" i="766" s="1"/>
  <c r="C54" i="766" s="1"/>
  <c r="C150" i="766"/>
  <c r="B145" i="766"/>
  <c r="F84" i="766"/>
  <c r="K45" i="766"/>
  <c r="L45" i="766" s="1"/>
  <c r="C141" i="766"/>
  <c r="D109" i="766"/>
  <c r="T14" i="766"/>
  <c r="E14" i="766"/>
  <c r="B45" i="766" s="1"/>
  <c r="C45" i="766" s="1"/>
  <c r="B156" i="766"/>
  <c r="F95" i="766"/>
  <c r="K53" i="766"/>
  <c r="L53" i="766" s="1"/>
  <c r="C149" i="766"/>
  <c r="D117" i="766"/>
  <c r="T22" i="766"/>
  <c r="E22" i="766"/>
  <c r="B53" i="766" s="1"/>
  <c r="C53" i="766" s="1"/>
  <c r="D110" i="766"/>
  <c r="K46" i="766"/>
  <c r="L46" i="766" s="1"/>
  <c r="C142" i="766"/>
  <c r="E15" i="766"/>
  <c r="B46" i="766" s="1"/>
  <c r="C46" i="766" s="1"/>
  <c r="T15" i="766"/>
  <c r="B143" i="766"/>
  <c r="F82" i="766"/>
  <c r="B148" i="766"/>
  <c r="F87" i="766"/>
  <c r="B158" i="766"/>
  <c r="F97" i="766"/>
  <c r="B146" i="766"/>
  <c r="F85" i="766"/>
  <c r="C136" i="766"/>
  <c r="K40" i="766"/>
  <c r="L40" i="766" s="1"/>
  <c r="D104" i="766"/>
  <c r="T9" i="766"/>
  <c r="E9" i="766"/>
  <c r="B40" i="766" s="1"/>
  <c r="C40" i="766" s="1"/>
  <c r="F135" i="766"/>
  <c r="F159" i="766" s="1"/>
  <c r="N33" i="766"/>
  <c r="C138" i="766"/>
  <c r="K42" i="766"/>
  <c r="L42" i="766" s="1"/>
  <c r="D106" i="766"/>
  <c r="T11" i="766"/>
  <c r="E11" i="766"/>
  <c r="B42" i="766" s="1"/>
  <c r="C42" i="766" s="1"/>
  <c r="B151" i="766"/>
  <c r="F90" i="766"/>
  <c r="D120" i="766"/>
  <c r="K56" i="766"/>
  <c r="L56" i="766" s="1"/>
  <c r="C152" i="766"/>
  <c r="T25" i="766"/>
  <c r="E25" i="766"/>
  <c r="B56" i="766" s="1"/>
  <c r="C56" i="766" s="1"/>
  <c r="C146" i="766"/>
  <c r="D114" i="766"/>
  <c r="K50" i="766"/>
  <c r="L50" i="766" s="1"/>
  <c r="T19" i="766"/>
  <c r="E19" i="766"/>
  <c r="B50" i="766" s="1"/>
  <c r="C50" i="766" s="1"/>
  <c r="K51" i="766"/>
  <c r="L51" i="766" s="1"/>
  <c r="D115" i="766"/>
  <c r="T20" i="766"/>
  <c r="E20" i="766"/>
  <c r="B51" i="766" s="1"/>
  <c r="C51" i="766" s="1"/>
  <c r="C147" i="766"/>
  <c r="E140" i="764"/>
  <c r="C13" i="764"/>
  <c r="B13" i="764"/>
  <c r="C30" i="764"/>
  <c r="E157" i="764"/>
  <c r="B30" i="764"/>
  <c r="E152" i="764"/>
  <c r="C25" i="764"/>
  <c r="B25" i="764"/>
  <c r="E142" i="764"/>
  <c r="C15" i="764"/>
  <c r="B15" i="764"/>
  <c r="C27" i="764"/>
  <c r="E154" i="764"/>
  <c r="B27" i="764"/>
  <c r="E156" i="764"/>
  <c r="C29" i="764"/>
  <c r="B29" i="764"/>
  <c r="E150" i="764"/>
  <c r="B23" i="764"/>
  <c r="C23" i="764"/>
  <c r="E146" i="764"/>
  <c r="B19" i="764"/>
  <c r="C19" i="764"/>
  <c r="C24" i="764"/>
  <c r="E151" i="764"/>
  <c r="B24" i="764"/>
  <c r="E137" i="764"/>
  <c r="C10" i="764"/>
  <c r="B10" i="764"/>
  <c r="E148" i="764"/>
  <c r="B21" i="764"/>
  <c r="C21" i="764"/>
  <c r="E139" i="764"/>
  <c r="B12" i="764"/>
  <c r="C12" i="764"/>
  <c r="A14" i="764"/>
  <c r="AF13" i="764"/>
  <c r="E149" i="764"/>
  <c r="C22" i="764"/>
  <c r="B22" i="764"/>
  <c r="E143" i="764"/>
  <c r="C16" i="764"/>
  <c r="B16" i="764"/>
  <c r="F135" i="764"/>
  <c r="F159" i="764" s="1"/>
  <c r="N33" i="764"/>
  <c r="E145" i="764"/>
  <c r="C18" i="764"/>
  <c r="B18" i="764"/>
  <c r="E144" i="764"/>
  <c r="C17" i="764"/>
  <c r="B17" i="764"/>
  <c r="E138" i="764"/>
  <c r="C11" i="764"/>
  <c r="B11" i="764"/>
  <c r="AI32" i="764"/>
  <c r="AA8" i="764"/>
  <c r="E136" i="764"/>
  <c r="C9" i="764"/>
  <c r="B9" i="764"/>
  <c r="C26" i="764"/>
  <c r="E153" i="764"/>
  <c r="B26" i="764"/>
  <c r="E141" i="764"/>
  <c r="C14" i="764"/>
  <c r="B14" i="764"/>
  <c r="E147" i="764"/>
  <c r="C20" i="764"/>
  <c r="B20" i="764"/>
  <c r="E158" i="764"/>
  <c r="C31" i="764"/>
  <c r="B31" i="764"/>
  <c r="C28" i="764"/>
  <c r="E155" i="764"/>
  <c r="B28" i="764"/>
  <c r="AE25" i="763"/>
  <c r="I152" i="763" s="1"/>
  <c r="AG25" i="763"/>
  <c r="O25" i="763"/>
  <c r="M25" i="763" s="1"/>
  <c r="AE29" i="763"/>
  <c r="I156" i="763" s="1"/>
  <c r="O29" i="763"/>
  <c r="M29" i="763" s="1"/>
  <c r="AG29" i="763"/>
  <c r="AI8" i="763"/>
  <c r="AH32" i="763"/>
  <c r="AG19" i="763"/>
  <c r="O19" i="763"/>
  <c r="M19" i="763" s="1"/>
  <c r="AE19" i="763"/>
  <c r="I146" i="763" s="1"/>
  <c r="AG14" i="763"/>
  <c r="O14" i="763"/>
  <c r="M14" i="763" s="1"/>
  <c r="AE14" i="763"/>
  <c r="I141" i="763" s="1"/>
  <c r="AE24" i="763"/>
  <c r="I151" i="763" s="1"/>
  <c r="O24" i="763"/>
  <c r="M24" i="763" s="1"/>
  <c r="AG24" i="763"/>
  <c r="AE26" i="763"/>
  <c r="I153" i="763" s="1"/>
  <c r="O26" i="763"/>
  <c r="M26" i="763" s="1"/>
  <c r="AG26" i="763"/>
  <c r="O27" i="763"/>
  <c r="M27" i="763" s="1"/>
  <c r="AE27" i="763"/>
  <c r="I154" i="763" s="1"/>
  <c r="AG27" i="763"/>
  <c r="AE22" i="763"/>
  <c r="I149" i="763" s="1"/>
  <c r="O22" i="763"/>
  <c r="M22" i="763" s="1"/>
  <c r="AG22" i="763"/>
  <c r="AG16" i="763"/>
  <c r="AE16" i="763"/>
  <c r="I143" i="763" s="1"/>
  <c r="O16" i="763"/>
  <c r="M16" i="763" s="1"/>
  <c r="AG9" i="763"/>
  <c r="O9" i="763"/>
  <c r="M9" i="763" s="1"/>
  <c r="AE9" i="763"/>
  <c r="I136" i="763" s="1"/>
  <c r="AE12" i="763"/>
  <c r="I139" i="763" s="1"/>
  <c r="O12" i="763"/>
  <c r="M12" i="763" s="1"/>
  <c r="AG12" i="763"/>
  <c r="AE30" i="763"/>
  <c r="I157" i="763" s="1"/>
  <c r="O30" i="763"/>
  <c r="M30" i="763" s="1"/>
  <c r="AG30" i="763"/>
  <c r="AG20" i="763"/>
  <c r="AE20" i="763"/>
  <c r="I147" i="763" s="1"/>
  <c r="O20" i="763"/>
  <c r="M20" i="763" s="1"/>
  <c r="AG10" i="763"/>
  <c r="AE10" i="763"/>
  <c r="I137" i="763" s="1"/>
  <c r="O10" i="763"/>
  <c r="M10" i="763" s="1"/>
  <c r="AE28" i="763"/>
  <c r="I155" i="763" s="1"/>
  <c r="O28" i="763"/>
  <c r="M28" i="763" s="1"/>
  <c r="AG28" i="763"/>
  <c r="AE31" i="763"/>
  <c r="I158" i="763" s="1"/>
  <c r="AG31" i="763"/>
  <c r="O31" i="763"/>
  <c r="M31" i="763" s="1"/>
  <c r="AB33" i="763"/>
  <c r="P8" i="763"/>
  <c r="AG11" i="763"/>
  <c r="O11" i="763"/>
  <c r="M11" i="763" s="1"/>
  <c r="AE11" i="763"/>
  <c r="I138" i="763" s="1"/>
  <c r="AG17" i="763"/>
  <c r="AE17" i="763"/>
  <c r="I144" i="763" s="1"/>
  <c r="O17" i="763"/>
  <c r="M17" i="763" s="1"/>
  <c r="AG13" i="763"/>
  <c r="O13" i="763"/>
  <c r="M13" i="763" s="1"/>
  <c r="AE13" i="763"/>
  <c r="I140" i="763" s="1"/>
  <c r="AG15" i="763"/>
  <c r="AE15" i="763"/>
  <c r="I142" i="763" s="1"/>
  <c r="O15" i="763"/>
  <c r="M15" i="763" s="1"/>
  <c r="AG18" i="763"/>
  <c r="AE18" i="763"/>
  <c r="I145" i="763" s="1"/>
  <c r="O18" i="763"/>
  <c r="M18" i="763" s="1"/>
  <c r="AE21" i="763"/>
  <c r="I148" i="763" s="1"/>
  <c r="O21" i="763"/>
  <c r="M21" i="763" s="1"/>
  <c r="AG21" i="763"/>
  <c r="AE23" i="763"/>
  <c r="I150" i="763" s="1"/>
  <c r="O23" i="763"/>
  <c r="M23" i="763" s="1"/>
  <c r="AG23" i="763"/>
  <c r="AF12" i="763"/>
  <c r="A13" i="763"/>
  <c r="AO63" i="762"/>
  <c r="AB31" i="762" s="1"/>
  <c r="P31" i="762" s="1"/>
  <c r="N31" i="762" s="1"/>
  <c r="F158" i="762" s="1"/>
  <c r="AO51" i="762"/>
  <c r="AB19" i="762" s="1"/>
  <c r="P19" i="762" s="1"/>
  <c r="N19" i="762" s="1"/>
  <c r="F146" i="762" s="1"/>
  <c r="AO55" i="762"/>
  <c r="AB23" i="762" s="1"/>
  <c r="P23" i="762" s="1"/>
  <c r="N23" i="762" s="1"/>
  <c r="F150" i="762" s="1"/>
  <c r="AO41" i="762"/>
  <c r="AB9" i="762" s="1"/>
  <c r="P9" i="762" s="1"/>
  <c r="N9" i="762" s="1"/>
  <c r="F136" i="762" s="1"/>
  <c r="AO59" i="762"/>
  <c r="AB27" i="762" s="1"/>
  <c r="P27" i="762" s="1"/>
  <c r="N27" i="762" s="1"/>
  <c r="F154" i="762" s="1"/>
  <c r="AO49" i="762"/>
  <c r="AB17" i="762" s="1"/>
  <c r="P17" i="762" s="1"/>
  <c r="N17" i="762" s="1"/>
  <c r="F144" i="762" s="1"/>
  <c r="AO44" i="762"/>
  <c r="AB12" i="762" s="1"/>
  <c r="P12" i="762" s="1"/>
  <c r="N12" i="762" s="1"/>
  <c r="F139" i="762" s="1"/>
  <c r="AO45" i="762"/>
  <c r="AB13" i="762" s="1"/>
  <c r="P13" i="762" s="1"/>
  <c r="N13" i="762" s="1"/>
  <c r="F140" i="762" s="1"/>
  <c r="AO56" i="762"/>
  <c r="AB24" i="762" s="1"/>
  <c r="P24" i="762" s="1"/>
  <c r="N24" i="762" s="1"/>
  <c r="F151" i="762" s="1"/>
  <c r="AO57" i="762"/>
  <c r="AB25" i="762" s="1"/>
  <c r="P25" i="762" s="1"/>
  <c r="N25" i="762" s="1"/>
  <c r="F152" i="762" s="1"/>
  <c r="AO52" i="762"/>
  <c r="AB20" i="762" s="1"/>
  <c r="P20" i="762" s="1"/>
  <c r="N20" i="762" s="1"/>
  <c r="F147" i="762" s="1"/>
  <c r="AO46" i="762"/>
  <c r="AB14" i="762" s="1"/>
  <c r="P14" i="762" s="1"/>
  <c r="N14" i="762" s="1"/>
  <c r="F141" i="762" s="1"/>
  <c r="AO42" i="762"/>
  <c r="AB10" i="762" s="1"/>
  <c r="P10" i="762" s="1"/>
  <c r="N10" i="762" s="1"/>
  <c r="F137" i="762" s="1"/>
  <c r="AO60" i="762"/>
  <c r="AB28" i="762" s="1"/>
  <c r="P28" i="762" s="1"/>
  <c r="N28" i="762" s="1"/>
  <c r="F155" i="762" s="1"/>
  <c r="AO47" i="762"/>
  <c r="AB15" i="762" s="1"/>
  <c r="P15" i="762" s="1"/>
  <c r="N15" i="762" s="1"/>
  <c r="F142" i="762" s="1"/>
  <c r="AO50" i="762"/>
  <c r="AB18" i="762" s="1"/>
  <c r="P18" i="762" s="1"/>
  <c r="N18" i="762" s="1"/>
  <c r="F145" i="762" s="1"/>
  <c r="AO62" i="762"/>
  <c r="AB30" i="762" s="1"/>
  <c r="P30" i="762" s="1"/>
  <c r="N30" i="762" s="1"/>
  <c r="F157" i="762" s="1"/>
  <c r="D97" i="762"/>
  <c r="D98" i="762"/>
  <c r="BL21" i="762"/>
  <c r="P8" i="762"/>
  <c r="A13" i="762"/>
  <c r="AF12" i="762"/>
  <c r="AH29" i="762"/>
  <c r="AI29" i="762" s="1"/>
  <c r="AA29" i="762" s="1"/>
  <c r="AH21" i="762"/>
  <c r="AI21" i="762" s="1"/>
  <c r="AA21" i="762" s="1"/>
  <c r="AH13" i="762"/>
  <c r="AI13" i="762" s="1"/>
  <c r="AA13" i="762" s="1"/>
  <c r="AH28" i="762"/>
  <c r="AI28" i="762" s="1"/>
  <c r="AA28" i="762" s="1"/>
  <c r="AH20" i="762"/>
  <c r="AI20" i="762" s="1"/>
  <c r="AA20" i="762" s="1"/>
  <c r="AH12" i="762"/>
  <c r="AI12" i="762" s="1"/>
  <c r="AA12" i="762" s="1"/>
  <c r="AH26" i="762"/>
  <c r="AI26" i="762" s="1"/>
  <c r="AA26" i="762" s="1"/>
  <c r="AH27" i="762"/>
  <c r="AI27" i="762" s="1"/>
  <c r="AA27" i="762" s="1"/>
  <c r="AH19" i="762"/>
  <c r="AI19" i="762" s="1"/>
  <c r="AA19" i="762" s="1"/>
  <c r="AH11" i="762"/>
  <c r="AI11" i="762" s="1"/>
  <c r="AA11" i="762" s="1"/>
  <c r="AH18" i="762"/>
  <c r="AI18" i="762" s="1"/>
  <c r="AA18" i="762" s="1"/>
  <c r="AH24" i="762"/>
  <c r="AI24" i="762" s="1"/>
  <c r="AA24" i="762" s="1"/>
  <c r="AH16" i="762"/>
  <c r="AI16" i="762" s="1"/>
  <c r="AA16" i="762" s="1"/>
  <c r="AH8" i="762"/>
  <c r="AH30" i="762"/>
  <c r="AI30" i="762" s="1"/>
  <c r="AA30" i="762" s="1"/>
  <c r="AH9" i="762"/>
  <c r="AI9" i="762" s="1"/>
  <c r="AA9" i="762" s="1"/>
  <c r="AH25" i="762"/>
  <c r="AI25" i="762" s="1"/>
  <c r="AA25" i="762" s="1"/>
  <c r="AH22" i="762"/>
  <c r="AI22" i="762" s="1"/>
  <c r="AA22" i="762" s="1"/>
  <c r="AH17" i="762"/>
  <c r="AI17" i="762" s="1"/>
  <c r="AA17" i="762" s="1"/>
  <c r="AH23" i="762"/>
  <c r="AI23" i="762" s="1"/>
  <c r="AA23" i="762" s="1"/>
  <c r="AH15" i="762"/>
  <c r="AI15" i="762" s="1"/>
  <c r="AA15" i="762" s="1"/>
  <c r="AH31" i="762"/>
  <c r="AI31" i="762" s="1"/>
  <c r="AA31" i="762" s="1"/>
  <c r="AH10" i="762"/>
  <c r="AI10" i="762" s="1"/>
  <c r="AA10" i="762" s="1"/>
  <c r="AH14" i="762"/>
  <c r="AI14" i="762" s="1"/>
  <c r="AA14" i="762" s="1"/>
  <c r="Q33" i="761"/>
  <c r="BL10" i="761"/>
  <c r="BL17" i="761"/>
  <c r="AH28" i="761"/>
  <c r="AI28" i="761" s="1"/>
  <c r="AA28" i="761" s="1"/>
  <c r="AH20" i="761"/>
  <c r="AI20" i="761" s="1"/>
  <c r="AA20" i="761" s="1"/>
  <c r="AH12" i="761"/>
  <c r="AI12" i="761" s="1"/>
  <c r="AA12" i="761" s="1"/>
  <c r="AH13" i="761"/>
  <c r="AI13" i="761" s="1"/>
  <c r="AA13" i="761" s="1"/>
  <c r="AH27" i="761"/>
  <c r="AI27" i="761" s="1"/>
  <c r="AA27" i="761" s="1"/>
  <c r="AH19" i="761"/>
  <c r="AI19" i="761" s="1"/>
  <c r="AA19" i="761" s="1"/>
  <c r="AH11" i="761"/>
  <c r="AI11" i="761" s="1"/>
  <c r="AA11" i="761" s="1"/>
  <c r="AH22" i="761"/>
  <c r="AI22" i="761" s="1"/>
  <c r="AA22" i="761" s="1"/>
  <c r="AH26" i="761"/>
  <c r="AI26" i="761" s="1"/>
  <c r="AA26" i="761" s="1"/>
  <c r="AH18" i="761"/>
  <c r="AI18" i="761" s="1"/>
  <c r="AA18" i="761" s="1"/>
  <c r="AH10" i="761"/>
  <c r="AI10" i="761" s="1"/>
  <c r="AA10" i="761" s="1"/>
  <c r="AH30" i="761"/>
  <c r="AI30" i="761" s="1"/>
  <c r="AA30" i="761" s="1"/>
  <c r="AH14" i="761"/>
  <c r="AI14" i="761" s="1"/>
  <c r="AA14" i="761" s="1"/>
  <c r="AH29" i="761"/>
  <c r="AI29" i="761" s="1"/>
  <c r="AA29" i="761" s="1"/>
  <c r="AH25" i="761"/>
  <c r="AI25" i="761" s="1"/>
  <c r="AA25" i="761" s="1"/>
  <c r="AH17" i="761"/>
  <c r="AI17" i="761" s="1"/>
  <c r="AA17" i="761" s="1"/>
  <c r="AH9" i="761"/>
  <c r="AI9" i="761" s="1"/>
  <c r="AA9" i="761" s="1"/>
  <c r="AH24" i="761"/>
  <c r="AI24" i="761" s="1"/>
  <c r="AA24" i="761" s="1"/>
  <c r="AH16" i="761"/>
  <c r="AI16" i="761" s="1"/>
  <c r="AA16" i="761" s="1"/>
  <c r="AH8" i="761"/>
  <c r="AH31" i="761"/>
  <c r="AI31" i="761" s="1"/>
  <c r="AA31" i="761" s="1"/>
  <c r="AH23" i="761"/>
  <c r="AI23" i="761" s="1"/>
  <c r="AA23" i="761" s="1"/>
  <c r="AH15" i="761"/>
  <c r="AI15" i="761" s="1"/>
  <c r="AA15" i="761" s="1"/>
  <c r="AH21" i="761"/>
  <c r="AI21" i="761" s="1"/>
  <c r="AA21" i="761" s="1"/>
  <c r="BL21" i="761"/>
  <c r="S33" i="761"/>
  <c r="D33" i="761"/>
  <c r="AO40" i="761" a="1"/>
  <c r="D159" i="761"/>
  <c r="G159" i="761"/>
  <c r="R33" i="761"/>
  <c r="A11" i="761"/>
  <c r="B98" i="761"/>
  <c r="D80" i="761"/>
  <c r="B97" i="761"/>
  <c r="F63" i="761"/>
  <c r="C97" i="761"/>
  <c r="H40" i="761"/>
  <c r="H41" i="761"/>
  <c r="H42" i="761"/>
  <c r="H43" i="761"/>
  <c r="H62" i="761"/>
  <c r="AV73" i="758"/>
  <c r="AU73" i="758"/>
  <c r="AX48" i="758"/>
  <c r="AX49" i="758"/>
  <c r="AX50" i="758"/>
  <c r="AX51" i="758"/>
  <c r="AX52" i="758"/>
  <c r="AX53" i="758"/>
  <c r="AX54" i="758"/>
  <c r="AX55" i="758"/>
  <c r="AX56" i="758"/>
  <c r="AX57" i="758"/>
  <c r="AX58" i="758"/>
  <c r="AX59" i="758"/>
  <c r="AX60" i="758"/>
  <c r="AX61" i="758"/>
  <c r="AX62" i="758"/>
  <c r="AX63" i="758"/>
  <c r="AX64" i="758"/>
  <c r="AX65" i="758"/>
  <c r="AX66" i="758"/>
  <c r="AX67" i="758"/>
  <c r="AX68" i="758"/>
  <c r="AX69" i="758"/>
  <c r="AX70" i="758"/>
  <c r="AX47" i="758"/>
  <c r="A22" i="783" l="1"/>
  <c r="AF21" i="783"/>
  <c r="A21" i="782"/>
  <c r="AF20" i="782"/>
  <c r="AF20" i="781"/>
  <c r="A21" i="781"/>
  <c r="A21" i="780"/>
  <c r="AF20" i="780"/>
  <c r="AF20" i="779"/>
  <c r="A21" i="779"/>
  <c r="AF18" i="778"/>
  <c r="A19" i="778"/>
  <c r="B68" i="778"/>
  <c r="M66" i="777"/>
  <c r="B66" i="777"/>
  <c r="C39" i="777"/>
  <c r="B67" i="777" s="1"/>
  <c r="A19" i="777"/>
  <c r="AF18" i="777"/>
  <c r="L39" i="776"/>
  <c r="L64" i="776" s="1"/>
  <c r="K64" i="776"/>
  <c r="C34" i="776"/>
  <c r="AF18" i="776"/>
  <c r="A19" i="776"/>
  <c r="E33" i="776"/>
  <c r="B39" i="776"/>
  <c r="B33" i="775"/>
  <c r="B135" i="775"/>
  <c r="B159" i="775" s="1"/>
  <c r="F74" i="775"/>
  <c r="F99" i="775" s="1"/>
  <c r="K39" i="775"/>
  <c r="C135" i="775"/>
  <c r="C159" i="775" s="1"/>
  <c r="D103" i="775"/>
  <c r="E8" i="775"/>
  <c r="C33" i="775"/>
  <c r="O3" i="775" s="1"/>
  <c r="T8" i="775"/>
  <c r="AF18" i="775"/>
  <c r="A19" i="775"/>
  <c r="AF16" i="774"/>
  <c r="A17" i="774"/>
  <c r="B33" i="774"/>
  <c r="B135" i="774"/>
  <c r="B159" i="774" s="1"/>
  <c r="F74" i="774"/>
  <c r="F99" i="774" s="1"/>
  <c r="K39" i="774"/>
  <c r="T8" i="774"/>
  <c r="C135" i="774"/>
  <c r="C159" i="774" s="1"/>
  <c r="E8" i="774"/>
  <c r="C33" i="774"/>
  <c r="O3" i="774" s="1"/>
  <c r="D103" i="774"/>
  <c r="C34" i="773"/>
  <c r="K64" i="773"/>
  <c r="L39" i="773"/>
  <c r="L64" i="773" s="1"/>
  <c r="E33" i="773"/>
  <c r="B39" i="773"/>
  <c r="AF19" i="773"/>
  <c r="A20" i="773"/>
  <c r="A19" i="772"/>
  <c r="AF18" i="772"/>
  <c r="E135" i="772"/>
  <c r="E159" i="772" s="1"/>
  <c r="M33" i="772"/>
  <c r="B8" i="772"/>
  <c r="C8" i="772"/>
  <c r="H63" i="761"/>
  <c r="E135" i="771"/>
  <c r="E159" i="771" s="1"/>
  <c r="M33" i="771"/>
  <c r="C8" i="771"/>
  <c r="B8" i="771"/>
  <c r="AF14" i="771"/>
  <c r="A15" i="771"/>
  <c r="AF15" i="770"/>
  <c r="A16" i="770"/>
  <c r="E135" i="770"/>
  <c r="E159" i="770" s="1"/>
  <c r="B8" i="770"/>
  <c r="M33" i="770"/>
  <c r="C8" i="770"/>
  <c r="AF14" i="769"/>
  <c r="A15" i="769"/>
  <c r="I135" i="769"/>
  <c r="AE33" i="769"/>
  <c r="M8" i="769"/>
  <c r="O33" i="769"/>
  <c r="AF15" i="768"/>
  <c r="A16" i="768"/>
  <c r="O33" i="768"/>
  <c r="M8" i="768"/>
  <c r="I135" i="768"/>
  <c r="AE33" i="768"/>
  <c r="O33" i="767"/>
  <c r="M8" i="767"/>
  <c r="AF15" i="767"/>
  <c r="A16" i="767"/>
  <c r="AE33" i="767"/>
  <c r="I135" i="767"/>
  <c r="O33" i="766"/>
  <c r="M8" i="766"/>
  <c r="AE33" i="766"/>
  <c r="I135" i="766"/>
  <c r="AF16" i="766"/>
  <c r="A17" i="766"/>
  <c r="AA33" i="764"/>
  <c r="AG8" i="764"/>
  <c r="AG32" i="764" s="1"/>
  <c r="AE8" i="764"/>
  <c r="O8" i="764"/>
  <c r="B145" i="764"/>
  <c r="F84" i="764"/>
  <c r="D116" i="764"/>
  <c r="K52" i="764"/>
  <c r="L52" i="764" s="1"/>
  <c r="C148" i="764"/>
  <c r="T21" i="764"/>
  <c r="E21" i="764"/>
  <c r="B52" i="764" s="1"/>
  <c r="C52" i="764" s="1"/>
  <c r="K55" i="764"/>
  <c r="L55" i="764" s="1"/>
  <c r="C151" i="764"/>
  <c r="D119" i="764"/>
  <c r="E24" i="764"/>
  <c r="B55" i="764" s="1"/>
  <c r="C55" i="764" s="1"/>
  <c r="T24" i="764"/>
  <c r="D124" i="764"/>
  <c r="K60" i="764"/>
  <c r="L60" i="764" s="1"/>
  <c r="T29" i="764"/>
  <c r="E29" i="764"/>
  <c r="B60" i="764" s="1"/>
  <c r="C60" i="764" s="1"/>
  <c r="C156" i="764"/>
  <c r="B158" i="764"/>
  <c r="F97" i="764"/>
  <c r="C145" i="764"/>
  <c r="K49" i="764"/>
  <c r="L49" i="764" s="1"/>
  <c r="D113" i="764"/>
  <c r="T18" i="764"/>
  <c r="E18" i="764"/>
  <c r="B49" i="764" s="1"/>
  <c r="C49" i="764" s="1"/>
  <c r="K53" i="764"/>
  <c r="L53" i="764" s="1"/>
  <c r="C149" i="764"/>
  <c r="D117" i="764"/>
  <c r="T22" i="764"/>
  <c r="E22" i="764"/>
  <c r="B53" i="764" s="1"/>
  <c r="C53" i="764" s="1"/>
  <c r="B148" i="764"/>
  <c r="F87" i="764"/>
  <c r="C146" i="764"/>
  <c r="D114" i="764"/>
  <c r="K50" i="764"/>
  <c r="L50" i="764" s="1"/>
  <c r="T19" i="764"/>
  <c r="E19" i="764"/>
  <c r="B50" i="764" s="1"/>
  <c r="C50" i="764" s="1"/>
  <c r="D120" i="764"/>
  <c r="K56" i="764"/>
  <c r="L56" i="764" s="1"/>
  <c r="C152" i="764"/>
  <c r="T25" i="764"/>
  <c r="E25" i="764"/>
  <c r="B56" i="764" s="1"/>
  <c r="C56" i="764" s="1"/>
  <c r="K62" i="764"/>
  <c r="L62" i="764" s="1"/>
  <c r="T31" i="764"/>
  <c r="E31" i="764"/>
  <c r="B62" i="764" s="1"/>
  <c r="C62" i="764" s="1"/>
  <c r="C158" i="764"/>
  <c r="D126" i="764"/>
  <c r="B153" i="764"/>
  <c r="F92" i="764"/>
  <c r="B138" i="764"/>
  <c r="F77" i="764"/>
  <c r="B146" i="764"/>
  <c r="F85" i="764"/>
  <c r="B154" i="764"/>
  <c r="F93" i="764"/>
  <c r="B137" i="764"/>
  <c r="F76" i="764"/>
  <c r="B157" i="764"/>
  <c r="F96" i="764"/>
  <c r="B147" i="764"/>
  <c r="F86" i="764"/>
  <c r="C153" i="764"/>
  <c r="K57" i="764"/>
  <c r="L57" i="764" s="1"/>
  <c r="D121" i="764"/>
  <c r="T26" i="764"/>
  <c r="E26" i="764"/>
  <c r="B57" i="764" s="1"/>
  <c r="C57" i="764" s="1"/>
  <c r="C154" i="764"/>
  <c r="D122" i="764"/>
  <c r="K58" i="764"/>
  <c r="L58" i="764" s="1"/>
  <c r="T27" i="764"/>
  <c r="E27" i="764"/>
  <c r="B58" i="764" s="1"/>
  <c r="C58" i="764" s="1"/>
  <c r="K51" i="764"/>
  <c r="L51" i="764" s="1"/>
  <c r="D115" i="764"/>
  <c r="C147" i="764"/>
  <c r="T20" i="764"/>
  <c r="E20" i="764"/>
  <c r="B51" i="764" s="1"/>
  <c r="C51" i="764" s="1"/>
  <c r="B136" i="764"/>
  <c r="F75" i="764"/>
  <c r="B144" i="764"/>
  <c r="F83" i="764"/>
  <c r="B143" i="764"/>
  <c r="F82" i="764"/>
  <c r="D107" i="764"/>
  <c r="K43" i="764"/>
  <c r="L43" i="764" s="1"/>
  <c r="C139" i="764"/>
  <c r="T12" i="764"/>
  <c r="E12" i="764"/>
  <c r="B43" i="764" s="1"/>
  <c r="C43" i="764" s="1"/>
  <c r="B150" i="764"/>
  <c r="F89" i="764"/>
  <c r="B142" i="764"/>
  <c r="F81" i="764"/>
  <c r="D125" i="764"/>
  <c r="K61" i="764"/>
  <c r="L61" i="764" s="1"/>
  <c r="C157" i="764"/>
  <c r="E30" i="764"/>
  <c r="B61" i="764" s="1"/>
  <c r="C61" i="764" s="1"/>
  <c r="T30" i="764"/>
  <c r="C138" i="764"/>
  <c r="K42" i="764"/>
  <c r="L42" i="764" s="1"/>
  <c r="D106" i="764"/>
  <c r="T11" i="764"/>
  <c r="E11" i="764"/>
  <c r="B42" i="764" s="1"/>
  <c r="C42" i="764" s="1"/>
  <c r="A15" i="764"/>
  <c r="AF14" i="764"/>
  <c r="C137" i="764"/>
  <c r="K41" i="764"/>
  <c r="L41" i="764" s="1"/>
  <c r="D105" i="764"/>
  <c r="T10" i="764"/>
  <c r="E10" i="764"/>
  <c r="B41" i="764" s="1"/>
  <c r="C41" i="764" s="1"/>
  <c r="D118" i="764"/>
  <c r="K54" i="764"/>
  <c r="L54" i="764" s="1"/>
  <c r="C150" i="764"/>
  <c r="E23" i="764"/>
  <c r="B54" i="764" s="1"/>
  <c r="C54" i="764" s="1"/>
  <c r="T23" i="764"/>
  <c r="B155" i="764"/>
  <c r="F94" i="764"/>
  <c r="C136" i="764"/>
  <c r="K40" i="764"/>
  <c r="L40" i="764" s="1"/>
  <c r="D104" i="764"/>
  <c r="T9" i="764"/>
  <c r="E9" i="764"/>
  <c r="B40" i="764" s="1"/>
  <c r="C40" i="764" s="1"/>
  <c r="D112" i="764"/>
  <c r="K48" i="764"/>
  <c r="L48" i="764" s="1"/>
  <c r="C144" i="764"/>
  <c r="T17" i="764"/>
  <c r="E17" i="764"/>
  <c r="B48" i="764" s="1"/>
  <c r="C48" i="764" s="1"/>
  <c r="K47" i="764"/>
  <c r="L47" i="764" s="1"/>
  <c r="C143" i="764"/>
  <c r="D111" i="764"/>
  <c r="T16" i="764"/>
  <c r="E16" i="764"/>
  <c r="B47" i="764" s="1"/>
  <c r="C47" i="764" s="1"/>
  <c r="B139" i="764"/>
  <c r="F78" i="764"/>
  <c r="B151" i="764"/>
  <c r="F90" i="764"/>
  <c r="D110" i="764"/>
  <c r="K46" i="764"/>
  <c r="L46" i="764" s="1"/>
  <c r="C142" i="764"/>
  <c r="T15" i="764"/>
  <c r="E15" i="764"/>
  <c r="B46" i="764" s="1"/>
  <c r="C46" i="764" s="1"/>
  <c r="B140" i="764"/>
  <c r="F79" i="764"/>
  <c r="B141" i="764"/>
  <c r="F80" i="764"/>
  <c r="B156" i="764"/>
  <c r="F95" i="764"/>
  <c r="D108" i="764"/>
  <c r="K44" i="764"/>
  <c r="L44" i="764" s="1"/>
  <c r="C140" i="764"/>
  <c r="T13" i="764"/>
  <c r="E13" i="764"/>
  <c r="B44" i="764" s="1"/>
  <c r="C44" i="764" s="1"/>
  <c r="K59" i="764"/>
  <c r="L59" i="764" s="1"/>
  <c r="D123" i="764"/>
  <c r="C155" i="764"/>
  <c r="E28" i="764"/>
  <c r="B59" i="764" s="1"/>
  <c r="C59" i="764" s="1"/>
  <c r="T28" i="764"/>
  <c r="K45" i="764"/>
  <c r="L45" i="764" s="1"/>
  <c r="C141" i="764"/>
  <c r="D109" i="764"/>
  <c r="T14" i="764"/>
  <c r="E14" i="764"/>
  <c r="B45" i="764" s="1"/>
  <c r="C45" i="764" s="1"/>
  <c r="B149" i="764"/>
  <c r="F88" i="764"/>
  <c r="B152" i="764"/>
  <c r="F91" i="764"/>
  <c r="E136" i="763"/>
  <c r="C9" i="763"/>
  <c r="B9" i="763"/>
  <c r="E150" i="763"/>
  <c r="C23" i="763"/>
  <c r="B23" i="763"/>
  <c r="E142" i="763"/>
  <c r="C15" i="763"/>
  <c r="B15" i="763"/>
  <c r="E151" i="763"/>
  <c r="C24" i="763"/>
  <c r="B24" i="763"/>
  <c r="E155" i="763"/>
  <c r="C28" i="763"/>
  <c r="B28" i="763"/>
  <c r="E148" i="763"/>
  <c r="C21" i="763"/>
  <c r="B21" i="763"/>
  <c r="E157" i="763"/>
  <c r="C30" i="763"/>
  <c r="B30" i="763"/>
  <c r="E143" i="763"/>
  <c r="C16" i="763"/>
  <c r="B16" i="763"/>
  <c r="E154" i="763"/>
  <c r="C27" i="763"/>
  <c r="B27" i="763"/>
  <c r="E141" i="763"/>
  <c r="C14" i="763"/>
  <c r="B14" i="763"/>
  <c r="E156" i="763"/>
  <c r="C29" i="763"/>
  <c r="B29" i="763"/>
  <c r="E138" i="763"/>
  <c r="C11" i="763"/>
  <c r="B11" i="763"/>
  <c r="E140" i="763"/>
  <c r="C13" i="763"/>
  <c r="B13" i="763"/>
  <c r="P33" i="763"/>
  <c r="N8" i="763"/>
  <c r="E137" i="763"/>
  <c r="C10" i="763"/>
  <c r="B10" i="763"/>
  <c r="AI32" i="763"/>
  <c r="AA8" i="763"/>
  <c r="AF13" i="763"/>
  <c r="A14" i="763"/>
  <c r="E145" i="763"/>
  <c r="C18" i="763"/>
  <c r="B18" i="763"/>
  <c r="E153" i="763"/>
  <c r="C26" i="763"/>
  <c r="B26" i="763"/>
  <c r="E152" i="763"/>
  <c r="C25" i="763"/>
  <c r="B25" i="763"/>
  <c r="E144" i="763"/>
  <c r="C17" i="763"/>
  <c r="B17" i="763"/>
  <c r="E158" i="763"/>
  <c r="C31" i="763"/>
  <c r="B31" i="763"/>
  <c r="E139" i="763"/>
  <c r="C12" i="763"/>
  <c r="B12" i="763"/>
  <c r="E146" i="763"/>
  <c r="C19" i="763"/>
  <c r="B19" i="763"/>
  <c r="E147" i="763"/>
  <c r="C20" i="763"/>
  <c r="B20" i="763"/>
  <c r="E149" i="763"/>
  <c r="C22" i="763"/>
  <c r="B22" i="763"/>
  <c r="AB33" i="762"/>
  <c r="O19" i="762"/>
  <c r="M19" i="762" s="1"/>
  <c r="AE19" i="762"/>
  <c r="I146" i="762" s="1"/>
  <c r="AG19" i="762"/>
  <c r="AG14" i="762"/>
  <c r="AE14" i="762"/>
  <c r="I141" i="762" s="1"/>
  <c r="O14" i="762"/>
  <c r="M14" i="762" s="1"/>
  <c r="AG9" i="762"/>
  <c r="O9" i="762"/>
  <c r="M9" i="762" s="1"/>
  <c r="AE9" i="762"/>
  <c r="I136" i="762" s="1"/>
  <c r="O27" i="762"/>
  <c r="M27" i="762" s="1"/>
  <c r="AG27" i="762"/>
  <c r="AE27" i="762"/>
  <c r="I154" i="762" s="1"/>
  <c r="AE25" i="762"/>
  <c r="I152" i="762" s="1"/>
  <c r="O25" i="762"/>
  <c r="M25" i="762" s="1"/>
  <c r="AG25" i="762"/>
  <c r="AE29" i="762"/>
  <c r="I156" i="762" s="1"/>
  <c r="O29" i="762"/>
  <c r="M29" i="762" s="1"/>
  <c r="AG29" i="762"/>
  <c r="AE10" i="762"/>
  <c r="I137" i="762" s="1"/>
  <c r="O10" i="762"/>
  <c r="M10" i="762" s="1"/>
  <c r="AG10" i="762"/>
  <c r="AE30" i="762"/>
  <c r="I157" i="762" s="1"/>
  <c r="O30" i="762"/>
  <c r="M30" i="762" s="1"/>
  <c r="AG30" i="762"/>
  <c r="AE26" i="762"/>
  <c r="I153" i="762" s="1"/>
  <c r="O26" i="762"/>
  <c r="M26" i="762" s="1"/>
  <c r="AG26" i="762"/>
  <c r="AF13" i="762"/>
  <c r="A14" i="762"/>
  <c r="AG31" i="762"/>
  <c r="O31" i="762"/>
  <c r="M31" i="762" s="1"/>
  <c r="AE31" i="762"/>
  <c r="I158" i="762" s="1"/>
  <c r="AH32" i="762"/>
  <c r="AI8" i="762"/>
  <c r="AG16" i="762"/>
  <c r="O16" i="762"/>
  <c r="M16" i="762" s="1"/>
  <c r="AE16" i="762"/>
  <c r="I143" i="762" s="1"/>
  <c r="O23" i="762"/>
  <c r="M23" i="762" s="1"/>
  <c r="AG23" i="762"/>
  <c r="AE23" i="762"/>
  <c r="I150" i="762" s="1"/>
  <c r="AE24" i="762"/>
  <c r="I151" i="762" s="1"/>
  <c r="O24" i="762"/>
  <c r="M24" i="762" s="1"/>
  <c r="AG24" i="762"/>
  <c r="AE28" i="762"/>
  <c r="I155" i="762" s="1"/>
  <c r="O28" i="762"/>
  <c r="M28" i="762" s="1"/>
  <c r="AG28" i="762"/>
  <c r="O12" i="762"/>
  <c r="M12" i="762" s="1"/>
  <c r="AE12" i="762"/>
  <c r="I139" i="762" s="1"/>
  <c r="AG12" i="762"/>
  <c r="AE15" i="762"/>
  <c r="I142" i="762" s="1"/>
  <c r="O15" i="762"/>
  <c r="M15" i="762" s="1"/>
  <c r="AG15" i="762"/>
  <c r="AG20" i="762"/>
  <c r="AE20" i="762"/>
  <c r="I147" i="762" s="1"/>
  <c r="O20" i="762"/>
  <c r="M20" i="762" s="1"/>
  <c r="AE17" i="762"/>
  <c r="I144" i="762" s="1"/>
  <c r="O17" i="762"/>
  <c r="M17" i="762" s="1"/>
  <c r="AG17" i="762"/>
  <c r="AG18" i="762"/>
  <c r="AE18" i="762"/>
  <c r="I145" i="762" s="1"/>
  <c r="O18" i="762"/>
  <c r="M18" i="762" s="1"/>
  <c r="AE13" i="762"/>
  <c r="I140" i="762" s="1"/>
  <c r="O13" i="762"/>
  <c r="M13" i="762" s="1"/>
  <c r="AG13" i="762"/>
  <c r="N8" i="762"/>
  <c r="P33" i="762"/>
  <c r="AE22" i="762"/>
  <c r="I149" i="762" s="1"/>
  <c r="O22" i="762"/>
  <c r="M22" i="762" s="1"/>
  <c r="AG22" i="762"/>
  <c r="AE11" i="762"/>
  <c r="I138" i="762" s="1"/>
  <c r="AG11" i="762"/>
  <c r="O11" i="762"/>
  <c r="M11" i="762" s="1"/>
  <c r="AG21" i="762"/>
  <c r="AE21" i="762"/>
  <c r="I148" i="762" s="1"/>
  <c r="O21" i="762"/>
  <c r="M21" i="762" s="1"/>
  <c r="AE22" i="761"/>
  <c r="I149" i="761" s="1"/>
  <c r="O22" i="761"/>
  <c r="M22" i="761" s="1"/>
  <c r="AE15" i="761"/>
  <c r="I142" i="761" s="1"/>
  <c r="O15" i="761"/>
  <c r="M15" i="761" s="1"/>
  <c r="O25" i="761"/>
  <c r="M25" i="761" s="1"/>
  <c r="AE25" i="761"/>
  <c r="I152" i="761" s="1"/>
  <c r="AE11" i="761"/>
  <c r="I138" i="761" s="1"/>
  <c r="O11" i="761"/>
  <c r="M11" i="761" s="1"/>
  <c r="AE21" i="761"/>
  <c r="I148" i="761" s="1"/>
  <c r="O21" i="761"/>
  <c r="M21" i="761" s="1"/>
  <c r="O17" i="761"/>
  <c r="M17" i="761" s="1"/>
  <c r="AE17" i="761"/>
  <c r="I144" i="761" s="1"/>
  <c r="AE23" i="761"/>
  <c r="I150" i="761" s="1"/>
  <c r="O23" i="761"/>
  <c r="M23" i="761" s="1"/>
  <c r="AG29" i="761"/>
  <c r="O29" i="761"/>
  <c r="M29" i="761" s="1"/>
  <c r="AE29" i="761"/>
  <c r="I156" i="761" s="1"/>
  <c r="AE19" i="761"/>
  <c r="I146" i="761" s="1"/>
  <c r="O19" i="761"/>
  <c r="M19" i="761" s="1"/>
  <c r="AO62" i="761"/>
  <c r="AB30" i="761" s="1"/>
  <c r="P30" i="761" s="1"/>
  <c r="N30" i="761" s="1"/>
  <c r="F157" i="761" s="1"/>
  <c r="AO54" i="761"/>
  <c r="AB22" i="761" s="1"/>
  <c r="P22" i="761" s="1"/>
  <c r="N22" i="761" s="1"/>
  <c r="F149" i="761" s="1"/>
  <c r="AO46" i="761"/>
  <c r="AB14" i="761" s="1"/>
  <c r="P14" i="761" s="1"/>
  <c r="N14" i="761" s="1"/>
  <c r="F141" i="761" s="1"/>
  <c r="AO61" i="761"/>
  <c r="AB29" i="761" s="1"/>
  <c r="P29" i="761" s="1"/>
  <c r="N29" i="761" s="1"/>
  <c r="F156" i="761" s="1"/>
  <c r="AO53" i="761"/>
  <c r="AB21" i="761" s="1"/>
  <c r="P21" i="761" s="1"/>
  <c r="N21" i="761" s="1"/>
  <c r="F148" i="761" s="1"/>
  <c r="AO45" i="761"/>
  <c r="AB13" i="761" s="1"/>
  <c r="P13" i="761" s="1"/>
  <c r="N13" i="761" s="1"/>
  <c r="F140" i="761" s="1"/>
  <c r="AO60" i="761"/>
  <c r="AB28" i="761" s="1"/>
  <c r="P28" i="761" s="1"/>
  <c r="N28" i="761" s="1"/>
  <c r="F155" i="761" s="1"/>
  <c r="AO52" i="761"/>
  <c r="AB20" i="761" s="1"/>
  <c r="P20" i="761" s="1"/>
  <c r="N20" i="761" s="1"/>
  <c r="F147" i="761" s="1"/>
  <c r="AO44" i="761"/>
  <c r="AB12" i="761" s="1"/>
  <c r="P12" i="761" s="1"/>
  <c r="N12" i="761" s="1"/>
  <c r="F139" i="761" s="1"/>
  <c r="AO59" i="761"/>
  <c r="AB27" i="761" s="1"/>
  <c r="P27" i="761" s="1"/>
  <c r="N27" i="761" s="1"/>
  <c r="F154" i="761" s="1"/>
  <c r="AO51" i="761"/>
  <c r="AB19" i="761" s="1"/>
  <c r="P19" i="761" s="1"/>
  <c r="N19" i="761" s="1"/>
  <c r="F146" i="761" s="1"/>
  <c r="AO43" i="761"/>
  <c r="AB11" i="761" s="1"/>
  <c r="P11" i="761" s="1"/>
  <c r="N11" i="761" s="1"/>
  <c r="F138" i="761" s="1"/>
  <c r="AO58" i="761"/>
  <c r="AB26" i="761" s="1"/>
  <c r="P26" i="761" s="1"/>
  <c r="N26" i="761" s="1"/>
  <c r="F153" i="761" s="1"/>
  <c r="AO50" i="761"/>
  <c r="AB18" i="761" s="1"/>
  <c r="P18" i="761" s="1"/>
  <c r="N18" i="761" s="1"/>
  <c r="F145" i="761" s="1"/>
  <c r="AO42" i="761"/>
  <c r="AB10" i="761" s="1"/>
  <c r="P10" i="761" s="1"/>
  <c r="N10" i="761" s="1"/>
  <c r="F137" i="761" s="1"/>
  <c r="AO57" i="761"/>
  <c r="AB25" i="761" s="1"/>
  <c r="P25" i="761" s="1"/>
  <c r="N25" i="761" s="1"/>
  <c r="F152" i="761" s="1"/>
  <c r="AO49" i="761"/>
  <c r="AB17" i="761" s="1"/>
  <c r="P17" i="761" s="1"/>
  <c r="N17" i="761" s="1"/>
  <c r="F144" i="761" s="1"/>
  <c r="AO41" i="761"/>
  <c r="AB9" i="761" s="1"/>
  <c r="P9" i="761" s="1"/>
  <c r="N9" i="761" s="1"/>
  <c r="F136" i="761" s="1"/>
  <c r="AO55" i="761"/>
  <c r="AB23" i="761" s="1"/>
  <c r="P23" i="761" s="1"/>
  <c r="N23" i="761" s="1"/>
  <c r="F150" i="761" s="1"/>
  <c r="AO48" i="761"/>
  <c r="AB16" i="761" s="1"/>
  <c r="P16" i="761" s="1"/>
  <c r="N16" i="761" s="1"/>
  <c r="F143" i="761" s="1"/>
  <c r="AO47" i="761"/>
  <c r="AB15" i="761" s="1"/>
  <c r="P15" i="761" s="1"/>
  <c r="N15" i="761" s="1"/>
  <c r="F142" i="761" s="1"/>
  <c r="AO56" i="761"/>
  <c r="AB24" i="761" s="1"/>
  <c r="P24" i="761" s="1"/>
  <c r="N24" i="761" s="1"/>
  <c r="F151" i="761" s="1"/>
  <c r="AO40" i="761"/>
  <c r="AB8" i="761" s="1"/>
  <c r="AO63" i="761"/>
  <c r="AB31" i="761" s="1"/>
  <c r="P31" i="761" s="1"/>
  <c r="N31" i="761" s="1"/>
  <c r="F158" i="761" s="1"/>
  <c r="AG31" i="761"/>
  <c r="O31" i="761"/>
  <c r="M31" i="761" s="1"/>
  <c r="AE31" i="761"/>
  <c r="I158" i="761" s="1"/>
  <c r="AG14" i="761"/>
  <c r="AE14" i="761"/>
  <c r="I141" i="761" s="1"/>
  <c r="O14" i="761"/>
  <c r="M14" i="761" s="1"/>
  <c r="O27" i="761"/>
  <c r="M27" i="761" s="1"/>
  <c r="AE27" i="761"/>
  <c r="I154" i="761" s="1"/>
  <c r="D97" i="761"/>
  <c r="D98" i="761"/>
  <c r="AH32" i="761"/>
  <c r="AI8" i="761"/>
  <c r="AE30" i="761"/>
  <c r="I157" i="761" s="1"/>
  <c r="O30" i="761"/>
  <c r="M30" i="761" s="1"/>
  <c r="AE13" i="761"/>
  <c r="I140" i="761" s="1"/>
  <c r="O13" i="761"/>
  <c r="M13" i="761" s="1"/>
  <c r="AG13" i="761"/>
  <c r="AE16" i="761"/>
  <c r="I143" i="761" s="1"/>
  <c r="O16" i="761"/>
  <c r="M16" i="761" s="1"/>
  <c r="AE10" i="761"/>
  <c r="I137" i="761" s="1"/>
  <c r="AG10" i="761"/>
  <c r="O10" i="761"/>
  <c r="M10" i="761" s="1"/>
  <c r="AG12" i="761"/>
  <c r="AE12" i="761"/>
  <c r="I139" i="761" s="1"/>
  <c r="O12" i="761"/>
  <c r="M12" i="761" s="1"/>
  <c r="AG24" i="761"/>
  <c r="AE24" i="761"/>
  <c r="I151" i="761" s="1"/>
  <c r="O24" i="761"/>
  <c r="M24" i="761" s="1"/>
  <c r="AG18" i="761"/>
  <c r="AE18" i="761"/>
  <c r="I145" i="761" s="1"/>
  <c r="O18" i="761"/>
  <c r="M18" i="761" s="1"/>
  <c r="AG20" i="761"/>
  <c r="AE20" i="761"/>
  <c r="I147" i="761" s="1"/>
  <c r="O20" i="761"/>
  <c r="M20" i="761" s="1"/>
  <c r="AF11" i="761"/>
  <c r="A12" i="761"/>
  <c r="AE9" i="761"/>
  <c r="I136" i="761" s="1"/>
  <c r="O9" i="761"/>
  <c r="M9" i="761" s="1"/>
  <c r="AE26" i="761"/>
  <c r="I153" i="761" s="1"/>
  <c r="O26" i="761"/>
  <c r="M26" i="761" s="1"/>
  <c r="AG28" i="761"/>
  <c r="AE28" i="761"/>
  <c r="I155" i="761" s="1"/>
  <c r="O28" i="761"/>
  <c r="M28" i="761" s="1"/>
  <c r="AX73" i="758"/>
  <c r="K158" i="760"/>
  <c r="G158" i="760"/>
  <c r="D158" i="760"/>
  <c r="K157" i="760"/>
  <c r="G157" i="760"/>
  <c r="D157" i="760"/>
  <c r="K156" i="760"/>
  <c r="G156" i="760"/>
  <c r="D156" i="760"/>
  <c r="K155" i="760"/>
  <c r="G155" i="760"/>
  <c r="D155" i="760"/>
  <c r="K154" i="760"/>
  <c r="G154" i="760"/>
  <c r="D154" i="760"/>
  <c r="K153" i="760"/>
  <c r="G153" i="760"/>
  <c r="D153" i="760"/>
  <c r="K152" i="760"/>
  <c r="G152" i="760"/>
  <c r="D152" i="760"/>
  <c r="K151" i="760"/>
  <c r="G151" i="760"/>
  <c r="D151" i="760"/>
  <c r="K150" i="760"/>
  <c r="G150" i="760"/>
  <c r="D150" i="760"/>
  <c r="K149" i="760"/>
  <c r="G149" i="760"/>
  <c r="D149" i="760"/>
  <c r="K148" i="760"/>
  <c r="G148" i="760"/>
  <c r="D148" i="760"/>
  <c r="K147" i="760"/>
  <c r="G147" i="760"/>
  <c r="D147" i="760"/>
  <c r="K146" i="760"/>
  <c r="G146" i="760"/>
  <c r="D146" i="760"/>
  <c r="K145" i="760"/>
  <c r="G145" i="760"/>
  <c r="D145" i="760"/>
  <c r="K144" i="760"/>
  <c r="G144" i="760"/>
  <c r="D144" i="760"/>
  <c r="K143" i="760"/>
  <c r="G143" i="760"/>
  <c r="D143" i="760"/>
  <c r="K142" i="760"/>
  <c r="G142" i="760"/>
  <c r="D142" i="760"/>
  <c r="K141" i="760"/>
  <c r="G141" i="760"/>
  <c r="D141" i="760"/>
  <c r="K140" i="760"/>
  <c r="G140" i="760"/>
  <c r="D140" i="760"/>
  <c r="K139" i="760"/>
  <c r="G139" i="760"/>
  <c r="D139" i="760"/>
  <c r="K138" i="760"/>
  <c r="G138" i="760"/>
  <c r="D138" i="760"/>
  <c r="K137" i="760"/>
  <c r="G137" i="760"/>
  <c r="D137" i="760"/>
  <c r="K136" i="760"/>
  <c r="G136" i="760"/>
  <c r="D136" i="760"/>
  <c r="A136" i="760"/>
  <c r="A137" i="760" s="1"/>
  <c r="A138" i="760" s="1"/>
  <c r="A139" i="760" s="1"/>
  <c r="A140" i="760" s="1"/>
  <c r="A141" i="760" s="1"/>
  <c r="A142" i="760" s="1"/>
  <c r="A143" i="760" s="1"/>
  <c r="A144" i="760" s="1"/>
  <c r="A145" i="760" s="1"/>
  <c r="A146" i="760" s="1"/>
  <c r="A147" i="760" s="1"/>
  <c r="A148" i="760" s="1"/>
  <c r="A149" i="760" s="1"/>
  <c r="A150" i="760" s="1"/>
  <c r="A151" i="760" s="1"/>
  <c r="A152" i="760" s="1"/>
  <c r="A153" i="760" s="1"/>
  <c r="A154" i="760" s="1"/>
  <c r="A155" i="760" s="1"/>
  <c r="A156" i="760" s="1"/>
  <c r="A157" i="760" s="1"/>
  <c r="A158" i="760" s="1"/>
  <c r="K135" i="760"/>
  <c r="G135" i="760"/>
  <c r="D135" i="760"/>
  <c r="B124" i="760"/>
  <c r="C124" i="760" s="1"/>
  <c r="B123" i="760"/>
  <c r="C123" i="760" s="1"/>
  <c r="B122" i="760"/>
  <c r="C122" i="760" s="1"/>
  <c r="B121" i="760"/>
  <c r="C121" i="760" s="1"/>
  <c r="B120" i="760"/>
  <c r="C120" i="760" s="1"/>
  <c r="B119" i="760"/>
  <c r="C119" i="760" s="1"/>
  <c r="B118" i="760"/>
  <c r="C118" i="760" s="1"/>
  <c r="B117" i="760"/>
  <c r="C117" i="760" s="1"/>
  <c r="B116" i="760"/>
  <c r="C116" i="760" s="1"/>
  <c r="B115" i="760"/>
  <c r="C115" i="760" s="1"/>
  <c r="B114" i="760"/>
  <c r="C114" i="760" s="1"/>
  <c r="B113" i="760"/>
  <c r="C113" i="760" s="1"/>
  <c r="B112" i="760"/>
  <c r="C112" i="760" s="1"/>
  <c r="B111" i="760"/>
  <c r="C111" i="760" s="1"/>
  <c r="B110" i="760"/>
  <c r="C110" i="760" s="1"/>
  <c r="A110" i="760"/>
  <c r="A111" i="760" s="1"/>
  <c r="A112" i="760" s="1"/>
  <c r="A113" i="760" s="1"/>
  <c r="A114" i="760" s="1"/>
  <c r="A115" i="760" s="1"/>
  <c r="A116" i="760" s="1"/>
  <c r="A117" i="760" s="1"/>
  <c r="A118" i="760" s="1"/>
  <c r="A119" i="760" s="1"/>
  <c r="A120" i="760" s="1"/>
  <c r="A121" i="760" s="1"/>
  <c r="A122" i="760" s="1"/>
  <c r="A123" i="760" s="1"/>
  <c r="A124" i="760" s="1"/>
  <c r="B109" i="760"/>
  <c r="C109" i="760" s="1"/>
  <c r="C126" i="760" s="1"/>
  <c r="C95" i="760"/>
  <c r="B95" i="760"/>
  <c r="C94" i="760"/>
  <c r="B94" i="760"/>
  <c r="C93" i="760"/>
  <c r="B93" i="760"/>
  <c r="C92" i="760"/>
  <c r="B92" i="760"/>
  <c r="C91" i="760"/>
  <c r="B91" i="760"/>
  <c r="C90" i="760"/>
  <c r="B90" i="760"/>
  <c r="C89" i="760"/>
  <c r="B89" i="760"/>
  <c r="C88" i="760"/>
  <c r="B88" i="760"/>
  <c r="C87" i="760"/>
  <c r="B87" i="760"/>
  <c r="C86" i="760"/>
  <c r="B86" i="760"/>
  <c r="C85" i="760"/>
  <c r="B85" i="760"/>
  <c r="C84" i="760"/>
  <c r="B84" i="760"/>
  <c r="C83" i="760"/>
  <c r="B83" i="760"/>
  <c r="C82" i="760"/>
  <c r="B82" i="760"/>
  <c r="C81" i="760"/>
  <c r="B81" i="760"/>
  <c r="C80" i="760"/>
  <c r="B80" i="760"/>
  <c r="G63" i="760"/>
  <c r="D63" i="760"/>
  <c r="M62" i="760"/>
  <c r="F62" i="760"/>
  <c r="M61" i="760"/>
  <c r="F61" i="760"/>
  <c r="H61" i="760" s="1"/>
  <c r="M60" i="760"/>
  <c r="F60" i="760"/>
  <c r="H60" i="760" s="1"/>
  <c r="M59" i="760"/>
  <c r="F59" i="760"/>
  <c r="H59" i="760" s="1"/>
  <c r="M58" i="760"/>
  <c r="F58" i="760"/>
  <c r="H58" i="760" s="1"/>
  <c r="M57" i="760"/>
  <c r="F57" i="760"/>
  <c r="H57" i="760" s="1"/>
  <c r="M56" i="760"/>
  <c r="F56" i="760"/>
  <c r="H56" i="760" s="1"/>
  <c r="M55" i="760"/>
  <c r="F55" i="760"/>
  <c r="H55" i="760" s="1"/>
  <c r="M54" i="760"/>
  <c r="F54" i="760"/>
  <c r="H54" i="760" s="1"/>
  <c r="M53" i="760"/>
  <c r="F53" i="760"/>
  <c r="H53" i="760" s="1"/>
  <c r="M52" i="760"/>
  <c r="F52" i="760"/>
  <c r="H52" i="760" s="1"/>
  <c r="M51" i="760"/>
  <c r="F51" i="760"/>
  <c r="H51" i="760" s="1"/>
  <c r="M50" i="760"/>
  <c r="F50" i="760"/>
  <c r="H50" i="760" s="1"/>
  <c r="M49" i="760"/>
  <c r="F49" i="760"/>
  <c r="H49" i="760" s="1"/>
  <c r="M48" i="760"/>
  <c r="F48" i="760"/>
  <c r="H48" i="760" s="1"/>
  <c r="M47" i="760"/>
  <c r="F47" i="760"/>
  <c r="H47" i="760" s="1"/>
  <c r="M46" i="760"/>
  <c r="F46" i="760"/>
  <c r="H46" i="760" s="1"/>
  <c r="M45" i="760"/>
  <c r="F45" i="760"/>
  <c r="M44" i="760"/>
  <c r="F44" i="760"/>
  <c r="H44" i="760" s="1"/>
  <c r="M43" i="760"/>
  <c r="F43" i="760"/>
  <c r="H43" i="760" s="1"/>
  <c r="M42" i="760"/>
  <c r="F42" i="760"/>
  <c r="H42" i="760" s="1"/>
  <c r="M41" i="760"/>
  <c r="F41" i="760"/>
  <c r="H41" i="760" s="1"/>
  <c r="M40" i="760"/>
  <c r="F40" i="760"/>
  <c r="A40" i="760"/>
  <c r="A41" i="760" s="1"/>
  <c r="A42" i="760" s="1"/>
  <c r="A43" i="760" s="1"/>
  <c r="A44" i="760" s="1"/>
  <c r="A45" i="760" s="1"/>
  <c r="A46" i="760" s="1"/>
  <c r="A47" i="760" s="1"/>
  <c r="A48" i="760" s="1"/>
  <c r="A49" i="760" s="1"/>
  <c r="A50" i="760" s="1"/>
  <c r="A51" i="760" s="1"/>
  <c r="A52" i="760" s="1"/>
  <c r="A53" i="760" s="1"/>
  <c r="A54" i="760" s="1"/>
  <c r="A55" i="760" s="1"/>
  <c r="A56" i="760" s="1"/>
  <c r="A57" i="760" s="1"/>
  <c r="A58" i="760" s="1"/>
  <c r="A59" i="760" s="1"/>
  <c r="A60" i="760" s="1"/>
  <c r="A61" i="760" s="1"/>
  <c r="A62" i="760" s="1"/>
  <c r="M39" i="760"/>
  <c r="F39" i="760"/>
  <c r="AD33" i="760"/>
  <c r="AC33" i="760"/>
  <c r="L33" i="760"/>
  <c r="K33" i="760"/>
  <c r="J33" i="760"/>
  <c r="I33" i="760"/>
  <c r="H33" i="760"/>
  <c r="G33" i="760"/>
  <c r="F33" i="760"/>
  <c r="AJ31" i="760"/>
  <c r="R31" i="760"/>
  <c r="S31" i="760" s="1"/>
  <c r="Q31" i="760"/>
  <c r="D31" i="760"/>
  <c r="AJ30" i="760"/>
  <c r="R30" i="760"/>
  <c r="S30" i="760" s="1"/>
  <c r="Q30" i="760"/>
  <c r="D30" i="760"/>
  <c r="AJ29" i="760"/>
  <c r="R29" i="760"/>
  <c r="S29" i="760" s="1"/>
  <c r="Q29" i="760"/>
  <c r="D29" i="760"/>
  <c r="AJ28" i="760"/>
  <c r="R28" i="760"/>
  <c r="S28" i="760" s="1"/>
  <c r="Q28" i="760"/>
  <c r="D28" i="760"/>
  <c r="AJ27" i="760"/>
  <c r="R27" i="760"/>
  <c r="S27" i="760" s="1"/>
  <c r="Q27" i="760"/>
  <c r="D27" i="760"/>
  <c r="AJ26" i="760"/>
  <c r="R26" i="760"/>
  <c r="S26" i="760" s="1"/>
  <c r="Q26" i="760"/>
  <c r="D26" i="760"/>
  <c r="AJ25" i="760"/>
  <c r="R25" i="760"/>
  <c r="S25" i="760" s="1"/>
  <c r="Q25" i="760"/>
  <c r="D25" i="760"/>
  <c r="AJ24" i="760"/>
  <c r="R24" i="760"/>
  <c r="S24" i="760" s="1"/>
  <c r="Q24" i="760"/>
  <c r="D24" i="760"/>
  <c r="AJ23" i="760"/>
  <c r="R23" i="760"/>
  <c r="S23" i="760" s="1"/>
  <c r="Q23" i="760"/>
  <c r="D23" i="760"/>
  <c r="AJ22" i="760"/>
  <c r="R22" i="760"/>
  <c r="S22" i="760" s="1"/>
  <c r="Q22" i="760"/>
  <c r="D22" i="760"/>
  <c r="AJ21" i="760"/>
  <c r="R21" i="760"/>
  <c r="S21" i="760" s="1"/>
  <c r="Q21" i="760"/>
  <c r="D21" i="760"/>
  <c r="AJ20" i="760"/>
  <c r="R20" i="760"/>
  <c r="S20" i="760" s="1"/>
  <c r="Q20" i="760"/>
  <c r="D20" i="760"/>
  <c r="BL19" i="760"/>
  <c r="AJ19" i="760"/>
  <c r="R19" i="760"/>
  <c r="S19" i="760" s="1"/>
  <c r="Q19" i="760"/>
  <c r="D19" i="760"/>
  <c r="BL18" i="760"/>
  <c r="AJ18" i="760"/>
  <c r="R18" i="760"/>
  <c r="S18" i="760" s="1"/>
  <c r="Q18" i="760"/>
  <c r="D18" i="760"/>
  <c r="BJ17" i="760"/>
  <c r="BI17" i="760"/>
  <c r="BH17" i="760"/>
  <c r="BG17" i="760"/>
  <c r="BF17" i="760"/>
  <c r="BE17" i="760"/>
  <c r="BD17" i="760"/>
  <c r="BC17" i="760"/>
  <c r="BB17" i="760"/>
  <c r="BA17" i="760"/>
  <c r="AZ17" i="760"/>
  <c r="AY17" i="760"/>
  <c r="AX17" i="760"/>
  <c r="AW17" i="760"/>
  <c r="AV17" i="760"/>
  <c r="AU17" i="760"/>
  <c r="AT17" i="760"/>
  <c r="AS17" i="760"/>
  <c r="AR17" i="760"/>
  <c r="AQ17" i="760"/>
  <c r="AP17" i="760"/>
  <c r="AO17" i="760"/>
  <c r="AN17" i="760"/>
  <c r="AM17" i="760"/>
  <c r="AJ17" i="760"/>
  <c r="R17" i="760"/>
  <c r="S17" i="760" s="1"/>
  <c r="Q17" i="760"/>
  <c r="D17" i="760"/>
  <c r="AJ16" i="760"/>
  <c r="R16" i="760"/>
  <c r="S16" i="760" s="1"/>
  <c r="Q16" i="760"/>
  <c r="D16" i="760"/>
  <c r="AJ15" i="760"/>
  <c r="R15" i="760"/>
  <c r="S15" i="760" s="1"/>
  <c r="Q15" i="760"/>
  <c r="D15" i="760"/>
  <c r="AJ14" i="760"/>
  <c r="R14" i="760"/>
  <c r="S14" i="760" s="1"/>
  <c r="Q14" i="760"/>
  <c r="D14" i="760"/>
  <c r="BL13" i="760"/>
  <c r="AJ13" i="760"/>
  <c r="R13" i="760"/>
  <c r="S13" i="760" s="1"/>
  <c r="Q13" i="760"/>
  <c r="D13" i="760"/>
  <c r="BL12" i="760"/>
  <c r="AJ12" i="760"/>
  <c r="R12" i="760"/>
  <c r="S12" i="760" s="1"/>
  <c r="Q12" i="760"/>
  <c r="D12" i="760"/>
  <c r="BL11" i="760"/>
  <c r="AJ11" i="760"/>
  <c r="R11" i="760"/>
  <c r="S11" i="760" s="1"/>
  <c r="Q11" i="760"/>
  <c r="D11" i="760"/>
  <c r="BJ10" i="760"/>
  <c r="BJ5" i="760" s="1"/>
  <c r="BI10" i="760"/>
  <c r="BI5" i="760" s="1"/>
  <c r="BH10" i="760"/>
  <c r="BH5" i="760" s="1"/>
  <c r="BG10" i="760"/>
  <c r="BG5" i="760" s="1"/>
  <c r="BF10" i="760"/>
  <c r="BF5" i="760" s="1"/>
  <c r="BE10" i="760"/>
  <c r="BE5" i="760" s="1"/>
  <c r="BD10" i="760"/>
  <c r="BD5" i="760" s="1"/>
  <c r="BC10" i="760"/>
  <c r="BC5" i="760" s="1"/>
  <c r="BB10" i="760"/>
  <c r="BB5" i="760" s="1"/>
  <c r="BA10" i="760"/>
  <c r="BA5" i="760" s="1"/>
  <c r="AZ10" i="760"/>
  <c r="AZ5" i="760" s="1"/>
  <c r="AY10" i="760"/>
  <c r="AY5" i="760" s="1"/>
  <c r="AX10" i="760"/>
  <c r="AX5" i="760" s="1"/>
  <c r="AW10" i="760"/>
  <c r="AW5" i="760" s="1"/>
  <c r="AV10" i="760"/>
  <c r="AV5" i="760" s="1"/>
  <c r="AU10" i="760"/>
  <c r="AU5" i="760" s="1"/>
  <c r="AT10" i="760"/>
  <c r="AS10" i="760"/>
  <c r="AS5" i="760" s="1"/>
  <c r="AR10" i="760"/>
  <c r="AR5" i="760" s="1"/>
  <c r="AQ10" i="760"/>
  <c r="AQ5" i="760" s="1"/>
  <c r="AP10" i="760"/>
  <c r="AP5" i="760" s="1"/>
  <c r="AO10" i="760"/>
  <c r="AO5" i="760" s="1"/>
  <c r="AN10" i="760"/>
  <c r="AN5" i="760" s="1"/>
  <c r="AM10" i="760"/>
  <c r="AM5" i="760" s="1"/>
  <c r="AJ10" i="760"/>
  <c r="R10" i="760"/>
  <c r="S10" i="760" s="1"/>
  <c r="Q10" i="760"/>
  <c r="D10" i="760"/>
  <c r="AJ9" i="760"/>
  <c r="R9" i="760"/>
  <c r="Q9" i="760"/>
  <c r="D9" i="760"/>
  <c r="A9" i="760"/>
  <c r="AF9" i="760" s="1"/>
  <c r="AJ8" i="760"/>
  <c r="AF8" i="760"/>
  <c r="R8" i="760"/>
  <c r="S8" i="760" s="1"/>
  <c r="Q8" i="760"/>
  <c r="D8" i="760"/>
  <c r="B6" i="760"/>
  <c r="B133" i="760" s="1"/>
  <c r="AT5" i="760"/>
  <c r="AL5" i="760"/>
  <c r="AN4" i="760"/>
  <c r="AO4" i="760" s="1"/>
  <c r="AP4" i="760" s="1"/>
  <c r="AQ4" i="760" s="1"/>
  <c r="AR4" i="760" s="1"/>
  <c r="AS4" i="760" s="1"/>
  <c r="AT4" i="760" s="1"/>
  <c r="AU4" i="760" s="1"/>
  <c r="AV4" i="760" s="1"/>
  <c r="AW4" i="760" s="1"/>
  <c r="AX4" i="760" s="1"/>
  <c r="AY4" i="760" s="1"/>
  <c r="AZ4" i="760" s="1"/>
  <c r="BA4" i="760" s="1"/>
  <c r="BB4" i="760" s="1"/>
  <c r="BC4" i="760" s="1"/>
  <c r="BD4" i="760" s="1"/>
  <c r="BE4" i="760" s="1"/>
  <c r="BF4" i="760" s="1"/>
  <c r="BG4" i="760" s="1"/>
  <c r="BH4" i="760" s="1"/>
  <c r="BI4" i="760" s="1"/>
  <c r="BJ4" i="760" s="1"/>
  <c r="K158" i="759"/>
  <c r="G158" i="759"/>
  <c r="D158" i="759"/>
  <c r="K157" i="759"/>
  <c r="G157" i="759"/>
  <c r="D157" i="759"/>
  <c r="K156" i="759"/>
  <c r="G156" i="759"/>
  <c r="D156" i="759"/>
  <c r="K155" i="759"/>
  <c r="G155" i="759"/>
  <c r="D155" i="759"/>
  <c r="K154" i="759"/>
  <c r="G154" i="759"/>
  <c r="D154" i="759"/>
  <c r="K153" i="759"/>
  <c r="G153" i="759"/>
  <c r="D153" i="759"/>
  <c r="K152" i="759"/>
  <c r="G152" i="759"/>
  <c r="D152" i="759"/>
  <c r="K151" i="759"/>
  <c r="G151" i="759"/>
  <c r="D151" i="759"/>
  <c r="K150" i="759"/>
  <c r="G150" i="759"/>
  <c r="D150" i="759"/>
  <c r="K149" i="759"/>
  <c r="G149" i="759"/>
  <c r="D149" i="759"/>
  <c r="K148" i="759"/>
  <c r="G148" i="759"/>
  <c r="D148" i="759"/>
  <c r="K147" i="759"/>
  <c r="G147" i="759"/>
  <c r="D147" i="759"/>
  <c r="K146" i="759"/>
  <c r="G146" i="759"/>
  <c r="D146" i="759"/>
  <c r="K145" i="759"/>
  <c r="G145" i="759"/>
  <c r="D145" i="759"/>
  <c r="K144" i="759"/>
  <c r="G144" i="759"/>
  <c r="D144" i="759"/>
  <c r="K143" i="759"/>
  <c r="G143" i="759"/>
  <c r="D143" i="759"/>
  <c r="K142" i="759"/>
  <c r="G142" i="759"/>
  <c r="D142" i="759"/>
  <c r="K141" i="759"/>
  <c r="G141" i="759"/>
  <c r="D141" i="759"/>
  <c r="K140" i="759"/>
  <c r="G140" i="759"/>
  <c r="D140" i="759"/>
  <c r="K139" i="759"/>
  <c r="G139" i="759"/>
  <c r="D139" i="759"/>
  <c r="K138" i="759"/>
  <c r="G138" i="759"/>
  <c r="D138" i="759"/>
  <c r="K137" i="759"/>
  <c r="G137" i="759"/>
  <c r="D137" i="759"/>
  <c r="K136" i="759"/>
  <c r="G136" i="759"/>
  <c r="D136" i="759"/>
  <c r="A136" i="759"/>
  <c r="A137" i="759" s="1"/>
  <c r="A138" i="759" s="1"/>
  <c r="A139" i="759" s="1"/>
  <c r="A140" i="759" s="1"/>
  <c r="A141" i="759" s="1"/>
  <c r="A142" i="759" s="1"/>
  <c r="A143" i="759" s="1"/>
  <c r="A144" i="759" s="1"/>
  <c r="A145" i="759" s="1"/>
  <c r="A146" i="759" s="1"/>
  <c r="A147" i="759" s="1"/>
  <c r="A148" i="759" s="1"/>
  <c r="A149" i="759" s="1"/>
  <c r="A150" i="759" s="1"/>
  <c r="A151" i="759" s="1"/>
  <c r="A152" i="759" s="1"/>
  <c r="A153" i="759" s="1"/>
  <c r="A154" i="759" s="1"/>
  <c r="A155" i="759" s="1"/>
  <c r="A156" i="759" s="1"/>
  <c r="A157" i="759" s="1"/>
  <c r="A158" i="759" s="1"/>
  <c r="K135" i="759"/>
  <c r="G135" i="759"/>
  <c r="D135" i="759"/>
  <c r="B124" i="759"/>
  <c r="C124" i="759" s="1"/>
  <c r="B123" i="759"/>
  <c r="C123" i="759" s="1"/>
  <c r="B122" i="759"/>
  <c r="C122" i="759" s="1"/>
  <c r="B121" i="759"/>
  <c r="C121" i="759" s="1"/>
  <c r="B120" i="759"/>
  <c r="C120" i="759" s="1"/>
  <c r="B119" i="759"/>
  <c r="C119" i="759" s="1"/>
  <c r="B118" i="759"/>
  <c r="C118" i="759" s="1"/>
  <c r="B117" i="759"/>
  <c r="C117" i="759" s="1"/>
  <c r="B116" i="759"/>
  <c r="C116" i="759" s="1"/>
  <c r="B115" i="759"/>
  <c r="C115" i="759" s="1"/>
  <c r="B114" i="759"/>
  <c r="C114" i="759" s="1"/>
  <c r="B113" i="759"/>
  <c r="C113" i="759" s="1"/>
  <c r="B112" i="759"/>
  <c r="C112" i="759" s="1"/>
  <c r="B111" i="759"/>
  <c r="C111" i="759" s="1"/>
  <c r="B110" i="759"/>
  <c r="C110" i="759" s="1"/>
  <c r="A110" i="759"/>
  <c r="A111" i="759" s="1"/>
  <c r="A112" i="759" s="1"/>
  <c r="A113" i="759" s="1"/>
  <c r="A114" i="759" s="1"/>
  <c r="A115" i="759" s="1"/>
  <c r="A116" i="759" s="1"/>
  <c r="A117" i="759" s="1"/>
  <c r="A118" i="759" s="1"/>
  <c r="A119" i="759" s="1"/>
  <c r="A120" i="759" s="1"/>
  <c r="A121" i="759" s="1"/>
  <c r="A122" i="759" s="1"/>
  <c r="A123" i="759" s="1"/>
  <c r="A124" i="759" s="1"/>
  <c r="B109" i="759"/>
  <c r="C109" i="759" s="1"/>
  <c r="C126" i="759" s="1"/>
  <c r="C95" i="759"/>
  <c r="B95" i="759"/>
  <c r="C94" i="759"/>
  <c r="B94" i="759"/>
  <c r="C93" i="759"/>
  <c r="B93" i="759"/>
  <c r="C92" i="759"/>
  <c r="B92" i="759"/>
  <c r="C91" i="759"/>
  <c r="B91" i="759"/>
  <c r="C90" i="759"/>
  <c r="B90" i="759"/>
  <c r="C89" i="759"/>
  <c r="B89" i="759"/>
  <c r="C88" i="759"/>
  <c r="B88" i="759"/>
  <c r="C87" i="759"/>
  <c r="B87" i="759"/>
  <c r="C86" i="759"/>
  <c r="B86" i="759"/>
  <c r="C85" i="759"/>
  <c r="B85" i="759"/>
  <c r="C84" i="759"/>
  <c r="B84" i="759"/>
  <c r="C83" i="759"/>
  <c r="B83" i="759"/>
  <c r="C82" i="759"/>
  <c r="B82" i="759"/>
  <c r="C81" i="759"/>
  <c r="B81" i="759"/>
  <c r="C80" i="759"/>
  <c r="B80" i="759"/>
  <c r="G63" i="759"/>
  <c r="D63" i="759"/>
  <c r="M62" i="759"/>
  <c r="F62" i="759"/>
  <c r="H62" i="759" s="1"/>
  <c r="M61" i="759"/>
  <c r="F61" i="759"/>
  <c r="H61" i="759" s="1"/>
  <c r="M60" i="759"/>
  <c r="F60" i="759"/>
  <c r="H60" i="759" s="1"/>
  <c r="M59" i="759"/>
  <c r="F59" i="759"/>
  <c r="H59" i="759" s="1"/>
  <c r="M58" i="759"/>
  <c r="F58" i="759"/>
  <c r="H58" i="759" s="1"/>
  <c r="M57" i="759"/>
  <c r="F57" i="759"/>
  <c r="H57" i="759" s="1"/>
  <c r="M56" i="759"/>
  <c r="F56" i="759"/>
  <c r="H56" i="759" s="1"/>
  <c r="M55" i="759"/>
  <c r="F55" i="759"/>
  <c r="H55" i="759" s="1"/>
  <c r="M54" i="759"/>
  <c r="F54" i="759"/>
  <c r="H54" i="759" s="1"/>
  <c r="M53" i="759"/>
  <c r="F53" i="759"/>
  <c r="H53" i="759" s="1"/>
  <c r="M52" i="759"/>
  <c r="F52" i="759"/>
  <c r="H52" i="759" s="1"/>
  <c r="M51" i="759"/>
  <c r="F51" i="759"/>
  <c r="H51" i="759" s="1"/>
  <c r="M50" i="759"/>
  <c r="F50" i="759"/>
  <c r="H50" i="759" s="1"/>
  <c r="M49" i="759"/>
  <c r="F49" i="759"/>
  <c r="H49" i="759" s="1"/>
  <c r="M48" i="759"/>
  <c r="F48" i="759"/>
  <c r="H48" i="759" s="1"/>
  <c r="M47" i="759"/>
  <c r="F47" i="759"/>
  <c r="H47" i="759" s="1"/>
  <c r="M46" i="759"/>
  <c r="F46" i="759"/>
  <c r="H46" i="759" s="1"/>
  <c r="M45" i="759"/>
  <c r="F45" i="759"/>
  <c r="M44" i="759"/>
  <c r="F44" i="759"/>
  <c r="H44" i="759" s="1"/>
  <c r="M43" i="759"/>
  <c r="F43" i="759"/>
  <c r="H43" i="759" s="1"/>
  <c r="M42" i="759"/>
  <c r="F42" i="759"/>
  <c r="H42" i="759" s="1"/>
  <c r="M41" i="759"/>
  <c r="F41" i="759"/>
  <c r="H41" i="759" s="1"/>
  <c r="M40" i="759"/>
  <c r="F40" i="759"/>
  <c r="A40" i="759"/>
  <c r="A41" i="759" s="1"/>
  <c r="A42" i="759" s="1"/>
  <c r="A43" i="759" s="1"/>
  <c r="A44" i="759" s="1"/>
  <c r="A45" i="759" s="1"/>
  <c r="A46" i="759" s="1"/>
  <c r="A47" i="759" s="1"/>
  <c r="A48" i="759" s="1"/>
  <c r="A49" i="759" s="1"/>
  <c r="A50" i="759" s="1"/>
  <c r="A51" i="759" s="1"/>
  <c r="A52" i="759" s="1"/>
  <c r="A53" i="759" s="1"/>
  <c r="A54" i="759" s="1"/>
  <c r="A55" i="759" s="1"/>
  <c r="A56" i="759" s="1"/>
  <c r="A57" i="759" s="1"/>
  <c r="A58" i="759" s="1"/>
  <c r="A59" i="759" s="1"/>
  <c r="A60" i="759" s="1"/>
  <c r="A61" i="759" s="1"/>
  <c r="A62" i="759" s="1"/>
  <c r="M39" i="759"/>
  <c r="F39" i="759"/>
  <c r="AD33" i="759"/>
  <c r="AC33" i="759"/>
  <c r="L33" i="759"/>
  <c r="K33" i="759"/>
  <c r="J33" i="759"/>
  <c r="I33" i="759"/>
  <c r="H33" i="759"/>
  <c r="G33" i="759"/>
  <c r="F33" i="759"/>
  <c r="AJ31" i="759"/>
  <c r="R31" i="759"/>
  <c r="S31" i="759" s="1"/>
  <c r="Q31" i="759"/>
  <c r="D31" i="759"/>
  <c r="AJ30" i="759"/>
  <c r="R30" i="759"/>
  <c r="S30" i="759" s="1"/>
  <c r="Q30" i="759"/>
  <c r="D30" i="759"/>
  <c r="AJ29" i="759"/>
  <c r="R29" i="759"/>
  <c r="S29" i="759" s="1"/>
  <c r="Q29" i="759"/>
  <c r="D29" i="759"/>
  <c r="AJ28" i="759"/>
  <c r="R28" i="759"/>
  <c r="S28" i="759" s="1"/>
  <c r="Q28" i="759"/>
  <c r="D28" i="759"/>
  <c r="AJ27" i="759"/>
  <c r="R27" i="759"/>
  <c r="S27" i="759" s="1"/>
  <c r="Q27" i="759"/>
  <c r="D27" i="759"/>
  <c r="AJ26" i="759"/>
  <c r="R26" i="759"/>
  <c r="S26" i="759" s="1"/>
  <c r="Q26" i="759"/>
  <c r="D26" i="759"/>
  <c r="AJ25" i="759"/>
  <c r="R25" i="759"/>
  <c r="S25" i="759" s="1"/>
  <c r="Q25" i="759"/>
  <c r="D25" i="759"/>
  <c r="AJ24" i="759"/>
  <c r="R24" i="759"/>
  <c r="S24" i="759" s="1"/>
  <c r="Q24" i="759"/>
  <c r="D24" i="759"/>
  <c r="AJ23" i="759"/>
  <c r="R23" i="759"/>
  <c r="S23" i="759" s="1"/>
  <c r="Q23" i="759"/>
  <c r="D23" i="759"/>
  <c r="AJ22" i="759"/>
  <c r="R22" i="759"/>
  <c r="S22" i="759" s="1"/>
  <c r="Q22" i="759"/>
  <c r="D22" i="759"/>
  <c r="AJ21" i="759"/>
  <c r="R21" i="759"/>
  <c r="S21" i="759" s="1"/>
  <c r="Q21" i="759"/>
  <c r="D21" i="759"/>
  <c r="AJ20" i="759"/>
  <c r="R20" i="759"/>
  <c r="S20" i="759" s="1"/>
  <c r="Q20" i="759"/>
  <c r="D20" i="759"/>
  <c r="BL19" i="759"/>
  <c r="AJ19" i="759"/>
  <c r="R19" i="759"/>
  <c r="S19" i="759" s="1"/>
  <c r="Q19" i="759"/>
  <c r="D19" i="759"/>
  <c r="BL18" i="759"/>
  <c r="AJ18" i="759"/>
  <c r="R18" i="759"/>
  <c r="S18" i="759" s="1"/>
  <c r="Q18" i="759"/>
  <c r="D18" i="759"/>
  <c r="BJ17" i="759"/>
  <c r="BI17" i="759"/>
  <c r="BH17" i="759"/>
  <c r="BG17" i="759"/>
  <c r="BF17" i="759"/>
  <c r="BE17" i="759"/>
  <c r="BD17" i="759"/>
  <c r="BC17" i="759"/>
  <c r="BB17" i="759"/>
  <c r="BA17" i="759"/>
  <c r="AZ17" i="759"/>
  <c r="AY17" i="759"/>
  <c r="AX17" i="759"/>
  <c r="AW17" i="759"/>
  <c r="AV17" i="759"/>
  <c r="AU17" i="759"/>
  <c r="AT17" i="759"/>
  <c r="AS17" i="759"/>
  <c r="AR17" i="759"/>
  <c r="AQ17" i="759"/>
  <c r="AP17" i="759"/>
  <c r="AO17" i="759"/>
  <c r="AN17" i="759"/>
  <c r="AM17" i="759"/>
  <c r="AJ17" i="759"/>
  <c r="R17" i="759"/>
  <c r="S17" i="759" s="1"/>
  <c r="Q17" i="759"/>
  <c r="D17" i="759"/>
  <c r="AJ16" i="759"/>
  <c r="R16" i="759"/>
  <c r="S16" i="759" s="1"/>
  <c r="Q16" i="759"/>
  <c r="D16" i="759"/>
  <c r="AJ15" i="759"/>
  <c r="R15" i="759"/>
  <c r="S15" i="759" s="1"/>
  <c r="Q15" i="759"/>
  <c r="D15" i="759"/>
  <c r="AJ14" i="759"/>
  <c r="R14" i="759"/>
  <c r="S14" i="759" s="1"/>
  <c r="Q14" i="759"/>
  <c r="D14" i="759"/>
  <c r="BL13" i="759"/>
  <c r="AJ13" i="759"/>
  <c r="R13" i="759"/>
  <c r="S13" i="759" s="1"/>
  <c r="Q13" i="759"/>
  <c r="D13" i="759"/>
  <c r="BL12" i="759"/>
  <c r="AJ12" i="759"/>
  <c r="R12" i="759"/>
  <c r="S12" i="759" s="1"/>
  <c r="Q12" i="759"/>
  <c r="D12" i="759"/>
  <c r="BL11" i="759"/>
  <c r="AJ11" i="759"/>
  <c r="R11" i="759"/>
  <c r="S11" i="759" s="1"/>
  <c r="Q11" i="759"/>
  <c r="D11" i="759"/>
  <c r="BJ10" i="759"/>
  <c r="BJ5" i="759" s="1"/>
  <c r="BI10" i="759"/>
  <c r="BI5" i="759" s="1"/>
  <c r="BH10" i="759"/>
  <c r="BH5" i="759" s="1"/>
  <c r="BG10" i="759"/>
  <c r="BG5" i="759" s="1"/>
  <c r="BF10" i="759"/>
  <c r="BF5" i="759" s="1"/>
  <c r="BE10" i="759"/>
  <c r="BE5" i="759" s="1"/>
  <c r="BD10" i="759"/>
  <c r="BD5" i="759" s="1"/>
  <c r="BC10" i="759"/>
  <c r="BC5" i="759" s="1"/>
  <c r="BB10" i="759"/>
  <c r="BB5" i="759" s="1"/>
  <c r="BA10" i="759"/>
  <c r="BA5" i="759" s="1"/>
  <c r="AZ10" i="759"/>
  <c r="AZ5" i="759" s="1"/>
  <c r="AY10" i="759"/>
  <c r="AY5" i="759" s="1"/>
  <c r="AX10" i="759"/>
  <c r="AX5" i="759" s="1"/>
  <c r="AW10" i="759"/>
  <c r="AW5" i="759" s="1"/>
  <c r="AV10" i="759"/>
  <c r="AV5" i="759" s="1"/>
  <c r="AU10" i="759"/>
  <c r="AU5" i="759" s="1"/>
  <c r="AT10" i="759"/>
  <c r="AT5" i="759" s="1"/>
  <c r="AS10" i="759"/>
  <c r="AS5" i="759" s="1"/>
  <c r="AR10" i="759"/>
  <c r="AR5" i="759" s="1"/>
  <c r="AQ10" i="759"/>
  <c r="AQ5" i="759" s="1"/>
  <c r="AP10" i="759"/>
  <c r="AP5" i="759" s="1"/>
  <c r="AO10" i="759"/>
  <c r="AO5" i="759" s="1"/>
  <c r="AN10" i="759"/>
  <c r="AN5" i="759" s="1"/>
  <c r="AM10" i="759"/>
  <c r="AM5" i="759" s="1"/>
  <c r="AJ10" i="759"/>
  <c r="R10" i="759"/>
  <c r="S10" i="759" s="1"/>
  <c r="Q10" i="759"/>
  <c r="D10" i="759"/>
  <c r="AJ9" i="759"/>
  <c r="R9" i="759"/>
  <c r="S9" i="759" s="1"/>
  <c r="Q9" i="759"/>
  <c r="D9" i="759"/>
  <c r="A9" i="759"/>
  <c r="A10" i="759" s="1"/>
  <c r="AJ8" i="759"/>
  <c r="AF8" i="759"/>
  <c r="R8" i="759"/>
  <c r="S8" i="759" s="1"/>
  <c r="Q8" i="759"/>
  <c r="D8" i="759"/>
  <c r="B6" i="759"/>
  <c r="B133" i="759" s="1"/>
  <c r="AL5" i="759"/>
  <c r="AN4" i="759"/>
  <c r="AO4" i="759" s="1"/>
  <c r="AP4" i="759" s="1"/>
  <c r="AQ4" i="759" s="1"/>
  <c r="AR4" i="759" s="1"/>
  <c r="AS4" i="759" s="1"/>
  <c r="AT4" i="759" s="1"/>
  <c r="AU4" i="759" s="1"/>
  <c r="AV4" i="759" s="1"/>
  <c r="AW4" i="759" s="1"/>
  <c r="AX4" i="759" s="1"/>
  <c r="AY4" i="759" s="1"/>
  <c r="AZ4" i="759" s="1"/>
  <c r="BA4" i="759" s="1"/>
  <c r="BB4" i="759" s="1"/>
  <c r="BC4" i="759" s="1"/>
  <c r="BD4" i="759" s="1"/>
  <c r="BE4" i="759" s="1"/>
  <c r="BF4" i="759" s="1"/>
  <c r="BG4" i="759" s="1"/>
  <c r="BH4" i="759" s="1"/>
  <c r="BI4" i="759" s="1"/>
  <c r="BJ4" i="759" s="1"/>
  <c r="K158" i="758"/>
  <c r="G158" i="758"/>
  <c r="D158" i="758"/>
  <c r="K157" i="758"/>
  <c r="G157" i="758"/>
  <c r="D157" i="758"/>
  <c r="K156" i="758"/>
  <c r="G156" i="758"/>
  <c r="D156" i="758"/>
  <c r="K155" i="758"/>
  <c r="G155" i="758"/>
  <c r="D155" i="758"/>
  <c r="K154" i="758"/>
  <c r="G154" i="758"/>
  <c r="D154" i="758"/>
  <c r="K153" i="758"/>
  <c r="G153" i="758"/>
  <c r="D153" i="758"/>
  <c r="K152" i="758"/>
  <c r="G152" i="758"/>
  <c r="D152" i="758"/>
  <c r="K151" i="758"/>
  <c r="G151" i="758"/>
  <c r="D151" i="758"/>
  <c r="K150" i="758"/>
  <c r="G150" i="758"/>
  <c r="D150" i="758"/>
  <c r="K149" i="758"/>
  <c r="G149" i="758"/>
  <c r="D149" i="758"/>
  <c r="K148" i="758"/>
  <c r="G148" i="758"/>
  <c r="D148" i="758"/>
  <c r="K147" i="758"/>
  <c r="G147" i="758"/>
  <c r="D147" i="758"/>
  <c r="K146" i="758"/>
  <c r="G146" i="758"/>
  <c r="D146" i="758"/>
  <c r="K145" i="758"/>
  <c r="G145" i="758"/>
  <c r="D145" i="758"/>
  <c r="K144" i="758"/>
  <c r="G144" i="758"/>
  <c r="D144" i="758"/>
  <c r="K143" i="758"/>
  <c r="G143" i="758"/>
  <c r="D143" i="758"/>
  <c r="K142" i="758"/>
  <c r="G142" i="758"/>
  <c r="D142" i="758"/>
  <c r="K141" i="758"/>
  <c r="G141" i="758"/>
  <c r="D141" i="758"/>
  <c r="K140" i="758"/>
  <c r="G140" i="758"/>
  <c r="D140" i="758"/>
  <c r="K139" i="758"/>
  <c r="G139" i="758"/>
  <c r="D139" i="758"/>
  <c r="K138" i="758"/>
  <c r="G138" i="758"/>
  <c r="D138" i="758"/>
  <c r="K137" i="758"/>
  <c r="G137" i="758"/>
  <c r="D137" i="758"/>
  <c r="K136" i="758"/>
  <c r="G136" i="758"/>
  <c r="D136" i="758"/>
  <c r="A136" i="758"/>
  <c r="A137" i="758" s="1"/>
  <c r="A138" i="758" s="1"/>
  <c r="A139" i="758" s="1"/>
  <c r="A140" i="758" s="1"/>
  <c r="A141" i="758" s="1"/>
  <c r="A142" i="758" s="1"/>
  <c r="A143" i="758" s="1"/>
  <c r="A144" i="758" s="1"/>
  <c r="A145" i="758" s="1"/>
  <c r="A146" i="758" s="1"/>
  <c r="A147" i="758" s="1"/>
  <c r="A148" i="758" s="1"/>
  <c r="A149" i="758" s="1"/>
  <c r="A150" i="758" s="1"/>
  <c r="A151" i="758" s="1"/>
  <c r="A152" i="758" s="1"/>
  <c r="A153" i="758" s="1"/>
  <c r="A154" i="758" s="1"/>
  <c r="A155" i="758" s="1"/>
  <c r="A156" i="758" s="1"/>
  <c r="A157" i="758" s="1"/>
  <c r="A158" i="758" s="1"/>
  <c r="K135" i="758"/>
  <c r="G135" i="758"/>
  <c r="D135" i="758"/>
  <c r="B124" i="758"/>
  <c r="C124" i="758" s="1"/>
  <c r="B123" i="758"/>
  <c r="C123" i="758" s="1"/>
  <c r="B122" i="758"/>
  <c r="C122" i="758" s="1"/>
  <c r="B121" i="758"/>
  <c r="C121" i="758" s="1"/>
  <c r="B120" i="758"/>
  <c r="C120" i="758" s="1"/>
  <c r="B119" i="758"/>
  <c r="C119" i="758" s="1"/>
  <c r="B118" i="758"/>
  <c r="C118" i="758" s="1"/>
  <c r="B117" i="758"/>
  <c r="C117" i="758" s="1"/>
  <c r="B116" i="758"/>
  <c r="C116" i="758" s="1"/>
  <c r="B115" i="758"/>
  <c r="C115" i="758" s="1"/>
  <c r="B114" i="758"/>
  <c r="C114" i="758" s="1"/>
  <c r="B113" i="758"/>
  <c r="C113" i="758" s="1"/>
  <c r="B112" i="758"/>
  <c r="C112" i="758" s="1"/>
  <c r="B111" i="758"/>
  <c r="C111" i="758" s="1"/>
  <c r="B110" i="758"/>
  <c r="C110" i="758" s="1"/>
  <c r="A110" i="758"/>
  <c r="A111" i="758" s="1"/>
  <c r="A112" i="758" s="1"/>
  <c r="A113" i="758" s="1"/>
  <c r="A114" i="758" s="1"/>
  <c r="A115" i="758" s="1"/>
  <c r="A116" i="758" s="1"/>
  <c r="A117" i="758" s="1"/>
  <c r="A118" i="758" s="1"/>
  <c r="A119" i="758" s="1"/>
  <c r="A120" i="758" s="1"/>
  <c r="A121" i="758" s="1"/>
  <c r="A122" i="758" s="1"/>
  <c r="A123" i="758" s="1"/>
  <c r="A124" i="758" s="1"/>
  <c r="B109" i="758"/>
  <c r="C109" i="758" s="1"/>
  <c r="C126" i="758" s="1"/>
  <c r="C95" i="758"/>
  <c r="B95" i="758"/>
  <c r="C94" i="758"/>
  <c r="B94" i="758"/>
  <c r="C93" i="758"/>
  <c r="B93" i="758"/>
  <c r="C92" i="758"/>
  <c r="B92" i="758"/>
  <c r="C91" i="758"/>
  <c r="B91" i="758"/>
  <c r="C90" i="758"/>
  <c r="B90" i="758"/>
  <c r="C89" i="758"/>
  <c r="B89" i="758"/>
  <c r="C88" i="758"/>
  <c r="B88" i="758"/>
  <c r="C87" i="758"/>
  <c r="B87" i="758"/>
  <c r="C86" i="758"/>
  <c r="B86" i="758"/>
  <c r="C85" i="758"/>
  <c r="B85" i="758"/>
  <c r="C84" i="758"/>
  <c r="B84" i="758"/>
  <c r="C83" i="758"/>
  <c r="B83" i="758"/>
  <c r="C82" i="758"/>
  <c r="B82" i="758"/>
  <c r="C81" i="758"/>
  <c r="B81" i="758"/>
  <c r="C80" i="758"/>
  <c r="C97" i="758" s="1"/>
  <c r="B80" i="758"/>
  <c r="G63" i="758"/>
  <c r="D63" i="758"/>
  <c r="M62" i="758"/>
  <c r="F62" i="758"/>
  <c r="M61" i="758"/>
  <c r="F61" i="758"/>
  <c r="H61" i="758" s="1"/>
  <c r="M60" i="758"/>
  <c r="F60" i="758"/>
  <c r="H60" i="758" s="1"/>
  <c r="M59" i="758"/>
  <c r="F59" i="758"/>
  <c r="H59" i="758" s="1"/>
  <c r="M58" i="758"/>
  <c r="F58" i="758"/>
  <c r="H58" i="758" s="1"/>
  <c r="M57" i="758"/>
  <c r="F57" i="758"/>
  <c r="H57" i="758" s="1"/>
  <c r="M56" i="758"/>
  <c r="F56" i="758"/>
  <c r="H56" i="758" s="1"/>
  <c r="M55" i="758"/>
  <c r="F55" i="758"/>
  <c r="H55" i="758" s="1"/>
  <c r="M54" i="758"/>
  <c r="F54" i="758"/>
  <c r="H54" i="758" s="1"/>
  <c r="M53" i="758"/>
  <c r="F53" i="758"/>
  <c r="H53" i="758" s="1"/>
  <c r="M52" i="758"/>
  <c r="F52" i="758"/>
  <c r="H52" i="758" s="1"/>
  <c r="M51" i="758"/>
  <c r="F51" i="758"/>
  <c r="H51" i="758" s="1"/>
  <c r="M50" i="758"/>
  <c r="F50" i="758"/>
  <c r="H50" i="758" s="1"/>
  <c r="M49" i="758"/>
  <c r="F49" i="758"/>
  <c r="H49" i="758" s="1"/>
  <c r="M48" i="758"/>
  <c r="F48" i="758"/>
  <c r="H48" i="758" s="1"/>
  <c r="M47" i="758"/>
  <c r="F47" i="758"/>
  <c r="H47" i="758" s="1"/>
  <c r="M46" i="758"/>
  <c r="F46" i="758"/>
  <c r="H46" i="758" s="1"/>
  <c r="M45" i="758"/>
  <c r="F45" i="758"/>
  <c r="BS44" i="758"/>
  <c r="M44" i="758"/>
  <c r="F44" i="758"/>
  <c r="H44" i="758" s="1"/>
  <c r="BS43" i="758"/>
  <c r="M43" i="758"/>
  <c r="F43" i="758"/>
  <c r="H43" i="758" s="1"/>
  <c r="M42" i="758"/>
  <c r="F42" i="758"/>
  <c r="H42" i="758" s="1"/>
  <c r="M41" i="758"/>
  <c r="F41" i="758"/>
  <c r="H41" i="758" s="1"/>
  <c r="M40" i="758"/>
  <c r="F40" i="758"/>
  <c r="A40" i="758"/>
  <c r="A41" i="758" s="1"/>
  <c r="A42" i="758" s="1"/>
  <c r="A43" i="758" s="1"/>
  <c r="A44" i="758" s="1"/>
  <c r="A45" i="758" s="1"/>
  <c r="A46" i="758" s="1"/>
  <c r="A47" i="758" s="1"/>
  <c r="A48" i="758" s="1"/>
  <c r="A49" i="758" s="1"/>
  <c r="A50" i="758" s="1"/>
  <c r="A51" i="758" s="1"/>
  <c r="A52" i="758" s="1"/>
  <c r="A53" i="758" s="1"/>
  <c r="A54" i="758" s="1"/>
  <c r="A55" i="758" s="1"/>
  <c r="A56" i="758" s="1"/>
  <c r="A57" i="758" s="1"/>
  <c r="A58" i="758" s="1"/>
  <c r="A59" i="758" s="1"/>
  <c r="A60" i="758" s="1"/>
  <c r="A61" i="758" s="1"/>
  <c r="A62" i="758" s="1"/>
  <c r="M39" i="758"/>
  <c r="F39" i="758"/>
  <c r="AD33" i="758"/>
  <c r="AC33" i="758"/>
  <c r="L33" i="758"/>
  <c r="K33" i="758"/>
  <c r="J33" i="758"/>
  <c r="I33" i="758"/>
  <c r="H33" i="758"/>
  <c r="G33" i="758"/>
  <c r="F33" i="758"/>
  <c r="AJ31" i="758"/>
  <c r="R31" i="758"/>
  <c r="S31" i="758" s="1"/>
  <c r="Q31" i="758"/>
  <c r="D31" i="758"/>
  <c r="AJ30" i="758"/>
  <c r="R30" i="758"/>
  <c r="S30" i="758" s="1"/>
  <c r="Q30" i="758"/>
  <c r="D30" i="758"/>
  <c r="AJ29" i="758"/>
  <c r="R29" i="758"/>
  <c r="S29" i="758" s="1"/>
  <c r="Q29" i="758"/>
  <c r="D29" i="758"/>
  <c r="AJ28" i="758"/>
  <c r="R28" i="758"/>
  <c r="S28" i="758" s="1"/>
  <c r="Q28" i="758"/>
  <c r="D28" i="758"/>
  <c r="AJ27" i="758"/>
  <c r="R27" i="758"/>
  <c r="S27" i="758" s="1"/>
  <c r="Q27" i="758"/>
  <c r="D27" i="758"/>
  <c r="AJ26" i="758"/>
  <c r="R26" i="758"/>
  <c r="S26" i="758" s="1"/>
  <c r="Q26" i="758"/>
  <c r="D26" i="758"/>
  <c r="AJ25" i="758"/>
  <c r="R25" i="758"/>
  <c r="S25" i="758" s="1"/>
  <c r="Q25" i="758"/>
  <c r="D25" i="758"/>
  <c r="AJ24" i="758"/>
  <c r="R24" i="758"/>
  <c r="S24" i="758" s="1"/>
  <c r="Q24" i="758"/>
  <c r="D24" i="758"/>
  <c r="AJ23" i="758"/>
  <c r="R23" i="758"/>
  <c r="S23" i="758" s="1"/>
  <c r="Q23" i="758"/>
  <c r="D23" i="758"/>
  <c r="AJ22" i="758"/>
  <c r="R22" i="758"/>
  <c r="S22" i="758" s="1"/>
  <c r="Q22" i="758"/>
  <c r="D22" i="758"/>
  <c r="AJ21" i="758"/>
  <c r="R21" i="758"/>
  <c r="S21" i="758" s="1"/>
  <c r="Q21" i="758"/>
  <c r="D21" i="758"/>
  <c r="AJ20" i="758"/>
  <c r="R20" i="758"/>
  <c r="S20" i="758" s="1"/>
  <c r="Q20" i="758"/>
  <c r="D20" i="758"/>
  <c r="BL19" i="758"/>
  <c r="AJ19" i="758"/>
  <c r="R19" i="758"/>
  <c r="S19" i="758" s="1"/>
  <c r="Q19" i="758"/>
  <c r="D19" i="758"/>
  <c r="BL18" i="758"/>
  <c r="AJ18" i="758"/>
  <c r="R18" i="758"/>
  <c r="S18" i="758" s="1"/>
  <c r="Q18" i="758"/>
  <c r="D18" i="758"/>
  <c r="BJ17" i="758"/>
  <c r="BI17" i="758"/>
  <c r="BH17" i="758"/>
  <c r="BG17" i="758"/>
  <c r="BF17" i="758"/>
  <c r="BE17" i="758"/>
  <c r="BD17" i="758"/>
  <c r="BC17" i="758"/>
  <c r="BB17" i="758"/>
  <c r="BA17" i="758"/>
  <c r="AZ17" i="758"/>
  <c r="AY17" i="758"/>
  <c r="AX17" i="758"/>
  <c r="AW17" i="758"/>
  <c r="AV17" i="758"/>
  <c r="AU17" i="758"/>
  <c r="AT17" i="758"/>
  <c r="AS17" i="758"/>
  <c r="AR17" i="758"/>
  <c r="AQ17" i="758"/>
  <c r="AP17" i="758"/>
  <c r="AO17" i="758"/>
  <c r="AN17" i="758"/>
  <c r="AM17" i="758"/>
  <c r="AJ17" i="758"/>
  <c r="R17" i="758"/>
  <c r="S17" i="758" s="1"/>
  <c r="Q17" i="758"/>
  <c r="D17" i="758"/>
  <c r="AJ16" i="758"/>
  <c r="R16" i="758"/>
  <c r="S16" i="758" s="1"/>
  <c r="Q16" i="758"/>
  <c r="D16" i="758"/>
  <c r="AJ15" i="758"/>
  <c r="R15" i="758"/>
  <c r="S15" i="758" s="1"/>
  <c r="Q15" i="758"/>
  <c r="D15" i="758"/>
  <c r="AJ14" i="758"/>
  <c r="R14" i="758"/>
  <c r="S14" i="758" s="1"/>
  <c r="Q14" i="758"/>
  <c r="D14" i="758"/>
  <c r="BL13" i="758"/>
  <c r="AJ13" i="758"/>
  <c r="R13" i="758"/>
  <c r="S13" i="758" s="1"/>
  <c r="Q13" i="758"/>
  <c r="D13" i="758"/>
  <c r="BL12" i="758"/>
  <c r="AJ12" i="758"/>
  <c r="R12" i="758"/>
  <c r="S12" i="758" s="1"/>
  <c r="Q12" i="758"/>
  <c r="D12" i="758"/>
  <c r="BL11" i="758"/>
  <c r="AJ11" i="758"/>
  <c r="R11" i="758"/>
  <c r="S11" i="758" s="1"/>
  <c r="Q11" i="758"/>
  <c r="D11" i="758"/>
  <c r="BJ10" i="758"/>
  <c r="BJ5" i="758" s="1"/>
  <c r="BI10" i="758"/>
  <c r="BI5" i="758" s="1"/>
  <c r="BH10" i="758"/>
  <c r="BH5" i="758" s="1"/>
  <c r="BG10" i="758"/>
  <c r="BG5" i="758" s="1"/>
  <c r="BF10" i="758"/>
  <c r="BF5" i="758" s="1"/>
  <c r="BE10" i="758"/>
  <c r="BE5" i="758" s="1"/>
  <c r="BD10" i="758"/>
  <c r="BD5" i="758" s="1"/>
  <c r="BC10" i="758"/>
  <c r="BC5" i="758" s="1"/>
  <c r="BB10" i="758"/>
  <c r="BB5" i="758" s="1"/>
  <c r="BA10" i="758"/>
  <c r="BA5" i="758" s="1"/>
  <c r="AZ10" i="758"/>
  <c r="AZ5" i="758" s="1"/>
  <c r="AY10" i="758"/>
  <c r="AY5" i="758" s="1"/>
  <c r="AX10" i="758"/>
  <c r="AX5" i="758" s="1"/>
  <c r="AW10" i="758"/>
  <c r="AW5" i="758" s="1"/>
  <c r="AV10" i="758"/>
  <c r="AV5" i="758" s="1"/>
  <c r="AU10" i="758"/>
  <c r="AU5" i="758" s="1"/>
  <c r="AT10" i="758"/>
  <c r="AT5" i="758" s="1"/>
  <c r="AS10" i="758"/>
  <c r="AS5" i="758" s="1"/>
  <c r="AR10" i="758"/>
  <c r="AR5" i="758" s="1"/>
  <c r="AQ10" i="758"/>
  <c r="AQ5" i="758" s="1"/>
  <c r="AP10" i="758"/>
  <c r="AP5" i="758" s="1"/>
  <c r="AO10" i="758"/>
  <c r="AO5" i="758" s="1"/>
  <c r="AN10" i="758"/>
  <c r="AN5" i="758" s="1"/>
  <c r="AM10" i="758"/>
  <c r="AJ10" i="758"/>
  <c r="R10" i="758"/>
  <c r="S10" i="758" s="1"/>
  <c r="Q10" i="758"/>
  <c r="D10" i="758"/>
  <c r="AJ9" i="758"/>
  <c r="R9" i="758"/>
  <c r="S9" i="758" s="1"/>
  <c r="Q9" i="758"/>
  <c r="D9" i="758"/>
  <c r="A9" i="758"/>
  <c r="AF9" i="758" s="1"/>
  <c r="AJ8" i="758"/>
  <c r="AF8" i="758"/>
  <c r="R8" i="758"/>
  <c r="S8" i="758" s="1"/>
  <c r="Q8" i="758"/>
  <c r="D8" i="758"/>
  <c r="B6" i="758"/>
  <c r="B133" i="758" s="1"/>
  <c r="AL5" i="758"/>
  <c r="AN4" i="758"/>
  <c r="AO4" i="758" s="1"/>
  <c r="AP4" i="758" s="1"/>
  <c r="AQ4" i="758" s="1"/>
  <c r="AR4" i="758" s="1"/>
  <c r="AS4" i="758" s="1"/>
  <c r="AT4" i="758" s="1"/>
  <c r="AU4" i="758" s="1"/>
  <c r="AV4" i="758" s="1"/>
  <c r="AW4" i="758" s="1"/>
  <c r="AX4" i="758" s="1"/>
  <c r="AY4" i="758" s="1"/>
  <c r="AZ4" i="758" s="1"/>
  <c r="BA4" i="758" s="1"/>
  <c r="BB4" i="758" s="1"/>
  <c r="BC4" i="758" s="1"/>
  <c r="BD4" i="758" s="1"/>
  <c r="BE4" i="758" s="1"/>
  <c r="BF4" i="758" s="1"/>
  <c r="BG4" i="758" s="1"/>
  <c r="BH4" i="758" s="1"/>
  <c r="BI4" i="758" s="1"/>
  <c r="BJ4" i="758" s="1"/>
  <c r="A23" i="783" l="1"/>
  <c r="AF22" i="783"/>
  <c r="AF21" i="782"/>
  <c r="A22" i="782"/>
  <c r="A22" i="781"/>
  <c r="AF21" i="781"/>
  <c r="A22" i="780"/>
  <c r="AF21" i="780"/>
  <c r="AF21" i="779"/>
  <c r="A22" i="779"/>
  <c r="A20" i="778"/>
  <c r="AF19" i="778"/>
  <c r="A20" i="777"/>
  <c r="AF19" i="777"/>
  <c r="B68" i="777"/>
  <c r="M66" i="776"/>
  <c r="B66" i="776"/>
  <c r="C39" i="776"/>
  <c r="B67" i="776" s="1"/>
  <c r="B68" i="776" s="1"/>
  <c r="A20" i="776"/>
  <c r="AF19" i="776"/>
  <c r="E33" i="775"/>
  <c r="B39" i="775"/>
  <c r="A20" i="775"/>
  <c r="AF19" i="775"/>
  <c r="L39" i="775"/>
  <c r="L64" i="775" s="1"/>
  <c r="M66" i="775" s="1"/>
  <c r="K64" i="775"/>
  <c r="C34" i="775"/>
  <c r="K64" i="774"/>
  <c r="L39" i="774"/>
  <c r="L64" i="774" s="1"/>
  <c r="AF17" i="774"/>
  <c r="A18" i="774"/>
  <c r="B39" i="774"/>
  <c r="E33" i="774"/>
  <c r="C34" i="774"/>
  <c r="M66" i="773"/>
  <c r="B66" i="773"/>
  <c r="C39" i="773"/>
  <c r="B67" i="773" s="1"/>
  <c r="AF20" i="773"/>
  <c r="A21" i="773"/>
  <c r="K39" i="772"/>
  <c r="C135" i="772"/>
  <c r="C159" i="772" s="1"/>
  <c r="D103" i="772"/>
  <c r="C33" i="772"/>
  <c r="O3" i="772" s="1"/>
  <c r="E8" i="772"/>
  <c r="T8" i="772"/>
  <c r="B135" i="772"/>
  <c r="B159" i="772" s="1"/>
  <c r="B33" i="772"/>
  <c r="F74" i="772"/>
  <c r="F99" i="772" s="1"/>
  <c r="AF19" i="772"/>
  <c r="A20" i="772"/>
  <c r="A16" i="771"/>
  <c r="AF15" i="771"/>
  <c r="B135" i="771"/>
  <c r="B159" i="771" s="1"/>
  <c r="B33" i="771"/>
  <c r="F74" i="771"/>
  <c r="F99" i="771" s="1"/>
  <c r="K39" i="771"/>
  <c r="C135" i="771"/>
  <c r="C159" i="771" s="1"/>
  <c r="D103" i="771"/>
  <c r="C33" i="771"/>
  <c r="O3" i="771" s="1"/>
  <c r="T8" i="771"/>
  <c r="E8" i="771"/>
  <c r="K39" i="770"/>
  <c r="C135" i="770"/>
  <c r="C159" i="770" s="1"/>
  <c r="D103" i="770"/>
  <c r="C33" i="770"/>
  <c r="O3" i="770" s="1"/>
  <c r="T8" i="770"/>
  <c r="E8" i="770"/>
  <c r="B33" i="770"/>
  <c r="B135" i="770"/>
  <c r="B159" i="770" s="1"/>
  <c r="F74" i="770"/>
  <c r="F99" i="770" s="1"/>
  <c r="A17" i="770"/>
  <c r="AF16" i="770"/>
  <c r="M33" i="769"/>
  <c r="E135" i="769"/>
  <c r="E159" i="769" s="1"/>
  <c r="B8" i="769"/>
  <c r="C8" i="769"/>
  <c r="A16" i="769"/>
  <c r="AF15" i="769"/>
  <c r="E135" i="768"/>
  <c r="E159" i="768" s="1"/>
  <c r="C8" i="768"/>
  <c r="B8" i="768"/>
  <c r="M33" i="768"/>
  <c r="A17" i="768"/>
  <c r="AF16" i="768"/>
  <c r="A17" i="767"/>
  <c r="AF16" i="767"/>
  <c r="E135" i="767"/>
  <c r="E159" i="767" s="1"/>
  <c r="M33" i="767"/>
  <c r="C8" i="767"/>
  <c r="B8" i="767"/>
  <c r="AF17" i="766"/>
  <c r="A18" i="766"/>
  <c r="E135" i="766"/>
  <c r="E159" i="766" s="1"/>
  <c r="M33" i="766"/>
  <c r="B8" i="766"/>
  <c r="C8" i="766"/>
  <c r="O33" i="764"/>
  <c r="M8" i="764"/>
  <c r="AE33" i="764"/>
  <c r="I135" i="764"/>
  <c r="A16" i="764"/>
  <c r="AF15" i="764"/>
  <c r="B158" i="763"/>
  <c r="F97" i="763"/>
  <c r="D108" i="763"/>
  <c r="C140" i="763"/>
  <c r="K44" i="763"/>
  <c r="L44" i="763" s="1"/>
  <c r="E13" i="763"/>
  <c r="B44" i="763" s="1"/>
  <c r="C44" i="763" s="1"/>
  <c r="T13" i="763"/>
  <c r="B147" i="763"/>
  <c r="F86" i="763"/>
  <c r="D120" i="763"/>
  <c r="K56" i="763"/>
  <c r="L56" i="763" s="1"/>
  <c r="C152" i="763"/>
  <c r="T25" i="763"/>
  <c r="E25" i="763"/>
  <c r="B56" i="763" s="1"/>
  <c r="C56" i="763" s="1"/>
  <c r="A15" i="763"/>
  <c r="AF14" i="763"/>
  <c r="D124" i="763"/>
  <c r="K60" i="763"/>
  <c r="L60" i="763" s="1"/>
  <c r="T29" i="763"/>
  <c r="E29" i="763"/>
  <c r="B60" i="763" s="1"/>
  <c r="C60" i="763" s="1"/>
  <c r="C156" i="763"/>
  <c r="B143" i="763"/>
  <c r="F82" i="763"/>
  <c r="D110" i="763"/>
  <c r="C142" i="763"/>
  <c r="E15" i="763"/>
  <c r="B46" i="763" s="1"/>
  <c r="C46" i="763" s="1"/>
  <c r="K46" i="763"/>
  <c r="L46" i="763" s="1"/>
  <c r="T15" i="763"/>
  <c r="K62" i="763"/>
  <c r="L62" i="763" s="1"/>
  <c r="T31" i="763"/>
  <c r="E31" i="763"/>
  <c r="B62" i="763" s="1"/>
  <c r="C62" i="763" s="1"/>
  <c r="C158" i="763"/>
  <c r="D126" i="763"/>
  <c r="B150" i="763"/>
  <c r="F89" i="763"/>
  <c r="B146" i="763"/>
  <c r="F85" i="763"/>
  <c r="C153" i="763"/>
  <c r="K57" i="763"/>
  <c r="L57" i="763" s="1"/>
  <c r="E26" i="763"/>
  <c r="B57" i="763" s="1"/>
  <c r="C57" i="763" s="1"/>
  <c r="T26" i="763"/>
  <c r="D121" i="763"/>
  <c r="K45" i="763"/>
  <c r="L45" i="763" s="1"/>
  <c r="T14" i="763"/>
  <c r="E14" i="763"/>
  <c r="B45" i="763" s="1"/>
  <c r="C45" i="763" s="1"/>
  <c r="C141" i="763"/>
  <c r="D109" i="763"/>
  <c r="B157" i="763"/>
  <c r="F96" i="763"/>
  <c r="D118" i="763"/>
  <c r="K54" i="763"/>
  <c r="L54" i="763" s="1"/>
  <c r="T23" i="763"/>
  <c r="E23" i="763"/>
  <c r="B54" i="763" s="1"/>
  <c r="C54" i="763" s="1"/>
  <c r="C150" i="763"/>
  <c r="K51" i="763"/>
  <c r="L51" i="763" s="1"/>
  <c r="C147" i="763"/>
  <c r="D115" i="763"/>
  <c r="T20" i="763"/>
  <c r="E20" i="763"/>
  <c r="B51" i="763" s="1"/>
  <c r="C51" i="763" s="1"/>
  <c r="B155" i="763"/>
  <c r="F94" i="763"/>
  <c r="B153" i="763"/>
  <c r="F92" i="763"/>
  <c r="K59" i="763"/>
  <c r="L59" i="763" s="1"/>
  <c r="C155" i="763"/>
  <c r="D123" i="763"/>
  <c r="E28" i="763"/>
  <c r="B59" i="763" s="1"/>
  <c r="C59" i="763" s="1"/>
  <c r="T28" i="763"/>
  <c r="C146" i="763"/>
  <c r="D114" i="763"/>
  <c r="K50" i="763"/>
  <c r="L50" i="763" s="1"/>
  <c r="E19" i="763"/>
  <c r="B50" i="763" s="1"/>
  <c r="C50" i="763" s="1"/>
  <c r="T19" i="763"/>
  <c r="B144" i="763"/>
  <c r="F83" i="763"/>
  <c r="B137" i="763"/>
  <c r="F76" i="763"/>
  <c r="B138" i="763"/>
  <c r="F77" i="763"/>
  <c r="D125" i="763"/>
  <c r="K61" i="763"/>
  <c r="L61" i="763" s="1"/>
  <c r="C157" i="763"/>
  <c r="E30" i="763"/>
  <c r="B61" i="763" s="1"/>
  <c r="C61" i="763" s="1"/>
  <c r="T30" i="763"/>
  <c r="B151" i="763"/>
  <c r="F90" i="763"/>
  <c r="B149" i="763"/>
  <c r="F88" i="763"/>
  <c r="D112" i="763"/>
  <c r="K48" i="763"/>
  <c r="L48" i="763" s="1"/>
  <c r="C144" i="763"/>
  <c r="T17" i="763"/>
  <c r="E17" i="763"/>
  <c r="B48" i="763" s="1"/>
  <c r="C48" i="763" s="1"/>
  <c r="B145" i="763"/>
  <c r="F84" i="763"/>
  <c r="C137" i="763"/>
  <c r="D105" i="763"/>
  <c r="K41" i="763"/>
  <c r="L41" i="763" s="1"/>
  <c r="E10" i="763"/>
  <c r="B41" i="763" s="1"/>
  <c r="C41" i="763" s="1"/>
  <c r="T10" i="763"/>
  <c r="C138" i="763"/>
  <c r="D106" i="763"/>
  <c r="K42" i="763"/>
  <c r="L42" i="763" s="1"/>
  <c r="T11" i="763"/>
  <c r="E11" i="763"/>
  <c r="B42" i="763" s="1"/>
  <c r="C42" i="763" s="1"/>
  <c r="B154" i="763"/>
  <c r="F93" i="763"/>
  <c r="K55" i="763"/>
  <c r="L55" i="763" s="1"/>
  <c r="C151" i="763"/>
  <c r="D119" i="763"/>
  <c r="E24" i="763"/>
  <c r="B55" i="763" s="1"/>
  <c r="C55" i="763" s="1"/>
  <c r="T24" i="763"/>
  <c r="B136" i="763"/>
  <c r="F75" i="763"/>
  <c r="B140" i="763"/>
  <c r="F79" i="763"/>
  <c r="B141" i="763"/>
  <c r="F80" i="763"/>
  <c r="K53" i="763"/>
  <c r="L53" i="763" s="1"/>
  <c r="C149" i="763"/>
  <c r="E22" i="763"/>
  <c r="B53" i="763" s="1"/>
  <c r="C53" i="763" s="1"/>
  <c r="T22" i="763"/>
  <c r="D117" i="763"/>
  <c r="B139" i="763"/>
  <c r="F78" i="763"/>
  <c r="C145" i="763"/>
  <c r="K49" i="763"/>
  <c r="L49" i="763" s="1"/>
  <c r="T18" i="763"/>
  <c r="E18" i="763"/>
  <c r="B49" i="763" s="1"/>
  <c r="C49" i="763" s="1"/>
  <c r="D113" i="763"/>
  <c r="C154" i="763"/>
  <c r="D122" i="763"/>
  <c r="K58" i="763"/>
  <c r="L58" i="763" s="1"/>
  <c r="T27" i="763"/>
  <c r="E27" i="763"/>
  <c r="B58" i="763" s="1"/>
  <c r="C58" i="763" s="1"/>
  <c r="B148" i="763"/>
  <c r="F87" i="763"/>
  <c r="C136" i="763"/>
  <c r="K40" i="763"/>
  <c r="L40" i="763" s="1"/>
  <c r="D104" i="763"/>
  <c r="T9" i="763"/>
  <c r="E9" i="763"/>
  <c r="B40" i="763" s="1"/>
  <c r="C40" i="763" s="1"/>
  <c r="C143" i="763"/>
  <c r="D111" i="763"/>
  <c r="K47" i="763"/>
  <c r="L47" i="763" s="1"/>
  <c r="T16" i="763"/>
  <c r="E16" i="763"/>
  <c r="B47" i="763" s="1"/>
  <c r="C47" i="763" s="1"/>
  <c r="AA33" i="763"/>
  <c r="AG8" i="763"/>
  <c r="AG32" i="763" s="1"/>
  <c r="O8" i="763"/>
  <c r="AE8" i="763"/>
  <c r="D107" i="763"/>
  <c r="C139" i="763"/>
  <c r="E12" i="763"/>
  <c r="B43" i="763" s="1"/>
  <c r="C43" i="763" s="1"/>
  <c r="K43" i="763"/>
  <c r="L43" i="763" s="1"/>
  <c r="T12" i="763"/>
  <c r="B152" i="763"/>
  <c r="F91" i="763"/>
  <c r="F135" i="763"/>
  <c r="F159" i="763" s="1"/>
  <c r="N33" i="763"/>
  <c r="B156" i="763"/>
  <c r="F95" i="763"/>
  <c r="D116" i="763"/>
  <c r="K52" i="763"/>
  <c r="L52" i="763" s="1"/>
  <c r="C148" i="763"/>
  <c r="T21" i="763"/>
  <c r="E21" i="763"/>
  <c r="B52" i="763" s="1"/>
  <c r="C52" i="763" s="1"/>
  <c r="B142" i="763"/>
  <c r="F81" i="763"/>
  <c r="E140" i="762"/>
  <c r="C13" i="762"/>
  <c r="B13" i="762"/>
  <c r="E147" i="762"/>
  <c r="B20" i="762"/>
  <c r="C20" i="762"/>
  <c r="E139" i="762"/>
  <c r="C12" i="762"/>
  <c r="B12" i="762"/>
  <c r="E158" i="762"/>
  <c r="C31" i="762"/>
  <c r="B31" i="762"/>
  <c r="E157" i="762"/>
  <c r="B30" i="762"/>
  <c r="C30" i="762"/>
  <c r="E155" i="762"/>
  <c r="C28" i="762"/>
  <c r="B28" i="762"/>
  <c r="E138" i="762"/>
  <c r="C11" i="762"/>
  <c r="B11" i="762"/>
  <c r="E136" i="762"/>
  <c r="C9" i="762"/>
  <c r="B9" i="762"/>
  <c r="E150" i="762"/>
  <c r="C23" i="762"/>
  <c r="B23" i="762"/>
  <c r="E152" i="762"/>
  <c r="C25" i="762"/>
  <c r="B25" i="762"/>
  <c r="E141" i="762"/>
  <c r="C14" i="762"/>
  <c r="B14" i="762"/>
  <c r="AF14" i="762"/>
  <c r="A15" i="762"/>
  <c r="E149" i="762"/>
  <c r="B22" i="762"/>
  <c r="C22" i="762"/>
  <c r="E148" i="762"/>
  <c r="B21" i="762"/>
  <c r="C21" i="762"/>
  <c r="E142" i="762"/>
  <c r="C15" i="762"/>
  <c r="B15" i="762"/>
  <c r="E143" i="762"/>
  <c r="C16" i="762"/>
  <c r="B16" i="762"/>
  <c r="E151" i="762"/>
  <c r="C24" i="762"/>
  <c r="B24" i="762"/>
  <c r="AI32" i="762"/>
  <c r="AA8" i="762"/>
  <c r="E153" i="762"/>
  <c r="B26" i="762"/>
  <c r="C26" i="762"/>
  <c r="C27" i="762"/>
  <c r="E154" i="762"/>
  <c r="B27" i="762"/>
  <c r="E145" i="762"/>
  <c r="C18" i="762"/>
  <c r="B18" i="762"/>
  <c r="E137" i="762"/>
  <c r="C10" i="762"/>
  <c r="B10" i="762"/>
  <c r="F135" i="762"/>
  <c r="F159" i="762" s="1"/>
  <c r="N33" i="762"/>
  <c r="E144" i="762"/>
  <c r="C17" i="762"/>
  <c r="B17" i="762"/>
  <c r="E156" i="762"/>
  <c r="C29" i="762"/>
  <c r="B29" i="762"/>
  <c r="E146" i="762"/>
  <c r="B19" i="762"/>
  <c r="C19" i="762"/>
  <c r="AG16" i="761"/>
  <c r="E139" i="761"/>
  <c r="C12" i="761"/>
  <c r="B12" i="761"/>
  <c r="E156" i="761"/>
  <c r="C29" i="761"/>
  <c r="B29" i="761"/>
  <c r="AG21" i="761"/>
  <c r="AG25" i="761"/>
  <c r="C26" i="761"/>
  <c r="B26" i="761"/>
  <c r="E153" i="761"/>
  <c r="E147" i="761"/>
  <c r="B20" i="761"/>
  <c r="C20" i="761"/>
  <c r="AI32" i="761"/>
  <c r="AA8" i="761"/>
  <c r="E144" i="761"/>
  <c r="C17" i="761"/>
  <c r="B17" i="761"/>
  <c r="E152" i="761"/>
  <c r="C25" i="761"/>
  <c r="B25" i="761"/>
  <c r="AG26" i="761"/>
  <c r="E148" i="761"/>
  <c r="B21" i="761"/>
  <c r="C21" i="761"/>
  <c r="AG15" i="761"/>
  <c r="E158" i="761"/>
  <c r="C31" i="761"/>
  <c r="B31" i="761"/>
  <c r="E142" i="761"/>
  <c r="C15" i="761"/>
  <c r="B15" i="761"/>
  <c r="E137" i="761"/>
  <c r="C10" i="761"/>
  <c r="B10" i="761"/>
  <c r="B11" i="761"/>
  <c r="E138" i="761"/>
  <c r="C11" i="761"/>
  <c r="B18" i="761"/>
  <c r="C18" i="761"/>
  <c r="E145" i="761"/>
  <c r="E150" i="761"/>
  <c r="C23" i="761"/>
  <c r="B23" i="761"/>
  <c r="C28" i="761"/>
  <c r="B28" i="761"/>
  <c r="E155" i="761"/>
  <c r="AG9" i="761"/>
  <c r="C30" i="761"/>
  <c r="B30" i="761"/>
  <c r="E157" i="761"/>
  <c r="C27" i="761"/>
  <c r="B27" i="761"/>
  <c r="E154" i="761"/>
  <c r="E146" i="761"/>
  <c r="C19" i="761"/>
  <c r="B19" i="761"/>
  <c r="AG23" i="761"/>
  <c r="C22" i="761"/>
  <c r="B22" i="761"/>
  <c r="E149" i="761"/>
  <c r="A13" i="761"/>
  <c r="AF12" i="761"/>
  <c r="C24" i="761"/>
  <c r="E151" i="761"/>
  <c r="B24" i="761"/>
  <c r="AG27" i="761"/>
  <c r="AB33" i="761"/>
  <c r="P8" i="761"/>
  <c r="AG17" i="761"/>
  <c r="AG11" i="761"/>
  <c r="E136" i="761"/>
  <c r="C9" i="761"/>
  <c r="B9" i="761"/>
  <c r="E140" i="761"/>
  <c r="B13" i="761"/>
  <c r="C13" i="761"/>
  <c r="E143" i="761"/>
  <c r="C16" i="761"/>
  <c r="B16" i="761"/>
  <c r="AG30" i="761"/>
  <c r="E141" i="761"/>
  <c r="C14" i="761"/>
  <c r="B14" i="761"/>
  <c r="AG19" i="761"/>
  <c r="AG22" i="761"/>
  <c r="D92" i="759"/>
  <c r="D86" i="759"/>
  <c r="D90" i="759"/>
  <c r="D94" i="759"/>
  <c r="D95" i="759"/>
  <c r="D90" i="760"/>
  <c r="D94" i="760"/>
  <c r="O4" i="760"/>
  <c r="D82" i="759"/>
  <c r="D82" i="760"/>
  <c r="D84" i="759"/>
  <c r="D80" i="760"/>
  <c r="D97" i="760" s="1"/>
  <c r="D84" i="760"/>
  <c r="D84" i="758"/>
  <c r="D88" i="758"/>
  <c r="D92" i="758"/>
  <c r="A10" i="760"/>
  <c r="A11" i="760" s="1"/>
  <c r="AF11" i="760" s="1"/>
  <c r="G159" i="758"/>
  <c r="D88" i="759"/>
  <c r="D92" i="760"/>
  <c r="B98" i="760"/>
  <c r="O4" i="758"/>
  <c r="D81" i="760"/>
  <c r="D85" i="760"/>
  <c r="D89" i="760"/>
  <c r="D93" i="760"/>
  <c r="AH8" i="760" a="1"/>
  <c r="AH30" i="760" s="1"/>
  <c r="AI30" i="760" s="1"/>
  <c r="AA30" i="760" s="1"/>
  <c r="AE30" i="760" s="1"/>
  <c r="I157" i="760" s="1"/>
  <c r="D86" i="760"/>
  <c r="B97" i="760"/>
  <c r="D93" i="759"/>
  <c r="O4" i="759"/>
  <c r="D91" i="759"/>
  <c r="D83" i="760"/>
  <c r="D87" i="760"/>
  <c r="D91" i="760"/>
  <c r="D95" i="760"/>
  <c r="R33" i="760"/>
  <c r="D83" i="759"/>
  <c r="D33" i="760"/>
  <c r="S9" i="760"/>
  <c r="S33" i="760" s="1"/>
  <c r="BL10" i="760"/>
  <c r="Q33" i="759"/>
  <c r="B97" i="759"/>
  <c r="D80" i="759"/>
  <c r="D97" i="759" s="1"/>
  <c r="H40" i="760"/>
  <c r="AH8" i="759" a="1"/>
  <c r="AH20" i="759" s="1"/>
  <c r="AI20" i="759" s="1"/>
  <c r="AA20" i="759" s="1"/>
  <c r="C98" i="759"/>
  <c r="C97" i="759"/>
  <c r="A10" i="758"/>
  <c r="A11" i="758" s="1"/>
  <c r="A12" i="758" s="1"/>
  <c r="D83" i="758"/>
  <c r="D87" i="758"/>
  <c r="D91" i="758"/>
  <c r="D95" i="758"/>
  <c r="Q33" i="760"/>
  <c r="D80" i="758"/>
  <c r="D97" i="758" s="1"/>
  <c r="D87" i="759"/>
  <c r="D159" i="760"/>
  <c r="D81" i="759"/>
  <c r="H39" i="760"/>
  <c r="F63" i="760"/>
  <c r="C98" i="760"/>
  <c r="C97" i="760"/>
  <c r="G159" i="760"/>
  <c r="AJ32" i="760"/>
  <c r="F63" i="758"/>
  <c r="D81" i="758"/>
  <c r="D85" i="758"/>
  <c r="D89" i="758"/>
  <c r="D93" i="758"/>
  <c r="AO40" i="760" a="1"/>
  <c r="BL17" i="760"/>
  <c r="D33" i="759"/>
  <c r="D85" i="759"/>
  <c r="D88" i="760"/>
  <c r="H45" i="760"/>
  <c r="H62" i="760"/>
  <c r="A11" i="759"/>
  <c r="AF10" i="759"/>
  <c r="BL10" i="759"/>
  <c r="AF9" i="759"/>
  <c r="R33" i="759"/>
  <c r="BL10" i="758"/>
  <c r="BS45" i="758"/>
  <c r="S33" i="759"/>
  <c r="AO40" i="759" a="1"/>
  <c r="G159" i="759"/>
  <c r="D33" i="758"/>
  <c r="AJ32" i="759"/>
  <c r="D89" i="759"/>
  <c r="D82" i="758"/>
  <c r="D86" i="758"/>
  <c r="D90" i="758"/>
  <c r="D94" i="758"/>
  <c r="BL17" i="759"/>
  <c r="H45" i="759"/>
  <c r="B98" i="759"/>
  <c r="D159" i="759"/>
  <c r="B97" i="758"/>
  <c r="H40" i="759"/>
  <c r="B98" i="758"/>
  <c r="F63" i="759"/>
  <c r="H39" i="759"/>
  <c r="R33" i="758"/>
  <c r="Q33" i="758"/>
  <c r="S33" i="758"/>
  <c r="AM5" i="758"/>
  <c r="AH8" i="758" s="1" a="1"/>
  <c r="AJ32" i="758"/>
  <c r="H40" i="758"/>
  <c r="C98" i="758"/>
  <c r="D159" i="758"/>
  <c r="AO40" i="758" a="1"/>
  <c r="BL17" i="758"/>
  <c r="H39" i="758"/>
  <c r="H45" i="758"/>
  <c r="H62" i="758"/>
  <c r="A24" i="783" l="1"/>
  <c r="AF23" i="783"/>
  <c r="A23" i="782"/>
  <c r="AF22" i="782"/>
  <c r="A23" i="781"/>
  <c r="AF22" i="781"/>
  <c r="A23" i="780"/>
  <c r="AF22" i="780"/>
  <c r="A23" i="779"/>
  <c r="AF22" i="779"/>
  <c r="AF20" i="778"/>
  <c r="A21" i="778"/>
  <c r="AF20" i="777"/>
  <c r="A21" i="777"/>
  <c r="B68" i="773"/>
  <c r="AF20" i="776"/>
  <c r="A21" i="776"/>
  <c r="AF20" i="775"/>
  <c r="A21" i="775"/>
  <c r="B66" i="775"/>
  <c r="C39" i="775"/>
  <c r="B67" i="775" s="1"/>
  <c r="B68" i="775" s="1"/>
  <c r="AF18" i="774"/>
  <c r="A19" i="774"/>
  <c r="C39" i="774"/>
  <c r="B67" i="774" s="1"/>
  <c r="B66" i="774"/>
  <c r="M66" i="774"/>
  <c r="A22" i="773"/>
  <c r="AF21" i="773"/>
  <c r="C34" i="772"/>
  <c r="L39" i="772"/>
  <c r="L64" i="772" s="1"/>
  <c r="K64" i="772"/>
  <c r="AF20" i="772"/>
  <c r="A21" i="772"/>
  <c r="B39" i="772"/>
  <c r="E33" i="772"/>
  <c r="C34" i="771"/>
  <c r="K64" i="771"/>
  <c r="L39" i="771"/>
  <c r="L64" i="771" s="1"/>
  <c r="E33" i="771"/>
  <c r="B39" i="771"/>
  <c r="AF16" i="771"/>
  <c r="A17" i="771"/>
  <c r="L39" i="770"/>
  <c r="L64" i="770" s="1"/>
  <c r="K64" i="770"/>
  <c r="C34" i="770"/>
  <c r="B39" i="770"/>
  <c r="E33" i="770"/>
  <c r="AF17" i="770"/>
  <c r="A18" i="770"/>
  <c r="AF16" i="769"/>
  <c r="A17" i="769"/>
  <c r="K39" i="769"/>
  <c r="C135" i="769"/>
  <c r="C159" i="769" s="1"/>
  <c r="D103" i="769"/>
  <c r="T8" i="769"/>
  <c r="E8" i="769"/>
  <c r="C33" i="769"/>
  <c r="O3" i="769" s="1"/>
  <c r="B33" i="769"/>
  <c r="B135" i="769"/>
  <c r="B159" i="769" s="1"/>
  <c r="F74" i="769"/>
  <c r="F99" i="769" s="1"/>
  <c r="B33" i="768"/>
  <c r="B135" i="768"/>
  <c r="B159" i="768" s="1"/>
  <c r="F74" i="768"/>
  <c r="F99" i="768" s="1"/>
  <c r="AF17" i="768"/>
  <c r="A18" i="768"/>
  <c r="K39" i="768"/>
  <c r="C135" i="768"/>
  <c r="C159" i="768" s="1"/>
  <c r="D103" i="768"/>
  <c r="C33" i="768"/>
  <c r="O3" i="768" s="1"/>
  <c r="E8" i="768"/>
  <c r="T8" i="768"/>
  <c r="B135" i="767"/>
  <c r="B159" i="767" s="1"/>
  <c r="B33" i="767"/>
  <c r="F74" i="767"/>
  <c r="F99" i="767" s="1"/>
  <c r="C135" i="767"/>
  <c r="C159" i="767" s="1"/>
  <c r="D103" i="767"/>
  <c r="C33" i="767"/>
  <c r="O3" i="767" s="1"/>
  <c r="T8" i="767"/>
  <c r="E8" i="767"/>
  <c r="K39" i="767"/>
  <c r="AF17" i="767"/>
  <c r="A18" i="767"/>
  <c r="K39" i="766"/>
  <c r="C135" i="766"/>
  <c r="C159" i="766" s="1"/>
  <c r="D103" i="766"/>
  <c r="C33" i="766"/>
  <c r="O3" i="766" s="1"/>
  <c r="T8" i="766"/>
  <c r="E8" i="766"/>
  <c r="B135" i="766"/>
  <c r="B159" i="766" s="1"/>
  <c r="B33" i="766"/>
  <c r="F74" i="766"/>
  <c r="F99" i="766" s="1"/>
  <c r="AF18" i="766"/>
  <c r="A19" i="766"/>
  <c r="A17" i="764"/>
  <c r="AF16" i="764"/>
  <c r="E135" i="764"/>
  <c r="E159" i="764" s="1"/>
  <c r="M33" i="764"/>
  <c r="C8" i="764"/>
  <c r="B8" i="764"/>
  <c r="O33" i="763"/>
  <c r="M8" i="763"/>
  <c r="AE33" i="763"/>
  <c r="I135" i="763"/>
  <c r="AF15" i="763"/>
  <c r="A16" i="763"/>
  <c r="B148" i="762"/>
  <c r="F87" i="762"/>
  <c r="D124" i="762"/>
  <c r="T29" i="762"/>
  <c r="E29" i="762"/>
  <c r="B60" i="762" s="1"/>
  <c r="C60" i="762" s="1"/>
  <c r="C156" i="762"/>
  <c r="K60" i="762"/>
  <c r="L60" i="762" s="1"/>
  <c r="C137" i="762"/>
  <c r="D105" i="762"/>
  <c r="K41" i="762"/>
  <c r="L41" i="762" s="1"/>
  <c r="E10" i="762"/>
  <c r="B41" i="762" s="1"/>
  <c r="C41" i="762" s="1"/>
  <c r="T10" i="762"/>
  <c r="C153" i="762"/>
  <c r="D121" i="762"/>
  <c r="E26" i="762"/>
  <c r="B57" i="762" s="1"/>
  <c r="C57" i="762" s="1"/>
  <c r="T26" i="762"/>
  <c r="K57" i="762"/>
  <c r="L57" i="762" s="1"/>
  <c r="B143" i="762"/>
  <c r="F82" i="762"/>
  <c r="C136" i="762"/>
  <c r="K40" i="762"/>
  <c r="L40" i="762" s="1"/>
  <c r="D104" i="762"/>
  <c r="E9" i="762"/>
  <c r="B40" i="762" s="1"/>
  <c r="C40" i="762" s="1"/>
  <c r="T9" i="762"/>
  <c r="D125" i="762"/>
  <c r="C157" i="762"/>
  <c r="E30" i="762"/>
  <c r="B61" i="762" s="1"/>
  <c r="C61" i="762" s="1"/>
  <c r="T30" i="762"/>
  <c r="K61" i="762"/>
  <c r="L61" i="762" s="1"/>
  <c r="B156" i="762"/>
  <c r="F95" i="762"/>
  <c r="B137" i="762"/>
  <c r="F76" i="762"/>
  <c r="C154" i="762"/>
  <c r="D122" i="762"/>
  <c r="T27" i="762"/>
  <c r="E27" i="762"/>
  <c r="B58" i="762" s="1"/>
  <c r="C58" i="762" s="1"/>
  <c r="K58" i="762"/>
  <c r="L58" i="762" s="1"/>
  <c r="C141" i="762"/>
  <c r="D109" i="762"/>
  <c r="K45" i="762"/>
  <c r="L45" i="762" s="1"/>
  <c r="T14" i="762"/>
  <c r="E14" i="762"/>
  <c r="B45" i="762" s="1"/>
  <c r="C45" i="762" s="1"/>
  <c r="B136" i="762"/>
  <c r="F75" i="762"/>
  <c r="D107" i="762"/>
  <c r="C139" i="762"/>
  <c r="T12" i="762"/>
  <c r="E12" i="762"/>
  <c r="B43" i="762" s="1"/>
  <c r="C43" i="762" s="1"/>
  <c r="K43" i="762"/>
  <c r="L43" i="762" s="1"/>
  <c r="B153" i="762"/>
  <c r="F92" i="762"/>
  <c r="C143" i="762"/>
  <c r="D111" i="762"/>
  <c r="K47" i="762"/>
  <c r="L47" i="762" s="1"/>
  <c r="E16" i="762"/>
  <c r="B47" i="762" s="1"/>
  <c r="C47" i="762" s="1"/>
  <c r="T16" i="762"/>
  <c r="C149" i="762"/>
  <c r="D117" i="762"/>
  <c r="E22" i="762"/>
  <c r="B53" i="762" s="1"/>
  <c r="C53" i="762" s="1"/>
  <c r="T22" i="762"/>
  <c r="K53" i="762"/>
  <c r="L53" i="762" s="1"/>
  <c r="B152" i="762"/>
  <c r="F91" i="762"/>
  <c r="B157" i="762"/>
  <c r="F96" i="762"/>
  <c r="D115" i="762"/>
  <c r="C147" i="762"/>
  <c r="E20" i="762"/>
  <c r="B51" i="762" s="1"/>
  <c r="C51" i="762" s="1"/>
  <c r="T20" i="762"/>
  <c r="K51" i="762"/>
  <c r="L51" i="762" s="1"/>
  <c r="B144" i="762"/>
  <c r="F83" i="762"/>
  <c r="B149" i="762"/>
  <c r="F88" i="762"/>
  <c r="D112" i="762"/>
  <c r="C144" i="762"/>
  <c r="K48" i="762"/>
  <c r="L48" i="762" s="1"/>
  <c r="E17" i="762"/>
  <c r="B48" i="762" s="1"/>
  <c r="C48" i="762" s="1"/>
  <c r="T17" i="762"/>
  <c r="B142" i="762"/>
  <c r="F81" i="762"/>
  <c r="C138" i="762"/>
  <c r="D106" i="762"/>
  <c r="K42" i="762"/>
  <c r="L42" i="762" s="1"/>
  <c r="T11" i="762"/>
  <c r="E11" i="762"/>
  <c r="B42" i="762" s="1"/>
  <c r="C42" i="762" s="1"/>
  <c r="C146" i="762"/>
  <c r="D114" i="762"/>
  <c r="K50" i="762"/>
  <c r="L50" i="762" s="1"/>
  <c r="T19" i="762"/>
  <c r="E19" i="762"/>
  <c r="B50" i="762" s="1"/>
  <c r="C50" i="762" s="1"/>
  <c r="D110" i="762"/>
  <c r="C142" i="762"/>
  <c r="K46" i="762"/>
  <c r="L46" i="762" s="1"/>
  <c r="T15" i="762"/>
  <c r="E15" i="762"/>
  <c r="B46" i="762" s="1"/>
  <c r="C46" i="762" s="1"/>
  <c r="A16" i="762"/>
  <c r="AF15" i="762"/>
  <c r="B150" i="762"/>
  <c r="F89" i="762"/>
  <c r="T31" i="762"/>
  <c r="E31" i="762"/>
  <c r="B62" i="762" s="1"/>
  <c r="C62" i="762" s="1"/>
  <c r="C158" i="762"/>
  <c r="D126" i="762"/>
  <c r="K62" i="762"/>
  <c r="L62" i="762" s="1"/>
  <c r="B140" i="762"/>
  <c r="F79" i="762"/>
  <c r="B145" i="762"/>
  <c r="F84" i="762"/>
  <c r="D120" i="762"/>
  <c r="C152" i="762"/>
  <c r="T25" i="762"/>
  <c r="E25" i="762"/>
  <c r="B56" i="762" s="1"/>
  <c r="C56" i="762" s="1"/>
  <c r="K56" i="762"/>
  <c r="L56" i="762" s="1"/>
  <c r="B147" i="762"/>
  <c r="F86" i="762"/>
  <c r="C145" i="762"/>
  <c r="D113" i="762"/>
  <c r="T18" i="762"/>
  <c r="E18" i="762"/>
  <c r="B49" i="762" s="1"/>
  <c r="C49" i="762" s="1"/>
  <c r="K49" i="762"/>
  <c r="L49" i="762" s="1"/>
  <c r="B158" i="762"/>
  <c r="F97" i="762"/>
  <c r="B146" i="762"/>
  <c r="F85" i="762"/>
  <c r="B154" i="762"/>
  <c r="F93" i="762"/>
  <c r="B151" i="762"/>
  <c r="F90" i="762"/>
  <c r="D118" i="762"/>
  <c r="T23" i="762"/>
  <c r="E23" i="762"/>
  <c r="B54" i="762" s="1"/>
  <c r="C54" i="762" s="1"/>
  <c r="C150" i="762"/>
  <c r="K54" i="762"/>
  <c r="L54" i="762" s="1"/>
  <c r="B155" i="762"/>
  <c r="F94" i="762"/>
  <c r="D108" i="762"/>
  <c r="C140" i="762"/>
  <c r="K44" i="762"/>
  <c r="L44" i="762" s="1"/>
  <c r="E13" i="762"/>
  <c r="B44" i="762" s="1"/>
  <c r="C44" i="762" s="1"/>
  <c r="T13" i="762"/>
  <c r="B138" i="762"/>
  <c r="F77" i="762"/>
  <c r="AA33" i="762"/>
  <c r="AE8" i="762"/>
  <c r="O8" i="762"/>
  <c r="AG8" i="762"/>
  <c r="AG32" i="762" s="1"/>
  <c r="C151" i="762"/>
  <c r="D119" i="762"/>
  <c r="T24" i="762"/>
  <c r="E24" i="762"/>
  <c r="B55" i="762" s="1"/>
  <c r="C55" i="762" s="1"/>
  <c r="K55" i="762"/>
  <c r="L55" i="762" s="1"/>
  <c r="D116" i="762"/>
  <c r="T21" i="762"/>
  <c r="E21" i="762"/>
  <c r="B52" i="762" s="1"/>
  <c r="C52" i="762" s="1"/>
  <c r="C148" i="762"/>
  <c r="K52" i="762"/>
  <c r="L52" i="762" s="1"/>
  <c r="B141" i="762"/>
  <c r="F80" i="762"/>
  <c r="D123" i="762"/>
  <c r="C155" i="762"/>
  <c r="T28" i="762"/>
  <c r="E28" i="762"/>
  <c r="B59" i="762" s="1"/>
  <c r="C59" i="762" s="1"/>
  <c r="K59" i="762"/>
  <c r="L59" i="762" s="1"/>
  <c r="B139" i="762"/>
  <c r="F78" i="762"/>
  <c r="AA33" i="761"/>
  <c r="AE8" i="761"/>
  <c r="O8" i="761"/>
  <c r="AG8" i="761"/>
  <c r="AG32" i="761" s="1"/>
  <c r="AF13" i="761"/>
  <c r="A14" i="761"/>
  <c r="B155" i="761"/>
  <c r="F94" i="761"/>
  <c r="C138" i="761"/>
  <c r="K42" i="761"/>
  <c r="L42" i="761" s="1"/>
  <c r="D106" i="761"/>
  <c r="T11" i="761"/>
  <c r="E11" i="761"/>
  <c r="B42" i="761" s="1"/>
  <c r="C42" i="761" s="1"/>
  <c r="K47" i="761"/>
  <c r="L47" i="761" s="1"/>
  <c r="C143" i="761"/>
  <c r="D111" i="761"/>
  <c r="T16" i="761"/>
  <c r="E16" i="761"/>
  <c r="B47" i="761" s="1"/>
  <c r="C47" i="761" s="1"/>
  <c r="B145" i="761"/>
  <c r="F84" i="761"/>
  <c r="A12" i="760"/>
  <c r="A13" i="760" s="1"/>
  <c r="D108" i="761"/>
  <c r="K44" i="761"/>
  <c r="L44" i="761" s="1"/>
  <c r="T13" i="761"/>
  <c r="E13" i="761"/>
  <c r="B44" i="761" s="1"/>
  <c r="C44" i="761" s="1"/>
  <c r="C140" i="761"/>
  <c r="P33" i="761"/>
  <c r="N8" i="761"/>
  <c r="B154" i="761"/>
  <c r="F93" i="761"/>
  <c r="K59" i="761"/>
  <c r="L59" i="761" s="1"/>
  <c r="D123" i="761"/>
  <c r="C155" i="761"/>
  <c r="E28" i="761"/>
  <c r="B59" i="761" s="1"/>
  <c r="C59" i="761" s="1"/>
  <c r="T28" i="761"/>
  <c r="B158" i="761"/>
  <c r="F97" i="761"/>
  <c r="B152" i="761"/>
  <c r="F91" i="761"/>
  <c r="K51" i="761"/>
  <c r="L51" i="761" s="1"/>
  <c r="D115" i="761"/>
  <c r="E20" i="761"/>
  <c r="B51" i="761" s="1"/>
  <c r="C51" i="761" s="1"/>
  <c r="T20" i="761"/>
  <c r="C147" i="761"/>
  <c r="B156" i="761"/>
  <c r="F95" i="761"/>
  <c r="B141" i="761"/>
  <c r="F80" i="761"/>
  <c r="F79" i="761"/>
  <c r="B140" i="761"/>
  <c r="B149" i="761"/>
  <c r="F88" i="761"/>
  <c r="C154" i="761"/>
  <c r="D122" i="761"/>
  <c r="K58" i="761"/>
  <c r="L58" i="761" s="1"/>
  <c r="T27" i="761"/>
  <c r="E27" i="761"/>
  <c r="B58" i="761" s="1"/>
  <c r="C58" i="761" s="1"/>
  <c r="B138" i="761"/>
  <c r="F77" i="761"/>
  <c r="D120" i="761"/>
  <c r="K56" i="761"/>
  <c r="L56" i="761" s="1"/>
  <c r="C152" i="761"/>
  <c r="T25" i="761"/>
  <c r="E25" i="761"/>
  <c r="B56" i="761" s="1"/>
  <c r="C56" i="761" s="1"/>
  <c r="D124" i="761"/>
  <c r="K60" i="761"/>
  <c r="L60" i="761" s="1"/>
  <c r="T29" i="761"/>
  <c r="E29" i="761"/>
  <c r="B60" i="761" s="1"/>
  <c r="C60" i="761" s="1"/>
  <c r="C156" i="761"/>
  <c r="K45" i="761"/>
  <c r="L45" i="761" s="1"/>
  <c r="C141" i="761"/>
  <c r="D109" i="761"/>
  <c r="T14" i="761"/>
  <c r="E14" i="761"/>
  <c r="B45" i="761" s="1"/>
  <c r="C45" i="761" s="1"/>
  <c r="K53" i="761"/>
  <c r="L53" i="761" s="1"/>
  <c r="C149" i="761"/>
  <c r="D117" i="761"/>
  <c r="T22" i="761"/>
  <c r="E22" i="761"/>
  <c r="B53" i="761" s="1"/>
  <c r="C53" i="761" s="1"/>
  <c r="D118" i="761"/>
  <c r="K54" i="761"/>
  <c r="L54" i="761" s="1"/>
  <c r="T23" i="761"/>
  <c r="E23" i="761"/>
  <c r="B54" i="761" s="1"/>
  <c r="C54" i="761" s="1"/>
  <c r="C150" i="761"/>
  <c r="B137" i="761"/>
  <c r="F76" i="761"/>
  <c r="D110" i="761"/>
  <c r="K46" i="761"/>
  <c r="L46" i="761" s="1"/>
  <c r="C142" i="761"/>
  <c r="T15" i="761"/>
  <c r="E15" i="761"/>
  <c r="B46" i="761" s="1"/>
  <c r="C46" i="761" s="1"/>
  <c r="B150" i="761"/>
  <c r="F89" i="761"/>
  <c r="K62" i="761"/>
  <c r="L62" i="761" s="1"/>
  <c r="T31" i="761"/>
  <c r="E31" i="761"/>
  <c r="B62" i="761" s="1"/>
  <c r="C62" i="761" s="1"/>
  <c r="C158" i="761"/>
  <c r="D126" i="761"/>
  <c r="B147" i="761"/>
  <c r="F86" i="761"/>
  <c r="B136" i="761"/>
  <c r="F75" i="761"/>
  <c r="B151" i="761"/>
  <c r="F90" i="761"/>
  <c r="B157" i="761"/>
  <c r="F96" i="761"/>
  <c r="C137" i="761"/>
  <c r="K41" i="761"/>
  <c r="L41" i="761" s="1"/>
  <c r="D105" i="761"/>
  <c r="T10" i="761"/>
  <c r="E10" i="761"/>
  <c r="B41" i="761" s="1"/>
  <c r="C41" i="761" s="1"/>
  <c r="B144" i="761"/>
  <c r="F83" i="761"/>
  <c r="B139" i="761"/>
  <c r="F78" i="761"/>
  <c r="C136" i="761"/>
  <c r="K40" i="761"/>
  <c r="L40" i="761" s="1"/>
  <c r="D104" i="761"/>
  <c r="E9" i="761"/>
  <c r="B40" i="761" s="1"/>
  <c r="C40" i="761" s="1"/>
  <c r="T9" i="761"/>
  <c r="B146" i="761"/>
  <c r="F85" i="761"/>
  <c r="D125" i="761"/>
  <c r="K61" i="761"/>
  <c r="L61" i="761" s="1"/>
  <c r="C157" i="761"/>
  <c r="E30" i="761"/>
  <c r="B61" i="761" s="1"/>
  <c r="C61" i="761" s="1"/>
  <c r="T30" i="761"/>
  <c r="D116" i="761"/>
  <c r="K52" i="761"/>
  <c r="L52" i="761" s="1"/>
  <c r="T21" i="761"/>
  <c r="E21" i="761"/>
  <c r="B52" i="761" s="1"/>
  <c r="C52" i="761" s="1"/>
  <c r="C148" i="761"/>
  <c r="D112" i="761"/>
  <c r="K48" i="761"/>
  <c r="L48" i="761" s="1"/>
  <c r="C144" i="761"/>
  <c r="T17" i="761"/>
  <c r="E17" i="761"/>
  <c r="B48" i="761" s="1"/>
  <c r="C48" i="761" s="1"/>
  <c r="B153" i="761"/>
  <c r="F92" i="761"/>
  <c r="D107" i="761"/>
  <c r="K43" i="761"/>
  <c r="L43" i="761" s="1"/>
  <c r="T12" i="761"/>
  <c r="E12" i="761"/>
  <c r="B43" i="761" s="1"/>
  <c r="C43" i="761" s="1"/>
  <c r="C139" i="761"/>
  <c r="B143" i="761"/>
  <c r="F82" i="761"/>
  <c r="K55" i="761"/>
  <c r="L55" i="761" s="1"/>
  <c r="C151" i="761"/>
  <c r="D119" i="761"/>
  <c r="T24" i="761"/>
  <c r="E24" i="761"/>
  <c r="B55" i="761" s="1"/>
  <c r="C55" i="761" s="1"/>
  <c r="C146" i="761"/>
  <c r="D114" i="761"/>
  <c r="K50" i="761"/>
  <c r="L50" i="761" s="1"/>
  <c r="T19" i="761"/>
  <c r="E19" i="761"/>
  <c r="B50" i="761" s="1"/>
  <c r="C50" i="761" s="1"/>
  <c r="C145" i="761"/>
  <c r="K49" i="761"/>
  <c r="L49" i="761" s="1"/>
  <c r="D113" i="761"/>
  <c r="T18" i="761"/>
  <c r="E18" i="761"/>
  <c r="B49" i="761" s="1"/>
  <c r="C49" i="761" s="1"/>
  <c r="B142" i="761"/>
  <c r="F81" i="761"/>
  <c r="B148" i="761"/>
  <c r="F87" i="761"/>
  <c r="C153" i="761"/>
  <c r="K57" i="761"/>
  <c r="L57" i="761" s="1"/>
  <c r="D121" i="761"/>
  <c r="T26" i="761"/>
  <c r="E26" i="761"/>
  <c r="B57" i="761" s="1"/>
  <c r="C57" i="761" s="1"/>
  <c r="AF11" i="758"/>
  <c r="AH9" i="760"/>
  <c r="AI9" i="760" s="1"/>
  <c r="AA9" i="760" s="1"/>
  <c r="O9" i="760" s="1"/>
  <c r="M9" i="760" s="1"/>
  <c r="AH25" i="760"/>
  <c r="AI25" i="760" s="1"/>
  <c r="AA25" i="760" s="1"/>
  <c r="AE25" i="760" s="1"/>
  <c r="I152" i="760" s="1"/>
  <c r="AH13" i="760"/>
  <c r="AI13" i="760" s="1"/>
  <c r="AA13" i="760" s="1"/>
  <c r="AE13" i="760" s="1"/>
  <c r="I140" i="760" s="1"/>
  <c r="AH14" i="759"/>
  <c r="AI14" i="759" s="1"/>
  <c r="AA14" i="759" s="1"/>
  <c r="AE14" i="759" s="1"/>
  <c r="I141" i="759" s="1"/>
  <c r="AH28" i="760"/>
  <c r="AI28" i="760" s="1"/>
  <c r="AA28" i="760" s="1"/>
  <c r="AE28" i="760" s="1"/>
  <c r="I155" i="760" s="1"/>
  <c r="AH20" i="760"/>
  <c r="AI20" i="760" s="1"/>
  <c r="AA20" i="760" s="1"/>
  <c r="AE20" i="760" s="1"/>
  <c r="I147" i="760" s="1"/>
  <c r="AH14" i="760"/>
  <c r="AI14" i="760" s="1"/>
  <c r="AA14" i="760" s="1"/>
  <c r="AE14" i="760" s="1"/>
  <c r="I141" i="760" s="1"/>
  <c r="AH12" i="760"/>
  <c r="AI12" i="760" s="1"/>
  <c r="AA12" i="760" s="1"/>
  <c r="O30" i="760"/>
  <c r="M30" i="760" s="1"/>
  <c r="E157" i="760" s="1"/>
  <c r="AH12" i="759"/>
  <c r="AI12" i="759" s="1"/>
  <c r="AA12" i="759" s="1"/>
  <c r="AE12" i="759" s="1"/>
  <c r="I139" i="759" s="1"/>
  <c r="AH16" i="760"/>
  <c r="AI16" i="760" s="1"/>
  <c r="AA16" i="760" s="1"/>
  <c r="O16" i="760" s="1"/>
  <c r="M16" i="760" s="1"/>
  <c r="AH27" i="760"/>
  <c r="AI27" i="760" s="1"/>
  <c r="AA27" i="760" s="1"/>
  <c r="AH10" i="760"/>
  <c r="AI10" i="760" s="1"/>
  <c r="AA10" i="760" s="1"/>
  <c r="AE10" i="760" s="1"/>
  <c r="I137" i="760" s="1"/>
  <c r="AF10" i="758"/>
  <c r="AH15" i="760"/>
  <c r="AI15" i="760" s="1"/>
  <c r="AA15" i="760" s="1"/>
  <c r="AE15" i="760" s="1"/>
  <c r="I142" i="760" s="1"/>
  <c r="AH18" i="760"/>
  <c r="AI18" i="760" s="1"/>
  <c r="AA18" i="760" s="1"/>
  <c r="AE18" i="760" s="1"/>
  <c r="I145" i="760" s="1"/>
  <c r="AF10" i="760"/>
  <c r="AH23" i="760"/>
  <c r="AI23" i="760" s="1"/>
  <c r="AA23" i="760" s="1"/>
  <c r="O23" i="760" s="1"/>
  <c r="M23" i="760" s="1"/>
  <c r="AH11" i="760"/>
  <c r="AI11" i="760" s="1"/>
  <c r="AA11" i="760" s="1"/>
  <c r="AE11" i="760" s="1"/>
  <c r="I138" i="760" s="1"/>
  <c r="D98" i="760"/>
  <c r="H63" i="759"/>
  <c r="AH31" i="760"/>
  <c r="AI31" i="760" s="1"/>
  <c r="AA31" i="760" s="1"/>
  <c r="AE31" i="760" s="1"/>
  <c r="I158" i="760" s="1"/>
  <c r="AH19" i="760"/>
  <c r="AI19" i="760" s="1"/>
  <c r="AA19" i="760" s="1"/>
  <c r="AE19" i="760" s="1"/>
  <c r="I146" i="760" s="1"/>
  <c r="AH21" i="760"/>
  <c r="AI21" i="760" s="1"/>
  <c r="AA21" i="760" s="1"/>
  <c r="AE21" i="760" s="1"/>
  <c r="I148" i="760" s="1"/>
  <c r="AH24" i="760"/>
  <c r="AI24" i="760" s="1"/>
  <c r="AA24" i="760" s="1"/>
  <c r="AE24" i="760" s="1"/>
  <c r="I151" i="760" s="1"/>
  <c r="AH31" i="759"/>
  <c r="AI31" i="759" s="1"/>
  <c r="AA31" i="759" s="1"/>
  <c r="O31" i="759" s="1"/>
  <c r="M31" i="759" s="1"/>
  <c r="AH13" i="759"/>
  <c r="AI13" i="759" s="1"/>
  <c r="AA13" i="759" s="1"/>
  <c r="O13" i="759" s="1"/>
  <c r="M13" i="759" s="1"/>
  <c r="AH18" i="759"/>
  <c r="AI18" i="759" s="1"/>
  <c r="AA18" i="759" s="1"/>
  <c r="AE18" i="759" s="1"/>
  <c r="I145" i="759" s="1"/>
  <c r="AH21" i="759"/>
  <c r="AI21" i="759" s="1"/>
  <c r="AA21" i="759" s="1"/>
  <c r="O21" i="759" s="1"/>
  <c r="M21" i="759" s="1"/>
  <c r="AH8" i="760"/>
  <c r="AI8" i="760" s="1"/>
  <c r="AH26" i="760"/>
  <c r="AI26" i="760" s="1"/>
  <c r="AA26" i="760" s="1"/>
  <c r="AE26" i="760" s="1"/>
  <c r="I153" i="760" s="1"/>
  <c r="AH9" i="759"/>
  <c r="AI9" i="759" s="1"/>
  <c r="AA9" i="759" s="1"/>
  <c r="O9" i="759" s="1"/>
  <c r="M9" i="759" s="1"/>
  <c r="AH17" i="759"/>
  <c r="AI17" i="759" s="1"/>
  <c r="AA17" i="759" s="1"/>
  <c r="AE17" i="759" s="1"/>
  <c r="I144" i="759" s="1"/>
  <c r="AH23" i="759"/>
  <c r="AI23" i="759" s="1"/>
  <c r="AA23" i="759" s="1"/>
  <c r="O23" i="759" s="1"/>
  <c r="M23" i="759" s="1"/>
  <c r="D98" i="758"/>
  <c r="AH24" i="759"/>
  <c r="AI24" i="759" s="1"/>
  <c r="AA24" i="759" s="1"/>
  <c r="AE24" i="759" s="1"/>
  <c r="I151" i="759" s="1"/>
  <c r="AH25" i="759"/>
  <c r="AI25" i="759" s="1"/>
  <c r="AA25" i="759" s="1"/>
  <c r="AE25" i="759" s="1"/>
  <c r="I152" i="759" s="1"/>
  <c r="AH26" i="759"/>
  <c r="AI26" i="759" s="1"/>
  <c r="AA26" i="759" s="1"/>
  <c r="AE26" i="759" s="1"/>
  <c r="I153" i="759" s="1"/>
  <c r="AH19" i="759"/>
  <c r="AI19" i="759" s="1"/>
  <c r="AA19" i="759" s="1"/>
  <c r="AE19" i="759" s="1"/>
  <c r="I146" i="759" s="1"/>
  <c r="AH22" i="760"/>
  <c r="AI22" i="760" s="1"/>
  <c r="AA22" i="760" s="1"/>
  <c r="AE22" i="760" s="1"/>
  <c r="I149" i="760" s="1"/>
  <c r="AH29" i="760"/>
  <c r="AI29" i="760" s="1"/>
  <c r="AA29" i="760" s="1"/>
  <c r="O29" i="760" s="1"/>
  <c r="M29" i="760" s="1"/>
  <c r="AH17" i="760"/>
  <c r="AI17" i="760" s="1"/>
  <c r="AA17" i="760" s="1"/>
  <c r="O17" i="760" s="1"/>
  <c r="M17" i="760" s="1"/>
  <c r="AH30" i="759"/>
  <c r="AI30" i="759" s="1"/>
  <c r="AA30" i="759" s="1"/>
  <c r="AE30" i="759" s="1"/>
  <c r="I157" i="759" s="1"/>
  <c r="AH28" i="759"/>
  <c r="AI28" i="759" s="1"/>
  <c r="AA28" i="759" s="1"/>
  <c r="AE28" i="759" s="1"/>
  <c r="I155" i="759" s="1"/>
  <c r="AO63" i="760"/>
  <c r="AB31" i="760" s="1"/>
  <c r="P31" i="760" s="1"/>
  <c r="N31" i="760" s="1"/>
  <c r="F158" i="760" s="1"/>
  <c r="AO55" i="760"/>
  <c r="AB23" i="760" s="1"/>
  <c r="P23" i="760" s="1"/>
  <c r="N23" i="760" s="1"/>
  <c r="F150" i="760" s="1"/>
  <c r="AO47" i="760"/>
  <c r="AB15" i="760" s="1"/>
  <c r="P15" i="760" s="1"/>
  <c r="N15" i="760" s="1"/>
  <c r="F142" i="760" s="1"/>
  <c r="AO62" i="760"/>
  <c r="AB30" i="760" s="1"/>
  <c r="AO54" i="760"/>
  <c r="AB22" i="760" s="1"/>
  <c r="P22" i="760" s="1"/>
  <c r="N22" i="760" s="1"/>
  <c r="F149" i="760" s="1"/>
  <c r="AO46" i="760"/>
  <c r="AB14" i="760" s="1"/>
  <c r="P14" i="760" s="1"/>
  <c r="N14" i="760" s="1"/>
  <c r="F141" i="760" s="1"/>
  <c r="AO61" i="760"/>
  <c r="AB29" i="760" s="1"/>
  <c r="P29" i="760" s="1"/>
  <c r="N29" i="760" s="1"/>
  <c r="F156" i="760" s="1"/>
  <c r="AO53" i="760"/>
  <c r="AB21" i="760" s="1"/>
  <c r="P21" i="760" s="1"/>
  <c r="N21" i="760" s="1"/>
  <c r="F148" i="760" s="1"/>
  <c r="AO45" i="760"/>
  <c r="AB13" i="760" s="1"/>
  <c r="P13" i="760" s="1"/>
  <c r="N13" i="760" s="1"/>
  <c r="F140" i="760" s="1"/>
  <c r="AO59" i="760"/>
  <c r="AB27" i="760" s="1"/>
  <c r="P27" i="760" s="1"/>
  <c r="N27" i="760" s="1"/>
  <c r="F154" i="760" s="1"/>
  <c r="AO51" i="760"/>
  <c r="AB19" i="760" s="1"/>
  <c r="P19" i="760" s="1"/>
  <c r="N19" i="760" s="1"/>
  <c r="F146" i="760" s="1"/>
  <c r="AO43" i="760"/>
  <c r="AB11" i="760" s="1"/>
  <c r="P11" i="760" s="1"/>
  <c r="N11" i="760" s="1"/>
  <c r="F138" i="760" s="1"/>
  <c r="AO58" i="760"/>
  <c r="AB26" i="760" s="1"/>
  <c r="P26" i="760" s="1"/>
  <c r="N26" i="760" s="1"/>
  <c r="F153" i="760" s="1"/>
  <c r="AO42" i="760"/>
  <c r="AB10" i="760" s="1"/>
  <c r="P10" i="760" s="1"/>
  <c r="N10" i="760" s="1"/>
  <c r="F137" i="760" s="1"/>
  <c r="AO57" i="760"/>
  <c r="AB25" i="760" s="1"/>
  <c r="P25" i="760" s="1"/>
  <c r="N25" i="760" s="1"/>
  <c r="F152" i="760" s="1"/>
  <c r="AO41" i="760"/>
  <c r="AB9" i="760" s="1"/>
  <c r="P9" i="760" s="1"/>
  <c r="N9" i="760" s="1"/>
  <c r="F136" i="760" s="1"/>
  <c r="AO56" i="760"/>
  <c r="AB24" i="760" s="1"/>
  <c r="P24" i="760" s="1"/>
  <c r="N24" i="760" s="1"/>
  <c r="F151" i="760" s="1"/>
  <c r="AO40" i="760"/>
  <c r="AB8" i="760" s="1"/>
  <c r="AO52" i="760"/>
  <c r="AB20" i="760" s="1"/>
  <c r="P20" i="760" s="1"/>
  <c r="N20" i="760" s="1"/>
  <c r="F147" i="760" s="1"/>
  <c r="AO50" i="760"/>
  <c r="AB18" i="760" s="1"/>
  <c r="P18" i="760" s="1"/>
  <c r="N18" i="760" s="1"/>
  <c r="F145" i="760" s="1"/>
  <c r="AO48" i="760"/>
  <c r="AB16" i="760" s="1"/>
  <c r="P16" i="760" s="1"/>
  <c r="N16" i="760" s="1"/>
  <c r="F143" i="760" s="1"/>
  <c r="AO60" i="760"/>
  <c r="AB28" i="760" s="1"/>
  <c r="P28" i="760" s="1"/>
  <c r="N28" i="760" s="1"/>
  <c r="F155" i="760" s="1"/>
  <c r="AO49" i="760"/>
  <c r="AB17" i="760" s="1"/>
  <c r="P17" i="760" s="1"/>
  <c r="N17" i="760" s="1"/>
  <c r="F144" i="760" s="1"/>
  <c r="AO44" i="760"/>
  <c r="AB12" i="760" s="1"/>
  <c r="P12" i="760" s="1"/>
  <c r="N12" i="760" s="1"/>
  <c r="F139" i="760" s="1"/>
  <c r="O24" i="760"/>
  <c r="M24" i="760" s="1"/>
  <c r="D98" i="759"/>
  <c r="AH15" i="759"/>
  <c r="AI15" i="759" s="1"/>
  <c r="AA15" i="759" s="1"/>
  <c r="AE15" i="759" s="1"/>
  <c r="I142" i="759" s="1"/>
  <c r="AH11" i="759"/>
  <c r="AI11" i="759" s="1"/>
  <c r="AA11" i="759" s="1"/>
  <c r="AE11" i="759" s="1"/>
  <c r="I138" i="759" s="1"/>
  <c r="AH29" i="759"/>
  <c r="AI29" i="759" s="1"/>
  <c r="AA29" i="759" s="1"/>
  <c r="O29" i="759" s="1"/>
  <c r="M29" i="759" s="1"/>
  <c r="AE27" i="760"/>
  <c r="I154" i="760" s="1"/>
  <c r="O27" i="760"/>
  <c r="M27" i="760" s="1"/>
  <c r="BL21" i="758"/>
  <c r="AF12" i="760"/>
  <c r="BL21" i="760"/>
  <c r="AH8" i="759"/>
  <c r="AI8" i="759" s="1"/>
  <c r="AH16" i="759"/>
  <c r="AI16" i="759" s="1"/>
  <c r="AA16" i="759" s="1"/>
  <c r="AE16" i="759" s="1"/>
  <c r="I143" i="759" s="1"/>
  <c r="AH27" i="759"/>
  <c r="AI27" i="759" s="1"/>
  <c r="AA27" i="759" s="1"/>
  <c r="O27" i="759" s="1"/>
  <c r="M27" i="759" s="1"/>
  <c r="H63" i="760"/>
  <c r="AH10" i="759"/>
  <c r="AI10" i="759" s="1"/>
  <c r="AA10" i="759" s="1"/>
  <c r="AE10" i="759" s="1"/>
  <c r="I137" i="759" s="1"/>
  <c r="AH22" i="759"/>
  <c r="AI22" i="759" s="1"/>
  <c r="AA22" i="759" s="1"/>
  <c r="AE22" i="759" s="1"/>
  <c r="I149" i="759" s="1"/>
  <c r="AO62" i="759"/>
  <c r="AB30" i="759" s="1"/>
  <c r="P30" i="759" s="1"/>
  <c r="N30" i="759" s="1"/>
  <c r="F157" i="759" s="1"/>
  <c r="AO54" i="759"/>
  <c r="AB22" i="759" s="1"/>
  <c r="P22" i="759" s="1"/>
  <c r="N22" i="759" s="1"/>
  <c r="F149" i="759" s="1"/>
  <c r="AO46" i="759"/>
  <c r="AB14" i="759" s="1"/>
  <c r="P14" i="759" s="1"/>
  <c r="N14" i="759" s="1"/>
  <c r="F141" i="759" s="1"/>
  <c r="AO60" i="759"/>
  <c r="AB28" i="759" s="1"/>
  <c r="P28" i="759" s="1"/>
  <c r="N28" i="759" s="1"/>
  <c r="F155" i="759" s="1"/>
  <c r="AO52" i="759"/>
  <c r="AB20" i="759" s="1"/>
  <c r="P20" i="759" s="1"/>
  <c r="N20" i="759" s="1"/>
  <c r="F147" i="759" s="1"/>
  <c r="AO44" i="759"/>
  <c r="AB12" i="759" s="1"/>
  <c r="P12" i="759" s="1"/>
  <c r="N12" i="759" s="1"/>
  <c r="F139" i="759" s="1"/>
  <c r="AO59" i="759"/>
  <c r="AB27" i="759" s="1"/>
  <c r="P27" i="759" s="1"/>
  <c r="N27" i="759" s="1"/>
  <c r="F154" i="759" s="1"/>
  <c r="AO51" i="759"/>
  <c r="AB19" i="759" s="1"/>
  <c r="P19" i="759" s="1"/>
  <c r="N19" i="759" s="1"/>
  <c r="F146" i="759" s="1"/>
  <c r="AO43" i="759"/>
  <c r="AB11" i="759" s="1"/>
  <c r="P11" i="759" s="1"/>
  <c r="N11" i="759" s="1"/>
  <c r="F138" i="759" s="1"/>
  <c r="AO50" i="759"/>
  <c r="AB18" i="759" s="1"/>
  <c r="P18" i="759" s="1"/>
  <c r="N18" i="759" s="1"/>
  <c r="F145" i="759" s="1"/>
  <c r="AO63" i="759"/>
  <c r="AB31" i="759" s="1"/>
  <c r="P31" i="759" s="1"/>
  <c r="N31" i="759" s="1"/>
  <c r="F158" i="759" s="1"/>
  <c r="AO49" i="759"/>
  <c r="AB17" i="759" s="1"/>
  <c r="P17" i="759" s="1"/>
  <c r="N17" i="759" s="1"/>
  <c r="F144" i="759" s="1"/>
  <c r="AO61" i="759"/>
  <c r="AB29" i="759" s="1"/>
  <c r="P29" i="759" s="1"/>
  <c r="N29" i="759" s="1"/>
  <c r="F156" i="759" s="1"/>
  <c r="AO48" i="759"/>
  <c r="AB16" i="759" s="1"/>
  <c r="P16" i="759" s="1"/>
  <c r="N16" i="759" s="1"/>
  <c r="F143" i="759" s="1"/>
  <c r="AO58" i="759"/>
  <c r="AB26" i="759" s="1"/>
  <c r="P26" i="759" s="1"/>
  <c r="N26" i="759" s="1"/>
  <c r="F153" i="759" s="1"/>
  <c r="AO47" i="759"/>
  <c r="AB15" i="759" s="1"/>
  <c r="P15" i="759" s="1"/>
  <c r="N15" i="759" s="1"/>
  <c r="F142" i="759" s="1"/>
  <c r="AO57" i="759"/>
  <c r="AB25" i="759" s="1"/>
  <c r="P25" i="759" s="1"/>
  <c r="N25" i="759" s="1"/>
  <c r="F152" i="759" s="1"/>
  <c r="AO45" i="759"/>
  <c r="AB13" i="759" s="1"/>
  <c r="P13" i="759" s="1"/>
  <c r="N13" i="759" s="1"/>
  <c r="F140" i="759" s="1"/>
  <c r="AO56" i="759"/>
  <c r="AB24" i="759" s="1"/>
  <c r="P24" i="759" s="1"/>
  <c r="N24" i="759" s="1"/>
  <c r="F151" i="759" s="1"/>
  <c r="AO42" i="759"/>
  <c r="AB10" i="759" s="1"/>
  <c r="P10" i="759" s="1"/>
  <c r="N10" i="759" s="1"/>
  <c r="F137" i="759" s="1"/>
  <c r="AO55" i="759"/>
  <c r="AB23" i="759" s="1"/>
  <c r="P23" i="759" s="1"/>
  <c r="N23" i="759" s="1"/>
  <c r="F150" i="759" s="1"/>
  <c r="AO41" i="759"/>
  <c r="AB9" i="759" s="1"/>
  <c r="P9" i="759" s="1"/>
  <c r="N9" i="759" s="1"/>
  <c r="F136" i="759" s="1"/>
  <c r="AO53" i="759"/>
  <c r="AB21" i="759" s="1"/>
  <c r="P21" i="759" s="1"/>
  <c r="N21" i="759" s="1"/>
  <c r="F148" i="759" s="1"/>
  <c r="AO40" i="759"/>
  <c r="AB8" i="759" s="1"/>
  <c r="BL21" i="759"/>
  <c r="AE20" i="759"/>
  <c r="I147" i="759" s="1"/>
  <c r="O20" i="759"/>
  <c r="M20" i="759" s="1"/>
  <c r="H63" i="758"/>
  <c r="O14" i="759"/>
  <c r="M14" i="759" s="1"/>
  <c r="AF11" i="759"/>
  <c r="A12" i="759"/>
  <c r="AH27" i="758"/>
  <c r="AI27" i="758" s="1"/>
  <c r="AA27" i="758" s="1"/>
  <c r="AH19" i="758"/>
  <c r="AI19" i="758" s="1"/>
  <c r="AA19" i="758" s="1"/>
  <c r="AH11" i="758"/>
  <c r="AI11" i="758" s="1"/>
  <c r="AA11" i="758" s="1"/>
  <c r="AH26" i="758"/>
  <c r="AI26" i="758" s="1"/>
  <c r="AA26" i="758" s="1"/>
  <c r="AH18" i="758"/>
  <c r="AI18" i="758" s="1"/>
  <c r="AA18" i="758" s="1"/>
  <c r="AH10" i="758"/>
  <c r="AI10" i="758" s="1"/>
  <c r="AA10" i="758" s="1"/>
  <c r="AH25" i="758"/>
  <c r="AI25" i="758" s="1"/>
  <c r="AA25" i="758" s="1"/>
  <c r="AH17" i="758"/>
  <c r="AI17" i="758" s="1"/>
  <c r="AA17" i="758" s="1"/>
  <c r="AH9" i="758"/>
  <c r="AI9" i="758" s="1"/>
  <c r="AA9" i="758" s="1"/>
  <c r="AH24" i="758"/>
  <c r="AI24" i="758" s="1"/>
  <c r="AA24" i="758" s="1"/>
  <c r="AH16" i="758"/>
  <c r="AI16" i="758" s="1"/>
  <c r="AA16" i="758" s="1"/>
  <c r="AH8" i="758"/>
  <c r="AH29" i="758"/>
  <c r="AI29" i="758" s="1"/>
  <c r="AA29" i="758" s="1"/>
  <c r="AH21" i="758"/>
  <c r="AI21" i="758" s="1"/>
  <c r="AA21" i="758" s="1"/>
  <c r="AH13" i="758"/>
  <c r="AI13" i="758" s="1"/>
  <c r="AA13" i="758" s="1"/>
  <c r="AH23" i="758"/>
  <c r="AI23" i="758" s="1"/>
  <c r="AA23" i="758" s="1"/>
  <c r="AH22" i="758"/>
  <c r="AI22" i="758" s="1"/>
  <c r="AA22" i="758" s="1"/>
  <c r="AH20" i="758"/>
  <c r="AI20" i="758" s="1"/>
  <c r="AA20" i="758" s="1"/>
  <c r="AH15" i="758"/>
  <c r="AI15" i="758" s="1"/>
  <c r="AA15" i="758" s="1"/>
  <c r="AH12" i="758"/>
  <c r="AI12" i="758" s="1"/>
  <c r="AA12" i="758" s="1"/>
  <c r="AH14" i="758"/>
  <c r="AI14" i="758" s="1"/>
  <c r="AA14" i="758" s="1"/>
  <c r="AH31" i="758"/>
  <c r="AI31" i="758" s="1"/>
  <c r="AA31" i="758" s="1"/>
  <c r="AH30" i="758"/>
  <c r="AI30" i="758" s="1"/>
  <c r="AA30" i="758" s="1"/>
  <c r="AH28" i="758"/>
  <c r="AI28" i="758" s="1"/>
  <c r="AA28" i="758" s="1"/>
  <c r="AO63" i="758"/>
  <c r="AB31" i="758" s="1"/>
  <c r="P31" i="758" s="1"/>
  <c r="N31" i="758" s="1"/>
  <c r="F158" i="758" s="1"/>
  <c r="AO55" i="758"/>
  <c r="AB23" i="758" s="1"/>
  <c r="P23" i="758" s="1"/>
  <c r="N23" i="758" s="1"/>
  <c r="F150" i="758" s="1"/>
  <c r="AO47" i="758"/>
  <c r="AB15" i="758" s="1"/>
  <c r="P15" i="758" s="1"/>
  <c r="N15" i="758" s="1"/>
  <c r="F142" i="758" s="1"/>
  <c r="AO62" i="758"/>
  <c r="AB30" i="758" s="1"/>
  <c r="P30" i="758" s="1"/>
  <c r="N30" i="758" s="1"/>
  <c r="F157" i="758" s="1"/>
  <c r="AO54" i="758"/>
  <c r="AB22" i="758" s="1"/>
  <c r="P22" i="758" s="1"/>
  <c r="N22" i="758" s="1"/>
  <c r="F149" i="758" s="1"/>
  <c r="AO46" i="758"/>
  <c r="AB14" i="758" s="1"/>
  <c r="P14" i="758" s="1"/>
  <c r="N14" i="758" s="1"/>
  <c r="F141" i="758" s="1"/>
  <c r="AO61" i="758"/>
  <c r="AB29" i="758" s="1"/>
  <c r="P29" i="758" s="1"/>
  <c r="N29" i="758" s="1"/>
  <c r="F156" i="758" s="1"/>
  <c r="AO53" i="758"/>
  <c r="AB21" i="758" s="1"/>
  <c r="P21" i="758" s="1"/>
  <c r="N21" i="758" s="1"/>
  <c r="F148" i="758" s="1"/>
  <c r="AO45" i="758"/>
  <c r="AB13" i="758" s="1"/>
  <c r="P13" i="758" s="1"/>
  <c r="N13" i="758" s="1"/>
  <c r="F140" i="758" s="1"/>
  <c r="AO59" i="758"/>
  <c r="AB27" i="758" s="1"/>
  <c r="P27" i="758" s="1"/>
  <c r="N27" i="758" s="1"/>
  <c r="F154" i="758" s="1"/>
  <c r="AO51" i="758"/>
  <c r="AB19" i="758" s="1"/>
  <c r="P19" i="758" s="1"/>
  <c r="N19" i="758" s="1"/>
  <c r="F146" i="758" s="1"/>
  <c r="AO43" i="758"/>
  <c r="AB11" i="758" s="1"/>
  <c r="P11" i="758" s="1"/>
  <c r="N11" i="758" s="1"/>
  <c r="F138" i="758" s="1"/>
  <c r="AO52" i="758"/>
  <c r="AB20" i="758" s="1"/>
  <c r="P20" i="758" s="1"/>
  <c r="N20" i="758" s="1"/>
  <c r="F147" i="758" s="1"/>
  <c r="AO50" i="758"/>
  <c r="AB18" i="758" s="1"/>
  <c r="P18" i="758" s="1"/>
  <c r="N18" i="758" s="1"/>
  <c r="F145" i="758" s="1"/>
  <c r="AO49" i="758"/>
  <c r="AB17" i="758" s="1"/>
  <c r="P17" i="758" s="1"/>
  <c r="N17" i="758" s="1"/>
  <c r="F144" i="758" s="1"/>
  <c r="AO48" i="758"/>
  <c r="AB16" i="758" s="1"/>
  <c r="P16" i="758" s="1"/>
  <c r="N16" i="758" s="1"/>
  <c r="F143" i="758" s="1"/>
  <c r="AO57" i="758"/>
  <c r="AB25" i="758" s="1"/>
  <c r="P25" i="758" s="1"/>
  <c r="N25" i="758" s="1"/>
  <c r="F152" i="758" s="1"/>
  <c r="AO41" i="758"/>
  <c r="AB9" i="758" s="1"/>
  <c r="P9" i="758" s="1"/>
  <c r="N9" i="758" s="1"/>
  <c r="F136" i="758" s="1"/>
  <c r="AO42" i="758"/>
  <c r="AB10" i="758" s="1"/>
  <c r="P10" i="758" s="1"/>
  <c r="N10" i="758" s="1"/>
  <c r="F137" i="758" s="1"/>
  <c r="AO58" i="758"/>
  <c r="AB26" i="758" s="1"/>
  <c r="P26" i="758" s="1"/>
  <c r="N26" i="758" s="1"/>
  <c r="F153" i="758" s="1"/>
  <c r="AO40" i="758"/>
  <c r="AB8" i="758" s="1"/>
  <c r="AO60" i="758"/>
  <c r="AB28" i="758" s="1"/>
  <c r="P28" i="758" s="1"/>
  <c r="N28" i="758" s="1"/>
  <c r="F155" i="758" s="1"/>
  <c r="AO56" i="758"/>
  <c r="AB24" i="758" s="1"/>
  <c r="P24" i="758" s="1"/>
  <c r="N24" i="758" s="1"/>
  <c r="F151" i="758" s="1"/>
  <c r="AO44" i="758"/>
  <c r="AB12" i="758" s="1"/>
  <c r="P12" i="758" s="1"/>
  <c r="N12" i="758" s="1"/>
  <c r="F139" i="758" s="1"/>
  <c r="AF12" i="758"/>
  <c r="A13" i="758"/>
  <c r="AF24" i="783" l="1"/>
  <c r="A25" i="783"/>
  <c r="A24" i="782"/>
  <c r="AF23" i="782"/>
  <c r="AF23" i="781"/>
  <c r="A24" i="781"/>
  <c r="AF23" i="780"/>
  <c r="A24" i="780"/>
  <c r="AF23" i="779"/>
  <c r="A24" i="779"/>
  <c r="AF21" i="778"/>
  <c r="A22" i="778"/>
  <c r="A22" i="777"/>
  <c r="AF21" i="777"/>
  <c r="A22" i="776"/>
  <c r="AF21" i="776"/>
  <c r="AF21" i="775"/>
  <c r="A22" i="775"/>
  <c r="B68" i="774"/>
  <c r="A20" i="774"/>
  <c r="AF19" i="774"/>
  <c r="AF22" i="773"/>
  <c r="A23" i="773"/>
  <c r="M66" i="772"/>
  <c r="A22" i="772"/>
  <c r="AF21" i="772"/>
  <c r="B66" i="772"/>
  <c r="C39" i="772"/>
  <c r="B67" i="772" s="1"/>
  <c r="M66" i="771"/>
  <c r="C34" i="767"/>
  <c r="C34" i="766"/>
  <c r="C34" i="768"/>
  <c r="M66" i="770"/>
  <c r="A18" i="771"/>
  <c r="AF17" i="771"/>
  <c r="B66" i="771"/>
  <c r="C39" i="771"/>
  <c r="B67" i="771" s="1"/>
  <c r="AF18" i="770"/>
  <c r="A19" i="770"/>
  <c r="C39" i="770"/>
  <c r="B67" i="770" s="1"/>
  <c r="B66" i="770"/>
  <c r="E33" i="769"/>
  <c r="B39" i="769"/>
  <c r="C34" i="769"/>
  <c r="K64" i="769"/>
  <c r="L39" i="769"/>
  <c r="L64" i="769" s="1"/>
  <c r="AF17" i="769"/>
  <c r="A18" i="769"/>
  <c r="L39" i="768"/>
  <c r="L64" i="768" s="1"/>
  <c r="K64" i="768"/>
  <c r="A19" i="768"/>
  <c r="AF18" i="768"/>
  <c r="B39" i="768"/>
  <c r="E33" i="768"/>
  <c r="E33" i="767"/>
  <c r="B39" i="767"/>
  <c r="L39" i="767"/>
  <c r="L64" i="767" s="1"/>
  <c r="K64" i="767"/>
  <c r="AF18" i="767"/>
  <c r="A19" i="767"/>
  <c r="E33" i="766"/>
  <c r="B39" i="766"/>
  <c r="AF19" i="766"/>
  <c r="A20" i="766"/>
  <c r="K64" i="766"/>
  <c r="L39" i="766"/>
  <c r="L64" i="766" s="1"/>
  <c r="M66" i="766" s="1"/>
  <c r="AF17" i="764"/>
  <c r="A18" i="764"/>
  <c r="B135" i="764"/>
  <c r="B159" i="764" s="1"/>
  <c r="B33" i="764"/>
  <c r="F74" i="764"/>
  <c r="F99" i="764" s="1"/>
  <c r="K39" i="764"/>
  <c r="C135" i="764"/>
  <c r="C159" i="764" s="1"/>
  <c r="D103" i="764"/>
  <c r="T8" i="764"/>
  <c r="E8" i="764"/>
  <c r="C33" i="764"/>
  <c r="O3" i="764" s="1"/>
  <c r="A17" i="763"/>
  <c r="AF16" i="763"/>
  <c r="E135" i="763"/>
  <c r="E159" i="763" s="1"/>
  <c r="M33" i="763"/>
  <c r="C8" i="763"/>
  <c r="B8" i="763"/>
  <c r="M8" i="762"/>
  <c r="O33" i="762"/>
  <c r="I135" i="762"/>
  <c r="AE33" i="762"/>
  <c r="AF16" i="762"/>
  <c r="A17" i="762"/>
  <c r="A15" i="761"/>
  <c r="AF14" i="761"/>
  <c r="F135" i="761"/>
  <c r="F159" i="761" s="1"/>
  <c r="N33" i="761"/>
  <c r="O33" i="761"/>
  <c r="M8" i="761"/>
  <c r="AE33" i="761"/>
  <c r="I135" i="761"/>
  <c r="AE31" i="759"/>
  <c r="I158" i="759" s="1"/>
  <c r="AE23" i="760"/>
  <c r="I150" i="760" s="1"/>
  <c r="O21" i="760"/>
  <c r="M21" i="760" s="1"/>
  <c r="C21" i="760" s="1"/>
  <c r="AE9" i="759"/>
  <c r="I136" i="759" s="1"/>
  <c r="O28" i="760"/>
  <c r="M28" i="760" s="1"/>
  <c r="C28" i="760" s="1"/>
  <c r="O19" i="760"/>
  <c r="M19" i="760" s="1"/>
  <c r="C19" i="760" s="1"/>
  <c r="O13" i="760"/>
  <c r="M13" i="760" s="1"/>
  <c r="B13" i="760" s="1"/>
  <c r="AE27" i="759"/>
  <c r="I154" i="759" s="1"/>
  <c r="AE21" i="759"/>
  <c r="I148" i="759" s="1"/>
  <c r="AG12" i="760"/>
  <c r="O25" i="759"/>
  <c r="M25" i="759" s="1"/>
  <c r="E152" i="759" s="1"/>
  <c r="AE9" i="760"/>
  <c r="I136" i="760" s="1"/>
  <c r="O22" i="760"/>
  <c r="M22" i="760" s="1"/>
  <c r="E149" i="760" s="1"/>
  <c r="O24" i="759"/>
  <c r="M24" i="759" s="1"/>
  <c r="C24" i="759" s="1"/>
  <c r="O12" i="760"/>
  <c r="M12" i="760" s="1"/>
  <c r="E139" i="760" s="1"/>
  <c r="AE12" i="760"/>
  <c r="I139" i="760" s="1"/>
  <c r="O18" i="760"/>
  <c r="M18" i="760" s="1"/>
  <c r="C18" i="760" s="1"/>
  <c r="O22" i="759"/>
  <c r="M22" i="759" s="1"/>
  <c r="C22" i="759" s="1"/>
  <c r="O16" i="759"/>
  <c r="M16" i="759" s="1"/>
  <c r="C16" i="759" s="1"/>
  <c r="AG22" i="759"/>
  <c r="O20" i="760"/>
  <c r="M20" i="760" s="1"/>
  <c r="B20" i="760" s="1"/>
  <c r="AG21" i="760"/>
  <c r="AG15" i="760"/>
  <c r="O12" i="759"/>
  <c r="M12" i="759" s="1"/>
  <c r="E139" i="759" s="1"/>
  <c r="O31" i="760"/>
  <c r="M31" i="760" s="1"/>
  <c r="E158" i="760" s="1"/>
  <c r="O25" i="760"/>
  <c r="M25" i="760" s="1"/>
  <c r="E152" i="760" s="1"/>
  <c r="AG29" i="760"/>
  <c r="AG14" i="759"/>
  <c r="O19" i="759"/>
  <c r="M19" i="759" s="1"/>
  <c r="B19" i="759" s="1"/>
  <c r="AG9" i="760"/>
  <c r="O15" i="760"/>
  <c r="M15" i="760" s="1"/>
  <c r="B15" i="760" s="1"/>
  <c r="AE16" i="760"/>
  <c r="I143" i="760" s="1"/>
  <c r="O14" i="760"/>
  <c r="M14" i="760" s="1"/>
  <c r="E141" i="760" s="1"/>
  <c r="O26" i="759"/>
  <c r="M26" i="759" s="1"/>
  <c r="C26" i="759" s="1"/>
  <c r="O26" i="760"/>
  <c r="M26" i="760" s="1"/>
  <c r="C26" i="760" s="1"/>
  <c r="O30" i="759"/>
  <c r="M30" i="759" s="1"/>
  <c r="E157" i="759" s="1"/>
  <c r="AG16" i="760"/>
  <c r="O28" i="759"/>
  <c r="M28" i="759" s="1"/>
  <c r="C28" i="759" s="1"/>
  <c r="AE13" i="759"/>
  <c r="I140" i="759" s="1"/>
  <c r="O17" i="759"/>
  <c r="M17" i="759" s="1"/>
  <c r="C17" i="759" s="1"/>
  <c r="AG20" i="759"/>
  <c r="O10" i="760"/>
  <c r="M10" i="760" s="1"/>
  <c r="E137" i="760" s="1"/>
  <c r="AG25" i="760"/>
  <c r="AG27" i="760"/>
  <c r="O11" i="760"/>
  <c r="M11" i="760" s="1"/>
  <c r="E138" i="760" s="1"/>
  <c r="O18" i="759"/>
  <c r="M18" i="759" s="1"/>
  <c r="B18" i="759" s="1"/>
  <c r="AG17" i="760"/>
  <c r="AH32" i="760"/>
  <c r="AG26" i="759"/>
  <c r="AG18" i="760"/>
  <c r="AG9" i="759"/>
  <c r="AE29" i="760"/>
  <c r="I156" i="760" s="1"/>
  <c r="AG13" i="760"/>
  <c r="AG16" i="759"/>
  <c r="AG27" i="759"/>
  <c r="O11" i="759"/>
  <c r="M11" i="759" s="1"/>
  <c r="B11" i="759" s="1"/>
  <c r="AG28" i="759"/>
  <c r="AG24" i="759"/>
  <c r="AE23" i="759"/>
  <c r="I150" i="759" s="1"/>
  <c r="AG23" i="760"/>
  <c r="AE17" i="760"/>
  <c r="I144" i="760" s="1"/>
  <c r="AG11" i="759"/>
  <c r="AG21" i="759"/>
  <c r="AH32" i="759"/>
  <c r="AG31" i="760"/>
  <c r="AG20" i="760"/>
  <c r="AG15" i="759"/>
  <c r="AG24" i="760"/>
  <c r="O15" i="759"/>
  <c r="M15" i="759" s="1"/>
  <c r="C15" i="759" s="1"/>
  <c r="E156" i="760"/>
  <c r="C29" i="760"/>
  <c r="B29" i="760"/>
  <c r="AG13" i="759"/>
  <c r="O10" i="759"/>
  <c r="M10" i="759" s="1"/>
  <c r="C10" i="759" s="1"/>
  <c r="AG12" i="759"/>
  <c r="AG10" i="760"/>
  <c r="AG28" i="760"/>
  <c r="E154" i="760"/>
  <c r="B27" i="760"/>
  <c r="C27" i="760"/>
  <c r="AB33" i="760"/>
  <c r="P8" i="760"/>
  <c r="A14" i="760"/>
  <c r="AF13" i="760"/>
  <c r="AG22" i="760"/>
  <c r="AE29" i="759"/>
  <c r="I156" i="759" s="1"/>
  <c r="E150" i="760"/>
  <c r="C23" i="760"/>
  <c r="B23" i="760"/>
  <c r="E136" i="760"/>
  <c r="B9" i="760"/>
  <c r="C9" i="760"/>
  <c r="AG11" i="760"/>
  <c r="AG25" i="759"/>
  <c r="AG14" i="760"/>
  <c r="AG18" i="759"/>
  <c r="AG26" i="760"/>
  <c r="AG19" i="760"/>
  <c r="E143" i="760"/>
  <c r="B16" i="760"/>
  <c r="C16" i="760"/>
  <c r="E144" i="760"/>
  <c r="C17" i="760"/>
  <c r="B17" i="760"/>
  <c r="E151" i="760"/>
  <c r="C24" i="760"/>
  <c r="B24" i="760"/>
  <c r="AI32" i="760"/>
  <c r="AA8" i="760"/>
  <c r="P30" i="760"/>
  <c r="N30" i="760" s="1"/>
  <c r="AG30" i="760"/>
  <c r="E148" i="759"/>
  <c r="C21" i="759"/>
  <c r="B21" i="759"/>
  <c r="E140" i="759"/>
  <c r="C13" i="759"/>
  <c r="B13" i="759"/>
  <c r="AG29" i="759"/>
  <c r="B26" i="759"/>
  <c r="E151" i="759"/>
  <c r="AI32" i="759"/>
  <c r="AA8" i="759"/>
  <c r="AG31" i="759"/>
  <c r="E158" i="759"/>
  <c r="C31" i="759"/>
  <c r="B31" i="759"/>
  <c r="AG17" i="759"/>
  <c r="AG10" i="759"/>
  <c r="AB33" i="759"/>
  <c r="P8" i="759"/>
  <c r="C29" i="759"/>
  <c r="B29" i="759"/>
  <c r="E156" i="759"/>
  <c r="AG23" i="759"/>
  <c r="A13" i="759"/>
  <c r="AF12" i="759"/>
  <c r="AG30" i="759"/>
  <c r="C9" i="759"/>
  <c r="E136" i="759"/>
  <c r="B9" i="759"/>
  <c r="E147" i="759"/>
  <c r="C20" i="759"/>
  <c r="B20" i="759"/>
  <c r="E154" i="759"/>
  <c r="C27" i="759"/>
  <c r="B27" i="759"/>
  <c r="AG19" i="759"/>
  <c r="C23" i="759"/>
  <c r="B23" i="759"/>
  <c r="E150" i="759"/>
  <c r="E141" i="759"/>
  <c r="C14" i="759"/>
  <c r="B14" i="759"/>
  <c r="AB33" i="758"/>
  <c r="P8" i="758"/>
  <c r="AG28" i="758"/>
  <c r="AE28" i="758"/>
  <c r="I155" i="758" s="1"/>
  <c r="O28" i="758"/>
  <c r="M28" i="758" s="1"/>
  <c r="AE23" i="758"/>
  <c r="I150" i="758" s="1"/>
  <c r="O23" i="758"/>
  <c r="M23" i="758" s="1"/>
  <c r="AG23" i="758"/>
  <c r="AE17" i="758"/>
  <c r="I144" i="758" s="1"/>
  <c r="O17" i="758"/>
  <c r="M17" i="758" s="1"/>
  <c r="AG17" i="758"/>
  <c r="A14" i="758"/>
  <c r="AF13" i="758"/>
  <c r="AG30" i="758"/>
  <c r="AE30" i="758"/>
  <c r="I157" i="758" s="1"/>
  <c r="O30" i="758"/>
  <c r="M30" i="758" s="1"/>
  <c r="AG13" i="758"/>
  <c r="AE13" i="758"/>
  <c r="I140" i="758" s="1"/>
  <c r="O13" i="758"/>
  <c r="M13" i="758" s="1"/>
  <c r="AE25" i="758"/>
  <c r="I152" i="758" s="1"/>
  <c r="O25" i="758"/>
  <c r="M25" i="758" s="1"/>
  <c r="AG25" i="758"/>
  <c r="AE21" i="758"/>
  <c r="I148" i="758" s="1"/>
  <c r="O21" i="758"/>
  <c r="M21" i="758" s="1"/>
  <c r="AG21" i="758"/>
  <c r="AE10" i="758"/>
  <c r="I137" i="758" s="1"/>
  <c r="O10" i="758"/>
  <c r="M10" i="758" s="1"/>
  <c r="AG10" i="758"/>
  <c r="AG14" i="758"/>
  <c r="AE14" i="758"/>
  <c r="I141" i="758" s="1"/>
  <c r="O14" i="758"/>
  <c r="M14" i="758" s="1"/>
  <c r="AE29" i="758"/>
  <c r="I156" i="758" s="1"/>
  <c r="O29" i="758"/>
  <c r="M29" i="758" s="1"/>
  <c r="AG29" i="758"/>
  <c r="AE18" i="758"/>
  <c r="I145" i="758" s="1"/>
  <c r="O18" i="758"/>
  <c r="M18" i="758" s="1"/>
  <c r="AG18" i="758"/>
  <c r="AE31" i="758"/>
  <c r="I158" i="758" s="1"/>
  <c r="O31" i="758"/>
  <c r="M31" i="758" s="1"/>
  <c r="AG31" i="758"/>
  <c r="AG12" i="758"/>
  <c r="O12" i="758"/>
  <c r="M12" i="758" s="1"/>
  <c r="AE12" i="758"/>
  <c r="I139" i="758" s="1"/>
  <c r="AH32" i="758"/>
  <c r="AI8" i="758"/>
  <c r="AG26" i="758"/>
  <c r="AE26" i="758"/>
  <c r="I153" i="758" s="1"/>
  <c r="O26" i="758"/>
  <c r="M26" i="758" s="1"/>
  <c r="AE15" i="758"/>
  <c r="I142" i="758" s="1"/>
  <c r="O15" i="758"/>
  <c r="M15" i="758" s="1"/>
  <c r="AG15" i="758"/>
  <c r="AG16" i="758"/>
  <c r="AE16" i="758"/>
  <c r="I143" i="758" s="1"/>
  <c r="O16" i="758"/>
  <c r="M16" i="758" s="1"/>
  <c r="AE11" i="758"/>
  <c r="I138" i="758" s="1"/>
  <c r="O11" i="758"/>
  <c r="M11" i="758" s="1"/>
  <c r="AG11" i="758"/>
  <c r="O20" i="758"/>
  <c r="M20" i="758" s="1"/>
  <c r="AG20" i="758"/>
  <c r="AE20" i="758"/>
  <c r="I147" i="758" s="1"/>
  <c r="AG24" i="758"/>
  <c r="AE24" i="758"/>
  <c r="I151" i="758" s="1"/>
  <c r="O24" i="758"/>
  <c r="M24" i="758" s="1"/>
  <c r="AE19" i="758"/>
  <c r="I146" i="758" s="1"/>
  <c r="AG19" i="758"/>
  <c r="O19" i="758"/>
  <c r="M19" i="758" s="1"/>
  <c r="AG22" i="758"/>
  <c r="AE22" i="758"/>
  <c r="I149" i="758" s="1"/>
  <c r="O22" i="758"/>
  <c r="M22" i="758" s="1"/>
  <c r="AG9" i="758"/>
  <c r="AE9" i="758"/>
  <c r="I136" i="758" s="1"/>
  <c r="O9" i="758"/>
  <c r="M9" i="758" s="1"/>
  <c r="AE27" i="758"/>
  <c r="I154" i="758" s="1"/>
  <c r="O27" i="758"/>
  <c r="M27" i="758" s="1"/>
  <c r="AG27" i="758"/>
  <c r="A26" i="783" l="1"/>
  <c r="AF25" i="783"/>
  <c r="A25" i="782"/>
  <c r="AF24" i="782"/>
  <c r="A25" i="781"/>
  <c r="AF24" i="781"/>
  <c r="A25" i="780"/>
  <c r="AF24" i="780"/>
  <c r="AF24" i="779"/>
  <c r="A25" i="779"/>
  <c r="AF22" i="778"/>
  <c r="A23" i="778"/>
  <c r="AF22" i="777"/>
  <c r="A23" i="777"/>
  <c r="AF22" i="776"/>
  <c r="A23" i="776"/>
  <c r="AF22" i="775"/>
  <c r="A23" i="775"/>
  <c r="A21" i="774"/>
  <c r="AF20" i="774"/>
  <c r="AF23" i="773"/>
  <c r="A24" i="773"/>
  <c r="B68" i="772"/>
  <c r="AF22" i="772"/>
  <c r="A23" i="772"/>
  <c r="B68" i="771"/>
  <c r="M66" i="769"/>
  <c r="M66" i="768"/>
  <c r="M66" i="767"/>
  <c r="B68" i="770"/>
  <c r="AF18" i="771"/>
  <c r="A19" i="771"/>
  <c r="A20" i="770"/>
  <c r="AF19" i="770"/>
  <c r="A19" i="769"/>
  <c r="AF18" i="769"/>
  <c r="C39" i="769"/>
  <c r="B67" i="769" s="1"/>
  <c r="B66" i="769"/>
  <c r="AF19" i="768"/>
  <c r="A20" i="768"/>
  <c r="C39" i="768"/>
  <c r="B67" i="768" s="1"/>
  <c r="B66" i="768"/>
  <c r="A20" i="767"/>
  <c r="AF19" i="767"/>
  <c r="B66" i="767"/>
  <c r="C39" i="767"/>
  <c r="B67" i="767" s="1"/>
  <c r="B68" i="767" s="1"/>
  <c r="A21" i="766"/>
  <c r="AF20" i="766"/>
  <c r="B66" i="766"/>
  <c r="C39" i="766"/>
  <c r="B67" i="766" s="1"/>
  <c r="K64" i="764"/>
  <c r="L39" i="764"/>
  <c r="L64" i="764" s="1"/>
  <c r="C34" i="764"/>
  <c r="E33" i="764"/>
  <c r="B39" i="764"/>
  <c r="A19" i="764"/>
  <c r="AF18" i="764"/>
  <c r="AF17" i="763"/>
  <c r="A18" i="763"/>
  <c r="B135" i="763"/>
  <c r="B159" i="763" s="1"/>
  <c r="B33" i="763"/>
  <c r="F74" i="763"/>
  <c r="F99" i="763" s="1"/>
  <c r="K39" i="763"/>
  <c r="C135" i="763"/>
  <c r="C159" i="763" s="1"/>
  <c r="C33" i="763"/>
  <c r="O3" i="763" s="1"/>
  <c r="D103" i="763"/>
  <c r="E8" i="763"/>
  <c r="T8" i="763"/>
  <c r="A18" i="762"/>
  <c r="AF17" i="762"/>
  <c r="E135" i="762"/>
  <c r="E159" i="762" s="1"/>
  <c r="M33" i="762"/>
  <c r="C8" i="762"/>
  <c r="B8" i="762"/>
  <c r="E135" i="761"/>
  <c r="E159" i="761" s="1"/>
  <c r="M33" i="761"/>
  <c r="C8" i="761"/>
  <c r="B8" i="761"/>
  <c r="A16" i="761"/>
  <c r="AF15" i="761"/>
  <c r="E155" i="760"/>
  <c r="E146" i="759"/>
  <c r="B12" i="760"/>
  <c r="B139" i="760" s="1"/>
  <c r="C13" i="760"/>
  <c r="K44" i="760" s="1"/>
  <c r="L44" i="760" s="1"/>
  <c r="B21" i="760"/>
  <c r="E140" i="760"/>
  <c r="C14" i="760"/>
  <c r="E14" i="760" s="1"/>
  <c r="B45" i="760" s="1"/>
  <c r="C45" i="760" s="1"/>
  <c r="E146" i="760"/>
  <c r="B22" i="759"/>
  <c r="B149" i="759" s="1"/>
  <c r="B14" i="760"/>
  <c r="B141" i="760" s="1"/>
  <c r="E148" i="760"/>
  <c r="B25" i="760"/>
  <c r="F91" i="760" s="1"/>
  <c r="C25" i="760"/>
  <c r="D120" i="760" s="1"/>
  <c r="B28" i="760"/>
  <c r="F94" i="760" s="1"/>
  <c r="B11" i="760"/>
  <c r="B138" i="760" s="1"/>
  <c r="B31" i="760"/>
  <c r="B158" i="760" s="1"/>
  <c r="C31" i="760"/>
  <c r="D126" i="760" s="1"/>
  <c r="E149" i="759"/>
  <c r="C11" i="759"/>
  <c r="T11" i="759" s="1"/>
  <c r="E138" i="759"/>
  <c r="C20" i="760"/>
  <c r="K51" i="760" s="1"/>
  <c r="L51" i="760" s="1"/>
  <c r="C12" i="760"/>
  <c r="C139" i="760" s="1"/>
  <c r="B26" i="760"/>
  <c r="B153" i="760" s="1"/>
  <c r="E153" i="760"/>
  <c r="B19" i="760"/>
  <c r="F85" i="760" s="1"/>
  <c r="C19" i="759"/>
  <c r="C146" i="759" s="1"/>
  <c r="B24" i="759"/>
  <c r="F90" i="759" s="1"/>
  <c r="E153" i="759"/>
  <c r="E143" i="759"/>
  <c r="B16" i="759"/>
  <c r="B143" i="759" s="1"/>
  <c r="B25" i="759"/>
  <c r="B152" i="759" s="1"/>
  <c r="B22" i="760"/>
  <c r="B149" i="760" s="1"/>
  <c r="C25" i="759"/>
  <c r="C152" i="759" s="1"/>
  <c r="C22" i="760"/>
  <c r="C149" i="760" s="1"/>
  <c r="B15" i="759"/>
  <c r="B142" i="759" s="1"/>
  <c r="B18" i="760"/>
  <c r="B145" i="760" s="1"/>
  <c r="E144" i="759"/>
  <c r="E142" i="759"/>
  <c r="E147" i="760"/>
  <c r="E145" i="760"/>
  <c r="B28" i="759"/>
  <c r="B155" i="759" s="1"/>
  <c r="C18" i="759"/>
  <c r="K49" i="759" s="1"/>
  <c r="L49" i="759" s="1"/>
  <c r="E155" i="759"/>
  <c r="B30" i="759"/>
  <c r="B157" i="759" s="1"/>
  <c r="C12" i="759"/>
  <c r="K43" i="759" s="1"/>
  <c r="L43" i="759" s="1"/>
  <c r="B10" i="760"/>
  <c r="B137" i="760" s="1"/>
  <c r="C15" i="760"/>
  <c r="K46" i="760" s="1"/>
  <c r="L46" i="760" s="1"/>
  <c r="C30" i="759"/>
  <c r="K61" i="759" s="1"/>
  <c r="L61" i="759" s="1"/>
  <c r="B12" i="759"/>
  <c r="B139" i="759" s="1"/>
  <c r="C10" i="760"/>
  <c r="D105" i="760" s="1"/>
  <c r="E142" i="760"/>
  <c r="E145" i="759"/>
  <c r="B17" i="759"/>
  <c r="B144" i="759" s="1"/>
  <c r="C11" i="760"/>
  <c r="K42" i="760" s="1"/>
  <c r="L42" i="760" s="1"/>
  <c r="E137" i="759"/>
  <c r="B10" i="759"/>
  <c r="B137" i="759" s="1"/>
  <c r="F157" i="760"/>
  <c r="C30" i="760"/>
  <c r="B30" i="760"/>
  <c r="K45" i="760"/>
  <c r="L45" i="760" s="1"/>
  <c r="B150" i="760"/>
  <c r="F89" i="760"/>
  <c r="F87" i="760"/>
  <c r="B148" i="760"/>
  <c r="D118" i="760"/>
  <c r="C150" i="760"/>
  <c r="E23" i="760"/>
  <c r="B54" i="760" s="1"/>
  <c r="C54" i="760" s="1"/>
  <c r="T23" i="760"/>
  <c r="K54" i="760"/>
  <c r="L54" i="760" s="1"/>
  <c r="D123" i="760"/>
  <c r="E28" i="760"/>
  <c r="B59" i="760" s="1"/>
  <c r="C59" i="760" s="1"/>
  <c r="C155" i="760"/>
  <c r="T28" i="760"/>
  <c r="K59" i="760"/>
  <c r="L59" i="760" s="1"/>
  <c r="C151" i="760"/>
  <c r="E24" i="760"/>
  <c r="B55" i="760" s="1"/>
  <c r="C55" i="760" s="1"/>
  <c r="T24" i="760"/>
  <c r="K55" i="760"/>
  <c r="L55" i="760" s="1"/>
  <c r="D119" i="760"/>
  <c r="P33" i="760"/>
  <c r="N8" i="760"/>
  <c r="D116" i="760"/>
  <c r="C148" i="760"/>
  <c r="T21" i="760"/>
  <c r="E21" i="760"/>
  <c r="B52" i="760" s="1"/>
  <c r="C52" i="760" s="1"/>
  <c r="K52" i="760"/>
  <c r="L52" i="760" s="1"/>
  <c r="B144" i="760"/>
  <c r="F83" i="760"/>
  <c r="C153" i="760"/>
  <c r="K57" i="760"/>
  <c r="L57" i="760" s="1"/>
  <c r="D121" i="760"/>
  <c r="T26" i="760"/>
  <c r="E26" i="760"/>
  <c r="B57" i="760" s="1"/>
  <c r="C57" i="760" s="1"/>
  <c r="C154" i="760"/>
  <c r="D122" i="760"/>
  <c r="T27" i="760"/>
  <c r="K58" i="760"/>
  <c r="L58" i="760" s="1"/>
  <c r="E27" i="760"/>
  <c r="B58" i="760" s="1"/>
  <c r="C58" i="760" s="1"/>
  <c r="B156" i="760"/>
  <c r="F95" i="760"/>
  <c r="C145" i="760"/>
  <c r="K49" i="760"/>
  <c r="L49" i="760" s="1"/>
  <c r="T18" i="760"/>
  <c r="E18" i="760"/>
  <c r="B49" i="760" s="1"/>
  <c r="C49" i="760" s="1"/>
  <c r="D113" i="760"/>
  <c r="F81" i="760"/>
  <c r="B142" i="760"/>
  <c r="D112" i="760"/>
  <c r="C144" i="760"/>
  <c r="K48" i="760"/>
  <c r="L48" i="760" s="1"/>
  <c r="T17" i="760"/>
  <c r="E17" i="760"/>
  <c r="B48" i="760" s="1"/>
  <c r="C48" i="760" s="1"/>
  <c r="F77" i="760"/>
  <c r="B140" i="760"/>
  <c r="F79" i="760"/>
  <c r="C146" i="760"/>
  <c r="D114" i="760"/>
  <c r="E19" i="760"/>
  <c r="B50" i="760" s="1"/>
  <c r="C50" i="760" s="1"/>
  <c r="T19" i="760"/>
  <c r="K50" i="760"/>
  <c r="L50" i="760" s="1"/>
  <c r="B154" i="760"/>
  <c r="F93" i="760"/>
  <c r="D124" i="760"/>
  <c r="C156" i="760"/>
  <c r="K60" i="760"/>
  <c r="L60" i="760" s="1"/>
  <c r="E29" i="760"/>
  <c r="B60" i="760" s="1"/>
  <c r="C60" i="760" s="1"/>
  <c r="T29" i="760"/>
  <c r="AA33" i="760"/>
  <c r="AE8" i="760"/>
  <c r="O8" i="760"/>
  <c r="M8" i="760" s="1"/>
  <c r="AG8" i="760"/>
  <c r="AG32" i="760" s="1"/>
  <c r="C143" i="760"/>
  <c r="D111" i="760"/>
  <c r="T16" i="760"/>
  <c r="E16" i="760"/>
  <c r="B47" i="760" s="1"/>
  <c r="C47" i="760" s="1"/>
  <c r="K47" i="760"/>
  <c r="L47" i="760" s="1"/>
  <c r="B143" i="760"/>
  <c r="F82" i="760"/>
  <c r="E25" i="760"/>
  <c r="B56" i="760" s="1"/>
  <c r="C56" i="760" s="1"/>
  <c r="B136" i="760"/>
  <c r="F75" i="760"/>
  <c r="AF14" i="760"/>
  <c r="A15" i="760"/>
  <c r="B147" i="760"/>
  <c r="F86" i="760"/>
  <c r="B151" i="760"/>
  <c r="F90" i="760"/>
  <c r="C136" i="760"/>
  <c r="D104" i="760"/>
  <c r="K40" i="760"/>
  <c r="L40" i="760" s="1"/>
  <c r="E9" i="760"/>
  <c r="B40" i="760" s="1"/>
  <c r="C40" i="760" s="1"/>
  <c r="T9" i="760"/>
  <c r="C141" i="759"/>
  <c r="D109" i="759"/>
  <c r="T14" i="759"/>
  <c r="E14" i="759"/>
  <c r="B45" i="759" s="1"/>
  <c r="C45" i="759" s="1"/>
  <c r="K45" i="759"/>
  <c r="L45" i="759" s="1"/>
  <c r="D115" i="759"/>
  <c r="C147" i="759"/>
  <c r="T20" i="759"/>
  <c r="E20" i="759"/>
  <c r="B51" i="759" s="1"/>
  <c r="C51" i="759" s="1"/>
  <c r="K51" i="759"/>
  <c r="L51" i="759" s="1"/>
  <c r="C144" i="759"/>
  <c r="K48" i="759"/>
  <c r="L48" i="759" s="1"/>
  <c r="D112" i="759"/>
  <c r="T17" i="759"/>
  <c r="E17" i="759"/>
  <c r="B48" i="759" s="1"/>
  <c r="C48" i="759" s="1"/>
  <c r="D121" i="759"/>
  <c r="E26" i="759"/>
  <c r="B57" i="759" s="1"/>
  <c r="C57" i="759" s="1"/>
  <c r="C153" i="759"/>
  <c r="K57" i="759"/>
  <c r="L57" i="759" s="1"/>
  <c r="T26" i="759"/>
  <c r="K44" i="759"/>
  <c r="L44" i="759" s="1"/>
  <c r="C140" i="759"/>
  <c r="T13" i="759"/>
  <c r="E13" i="759"/>
  <c r="B44" i="759" s="1"/>
  <c r="C44" i="759" s="1"/>
  <c r="D108" i="759"/>
  <c r="B146" i="759"/>
  <c r="F85" i="759"/>
  <c r="B154" i="759"/>
  <c r="F93" i="759"/>
  <c r="AE8" i="759"/>
  <c r="O8" i="759"/>
  <c r="AG8" i="759"/>
  <c r="AG32" i="759" s="1"/>
  <c r="AA33" i="759"/>
  <c r="T27" i="759"/>
  <c r="E27" i="759"/>
  <c r="B58" i="759" s="1"/>
  <c r="C58" i="759" s="1"/>
  <c r="C154" i="759"/>
  <c r="K58" i="759"/>
  <c r="L58" i="759" s="1"/>
  <c r="D122" i="759"/>
  <c r="B136" i="759"/>
  <c r="F75" i="759"/>
  <c r="AF13" i="759"/>
  <c r="A14" i="759"/>
  <c r="B158" i="759"/>
  <c r="F97" i="759"/>
  <c r="B148" i="759"/>
  <c r="F87" i="759"/>
  <c r="D123" i="759"/>
  <c r="C155" i="759"/>
  <c r="E28" i="759"/>
  <c r="B59" i="759" s="1"/>
  <c r="C59" i="759" s="1"/>
  <c r="T28" i="759"/>
  <c r="K59" i="759"/>
  <c r="L59" i="759" s="1"/>
  <c r="T31" i="759"/>
  <c r="E31" i="759"/>
  <c r="B62" i="759" s="1"/>
  <c r="C62" i="759" s="1"/>
  <c r="D126" i="759"/>
  <c r="C158" i="759"/>
  <c r="K62" i="759"/>
  <c r="L62" i="759" s="1"/>
  <c r="B151" i="759"/>
  <c r="C148" i="759"/>
  <c r="D116" i="759"/>
  <c r="K52" i="759"/>
  <c r="L52" i="759" s="1"/>
  <c r="E21" i="759"/>
  <c r="B52" i="759" s="1"/>
  <c r="C52" i="759" s="1"/>
  <c r="T21" i="759"/>
  <c r="K40" i="759"/>
  <c r="L40" i="759" s="1"/>
  <c r="D104" i="759"/>
  <c r="C136" i="759"/>
  <c r="T9" i="759"/>
  <c r="E9" i="759"/>
  <c r="B40" i="759" s="1"/>
  <c r="C40" i="759" s="1"/>
  <c r="F95" i="759"/>
  <c r="B156" i="759"/>
  <c r="B145" i="759"/>
  <c r="F84" i="759"/>
  <c r="D105" i="759"/>
  <c r="K41" i="759"/>
  <c r="L41" i="759" s="1"/>
  <c r="T10" i="759"/>
  <c r="C137" i="759"/>
  <c r="E10" i="759"/>
  <c r="B41" i="759" s="1"/>
  <c r="C41" i="759" s="1"/>
  <c r="T29" i="759"/>
  <c r="E29" i="759"/>
  <c r="B60" i="759" s="1"/>
  <c r="C60" i="759" s="1"/>
  <c r="C156" i="759"/>
  <c r="D124" i="759"/>
  <c r="K60" i="759"/>
  <c r="L60" i="759" s="1"/>
  <c r="C151" i="759"/>
  <c r="D119" i="759"/>
  <c r="E24" i="759"/>
  <c r="B55" i="759" s="1"/>
  <c r="C55" i="759" s="1"/>
  <c r="T24" i="759"/>
  <c r="K55" i="759"/>
  <c r="L55" i="759" s="1"/>
  <c r="C149" i="759"/>
  <c r="D117" i="759"/>
  <c r="E22" i="759"/>
  <c r="B53" i="759" s="1"/>
  <c r="C53" i="759" s="1"/>
  <c r="K53" i="759"/>
  <c r="L53" i="759" s="1"/>
  <c r="T22" i="759"/>
  <c r="C143" i="759"/>
  <c r="D111" i="759"/>
  <c r="T16" i="759"/>
  <c r="E16" i="759"/>
  <c r="B47" i="759" s="1"/>
  <c r="C47" i="759" s="1"/>
  <c r="K47" i="759"/>
  <c r="L47" i="759" s="1"/>
  <c r="B150" i="759"/>
  <c r="F89" i="759"/>
  <c r="B138" i="759"/>
  <c r="F77" i="759"/>
  <c r="P33" i="759"/>
  <c r="N8" i="759"/>
  <c r="B153" i="759"/>
  <c r="F92" i="759"/>
  <c r="D110" i="759"/>
  <c r="K46" i="759"/>
  <c r="L46" i="759" s="1"/>
  <c r="T15" i="759"/>
  <c r="E15" i="759"/>
  <c r="B46" i="759" s="1"/>
  <c r="C46" i="759" s="1"/>
  <c r="C142" i="759"/>
  <c r="B141" i="759"/>
  <c r="F80" i="759"/>
  <c r="T23" i="759"/>
  <c r="E23" i="759"/>
  <c r="B54" i="759" s="1"/>
  <c r="C54" i="759" s="1"/>
  <c r="C150" i="759"/>
  <c r="D118" i="759"/>
  <c r="K54" i="759"/>
  <c r="L54" i="759" s="1"/>
  <c r="B147" i="759"/>
  <c r="F86" i="759"/>
  <c r="E11" i="759"/>
  <c r="B42" i="759" s="1"/>
  <c r="C42" i="759" s="1"/>
  <c r="F79" i="759"/>
  <c r="B140" i="759"/>
  <c r="E154" i="758"/>
  <c r="C27" i="758"/>
  <c r="B27" i="758"/>
  <c r="E146" i="758"/>
  <c r="C19" i="758"/>
  <c r="B19" i="758"/>
  <c r="C20" i="758"/>
  <c r="B20" i="758"/>
  <c r="E147" i="758"/>
  <c r="E142" i="758"/>
  <c r="C15" i="758"/>
  <c r="B15" i="758"/>
  <c r="C12" i="758"/>
  <c r="B12" i="758"/>
  <c r="E139" i="758"/>
  <c r="C18" i="758"/>
  <c r="E145" i="758"/>
  <c r="B18" i="758"/>
  <c r="AF14" i="758"/>
  <c r="A15" i="758"/>
  <c r="C28" i="758"/>
  <c r="B28" i="758"/>
  <c r="E155" i="758"/>
  <c r="C10" i="758"/>
  <c r="E137" i="758"/>
  <c r="B10" i="758"/>
  <c r="E140" i="758"/>
  <c r="B13" i="758"/>
  <c r="C13" i="758"/>
  <c r="B9" i="758"/>
  <c r="E136" i="758"/>
  <c r="C9" i="758"/>
  <c r="E144" i="758"/>
  <c r="C17" i="758"/>
  <c r="B17" i="758"/>
  <c r="E143" i="758"/>
  <c r="B16" i="758"/>
  <c r="C16" i="758"/>
  <c r="E148" i="758"/>
  <c r="B21" i="758"/>
  <c r="C21" i="758"/>
  <c r="E157" i="758"/>
  <c r="C30" i="758"/>
  <c r="B30" i="758"/>
  <c r="C26" i="758"/>
  <c r="B26" i="758"/>
  <c r="E153" i="758"/>
  <c r="C24" i="758"/>
  <c r="B24" i="758"/>
  <c r="E151" i="758"/>
  <c r="E156" i="758"/>
  <c r="C29" i="758"/>
  <c r="B29" i="758"/>
  <c r="E149" i="758"/>
  <c r="C22" i="758"/>
  <c r="B22" i="758"/>
  <c r="AI32" i="758"/>
  <c r="AA8" i="758"/>
  <c r="E158" i="758"/>
  <c r="C31" i="758"/>
  <c r="B31" i="758"/>
  <c r="E141" i="758"/>
  <c r="B14" i="758"/>
  <c r="C14" i="758"/>
  <c r="E138" i="758"/>
  <c r="C11" i="758"/>
  <c r="B11" i="758"/>
  <c r="P33" i="758"/>
  <c r="N8" i="758"/>
  <c r="E150" i="758"/>
  <c r="C23" i="758"/>
  <c r="B23" i="758"/>
  <c r="B25" i="758"/>
  <c r="E152" i="758"/>
  <c r="C25" i="758"/>
  <c r="AF26" i="783" l="1"/>
  <c r="A27" i="783"/>
  <c r="A26" i="782"/>
  <c r="AF25" i="782"/>
  <c r="AF25" i="781"/>
  <c r="A26" i="781"/>
  <c r="AF25" i="780"/>
  <c r="A26" i="780"/>
  <c r="A26" i="779"/>
  <c r="AF25" i="779"/>
  <c r="A24" i="778"/>
  <c r="AF23" i="778"/>
  <c r="A24" i="777"/>
  <c r="AF23" i="777"/>
  <c r="A24" i="776"/>
  <c r="AF23" i="776"/>
  <c r="A24" i="775"/>
  <c r="AF23" i="775"/>
  <c r="A22" i="774"/>
  <c r="AF21" i="774"/>
  <c r="AF24" i="773"/>
  <c r="A25" i="773"/>
  <c r="A24" i="772"/>
  <c r="AF23" i="772"/>
  <c r="B68" i="766"/>
  <c r="B68" i="768"/>
  <c r="A20" i="771"/>
  <c r="AF19" i="771"/>
  <c r="AF20" i="770"/>
  <c r="A21" i="770"/>
  <c r="A20" i="769"/>
  <c r="AF19" i="769"/>
  <c r="B68" i="769"/>
  <c r="AF20" i="768"/>
  <c r="A21" i="768"/>
  <c r="AF20" i="767"/>
  <c r="A21" i="767"/>
  <c r="A22" i="766"/>
  <c r="AF21" i="766"/>
  <c r="AF19" i="764"/>
  <c r="A20" i="764"/>
  <c r="B66" i="764"/>
  <c r="C39" i="764"/>
  <c r="B67" i="764" s="1"/>
  <c r="M66" i="764"/>
  <c r="K64" i="763"/>
  <c r="L39" i="763"/>
  <c r="L64" i="763" s="1"/>
  <c r="C34" i="763"/>
  <c r="E33" i="763"/>
  <c r="B39" i="763"/>
  <c r="A19" i="763"/>
  <c r="AF18" i="763"/>
  <c r="B135" i="762"/>
  <c r="B159" i="762" s="1"/>
  <c r="B33" i="762"/>
  <c r="F74" i="762"/>
  <c r="F99" i="762" s="1"/>
  <c r="K39" i="762"/>
  <c r="C135" i="762"/>
  <c r="C159" i="762" s="1"/>
  <c r="D103" i="762"/>
  <c r="C33" i="762"/>
  <c r="O3" i="762" s="1"/>
  <c r="E8" i="762"/>
  <c r="T8" i="762"/>
  <c r="AF18" i="762"/>
  <c r="A19" i="762"/>
  <c r="C138" i="759"/>
  <c r="F78" i="760"/>
  <c r="B135" i="761"/>
  <c r="B159" i="761" s="1"/>
  <c r="B33" i="761"/>
  <c r="F74" i="761"/>
  <c r="F99" i="761" s="1"/>
  <c r="AF16" i="761"/>
  <c r="A17" i="761"/>
  <c r="D108" i="760"/>
  <c r="C141" i="760"/>
  <c r="K39" i="761"/>
  <c r="C135" i="761"/>
  <c r="C159" i="761" s="1"/>
  <c r="D103" i="761"/>
  <c r="C33" i="761"/>
  <c r="O3" i="761" s="1"/>
  <c r="T8" i="761"/>
  <c r="E8" i="761"/>
  <c r="F97" i="760"/>
  <c r="C158" i="760"/>
  <c r="B146" i="760"/>
  <c r="T20" i="760"/>
  <c r="F88" i="759"/>
  <c r="D114" i="759"/>
  <c r="E13" i="760"/>
  <c r="B44" i="760" s="1"/>
  <c r="C44" i="760" s="1"/>
  <c r="T13" i="760"/>
  <c r="C140" i="760"/>
  <c r="D106" i="759"/>
  <c r="C139" i="759"/>
  <c r="E12" i="759"/>
  <c r="B43" i="759" s="1"/>
  <c r="C43" i="759" s="1"/>
  <c r="D107" i="759"/>
  <c r="K42" i="759"/>
  <c r="L42" i="759" s="1"/>
  <c r="F83" i="759"/>
  <c r="F81" i="759"/>
  <c r="E12" i="760"/>
  <c r="B43" i="760" s="1"/>
  <c r="C43" i="760" s="1"/>
  <c r="B155" i="760"/>
  <c r="K43" i="760"/>
  <c r="L43" i="760" s="1"/>
  <c r="T14" i="760"/>
  <c r="D107" i="760"/>
  <c r="F92" i="760"/>
  <c r="D109" i="760"/>
  <c r="T12" i="760"/>
  <c r="F94" i="759"/>
  <c r="E18" i="759"/>
  <c r="B49" i="759" s="1"/>
  <c r="C49" i="759" s="1"/>
  <c r="B152" i="760"/>
  <c r="F88" i="760"/>
  <c r="K62" i="760"/>
  <c r="L62" i="760" s="1"/>
  <c r="E31" i="760"/>
  <c r="B62" i="760" s="1"/>
  <c r="C62" i="760" s="1"/>
  <c r="T31" i="760"/>
  <c r="K56" i="760"/>
  <c r="L56" i="760" s="1"/>
  <c r="C147" i="760"/>
  <c r="T25" i="760"/>
  <c r="E22" i="760"/>
  <c r="B53" i="760" s="1"/>
  <c r="C53" i="760" s="1"/>
  <c r="D115" i="760"/>
  <c r="F80" i="760"/>
  <c r="C152" i="760"/>
  <c r="E20" i="760"/>
  <c r="B51" i="760" s="1"/>
  <c r="C51" i="760" s="1"/>
  <c r="F82" i="759"/>
  <c r="D120" i="759"/>
  <c r="K56" i="759"/>
  <c r="L56" i="759" s="1"/>
  <c r="T18" i="759"/>
  <c r="E25" i="759"/>
  <c r="B56" i="759" s="1"/>
  <c r="C56" i="759" s="1"/>
  <c r="T25" i="759"/>
  <c r="T22" i="760"/>
  <c r="K53" i="760"/>
  <c r="L53" i="760" s="1"/>
  <c r="F76" i="760"/>
  <c r="T30" i="759"/>
  <c r="K50" i="759"/>
  <c r="L50" i="759" s="1"/>
  <c r="D117" i="760"/>
  <c r="C157" i="759"/>
  <c r="E19" i="759"/>
  <c r="B50" i="759" s="1"/>
  <c r="C50" i="759" s="1"/>
  <c r="E10" i="760"/>
  <c r="B41" i="760" s="1"/>
  <c r="C41" i="760" s="1"/>
  <c r="T19" i="759"/>
  <c r="F91" i="759"/>
  <c r="E11" i="760"/>
  <c r="B42" i="760" s="1"/>
  <c r="C42" i="760" s="1"/>
  <c r="T11" i="760"/>
  <c r="D125" i="759"/>
  <c r="C138" i="760"/>
  <c r="T15" i="760"/>
  <c r="T12" i="759"/>
  <c r="E30" i="759"/>
  <c r="B61" i="759" s="1"/>
  <c r="C61" i="759" s="1"/>
  <c r="C142" i="760"/>
  <c r="C145" i="759"/>
  <c r="D106" i="760"/>
  <c r="E15" i="760"/>
  <c r="B46" i="760" s="1"/>
  <c r="C46" i="760" s="1"/>
  <c r="F84" i="760"/>
  <c r="T10" i="760"/>
  <c r="D113" i="759"/>
  <c r="K41" i="760"/>
  <c r="L41" i="760" s="1"/>
  <c r="D110" i="760"/>
  <c r="C137" i="760"/>
  <c r="F78" i="759"/>
  <c r="F96" i="759"/>
  <c r="F76" i="759"/>
  <c r="O33" i="760"/>
  <c r="F135" i="760"/>
  <c r="F159" i="760" s="1"/>
  <c r="N33" i="760"/>
  <c r="AE33" i="760"/>
  <c r="I135" i="760"/>
  <c r="B157" i="760"/>
  <c r="F96" i="760"/>
  <c r="A16" i="760"/>
  <c r="AF15" i="760"/>
  <c r="D125" i="760"/>
  <c r="T30" i="760"/>
  <c r="C157" i="760"/>
  <c r="K61" i="760"/>
  <c r="L61" i="760" s="1"/>
  <c r="E30" i="760"/>
  <c r="B61" i="760" s="1"/>
  <c r="C61" i="760" s="1"/>
  <c r="O33" i="759"/>
  <c r="M8" i="759"/>
  <c r="AE33" i="759"/>
  <c r="I135" i="759"/>
  <c r="N33" i="759"/>
  <c r="F135" i="759"/>
  <c r="F159" i="759" s="1"/>
  <c r="A15" i="759"/>
  <c r="AF14" i="759"/>
  <c r="B156" i="758"/>
  <c r="F95" i="758"/>
  <c r="B139" i="758"/>
  <c r="F78" i="758"/>
  <c r="B138" i="758"/>
  <c r="F77" i="758"/>
  <c r="K61" i="758"/>
  <c r="L61" i="758" s="1"/>
  <c r="E30" i="758"/>
  <c r="B61" i="758" s="1"/>
  <c r="C61" i="758" s="1"/>
  <c r="D125" i="758"/>
  <c r="T30" i="758"/>
  <c r="C157" i="758"/>
  <c r="B140" i="758"/>
  <c r="F79" i="758"/>
  <c r="B142" i="758"/>
  <c r="F81" i="758"/>
  <c r="AE8" i="758"/>
  <c r="AA33" i="758"/>
  <c r="O8" i="758"/>
  <c r="AG8" i="758"/>
  <c r="AG32" i="758" s="1"/>
  <c r="B144" i="758"/>
  <c r="F83" i="758"/>
  <c r="C142" i="758"/>
  <c r="D110" i="758"/>
  <c r="T15" i="758"/>
  <c r="E15" i="758"/>
  <c r="B46" i="758" s="1"/>
  <c r="C46" i="758" s="1"/>
  <c r="K46" i="758"/>
  <c r="L46" i="758" s="1"/>
  <c r="C148" i="758"/>
  <c r="T21" i="758"/>
  <c r="E21" i="758"/>
  <c r="B52" i="758" s="1"/>
  <c r="C52" i="758" s="1"/>
  <c r="D116" i="758"/>
  <c r="K52" i="758"/>
  <c r="L52" i="758" s="1"/>
  <c r="B137" i="758"/>
  <c r="F76" i="758"/>
  <c r="C154" i="758"/>
  <c r="E27" i="758"/>
  <c r="B58" i="758" s="1"/>
  <c r="C58" i="758" s="1"/>
  <c r="D122" i="758"/>
  <c r="T27" i="758"/>
  <c r="K58" i="758"/>
  <c r="L58" i="758" s="1"/>
  <c r="B149" i="758"/>
  <c r="F88" i="758"/>
  <c r="B148" i="758"/>
  <c r="F87" i="758"/>
  <c r="C150" i="758"/>
  <c r="E23" i="758"/>
  <c r="B54" i="758" s="1"/>
  <c r="C54" i="758" s="1"/>
  <c r="K54" i="758"/>
  <c r="L54" i="758" s="1"/>
  <c r="D118" i="758"/>
  <c r="T23" i="758"/>
  <c r="B141" i="758"/>
  <c r="F80" i="758"/>
  <c r="K53" i="758"/>
  <c r="L53" i="758" s="1"/>
  <c r="E22" i="758"/>
  <c r="B53" i="758" s="1"/>
  <c r="C53" i="758" s="1"/>
  <c r="T22" i="758"/>
  <c r="C149" i="758"/>
  <c r="D117" i="758"/>
  <c r="C136" i="758"/>
  <c r="D104" i="758"/>
  <c r="K40" i="758"/>
  <c r="L40" i="758" s="1"/>
  <c r="E9" i="758"/>
  <c r="B40" i="758" s="1"/>
  <c r="C40" i="758" s="1"/>
  <c r="T9" i="758"/>
  <c r="D105" i="758"/>
  <c r="K41" i="758"/>
  <c r="L41" i="758" s="1"/>
  <c r="T10" i="758"/>
  <c r="E10" i="758"/>
  <c r="B41" i="758" s="1"/>
  <c r="C41" i="758" s="1"/>
  <c r="C137" i="758"/>
  <c r="K49" i="758"/>
  <c r="L49" i="758" s="1"/>
  <c r="D113" i="758"/>
  <c r="C145" i="758"/>
  <c r="T18" i="758"/>
  <c r="E18" i="758"/>
  <c r="B49" i="758" s="1"/>
  <c r="C49" i="758" s="1"/>
  <c r="B147" i="758"/>
  <c r="F86" i="758"/>
  <c r="B158" i="758"/>
  <c r="F97" i="758"/>
  <c r="B146" i="758"/>
  <c r="F85" i="758"/>
  <c r="C152" i="758"/>
  <c r="D120" i="758"/>
  <c r="T25" i="758"/>
  <c r="K56" i="758"/>
  <c r="L56" i="758" s="1"/>
  <c r="E25" i="758"/>
  <c r="B56" i="758" s="1"/>
  <c r="C56" i="758" s="1"/>
  <c r="A16" i="758"/>
  <c r="AF15" i="758"/>
  <c r="D106" i="758"/>
  <c r="K42" i="758"/>
  <c r="L42" i="758" s="1"/>
  <c r="C138" i="758"/>
  <c r="E11" i="758"/>
  <c r="B42" i="758" s="1"/>
  <c r="C42" i="758" s="1"/>
  <c r="T11" i="758"/>
  <c r="B154" i="758"/>
  <c r="F93" i="758"/>
  <c r="B152" i="758"/>
  <c r="F91" i="758"/>
  <c r="B151" i="758"/>
  <c r="F90" i="758"/>
  <c r="C144" i="758"/>
  <c r="T17" i="758"/>
  <c r="E17" i="758"/>
  <c r="B48" i="758" s="1"/>
  <c r="C48" i="758" s="1"/>
  <c r="K48" i="758"/>
  <c r="L48" i="758" s="1"/>
  <c r="D112" i="758"/>
  <c r="B145" i="758"/>
  <c r="F84" i="758"/>
  <c r="B150" i="758"/>
  <c r="F89" i="758"/>
  <c r="K45" i="758"/>
  <c r="L45" i="758" s="1"/>
  <c r="C141" i="758"/>
  <c r="E14" i="758"/>
  <c r="B45" i="758" s="1"/>
  <c r="C45" i="758" s="1"/>
  <c r="D109" i="758"/>
  <c r="T14" i="758"/>
  <c r="C151" i="758"/>
  <c r="D119" i="758"/>
  <c r="T24" i="758"/>
  <c r="E24" i="758"/>
  <c r="B55" i="758" s="1"/>
  <c r="C55" i="758" s="1"/>
  <c r="K55" i="758"/>
  <c r="L55" i="758" s="1"/>
  <c r="B153" i="758"/>
  <c r="F92" i="758"/>
  <c r="C143" i="758"/>
  <c r="D111" i="758"/>
  <c r="T16" i="758"/>
  <c r="E16" i="758"/>
  <c r="B47" i="758" s="1"/>
  <c r="C47" i="758" s="1"/>
  <c r="K47" i="758"/>
  <c r="L47" i="758" s="1"/>
  <c r="T20" i="758"/>
  <c r="C147" i="758"/>
  <c r="E20" i="758"/>
  <c r="B51" i="758" s="1"/>
  <c r="C51" i="758" s="1"/>
  <c r="D115" i="758"/>
  <c r="K51" i="758"/>
  <c r="L51" i="758" s="1"/>
  <c r="F135" i="758"/>
  <c r="F159" i="758" s="1"/>
  <c r="N33" i="758"/>
  <c r="K57" i="758"/>
  <c r="L57" i="758" s="1"/>
  <c r="E26" i="758"/>
  <c r="B57" i="758" s="1"/>
  <c r="C57" i="758" s="1"/>
  <c r="T26" i="758"/>
  <c r="C153" i="758"/>
  <c r="D121" i="758"/>
  <c r="B136" i="758"/>
  <c r="F75" i="758"/>
  <c r="B155" i="758"/>
  <c r="F94" i="758"/>
  <c r="C158" i="758"/>
  <c r="D126" i="758"/>
  <c r="T31" i="758"/>
  <c r="K62" i="758"/>
  <c r="L62" i="758" s="1"/>
  <c r="E31" i="758"/>
  <c r="B62" i="758" s="1"/>
  <c r="C62" i="758" s="1"/>
  <c r="C156" i="758"/>
  <c r="K60" i="758"/>
  <c r="L60" i="758" s="1"/>
  <c r="T29" i="758"/>
  <c r="D124" i="758"/>
  <c r="E29" i="758"/>
  <c r="B60" i="758" s="1"/>
  <c r="C60" i="758" s="1"/>
  <c r="B157" i="758"/>
  <c r="F96" i="758"/>
  <c r="K44" i="758"/>
  <c r="L44" i="758" s="1"/>
  <c r="C140" i="758"/>
  <c r="T13" i="758"/>
  <c r="E13" i="758"/>
  <c r="B44" i="758" s="1"/>
  <c r="C44" i="758" s="1"/>
  <c r="D108" i="758"/>
  <c r="D123" i="758"/>
  <c r="K59" i="758"/>
  <c r="L59" i="758" s="1"/>
  <c r="T28" i="758"/>
  <c r="C155" i="758"/>
  <c r="E28" i="758"/>
  <c r="B59" i="758" s="1"/>
  <c r="C59" i="758" s="1"/>
  <c r="K43" i="758"/>
  <c r="L43" i="758" s="1"/>
  <c r="C139" i="758"/>
  <c r="D107" i="758"/>
  <c r="T12" i="758"/>
  <c r="E12" i="758"/>
  <c r="B43" i="758" s="1"/>
  <c r="C43" i="758" s="1"/>
  <c r="C146" i="758"/>
  <c r="T19" i="758"/>
  <c r="K50" i="758"/>
  <c r="L50" i="758" s="1"/>
  <c r="E19" i="758"/>
  <c r="B50" i="758" s="1"/>
  <c r="C50" i="758" s="1"/>
  <c r="D114" i="758"/>
  <c r="B143" i="758"/>
  <c r="F82" i="758"/>
  <c r="A28" i="783" l="1"/>
  <c r="AF27" i="783"/>
  <c r="AF26" i="782"/>
  <c r="A27" i="782"/>
  <c r="A27" i="781"/>
  <c r="AF26" i="781"/>
  <c r="A27" i="780"/>
  <c r="AF26" i="780"/>
  <c r="AF26" i="779"/>
  <c r="A27" i="779"/>
  <c r="AF24" i="778"/>
  <c r="A25" i="778"/>
  <c r="AF24" i="777"/>
  <c r="A25" i="777"/>
  <c r="AF24" i="776"/>
  <c r="A25" i="776"/>
  <c r="AF24" i="775"/>
  <c r="A25" i="775"/>
  <c r="AF22" i="774"/>
  <c r="A23" i="774"/>
  <c r="A26" i="773"/>
  <c r="AF25" i="773"/>
  <c r="AF24" i="772"/>
  <c r="A25" i="772"/>
  <c r="AF20" i="771"/>
  <c r="A21" i="771"/>
  <c r="A22" i="770"/>
  <c r="AF21" i="770"/>
  <c r="A21" i="769"/>
  <c r="AF20" i="769"/>
  <c r="A22" i="768"/>
  <c r="AF21" i="768"/>
  <c r="A22" i="767"/>
  <c r="AF21" i="767"/>
  <c r="AF22" i="766"/>
  <c r="A23" i="766"/>
  <c r="B68" i="764"/>
  <c r="A21" i="764"/>
  <c r="AF20" i="764"/>
  <c r="AF19" i="763"/>
  <c r="A20" i="763"/>
  <c r="B66" i="763"/>
  <c r="C39" i="763"/>
  <c r="B67" i="763" s="1"/>
  <c r="B68" i="763" s="1"/>
  <c r="M66" i="763"/>
  <c r="K64" i="762"/>
  <c r="L39" i="762"/>
  <c r="L64" i="762" s="1"/>
  <c r="M66" i="762" s="1"/>
  <c r="C34" i="762"/>
  <c r="A20" i="762"/>
  <c r="AF19" i="762"/>
  <c r="E33" i="762"/>
  <c r="B39" i="762"/>
  <c r="C34" i="761"/>
  <c r="E33" i="761"/>
  <c r="B39" i="761"/>
  <c r="A18" i="761"/>
  <c r="AF17" i="761"/>
  <c r="L39" i="761"/>
  <c r="L64" i="761" s="1"/>
  <c r="K64" i="761"/>
  <c r="E135" i="760"/>
  <c r="E159" i="760" s="1"/>
  <c r="M33" i="760"/>
  <c r="C8" i="760"/>
  <c r="B8" i="760"/>
  <c r="AF16" i="760"/>
  <c r="A17" i="760"/>
  <c r="AF15" i="759"/>
  <c r="A16" i="759"/>
  <c r="M33" i="759"/>
  <c r="E135" i="759"/>
  <c r="E159" i="759" s="1"/>
  <c r="C8" i="759"/>
  <c r="B8" i="759"/>
  <c r="AE33" i="758"/>
  <c r="I135" i="758"/>
  <c r="AF16" i="758"/>
  <c r="A17" i="758"/>
  <c r="O33" i="758"/>
  <c r="M8" i="758"/>
  <c r="AF28" i="783" l="1"/>
  <c r="A29" i="783"/>
  <c r="A28" i="782"/>
  <c r="AF27" i="782"/>
  <c r="AF27" i="781"/>
  <c r="A28" i="781"/>
  <c r="AF27" i="780"/>
  <c r="A28" i="780"/>
  <c r="A28" i="779"/>
  <c r="AF27" i="779"/>
  <c r="A26" i="778"/>
  <c r="AF25" i="778"/>
  <c r="A26" i="777"/>
  <c r="AF25" i="777"/>
  <c r="A26" i="776"/>
  <c r="AF25" i="776"/>
  <c r="A26" i="775"/>
  <c r="AF25" i="775"/>
  <c r="A24" i="774"/>
  <c r="AF23" i="774"/>
  <c r="AF26" i="773"/>
  <c r="A27" i="773"/>
  <c r="A26" i="772"/>
  <c r="AF25" i="772"/>
  <c r="AF21" i="771"/>
  <c r="A22" i="771"/>
  <c r="AF22" i="770"/>
  <c r="A23" i="770"/>
  <c r="A22" i="769"/>
  <c r="AF21" i="769"/>
  <c r="AF22" i="768"/>
  <c r="A23" i="768"/>
  <c r="A23" i="767"/>
  <c r="AF22" i="767"/>
  <c r="A24" i="766"/>
  <c r="AF23" i="766"/>
  <c r="AF21" i="764"/>
  <c r="A22" i="764"/>
  <c r="A21" i="763"/>
  <c r="AF20" i="763"/>
  <c r="AF20" i="762"/>
  <c r="A21" i="762"/>
  <c r="B66" i="762"/>
  <c r="C39" i="762"/>
  <c r="B67" i="762" s="1"/>
  <c r="B68" i="762" s="1"/>
  <c r="M66" i="761"/>
  <c r="AF18" i="761"/>
  <c r="A19" i="761"/>
  <c r="B66" i="761"/>
  <c r="C39" i="761"/>
  <c r="B67" i="761" s="1"/>
  <c r="B68" i="761" s="1"/>
  <c r="A18" i="760"/>
  <c r="AF17" i="760"/>
  <c r="B135" i="760"/>
  <c r="B159" i="760" s="1"/>
  <c r="B33" i="760"/>
  <c r="F74" i="760"/>
  <c r="F99" i="760" s="1"/>
  <c r="C135" i="760"/>
  <c r="C159" i="760" s="1"/>
  <c r="D103" i="760"/>
  <c r="K39" i="760"/>
  <c r="T8" i="760"/>
  <c r="E8" i="760"/>
  <c r="C33" i="760"/>
  <c r="O3" i="760" s="1"/>
  <c r="B135" i="759"/>
  <c r="B159" i="759" s="1"/>
  <c r="B33" i="759"/>
  <c r="F74" i="759"/>
  <c r="F99" i="759" s="1"/>
  <c r="C135" i="759"/>
  <c r="C159" i="759" s="1"/>
  <c r="D103" i="759"/>
  <c r="K39" i="759"/>
  <c r="C33" i="759"/>
  <c r="O3" i="759" s="1"/>
  <c r="T8" i="759"/>
  <c r="E8" i="759"/>
  <c r="A17" i="759"/>
  <c r="AF16" i="759"/>
  <c r="M33" i="758"/>
  <c r="E135" i="758"/>
  <c r="E159" i="758" s="1"/>
  <c r="C8" i="758"/>
  <c r="B8" i="758"/>
  <c r="A18" i="758"/>
  <c r="AF17" i="758"/>
  <c r="A30" i="783" l="1"/>
  <c r="AF29" i="783"/>
  <c r="AF28" i="782"/>
  <c r="A29" i="782"/>
  <c r="A29" i="781"/>
  <c r="AF28" i="781"/>
  <c r="A29" i="780"/>
  <c r="AF28" i="780"/>
  <c r="A29" i="779"/>
  <c r="AF28" i="779"/>
  <c r="AF26" i="778"/>
  <c r="A27" i="778"/>
  <c r="AF26" i="777"/>
  <c r="A27" i="777"/>
  <c r="AF26" i="776"/>
  <c r="A27" i="776"/>
  <c r="AF26" i="775"/>
  <c r="A27" i="775"/>
  <c r="AF24" i="774"/>
  <c r="A25" i="774"/>
  <c r="AF27" i="773"/>
  <c r="A28" i="773"/>
  <c r="AF26" i="772"/>
  <c r="A27" i="772"/>
  <c r="AF22" i="771"/>
  <c r="A23" i="771"/>
  <c r="A24" i="770"/>
  <c r="AF23" i="770"/>
  <c r="AF22" i="769"/>
  <c r="A23" i="769"/>
  <c r="A24" i="768"/>
  <c r="AF23" i="768"/>
  <c r="AF23" i="767"/>
  <c r="A24" i="767"/>
  <c r="AF24" i="766"/>
  <c r="A25" i="766"/>
  <c r="A23" i="764"/>
  <c r="AF22" i="764"/>
  <c r="A22" i="763"/>
  <c r="AF21" i="763"/>
  <c r="A22" i="762"/>
  <c r="AF21" i="762"/>
  <c r="AF19" i="761"/>
  <c r="A20" i="761"/>
  <c r="E33" i="760"/>
  <c r="B39" i="760"/>
  <c r="K64" i="760"/>
  <c r="L39" i="760"/>
  <c r="L64" i="760" s="1"/>
  <c r="C34" i="759"/>
  <c r="C34" i="760"/>
  <c r="A19" i="760"/>
  <c r="AF18" i="760"/>
  <c r="AF17" i="759"/>
  <c r="A18" i="759"/>
  <c r="E33" i="759"/>
  <c r="B39" i="759"/>
  <c r="K64" i="759"/>
  <c r="L39" i="759"/>
  <c r="L64" i="759" s="1"/>
  <c r="AF18" i="758"/>
  <c r="A19" i="758"/>
  <c r="B135" i="758"/>
  <c r="B159" i="758" s="1"/>
  <c r="B33" i="758"/>
  <c r="F74" i="758"/>
  <c r="F99" i="758" s="1"/>
  <c r="C135" i="758"/>
  <c r="C159" i="758" s="1"/>
  <c r="D103" i="758"/>
  <c r="C33" i="758"/>
  <c r="O3" i="758" s="1"/>
  <c r="T8" i="758"/>
  <c r="E8" i="758"/>
  <c r="K39" i="758"/>
  <c r="AF30" i="783" l="1"/>
  <c r="A31" i="783"/>
  <c r="AF31" i="783" s="1"/>
  <c r="A30" i="782"/>
  <c r="AF29" i="782"/>
  <c r="AF29" i="781"/>
  <c r="A30" i="781"/>
  <c r="AF29" i="780"/>
  <c r="A30" i="780"/>
  <c r="A30" i="779"/>
  <c r="AF29" i="779"/>
  <c r="A28" i="778"/>
  <c r="AF27" i="778"/>
  <c r="A28" i="777"/>
  <c r="AF27" i="777"/>
  <c r="A28" i="776"/>
  <c r="AF27" i="776"/>
  <c r="A28" i="775"/>
  <c r="AF27" i="775"/>
  <c r="A26" i="774"/>
  <c r="AF25" i="774"/>
  <c r="AF28" i="773"/>
  <c r="A29" i="773"/>
  <c r="A28" i="772"/>
  <c r="AF27" i="772"/>
  <c r="A24" i="771"/>
  <c r="AF23" i="771"/>
  <c r="AF24" i="770"/>
  <c r="A25" i="770"/>
  <c r="A24" i="769"/>
  <c r="AF23" i="769"/>
  <c r="AF24" i="768"/>
  <c r="A25" i="768"/>
  <c r="A25" i="767"/>
  <c r="AF24" i="767"/>
  <c r="A26" i="766"/>
  <c r="AF25" i="766"/>
  <c r="AF23" i="764"/>
  <c r="A24" i="764"/>
  <c r="AF22" i="763"/>
  <c r="A23" i="763"/>
  <c r="AF22" i="762"/>
  <c r="A23" i="762"/>
  <c r="AF20" i="761"/>
  <c r="A21" i="761"/>
  <c r="M66" i="759"/>
  <c r="C34" i="758"/>
  <c r="AF19" i="760"/>
  <c r="A20" i="760"/>
  <c r="M66" i="760"/>
  <c r="B66" i="760"/>
  <c r="C39" i="760"/>
  <c r="B67" i="760" s="1"/>
  <c r="C39" i="759"/>
  <c r="B67" i="759" s="1"/>
  <c r="B66" i="759"/>
  <c r="AF18" i="759"/>
  <c r="A19" i="759"/>
  <c r="K64" i="758"/>
  <c r="L39" i="758"/>
  <c r="L64" i="758" s="1"/>
  <c r="E33" i="758"/>
  <c r="B39" i="758"/>
  <c r="AF19" i="758"/>
  <c r="A20" i="758"/>
  <c r="AF30" i="782" l="1"/>
  <c r="A31" i="782"/>
  <c r="AF31" i="782" s="1"/>
  <c r="A31" i="781"/>
  <c r="AF31" i="781" s="1"/>
  <c r="AF30" i="781"/>
  <c r="A31" i="780"/>
  <c r="AF31" i="780" s="1"/>
  <c r="AF30" i="780"/>
  <c r="A31" i="779"/>
  <c r="AF31" i="779" s="1"/>
  <c r="AF30" i="779"/>
  <c r="AF28" i="778"/>
  <c r="A29" i="778"/>
  <c r="AF28" i="777"/>
  <c r="A29" i="777"/>
  <c r="AF28" i="776"/>
  <c r="A29" i="776"/>
  <c r="AF28" i="775"/>
  <c r="A29" i="775"/>
  <c r="AF26" i="774"/>
  <c r="A27" i="774"/>
  <c r="A30" i="773"/>
  <c r="AF29" i="773"/>
  <c r="AF28" i="772"/>
  <c r="A29" i="772"/>
  <c r="AF24" i="771"/>
  <c r="A25" i="771"/>
  <c r="A26" i="770"/>
  <c r="AF25" i="770"/>
  <c r="AF24" i="769"/>
  <c r="A25" i="769"/>
  <c r="A26" i="768"/>
  <c r="AF25" i="768"/>
  <c r="AF25" i="767"/>
  <c r="A26" i="767"/>
  <c r="AF26" i="766"/>
  <c r="A27" i="766"/>
  <c r="AF24" i="764"/>
  <c r="A25" i="764"/>
  <c r="A24" i="763"/>
  <c r="AF23" i="763"/>
  <c r="A24" i="762"/>
  <c r="AF23" i="762"/>
  <c r="A22" i="761"/>
  <c r="AF21" i="761"/>
  <c r="B68" i="759"/>
  <c r="M66" i="758"/>
  <c r="B68" i="760"/>
  <c r="AF20" i="760"/>
  <c r="A21" i="760"/>
  <c r="A20" i="759"/>
  <c r="AF19" i="759"/>
  <c r="AF20" i="758"/>
  <c r="A21" i="758"/>
  <c r="C39" i="758"/>
  <c r="B67" i="758" s="1"/>
  <c r="B66" i="758"/>
  <c r="A30" i="778" l="1"/>
  <c r="AF29" i="778"/>
  <c r="A30" i="777"/>
  <c r="AF29" i="777"/>
  <c r="A30" i="776"/>
  <c r="AF29" i="776"/>
  <c r="A30" i="775"/>
  <c r="AF29" i="775"/>
  <c r="A28" i="774"/>
  <c r="AF27" i="774"/>
  <c r="A31" i="773"/>
  <c r="AF31" i="773" s="1"/>
  <c r="AF30" i="773"/>
  <c r="A30" i="772"/>
  <c r="AF29" i="772"/>
  <c r="A26" i="771"/>
  <c r="AF25" i="771"/>
  <c r="AF26" i="770"/>
  <c r="A27" i="770"/>
  <c r="A26" i="769"/>
  <c r="AF25" i="769"/>
  <c r="AF26" i="768"/>
  <c r="A27" i="768"/>
  <c r="A27" i="767"/>
  <c r="AF26" i="767"/>
  <c r="A28" i="766"/>
  <c r="AF27" i="766"/>
  <c r="A26" i="764"/>
  <c r="AF25" i="764"/>
  <c r="AF24" i="763"/>
  <c r="A25" i="763"/>
  <c r="AF24" i="762"/>
  <c r="A25" i="762"/>
  <c r="AF22" i="761"/>
  <c r="A23" i="761"/>
  <c r="AF21" i="760"/>
  <c r="A22" i="760"/>
  <c r="B68" i="758"/>
  <c r="AF20" i="759"/>
  <c r="A21" i="759"/>
  <c r="A22" i="758"/>
  <c r="AF21" i="758"/>
  <c r="AF30" i="778" l="1"/>
  <c r="A31" i="778"/>
  <c r="AF31" i="778" s="1"/>
  <c r="AF30" i="777"/>
  <c r="A31" i="777"/>
  <c r="AF31" i="777" s="1"/>
  <c r="AF30" i="776"/>
  <c r="A31" i="776"/>
  <c r="AF31" i="776" s="1"/>
  <c r="AF30" i="775"/>
  <c r="A31" i="775"/>
  <c r="AF31" i="775" s="1"/>
  <c r="AF28" i="774"/>
  <c r="A29" i="774"/>
  <c r="AF30" i="772"/>
  <c r="A31" i="772"/>
  <c r="AF31" i="772" s="1"/>
  <c r="AF26" i="771"/>
  <c r="A27" i="771"/>
  <c r="A28" i="770"/>
  <c r="AF27" i="770"/>
  <c r="AF26" i="769"/>
  <c r="A27" i="769"/>
  <c r="A28" i="768"/>
  <c r="AF27" i="768"/>
  <c r="AF27" i="767"/>
  <c r="A28" i="767"/>
  <c r="AF28" i="766"/>
  <c r="A29" i="766"/>
  <c r="AF26" i="764"/>
  <c r="A27" i="764"/>
  <c r="A26" i="763"/>
  <c r="AF25" i="763"/>
  <c r="A26" i="762"/>
  <c r="AF25" i="762"/>
  <c r="A24" i="761"/>
  <c r="AF23" i="761"/>
  <c r="AF22" i="760"/>
  <c r="A23" i="760"/>
  <c r="A22" i="759"/>
  <c r="AF21" i="759"/>
  <c r="AF22" i="758"/>
  <c r="A23" i="758"/>
  <c r="A30" i="774" l="1"/>
  <c r="AF29" i="774"/>
  <c r="A28" i="771"/>
  <c r="AF27" i="771"/>
  <c r="AF28" i="770"/>
  <c r="A29" i="770"/>
  <c r="A28" i="769"/>
  <c r="AF27" i="769"/>
  <c r="AF28" i="768"/>
  <c r="A29" i="768"/>
  <c r="A29" i="767"/>
  <c r="AF28" i="767"/>
  <c r="A30" i="766"/>
  <c r="AF29" i="766"/>
  <c r="A28" i="764"/>
  <c r="AF27" i="764"/>
  <c r="AF26" i="763"/>
  <c r="A27" i="763"/>
  <c r="AF26" i="762"/>
  <c r="A27" i="762"/>
  <c r="AF24" i="761"/>
  <c r="A25" i="761"/>
  <c r="A24" i="760"/>
  <c r="AF23" i="760"/>
  <c r="AF22" i="759"/>
  <c r="A23" i="759"/>
  <c r="AF23" i="758"/>
  <c r="A24" i="758"/>
  <c r="AF30" i="774" l="1"/>
  <c r="A31" i="774"/>
  <c r="AF31" i="774" s="1"/>
  <c r="AF28" i="771"/>
  <c r="A29" i="771"/>
  <c r="A30" i="770"/>
  <c r="AF29" i="770"/>
  <c r="AF28" i="769"/>
  <c r="A29" i="769"/>
  <c r="A30" i="768"/>
  <c r="AF29" i="768"/>
  <c r="AF29" i="767"/>
  <c r="A30" i="767"/>
  <c r="AF30" i="766"/>
  <c r="A31" i="766"/>
  <c r="AF31" i="766" s="1"/>
  <c r="AF28" i="764"/>
  <c r="A29" i="764"/>
  <c r="A28" i="763"/>
  <c r="AF27" i="763"/>
  <c r="A28" i="762"/>
  <c r="AF27" i="762"/>
  <c r="A26" i="761"/>
  <c r="AF25" i="761"/>
  <c r="A25" i="760"/>
  <c r="AF24" i="760"/>
  <c r="A24" i="759"/>
  <c r="AF23" i="759"/>
  <c r="A25" i="758"/>
  <c r="AF24" i="758"/>
  <c r="A30" i="771" l="1"/>
  <c r="AF29" i="771"/>
  <c r="AF30" i="770"/>
  <c r="A31" i="770"/>
  <c r="AF31" i="770" s="1"/>
  <c r="A30" i="769"/>
  <c r="AF29" i="769"/>
  <c r="AF30" i="768"/>
  <c r="A31" i="768"/>
  <c r="AF31" i="768" s="1"/>
  <c r="A31" i="767"/>
  <c r="AF31" i="767" s="1"/>
  <c r="AF30" i="767"/>
  <c r="A30" i="764"/>
  <c r="AF29" i="764"/>
  <c r="AF28" i="763"/>
  <c r="A29" i="763"/>
  <c r="AF28" i="762"/>
  <c r="A29" i="762"/>
  <c r="AF26" i="761"/>
  <c r="A27" i="761"/>
  <c r="AF25" i="760"/>
  <c r="A26" i="760"/>
  <c r="AF24" i="759"/>
  <c r="A25" i="759"/>
  <c r="AF25" i="758"/>
  <c r="A26" i="758"/>
  <c r="AF30" i="771" l="1"/>
  <c r="A31" i="771"/>
  <c r="AF31" i="771" s="1"/>
  <c r="AF30" i="769"/>
  <c r="A31" i="769"/>
  <c r="AF31" i="769" s="1"/>
  <c r="AF30" i="764"/>
  <c r="A31" i="764"/>
  <c r="AF31" i="764" s="1"/>
  <c r="A30" i="763"/>
  <c r="AF29" i="763"/>
  <c r="A30" i="762"/>
  <c r="AF29" i="762"/>
  <c r="A28" i="761"/>
  <c r="AF27" i="761"/>
  <c r="A27" i="760"/>
  <c r="AF26" i="760"/>
  <c r="A26" i="759"/>
  <c r="AF25" i="759"/>
  <c r="AF26" i="758"/>
  <c r="A27" i="758"/>
  <c r="AF30" i="763" l="1"/>
  <c r="A31" i="763"/>
  <c r="AF31" i="763" s="1"/>
  <c r="AF30" i="762"/>
  <c r="A31" i="762"/>
  <c r="AF31" i="762" s="1"/>
  <c r="AF28" i="761"/>
  <c r="A29" i="761"/>
  <c r="AF27" i="760"/>
  <c r="A28" i="760"/>
  <c r="AF26" i="759"/>
  <c r="A27" i="759"/>
  <c r="A28" i="758"/>
  <c r="AF27" i="758"/>
  <c r="A30" i="761" l="1"/>
  <c r="AF29" i="761"/>
  <c r="AF28" i="760"/>
  <c r="A29" i="760"/>
  <c r="A28" i="759"/>
  <c r="AF27" i="759"/>
  <c r="A29" i="758"/>
  <c r="AF28" i="758"/>
  <c r="AF30" i="761" l="1"/>
  <c r="A31" i="761"/>
  <c r="AF31" i="761" s="1"/>
  <c r="A30" i="760"/>
  <c r="AF29" i="760"/>
  <c r="AF28" i="759"/>
  <c r="A29" i="759"/>
  <c r="AF29" i="758"/>
  <c r="A30" i="758"/>
  <c r="A31" i="760" l="1"/>
  <c r="AF31" i="760" s="1"/>
  <c r="AF30" i="760"/>
  <c r="A30" i="759"/>
  <c r="AF29" i="759"/>
  <c r="A31" i="758"/>
  <c r="AF31" i="758" s="1"/>
  <c r="AF30" i="758"/>
  <c r="AF30" i="759" l="1"/>
  <c r="A31" i="759"/>
  <c r="AF31" i="759" s="1"/>
  <c r="AN17" i="728" l="1"/>
  <c r="AO17" i="728"/>
  <c r="AP17" i="728"/>
  <c r="AQ17" i="728"/>
  <c r="AR17" i="728"/>
  <c r="AS17" i="728"/>
  <c r="AT17" i="728"/>
  <c r="AU17" i="728"/>
  <c r="AV17" i="728"/>
  <c r="AW17" i="728"/>
  <c r="AX17" i="728"/>
  <c r="AY17" i="728"/>
  <c r="AZ17" i="728"/>
  <c r="BA17" i="728"/>
  <c r="BB17" i="728"/>
  <c r="BC17" i="728"/>
  <c r="BD17" i="728"/>
  <c r="BE17" i="728"/>
  <c r="BF17" i="728"/>
  <c r="BG17" i="728"/>
  <c r="BH17" i="728"/>
  <c r="BI17" i="728"/>
  <c r="BJ17" i="728"/>
  <c r="AM17" i="728"/>
  <c r="AN10" i="728"/>
  <c r="AO10" i="728"/>
  <c r="AP10" i="728"/>
  <c r="AQ10" i="728"/>
  <c r="AR10" i="728"/>
  <c r="AS10" i="728"/>
  <c r="AT10" i="728"/>
  <c r="AU10" i="728"/>
  <c r="AV10" i="728"/>
  <c r="AW10" i="728"/>
  <c r="AX10" i="728"/>
  <c r="AY10" i="728"/>
  <c r="AZ10" i="728"/>
  <c r="BA10" i="728"/>
  <c r="BB10" i="728"/>
  <c r="BC10" i="728"/>
  <c r="BD10" i="728"/>
  <c r="BE10" i="728"/>
  <c r="BF10" i="728"/>
  <c r="BG10" i="728"/>
  <c r="BH10" i="728"/>
  <c r="BI10" i="728"/>
  <c r="BJ10" i="728"/>
  <c r="AM10" i="728"/>
  <c r="K158" i="728" l="1"/>
  <c r="G158" i="728"/>
  <c r="D158" i="728"/>
  <c r="K157" i="728"/>
  <c r="G157" i="728"/>
  <c r="D157" i="728"/>
  <c r="K156" i="728"/>
  <c r="G156" i="728"/>
  <c r="D156" i="728"/>
  <c r="K155" i="728"/>
  <c r="G155" i="728"/>
  <c r="D155" i="728"/>
  <c r="K154" i="728"/>
  <c r="G154" i="728"/>
  <c r="D154" i="728"/>
  <c r="K153" i="728"/>
  <c r="G153" i="728"/>
  <c r="D153" i="728"/>
  <c r="K152" i="728"/>
  <c r="G152" i="728"/>
  <c r="D152" i="728"/>
  <c r="K151" i="728"/>
  <c r="G151" i="728"/>
  <c r="D151" i="728"/>
  <c r="K150" i="728"/>
  <c r="G150" i="728"/>
  <c r="D150" i="728"/>
  <c r="K149" i="728"/>
  <c r="G149" i="728"/>
  <c r="D149" i="728"/>
  <c r="K148" i="728"/>
  <c r="G148" i="728"/>
  <c r="D148" i="728"/>
  <c r="K147" i="728"/>
  <c r="G147" i="728"/>
  <c r="D147" i="728"/>
  <c r="K146" i="728"/>
  <c r="G146" i="728"/>
  <c r="D146" i="728"/>
  <c r="K145" i="728"/>
  <c r="G145" i="728"/>
  <c r="D145" i="728"/>
  <c r="K144" i="728"/>
  <c r="G144" i="728"/>
  <c r="D144" i="728"/>
  <c r="K143" i="728"/>
  <c r="G143" i="728"/>
  <c r="D143" i="728"/>
  <c r="K142" i="728"/>
  <c r="G142" i="728"/>
  <c r="D142" i="728"/>
  <c r="K141" i="728"/>
  <c r="G141" i="728"/>
  <c r="D141" i="728"/>
  <c r="K140" i="728"/>
  <c r="G140" i="728"/>
  <c r="D140" i="728"/>
  <c r="K139" i="728"/>
  <c r="G139" i="728"/>
  <c r="D139" i="728"/>
  <c r="K138" i="728"/>
  <c r="G138" i="728"/>
  <c r="D138" i="728"/>
  <c r="K137" i="728"/>
  <c r="G137" i="728"/>
  <c r="D137" i="728"/>
  <c r="K136" i="728"/>
  <c r="G136" i="728"/>
  <c r="D136" i="728"/>
  <c r="A136" i="728"/>
  <c r="A137" i="728" s="1"/>
  <c r="A138" i="728" s="1"/>
  <c r="A139" i="728" s="1"/>
  <c r="A140" i="728" s="1"/>
  <c r="A141" i="728" s="1"/>
  <c r="A142" i="728" s="1"/>
  <c r="A143" i="728" s="1"/>
  <c r="A144" i="728" s="1"/>
  <c r="A145" i="728" s="1"/>
  <c r="A146" i="728" s="1"/>
  <c r="A147" i="728" s="1"/>
  <c r="A148" i="728" s="1"/>
  <c r="A149" i="728" s="1"/>
  <c r="A150" i="728" s="1"/>
  <c r="A151" i="728" s="1"/>
  <c r="A152" i="728" s="1"/>
  <c r="A153" i="728" s="1"/>
  <c r="A154" i="728" s="1"/>
  <c r="A155" i="728" s="1"/>
  <c r="A156" i="728" s="1"/>
  <c r="A157" i="728" s="1"/>
  <c r="A158" i="728" s="1"/>
  <c r="K135" i="728"/>
  <c r="G135" i="728"/>
  <c r="D135" i="728"/>
  <c r="B124" i="728"/>
  <c r="C124" i="728" s="1"/>
  <c r="B123" i="728"/>
  <c r="C123" i="728" s="1"/>
  <c r="B122" i="728"/>
  <c r="C122" i="728" s="1"/>
  <c r="B121" i="728"/>
  <c r="C121" i="728" s="1"/>
  <c r="B120" i="728"/>
  <c r="C120" i="728" s="1"/>
  <c r="B119" i="728"/>
  <c r="C119" i="728" s="1"/>
  <c r="B118" i="728"/>
  <c r="C118" i="728" s="1"/>
  <c r="B117" i="728"/>
  <c r="C117" i="728" s="1"/>
  <c r="B116" i="728"/>
  <c r="C116" i="728" s="1"/>
  <c r="B115" i="728"/>
  <c r="C115" i="728" s="1"/>
  <c r="B114" i="728"/>
  <c r="C114" i="728" s="1"/>
  <c r="B113" i="728"/>
  <c r="C113" i="728" s="1"/>
  <c r="B112" i="728"/>
  <c r="C112" i="728" s="1"/>
  <c r="B111" i="728"/>
  <c r="C111" i="728" s="1"/>
  <c r="B110" i="728"/>
  <c r="C110" i="728" s="1"/>
  <c r="A110" i="728"/>
  <c r="A111" i="728" s="1"/>
  <c r="A112" i="728" s="1"/>
  <c r="A113" i="728" s="1"/>
  <c r="A114" i="728" s="1"/>
  <c r="A115" i="728" s="1"/>
  <c r="A116" i="728" s="1"/>
  <c r="A117" i="728" s="1"/>
  <c r="A118" i="728" s="1"/>
  <c r="A119" i="728" s="1"/>
  <c r="A120" i="728" s="1"/>
  <c r="A121" i="728" s="1"/>
  <c r="A122" i="728" s="1"/>
  <c r="A123" i="728" s="1"/>
  <c r="A124" i="728" s="1"/>
  <c r="B109" i="728"/>
  <c r="C109" i="728" s="1"/>
  <c r="C126" i="728" s="1"/>
  <c r="C95" i="728"/>
  <c r="B95" i="728"/>
  <c r="C94" i="728"/>
  <c r="B94" i="728"/>
  <c r="C93" i="728"/>
  <c r="B93" i="728"/>
  <c r="C92" i="728"/>
  <c r="B92" i="728"/>
  <c r="C91" i="728"/>
  <c r="B91" i="728"/>
  <c r="C90" i="728"/>
  <c r="B90" i="728"/>
  <c r="C89" i="728"/>
  <c r="B89" i="728"/>
  <c r="C88" i="728"/>
  <c r="B88" i="728"/>
  <c r="C87" i="728"/>
  <c r="B87" i="728"/>
  <c r="C86" i="728"/>
  <c r="B86" i="728"/>
  <c r="C85" i="728"/>
  <c r="B85" i="728"/>
  <c r="C84" i="728"/>
  <c r="B84" i="728"/>
  <c r="C83" i="728"/>
  <c r="B83" i="728"/>
  <c r="C82" i="728"/>
  <c r="B82" i="728"/>
  <c r="C81" i="728"/>
  <c r="B81" i="728"/>
  <c r="C80" i="728"/>
  <c r="C98" i="728" s="1"/>
  <c r="B80" i="728"/>
  <c r="G63" i="728"/>
  <c r="D63" i="728"/>
  <c r="M62" i="728"/>
  <c r="F62" i="728"/>
  <c r="M61" i="728"/>
  <c r="F61" i="728"/>
  <c r="H61" i="728" s="1"/>
  <c r="M60" i="728"/>
  <c r="F60" i="728"/>
  <c r="H60" i="728" s="1"/>
  <c r="M59" i="728"/>
  <c r="F59" i="728"/>
  <c r="H59" i="728" s="1"/>
  <c r="M58" i="728"/>
  <c r="F58" i="728"/>
  <c r="H58" i="728" s="1"/>
  <c r="M57" i="728"/>
  <c r="F57" i="728"/>
  <c r="H57" i="728" s="1"/>
  <c r="M56" i="728"/>
  <c r="F56" i="728"/>
  <c r="H56" i="728" s="1"/>
  <c r="M55" i="728"/>
  <c r="F55" i="728"/>
  <c r="H55" i="728" s="1"/>
  <c r="M54" i="728"/>
  <c r="F54" i="728"/>
  <c r="H54" i="728" s="1"/>
  <c r="M53" i="728"/>
  <c r="F53" i="728"/>
  <c r="H53" i="728" s="1"/>
  <c r="M52" i="728"/>
  <c r="F52" i="728"/>
  <c r="H52" i="728" s="1"/>
  <c r="M51" i="728"/>
  <c r="F51" i="728"/>
  <c r="H51" i="728" s="1"/>
  <c r="M50" i="728"/>
  <c r="F50" i="728"/>
  <c r="H50" i="728" s="1"/>
  <c r="M49" i="728"/>
  <c r="F49" i="728"/>
  <c r="H49" i="728" s="1"/>
  <c r="M48" i="728"/>
  <c r="F48" i="728"/>
  <c r="H48" i="728" s="1"/>
  <c r="M47" i="728"/>
  <c r="F47" i="728"/>
  <c r="H47" i="728" s="1"/>
  <c r="M46" i="728"/>
  <c r="F46" i="728"/>
  <c r="H46" i="728" s="1"/>
  <c r="M45" i="728"/>
  <c r="F45" i="728"/>
  <c r="M44" i="728"/>
  <c r="F44" i="728"/>
  <c r="H44" i="728" s="1"/>
  <c r="M43" i="728"/>
  <c r="F43" i="728"/>
  <c r="M42" i="728"/>
  <c r="F42" i="728"/>
  <c r="M41" i="728"/>
  <c r="F41" i="728"/>
  <c r="M40" i="728"/>
  <c r="F40" i="728"/>
  <c r="A40" i="728"/>
  <c r="A41" i="728" s="1"/>
  <c r="A42" i="728" s="1"/>
  <c r="A43" i="728" s="1"/>
  <c r="A44" i="728" s="1"/>
  <c r="A45" i="728" s="1"/>
  <c r="A46" i="728" s="1"/>
  <c r="A47" i="728" s="1"/>
  <c r="A48" i="728" s="1"/>
  <c r="A49" i="728" s="1"/>
  <c r="A50" i="728" s="1"/>
  <c r="A51" i="728" s="1"/>
  <c r="A52" i="728" s="1"/>
  <c r="A53" i="728" s="1"/>
  <c r="A54" i="728" s="1"/>
  <c r="A55" i="728" s="1"/>
  <c r="A56" i="728" s="1"/>
  <c r="A57" i="728" s="1"/>
  <c r="A58" i="728" s="1"/>
  <c r="A59" i="728" s="1"/>
  <c r="A60" i="728" s="1"/>
  <c r="A61" i="728" s="1"/>
  <c r="A62" i="728" s="1"/>
  <c r="M39" i="728"/>
  <c r="F39" i="728"/>
  <c r="AD33" i="728"/>
  <c r="AC33" i="728"/>
  <c r="L33" i="728"/>
  <c r="K33" i="728"/>
  <c r="J33" i="728"/>
  <c r="I33" i="728"/>
  <c r="H33" i="728"/>
  <c r="G33" i="728"/>
  <c r="F33" i="728"/>
  <c r="AJ31" i="728"/>
  <c r="R31" i="728"/>
  <c r="S31" i="728" s="1"/>
  <c r="Q31" i="728"/>
  <c r="D31" i="728"/>
  <c r="AJ30" i="728"/>
  <c r="R30" i="728"/>
  <c r="S30" i="728" s="1"/>
  <c r="Q30" i="728"/>
  <c r="D30" i="728"/>
  <c r="AJ29" i="728"/>
  <c r="R29" i="728"/>
  <c r="S29" i="728" s="1"/>
  <c r="Q29" i="728"/>
  <c r="D29" i="728"/>
  <c r="AJ28" i="728"/>
  <c r="R28" i="728"/>
  <c r="S28" i="728" s="1"/>
  <c r="Q28" i="728"/>
  <c r="D28" i="728"/>
  <c r="AJ27" i="728"/>
  <c r="R27" i="728"/>
  <c r="S27" i="728" s="1"/>
  <c r="Q27" i="728"/>
  <c r="D27" i="728"/>
  <c r="AJ26" i="728"/>
  <c r="R26" i="728"/>
  <c r="S26" i="728" s="1"/>
  <c r="Q26" i="728"/>
  <c r="D26" i="728"/>
  <c r="AJ25" i="728"/>
  <c r="R25" i="728"/>
  <c r="S25" i="728" s="1"/>
  <c r="Q25" i="728"/>
  <c r="D25" i="728"/>
  <c r="AJ24" i="728"/>
  <c r="R24" i="728"/>
  <c r="S24" i="728" s="1"/>
  <c r="Q24" i="728"/>
  <c r="D24" i="728"/>
  <c r="AJ23" i="728"/>
  <c r="R23" i="728"/>
  <c r="S23" i="728" s="1"/>
  <c r="Q23" i="728"/>
  <c r="D23" i="728"/>
  <c r="AJ22" i="728"/>
  <c r="R22" i="728"/>
  <c r="S22" i="728" s="1"/>
  <c r="Q22" i="728"/>
  <c r="D22" i="728"/>
  <c r="AJ21" i="728"/>
  <c r="R21" i="728"/>
  <c r="S21" i="728" s="1"/>
  <c r="Q21" i="728"/>
  <c r="D21" i="728"/>
  <c r="AJ20" i="728"/>
  <c r="R20" i="728"/>
  <c r="S20" i="728" s="1"/>
  <c r="Q20" i="728"/>
  <c r="D20" i="728"/>
  <c r="BL19" i="728"/>
  <c r="AJ19" i="728"/>
  <c r="R19" i="728"/>
  <c r="S19" i="728" s="1"/>
  <c r="Q19" i="728"/>
  <c r="D19" i="728"/>
  <c r="BL18" i="728"/>
  <c r="AJ18" i="728"/>
  <c r="R18" i="728"/>
  <c r="S18" i="728" s="1"/>
  <c r="Q18" i="728"/>
  <c r="D18" i="728"/>
  <c r="AJ17" i="728"/>
  <c r="R17" i="728"/>
  <c r="S17" i="728" s="1"/>
  <c r="Q17" i="728"/>
  <c r="D17" i="728"/>
  <c r="AJ16" i="728"/>
  <c r="R16" i="728"/>
  <c r="S16" i="728" s="1"/>
  <c r="Q16" i="728"/>
  <c r="D16" i="728"/>
  <c r="AJ15" i="728"/>
  <c r="R15" i="728"/>
  <c r="S15" i="728" s="1"/>
  <c r="Q15" i="728"/>
  <c r="D15" i="728"/>
  <c r="AJ14" i="728"/>
  <c r="R14" i="728"/>
  <c r="S14" i="728" s="1"/>
  <c r="Q14" i="728"/>
  <c r="D14" i="728"/>
  <c r="BL13" i="728"/>
  <c r="AJ13" i="728"/>
  <c r="R13" i="728"/>
  <c r="S13" i="728" s="1"/>
  <c r="Q13" i="728"/>
  <c r="D13" i="728"/>
  <c r="BL12" i="728"/>
  <c r="AJ12" i="728"/>
  <c r="R12" i="728"/>
  <c r="S12" i="728" s="1"/>
  <c r="Q12" i="728"/>
  <c r="D12" i="728"/>
  <c r="BL11" i="728"/>
  <c r="AJ11" i="728"/>
  <c r="R11" i="728"/>
  <c r="S11" i="728" s="1"/>
  <c r="Q11" i="728"/>
  <c r="D11" i="728"/>
  <c r="BJ5" i="728"/>
  <c r="BI5" i="728"/>
  <c r="BH5" i="728"/>
  <c r="BG5" i="728"/>
  <c r="BF5" i="728"/>
  <c r="BE5" i="728"/>
  <c r="BD5" i="728"/>
  <c r="BC5" i="728"/>
  <c r="BB5" i="728"/>
  <c r="BA5" i="728"/>
  <c r="AZ5" i="728"/>
  <c r="AY5" i="728"/>
  <c r="AX5" i="728"/>
  <c r="AV5" i="728"/>
  <c r="AU5" i="728"/>
  <c r="AT5" i="728"/>
  <c r="AS5" i="728"/>
  <c r="AR5" i="728"/>
  <c r="AQ5" i="728"/>
  <c r="AP5" i="728"/>
  <c r="AO5" i="728"/>
  <c r="AM5" i="728"/>
  <c r="AJ10" i="728"/>
  <c r="R10" i="728"/>
  <c r="S10" i="728" s="1"/>
  <c r="Q10" i="728"/>
  <c r="D10" i="728"/>
  <c r="AJ9" i="728"/>
  <c r="R9" i="728"/>
  <c r="S9" i="728" s="1"/>
  <c r="Q9" i="728"/>
  <c r="D9" i="728"/>
  <c r="A9" i="728"/>
  <c r="A10" i="728" s="1"/>
  <c r="AJ8" i="728"/>
  <c r="AF8" i="728"/>
  <c r="R8" i="728"/>
  <c r="Q8" i="728"/>
  <c r="D8" i="728"/>
  <c r="B6" i="728"/>
  <c r="B133" i="728" s="1"/>
  <c r="AW5" i="728"/>
  <c r="AN5" i="728"/>
  <c r="AL5" i="728"/>
  <c r="AN4" i="728"/>
  <c r="AO4" i="728" s="1"/>
  <c r="AP4" i="728" s="1"/>
  <c r="AQ4" i="728" s="1"/>
  <c r="AR4" i="728" s="1"/>
  <c r="AS4" i="728" s="1"/>
  <c r="AT4" i="728" s="1"/>
  <c r="AU4" i="728" s="1"/>
  <c r="AV4" i="728" s="1"/>
  <c r="AW4" i="728" s="1"/>
  <c r="AX4" i="728" s="1"/>
  <c r="AY4" i="728" s="1"/>
  <c r="AZ4" i="728" s="1"/>
  <c r="BA4" i="728" s="1"/>
  <c r="BB4" i="728" s="1"/>
  <c r="BC4" i="728" s="1"/>
  <c r="BD4" i="728" s="1"/>
  <c r="BE4" i="728" s="1"/>
  <c r="BF4" i="728" s="1"/>
  <c r="BG4" i="728" s="1"/>
  <c r="BH4" i="728" s="1"/>
  <c r="BI4" i="728" s="1"/>
  <c r="BJ4" i="728" s="1"/>
  <c r="O4" i="728" l="1"/>
  <c r="D83" i="728"/>
  <c r="D84" i="728"/>
  <c r="D88" i="728"/>
  <c r="D92" i="728"/>
  <c r="D81" i="728"/>
  <c r="D82" i="728"/>
  <c r="D86" i="728"/>
  <c r="D90" i="728"/>
  <c r="D94" i="728"/>
  <c r="D33" i="728"/>
  <c r="D85" i="728"/>
  <c r="D89" i="728"/>
  <c r="D93" i="728"/>
  <c r="AJ32" i="728"/>
  <c r="D87" i="728"/>
  <c r="D91" i="728"/>
  <c r="D95" i="728"/>
  <c r="B98" i="728"/>
  <c r="D159" i="728"/>
  <c r="AF10" i="728"/>
  <c r="A11" i="728"/>
  <c r="AH8" i="728" a="1"/>
  <c r="AF9" i="728"/>
  <c r="BL10" i="728"/>
  <c r="AO40" i="728" a="1"/>
  <c r="BL17" i="728"/>
  <c r="F63" i="728"/>
  <c r="H39" i="728"/>
  <c r="Q33" i="728"/>
  <c r="R33" i="728"/>
  <c r="G159" i="728"/>
  <c r="S8" i="728"/>
  <c r="S33" i="728" s="1"/>
  <c r="H40" i="728"/>
  <c r="H41" i="728"/>
  <c r="H42" i="728"/>
  <c r="H43" i="728"/>
  <c r="B97" i="728"/>
  <c r="D80" i="728"/>
  <c r="C97" i="728"/>
  <c r="H45" i="728"/>
  <c r="H62" i="728"/>
  <c r="BL21" i="728" l="1"/>
  <c r="D97" i="728"/>
  <c r="D98" i="728"/>
  <c r="AO57" i="728"/>
  <c r="AB25" i="728" s="1"/>
  <c r="P25" i="728" s="1"/>
  <c r="N25" i="728" s="1"/>
  <c r="F152" i="728" s="1"/>
  <c r="AO49" i="728"/>
  <c r="AB17" i="728" s="1"/>
  <c r="P17" i="728" s="1"/>
  <c r="N17" i="728" s="1"/>
  <c r="F144" i="728" s="1"/>
  <c r="AO41" i="728"/>
  <c r="AB9" i="728" s="1"/>
  <c r="P9" i="728" s="1"/>
  <c r="N9" i="728" s="1"/>
  <c r="F136" i="728" s="1"/>
  <c r="AO56" i="728"/>
  <c r="AB24" i="728" s="1"/>
  <c r="P24" i="728" s="1"/>
  <c r="N24" i="728" s="1"/>
  <c r="F151" i="728" s="1"/>
  <c r="AO48" i="728"/>
  <c r="AB16" i="728" s="1"/>
  <c r="P16" i="728" s="1"/>
  <c r="N16" i="728" s="1"/>
  <c r="F143" i="728" s="1"/>
  <c r="AO40" i="728"/>
  <c r="AB8" i="728" s="1"/>
  <c r="AO63" i="728"/>
  <c r="AB31" i="728" s="1"/>
  <c r="P31" i="728" s="1"/>
  <c r="N31" i="728" s="1"/>
  <c r="F158" i="728" s="1"/>
  <c r="AO55" i="728"/>
  <c r="AB23" i="728" s="1"/>
  <c r="P23" i="728" s="1"/>
  <c r="N23" i="728" s="1"/>
  <c r="F150" i="728" s="1"/>
  <c r="AO47" i="728"/>
  <c r="AB15" i="728" s="1"/>
  <c r="P15" i="728" s="1"/>
  <c r="N15" i="728" s="1"/>
  <c r="F142" i="728" s="1"/>
  <c r="AO62" i="728"/>
  <c r="AB30" i="728" s="1"/>
  <c r="P30" i="728" s="1"/>
  <c r="N30" i="728" s="1"/>
  <c r="F157" i="728" s="1"/>
  <c r="AO54" i="728"/>
  <c r="AB22" i="728" s="1"/>
  <c r="P22" i="728" s="1"/>
  <c r="N22" i="728" s="1"/>
  <c r="F149" i="728" s="1"/>
  <c r="AO46" i="728"/>
  <c r="AB14" i="728" s="1"/>
  <c r="P14" i="728" s="1"/>
  <c r="N14" i="728" s="1"/>
  <c r="F141" i="728" s="1"/>
  <c r="AO61" i="728"/>
  <c r="AB29" i="728" s="1"/>
  <c r="P29" i="728" s="1"/>
  <c r="N29" i="728" s="1"/>
  <c r="F156" i="728" s="1"/>
  <c r="AO53" i="728"/>
  <c r="AB21" i="728" s="1"/>
  <c r="P21" i="728" s="1"/>
  <c r="N21" i="728" s="1"/>
  <c r="F148" i="728" s="1"/>
  <c r="AO45" i="728"/>
  <c r="AB13" i="728" s="1"/>
  <c r="P13" i="728" s="1"/>
  <c r="N13" i="728" s="1"/>
  <c r="F140" i="728" s="1"/>
  <c r="AO60" i="728"/>
  <c r="AB28" i="728" s="1"/>
  <c r="P28" i="728" s="1"/>
  <c r="N28" i="728" s="1"/>
  <c r="F155" i="728" s="1"/>
  <c r="AO52" i="728"/>
  <c r="AB20" i="728" s="1"/>
  <c r="P20" i="728" s="1"/>
  <c r="N20" i="728" s="1"/>
  <c r="F147" i="728" s="1"/>
  <c r="AO44" i="728"/>
  <c r="AB12" i="728" s="1"/>
  <c r="P12" i="728" s="1"/>
  <c r="N12" i="728" s="1"/>
  <c r="F139" i="728" s="1"/>
  <c r="AO59" i="728"/>
  <c r="AB27" i="728" s="1"/>
  <c r="P27" i="728" s="1"/>
  <c r="N27" i="728" s="1"/>
  <c r="F154" i="728" s="1"/>
  <c r="AO51" i="728"/>
  <c r="AB19" i="728" s="1"/>
  <c r="P19" i="728" s="1"/>
  <c r="N19" i="728" s="1"/>
  <c r="F146" i="728" s="1"/>
  <c r="AO43" i="728"/>
  <c r="AB11" i="728" s="1"/>
  <c r="P11" i="728" s="1"/>
  <c r="N11" i="728" s="1"/>
  <c r="F138" i="728" s="1"/>
  <c r="AO58" i="728"/>
  <c r="AB26" i="728" s="1"/>
  <c r="P26" i="728" s="1"/>
  <c r="N26" i="728" s="1"/>
  <c r="F153" i="728" s="1"/>
  <c r="AO50" i="728"/>
  <c r="AB18" i="728" s="1"/>
  <c r="P18" i="728" s="1"/>
  <c r="N18" i="728" s="1"/>
  <c r="F145" i="728" s="1"/>
  <c r="AO42" i="728"/>
  <c r="AB10" i="728" s="1"/>
  <c r="P10" i="728" s="1"/>
  <c r="N10" i="728" s="1"/>
  <c r="F137" i="728" s="1"/>
  <c r="AH24" i="728"/>
  <c r="AI24" i="728" s="1"/>
  <c r="AA24" i="728" s="1"/>
  <c r="AH16" i="728"/>
  <c r="AI16" i="728" s="1"/>
  <c r="AA16" i="728" s="1"/>
  <c r="AH8" i="728"/>
  <c r="AH9" i="728"/>
  <c r="AI9" i="728" s="1"/>
  <c r="AA9" i="728" s="1"/>
  <c r="AH31" i="728"/>
  <c r="AI31" i="728" s="1"/>
  <c r="AA31" i="728" s="1"/>
  <c r="AH23" i="728"/>
  <c r="AI23" i="728" s="1"/>
  <c r="AA23" i="728" s="1"/>
  <c r="AH15" i="728"/>
  <c r="AI15" i="728" s="1"/>
  <c r="AA15" i="728" s="1"/>
  <c r="AH17" i="728"/>
  <c r="AI17" i="728" s="1"/>
  <c r="AA17" i="728" s="1"/>
  <c r="AH30" i="728"/>
  <c r="AI30" i="728" s="1"/>
  <c r="AA30" i="728" s="1"/>
  <c r="AH22" i="728"/>
  <c r="AI22" i="728" s="1"/>
  <c r="AA22" i="728" s="1"/>
  <c r="AH14" i="728"/>
  <c r="AI14" i="728" s="1"/>
  <c r="AA14" i="728" s="1"/>
  <c r="AH29" i="728"/>
  <c r="AI29" i="728" s="1"/>
  <c r="AA29" i="728" s="1"/>
  <c r="AH21" i="728"/>
  <c r="AI21" i="728" s="1"/>
  <c r="AA21" i="728" s="1"/>
  <c r="AH13" i="728"/>
  <c r="AI13" i="728" s="1"/>
  <c r="AA13" i="728" s="1"/>
  <c r="AH28" i="728"/>
  <c r="AI28" i="728" s="1"/>
  <c r="AA28" i="728" s="1"/>
  <c r="AH20" i="728"/>
  <c r="AI20" i="728" s="1"/>
  <c r="AA20" i="728" s="1"/>
  <c r="AH12" i="728"/>
  <c r="AI12" i="728" s="1"/>
  <c r="AA12" i="728" s="1"/>
  <c r="AH27" i="728"/>
  <c r="AI27" i="728" s="1"/>
  <c r="AA27" i="728" s="1"/>
  <c r="AH19" i="728"/>
  <c r="AI19" i="728" s="1"/>
  <c r="AA19" i="728" s="1"/>
  <c r="AH11" i="728"/>
  <c r="AI11" i="728" s="1"/>
  <c r="AA11" i="728" s="1"/>
  <c r="AH25" i="728"/>
  <c r="AI25" i="728" s="1"/>
  <c r="AA25" i="728" s="1"/>
  <c r="AH26" i="728"/>
  <c r="AI26" i="728" s="1"/>
  <c r="AA26" i="728" s="1"/>
  <c r="AH18" i="728"/>
  <c r="AI18" i="728" s="1"/>
  <c r="AA18" i="728" s="1"/>
  <c r="AH10" i="728"/>
  <c r="AI10" i="728" s="1"/>
  <c r="AA10" i="728" s="1"/>
  <c r="H63" i="728"/>
  <c r="A12" i="728"/>
  <c r="AF11" i="728"/>
  <c r="O345" i="1" l="1"/>
  <c r="O344" i="1"/>
  <c r="AG10" i="728"/>
  <c r="AE10" i="728"/>
  <c r="I137" i="728" s="1"/>
  <c r="O10" i="728"/>
  <c r="M10" i="728" s="1"/>
  <c r="AG18" i="728"/>
  <c r="AE18" i="728"/>
  <c r="I145" i="728" s="1"/>
  <c r="O18" i="728"/>
  <c r="M18" i="728" s="1"/>
  <c r="AG28" i="728"/>
  <c r="AE28" i="728"/>
  <c r="I155" i="728" s="1"/>
  <c r="O28" i="728"/>
  <c r="M28" i="728" s="1"/>
  <c r="AG15" i="728"/>
  <c r="AE15" i="728"/>
  <c r="I142" i="728" s="1"/>
  <c r="O15" i="728"/>
  <c r="M15" i="728" s="1"/>
  <c r="AF12" i="728"/>
  <c r="A13" i="728"/>
  <c r="AG26" i="728"/>
  <c r="AE26" i="728"/>
  <c r="I153" i="728" s="1"/>
  <c r="O26" i="728"/>
  <c r="M26" i="728" s="1"/>
  <c r="AG13" i="728"/>
  <c r="AE13" i="728"/>
  <c r="I140" i="728" s="1"/>
  <c r="O13" i="728"/>
  <c r="M13" i="728" s="1"/>
  <c r="AG23" i="728"/>
  <c r="AE23" i="728"/>
  <c r="I150" i="728" s="1"/>
  <c r="O23" i="728"/>
  <c r="M23" i="728" s="1"/>
  <c r="AB33" i="728"/>
  <c r="P8" i="728"/>
  <c r="AG20" i="728"/>
  <c r="AE20" i="728"/>
  <c r="I147" i="728" s="1"/>
  <c r="O20" i="728"/>
  <c r="M20" i="728" s="1"/>
  <c r="AG25" i="728"/>
  <c r="O25" i="728"/>
  <c r="M25" i="728" s="1"/>
  <c r="AE25" i="728"/>
  <c r="I152" i="728" s="1"/>
  <c r="AG21" i="728"/>
  <c r="O21" i="728"/>
  <c r="M21" i="728" s="1"/>
  <c r="AE21" i="728"/>
  <c r="I148" i="728" s="1"/>
  <c r="AG31" i="728"/>
  <c r="AE31" i="728"/>
  <c r="I158" i="728" s="1"/>
  <c r="O31" i="728"/>
  <c r="M31" i="728" s="1"/>
  <c r="AG11" i="728"/>
  <c r="AE11" i="728"/>
  <c r="I138" i="728" s="1"/>
  <c r="O11" i="728"/>
  <c r="M11" i="728" s="1"/>
  <c r="AG29" i="728"/>
  <c r="O29" i="728"/>
  <c r="M29" i="728" s="1"/>
  <c r="AE29" i="728"/>
  <c r="I156" i="728" s="1"/>
  <c r="O9" i="728"/>
  <c r="M9" i="728" s="1"/>
  <c r="AG9" i="728"/>
  <c r="AE9" i="728"/>
  <c r="I136" i="728" s="1"/>
  <c r="AE19" i="728"/>
  <c r="I146" i="728" s="1"/>
  <c r="O19" i="728"/>
  <c r="M19" i="728" s="1"/>
  <c r="AG19" i="728"/>
  <c r="O14" i="728"/>
  <c r="M14" i="728" s="1"/>
  <c r="AE14" i="728"/>
  <c r="I141" i="728" s="1"/>
  <c r="AG14" i="728"/>
  <c r="AH32" i="728"/>
  <c r="AI8" i="728"/>
  <c r="AG27" i="728"/>
  <c r="O27" i="728"/>
  <c r="M27" i="728" s="1"/>
  <c r="AE27" i="728"/>
  <c r="I154" i="728" s="1"/>
  <c r="AG22" i="728"/>
  <c r="AE22" i="728"/>
  <c r="I149" i="728" s="1"/>
  <c r="O22" i="728"/>
  <c r="M22" i="728" s="1"/>
  <c r="AE16" i="728"/>
  <c r="I143" i="728" s="1"/>
  <c r="AG16" i="728"/>
  <c r="O16" i="728"/>
  <c r="M16" i="728" s="1"/>
  <c r="AG17" i="728"/>
  <c r="AE17" i="728"/>
  <c r="I144" i="728" s="1"/>
  <c r="O17" i="728"/>
  <c r="M17" i="728" s="1"/>
  <c r="AE12" i="728"/>
  <c r="I139" i="728" s="1"/>
  <c r="O12" i="728"/>
  <c r="M12" i="728" s="1"/>
  <c r="AG12" i="728"/>
  <c r="AG30" i="728"/>
  <c r="AE30" i="728"/>
  <c r="I157" i="728" s="1"/>
  <c r="O30" i="728"/>
  <c r="M30" i="728" s="1"/>
  <c r="AG24" i="728"/>
  <c r="AE24" i="728"/>
  <c r="I151" i="728" s="1"/>
  <c r="O24" i="728"/>
  <c r="M24" i="728" s="1"/>
  <c r="B29" i="728" l="1"/>
  <c r="E156" i="728"/>
  <c r="C29" i="728"/>
  <c r="E147" i="728"/>
  <c r="C20" i="728"/>
  <c r="B20" i="728"/>
  <c r="E140" i="728"/>
  <c r="C13" i="728"/>
  <c r="B13" i="728"/>
  <c r="E138" i="728"/>
  <c r="C11" i="728"/>
  <c r="B11" i="728"/>
  <c r="E139" i="728"/>
  <c r="B12" i="728"/>
  <c r="C12" i="728"/>
  <c r="E146" i="728"/>
  <c r="B19" i="728"/>
  <c r="C19" i="728"/>
  <c r="E145" i="728"/>
  <c r="C18" i="728"/>
  <c r="B18" i="728"/>
  <c r="E149" i="728"/>
  <c r="C22" i="728"/>
  <c r="B22" i="728"/>
  <c r="AI32" i="728"/>
  <c r="AA8" i="728"/>
  <c r="P33" i="728"/>
  <c r="N8" i="728"/>
  <c r="C26" i="728"/>
  <c r="B26" i="728"/>
  <c r="E153" i="728"/>
  <c r="E142" i="728"/>
  <c r="C15" i="728"/>
  <c r="B15" i="728"/>
  <c r="E144" i="728"/>
  <c r="C17" i="728"/>
  <c r="B17" i="728"/>
  <c r="E157" i="728"/>
  <c r="C30" i="728"/>
  <c r="B30" i="728"/>
  <c r="E152" i="728"/>
  <c r="B25" i="728"/>
  <c r="C25" i="728"/>
  <c r="E150" i="728"/>
  <c r="C23" i="728"/>
  <c r="B23" i="728"/>
  <c r="C10" i="728"/>
  <c r="E137" i="728"/>
  <c r="B10" i="728"/>
  <c r="E148" i="728"/>
  <c r="C21" i="728"/>
  <c r="B21" i="728"/>
  <c r="B27" i="728"/>
  <c r="E154" i="728"/>
  <c r="C27" i="728"/>
  <c r="E136" i="728"/>
  <c r="C9" i="728"/>
  <c r="B9" i="728"/>
  <c r="B31" i="728"/>
  <c r="E158" i="728"/>
  <c r="C31" i="728"/>
  <c r="AF13" i="728"/>
  <c r="A14" i="728"/>
  <c r="C28" i="728"/>
  <c r="B28" i="728"/>
  <c r="E155" i="728"/>
  <c r="E151" i="728"/>
  <c r="C24" i="728"/>
  <c r="B24" i="728"/>
  <c r="E143" i="728"/>
  <c r="C16" i="728"/>
  <c r="B16" i="728"/>
  <c r="E141" i="728"/>
  <c r="C14" i="728"/>
  <c r="B14" i="728"/>
  <c r="B153" i="728" l="1"/>
  <c r="F92" i="728"/>
  <c r="B143" i="728"/>
  <c r="F82" i="728"/>
  <c r="K59" i="728"/>
  <c r="L59" i="728" s="1"/>
  <c r="T28" i="728"/>
  <c r="E28" i="728"/>
  <c r="B59" i="728" s="1"/>
  <c r="C59" i="728" s="1"/>
  <c r="D123" i="728"/>
  <c r="C155" i="728"/>
  <c r="B157" i="728"/>
  <c r="F96" i="728"/>
  <c r="B149" i="728"/>
  <c r="F88" i="728"/>
  <c r="D108" i="728"/>
  <c r="K44" i="728"/>
  <c r="L44" i="728" s="1"/>
  <c r="C140" i="728"/>
  <c r="T13" i="728"/>
  <c r="E13" i="728"/>
  <c r="B44" i="728" s="1"/>
  <c r="C44" i="728" s="1"/>
  <c r="K47" i="728"/>
  <c r="L47" i="728" s="1"/>
  <c r="C143" i="728"/>
  <c r="D111" i="728"/>
  <c r="T16" i="728"/>
  <c r="E16" i="728"/>
  <c r="B47" i="728" s="1"/>
  <c r="C47" i="728" s="1"/>
  <c r="A15" i="728"/>
  <c r="AF14" i="728"/>
  <c r="C154" i="728"/>
  <c r="D122" i="728"/>
  <c r="K58" i="728"/>
  <c r="L58" i="728" s="1"/>
  <c r="T27" i="728"/>
  <c r="E27" i="728"/>
  <c r="B58" i="728" s="1"/>
  <c r="C58" i="728" s="1"/>
  <c r="C137" i="728"/>
  <c r="D105" i="728"/>
  <c r="K41" i="728"/>
  <c r="L41" i="728" s="1"/>
  <c r="T10" i="728"/>
  <c r="E10" i="728"/>
  <c r="B41" i="728" s="1"/>
  <c r="C41" i="728" s="1"/>
  <c r="D125" i="728"/>
  <c r="K61" i="728"/>
  <c r="L61" i="728" s="1"/>
  <c r="T30" i="728"/>
  <c r="E30" i="728"/>
  <c r="B61" i="728" s="1"/>
  <c r="C61" i="728" s="1"/>
  <c r="C157" i="728"/>
  <c r="K53" i="728"/>
  <c r="L53" i="728" s="1"/>
  <c r="T22" i="728"/>
  <c r="E22" i="728"/>
  <c r="B53" i="728" s="1"/>
  <c r="C53" i="728" s="1"/>
  <c r="C149" i="728"/>
  <c r="D117" i="728"/>
  <c r="D107" i="728"/>
  <c r="K43" i="728"/>
  <c r="L43" i="728" s="1"/>
  <c r="C139" i="728"/>
  <c r="T12" i="728"/>
  <c r="E12" i="728"/>
  <c r="B43" i="728" s="1"/>
  <c r="C43" i="728" s="1"/>
  <c r="B139" i="728"/>
  <c r="F78" i="728"/>
  <c r="B151" i="728"/>
  <c r="F90" i="728"/>
  <c r="K62" i="728"/>
  <c r="L62" i="728" s="1"/>
  <c r="C158" i="728"/>
  <c r="T31" i="728"/>
  <c r="E31" i="728"/>
  <c r="B62" i="728" s="1"/>
  <c r="C62" i="728" s="1"/>
  <c r="D126" i="728"/>
  <c r="B154" i="728"/>
  <c r="F93" i="728"/>
  <c r="D118" i="728"/>
  <c r="K54" i="728"/>
  <c r="L54" i="728" s="1"/>
  <c r="C150" i="728"/>
  <c r="T23" i="728"/>
  <c r="E23" i="728"/>
  <c r="B54" i="728" s="1"/>
  <c r="C54" i="728" s="1"/>
  <c r="B144" i="728"/>
  <c r="F83" i="728"/>
  <c r="C153" i="728"/>
  <c r="K57" i="728"/>
  <c r="L57" i="728" s="1"/>
  <c r="T26" i="728"/>
  <c r="E26" i="728"/>
  <c r="B57" i="728" s="1"/>
  <c r="C57" i="728" s="1"/>
  <c r="D121" i="728"/>
  <c r="B145" i="728"/>
  <c r="F84" i="728"/>
  <c r="K51" i="728"/>
  <c r="L51" i="728" s="1"/>
  <c r="D115" i="728"/>
  <c r="E20" i="728"/>
  <c r="B51" i="728" s="1"/>
  <c r="C51" i="728" s="1"/>
  <c r="C147" i="728"/>
  <c r="T20" i="728"/>
  <c r="B147" i="728"/>
  <c r="F86" i="728"/>
  <c r="K55" i="728"/>
  <c r="L55" i="728" s="1"/>
  <c r="T24" i="728"/>
  <c r="E24" i="728"/>
  <c r="B55" i="728" s="1"/>
  <c r="C55" i="728" s="1"/>
  <c r="C151" i="728"/>
  <c r="D119" i="728"/>
  <c r="B148" i="728"/>
  <c r="F87" i="728"/>
  <c r="D112" i="728"/>
  <c r="K48" i="728"/>
  <c r="L48" i="728" s="1"/>
  <c r="C144" i="728"/>
  <c r="T17" i="728"/>
  <c r="E17" i="728"/>
  <c r="B48" i="728" s="1"/>
  <c r="C48" i="728" s="1"/>
  <c r="F135" i="728"/>
  <c r="F159" i="728" s="1"/>
  <c r="N33" i="728"/>
  <c r="C145" i="728"/>
  <c r="K49" i="728"/>
  <c r="L49" i="728" s="1"/>
  <c r="D113" i="728"/>
  <c r="T18" i="728"/>
  <c r="E18" i="728"/>
  <c r="B49" i="728" s="1"/>
  <c r="C49" i="728" s="1"/>
  <c r="B138" i="728"/>
  <c r="F77" i="728"/>
  <c r="B141" i="728"/>
  <c r="F80" i="728"/>
  <c r="B158" i="728"/>
  <c r="F97" i="728"/>
  <c r="D116" i="728"/>
  <c r="K52" i="728"/>
  <c r="L52" i="728" s="1"/>
  <c r="C148" i="728"/>
  <c r="T21" i="728"/>
  <c r="E21" i="728"/>
  <c r="B52" i="728" s="1"/>
  <c r="C52" i="728" s="1"/>
  <c r="D120" i="728"/>
  <c r="K56" i="728"/>
  <c r="L56" i="728" s="1"/>
  <c r="C152" i="728"/>
  <c r="T25" i="728"/>
  <c r="E25" i="728"/>
  <c r="B56" i="728" s="1"/>
  <c r="C56" i="728" s="1"/>
  <c r="C138" i="728"/>
  <c r="D106" i="728"/>
  <c r="K42" i="728"/>
  <c r="L42" i="728" s="1"/>
  <c r="T11" i="728"/>
  <c r="E11" i="728"/>
  <c r="B42" i="728" s="1"/>
  <c r="C42" i="728" s="1"/>
  <c r="D124" i="728"/>
  <c r="K60" i="728"/>
  <c r="L60" i="728" s="1"/>
  <c r="T29" i="728"/>
  <c r="E29" i="728"/>
  <c r="B60" i="728" s="1"/>
  <c r="C60" i="728" s="1"/>
  <c r="C156" i="728"/>
  <c r="B150" i="728"/>
  <c r="F89" i="728"/>
  <c r="K45" i="728"/>
  <c r="L45" i="728" s="1"/>
  <c r="C141" i="728"/>
  <c r="D109" i="728"/>
  <c r="T14" i="728"/>
  <c r="E14" i="728"/>
  <c r="B45" i="728" s="1"/>
  <c r="C45" i="728" s="1"/>
  <c r="B136" i="728"/>
  <c r="F75" i="728"/>
  <c r="B152" i="728"/>
  <c r="F91" i="728"/>
  <c r="B142" i="728"/>
  <c r="F81" i="728"/>
  <c r="AG8" i="728"/>
  <c r="AG32" i="728" s="1"/>
  <c r="AE8" i="728"/>
  <c r="O8" i="728"/>
  <c r="AA33" i="728"/>
  <c r="C146" i="728"/>
  <c r="D114" i="728"/>
  <c r="K50" i="728"/>
  <c r="L50" i="728" s="1"/>
  <c r="T19" i="728"/>
  <c r="E19" i="728"/>
  <c r="B50" i="728" s="1"/>
  <c r="C50" i="728" s="1"/>
  <c r="B155" i="728"/>
  <c r="F94" i="728"/>
  <c r="C136" i="728"/>
  <c r="D104" i="728"/>
  <c r="K40" i="728"/>
  <c r="L40" i="728" s="1"/>
  <c r="T9" i="728"/>
  <c r="E9" i="728"/>
  <c r="B40" i="728" s="1"/>
  <c r="C40" i="728" s="1"/>
  <c r="B137" i="728"/>
  <c r="F76" i="728"/>
  <c r="D110" i="728"/>
  <c r="K46" i="728"/>
  <c r="L46" i="728" s="1"/>
  <c r="C142" i="728"/>
  <c r="T15" i="728"/>
  <c r="E15" i="728"/>
  <c r="B46" i="728" s="1"/>
  <c r="C46" i="728" s="1"/>
  <c r="B146" i="728"/>
  <c r="F85" i="728"/>
  <c r="B140" i="728"/>
  <c r="F79" i="728"/>
  <c r="B156" i="728"/>
  <c r="F95" i="728"/>
  <c r="AF15" i="728" l="1"/>
  <c r="A16" i="728"/>
  <c r="O33" i="728"/>
  <c r="M8" i="728"/>
  <c r="AE33" i="728"/>
  <c r="I135" i="728"/>
  <c r="C307" i="1"/>
  <c r="E135" i="728" l="1"/>
  <c r="E159" i="728" s="1"/>
  <c r="M33" i="728"/>
  <c r="C8" i="728"/>
  <c r="B8" i="728"/>
  <c r="A17" i="728"/>
  <c r="AF16" i="728"/>
  <c r="AF17" i="728" l="1"/>
  <c r="A18" i="728"/>
  <c r="B33" i="728"/>
  <c r="B135" i="728"/>
  <c r="B159" i="728" s="1"/>
  <c r="F74" i="728"/>
  <c r="F99" i="728" s="1"/>
  <c r="C33" i="728"/>
  <c r="O3" i="728" s="1"/>
  <c r="C135" i="728"/>
  <c r="C159" i="728" s="1"/>
  <c r="D103" i="728"/>
  <c r="K39" i="728"/>
  <c r="E8" i="728"/>
  <c r="T8" i="728"/>
  <c r="O343" i="1"/>
  <c r="O342" i="1"/>
  <c r="O336" i="1" l="1"/>
  <c r="C34" i="728"/>
  <c r="B39" i="728"/>
  <c r="E33" i="728"/>
  <c r="A19" i="728"/>
  <c r="AF18" i="728"/>
  <c r="K64" i="728"/>
  <c r="L39" i="728"/>
  <c r="L64" i="728" s="1"/>
  <c r="O341" i="1"/>
  <c r="O340" i="1"/>
  <c r="O339" i="1"/>
  <c r="O338" i="1"/>
  <c r="AF19" i="728" l="1"/>
  <c r="A20" i="728"/>
  <c r="B66" i="728"/>
  <c r="C39" i="728"/>
  <c r="B67" i="728" s="1"/>
  <c r="M66" i="728"/>
  <c r="AC30" i="3"/>
  <c r="B307" i="1" s="1"/>
  <c r="B313" i="1" s="1"/>
  <c r="H75" i="3"/>
  <c r="AQ7" i="3"/>
  <c r="AP31" i="3"/>
  <c r="AR6" i="3"/>
  <c r="O357" i="1"/>
  <c r="O356" i="1"/>
  <c r="O355" i="1"/>
  <c r="O354" i="1"/>
  <c r="O353" i="1"/>
  <c r="O352" i="1"/>
  <c r="O351" i="1"/>
  <c r="O349" i="1"/>
  <c r="O350" i="1"/>
  <c r="O348" i="1"/>
  <c r="O347" i="1"/>
  <c r="O346" i="1"/>
  <c r="M74" i="3"/>
  <c r="M75" i="3" s="1"/>
  <c r="AJ27" i="3"/>
  <c r="AK27" i="3"/>
  <c r="AI27" i="3"/>
  <c r="AK28" i="3"/>
  <c r="AJ28" i="3"/>
  <c r="AI28" i="3"/>
  <c r="AI29" i="3"/>
  <c r="AJ29" i="3"/>
  <c r="AK29" i="3"/>
  <c r="AI30" i="3"/>
  <c r="AJ30" i="3"/>
  <c r="AK30" i="3"/>
  <c r="AH30" i="3"/>
  <c r="AH29" i="3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3" i="1"/>
  <c r="I75" i="3"/>
  <c r="I76" i="3"/>
  <c r="I77" i="3"/>
  <c r="H76" i="3"/>
  <c r="H77" i="3"/>
  <c r="H74" i="3"/>
  <c r="D48" i="1"/>
  <c r="D323" i="1"/>
  <c r="D36" i="1"/>
  <c r="D52" i="1"/>
  <c r="D311" i="1"/>
  <c r="D327" i="1"/>
  <c r="D40" i="1"/>
  <c r="D56" i="1"/>
  <c r="D315" i="1"/>
  <c r="D331" i="1"/>
  <c r="D44" i="1"/>
  <c r="D60" i="1"/>
  <c r="D319" i="1"/>
  <c r="D335" i="1"/>
  <c r="D308" i="1"/>
  <c r="D312" i="1"/>
  <c r="D316" i="1"/>
  <c r="D320" i="1"/>
  <c r="D324" i="1"/>
  <c r="D328" i="1"/>
  <c r="D332" i="1"/>
  <c r="D336" i="1"/>
  <c r="D37" i="1"/>
  <c r="D41" i="1"/>
  <c r="D45" i="1"/>
  <c r="D49" i="1"/>
  <c r="D53" i="1"/>
  <c r="D57" i="1"/>
  <c r="D61" i="1"/>
  <c r="D309" i="1"/>
  <c r="D317" i="1"/>
  <c r="D321" i="1"/>
  <c r="D325" i="1"/>
  <c r="D329" i="1"/>
  <c r="D333" i="1"/>
  <c r="D34" i="1"/>
  <c r="D38" i="1"/>
  <c r="D42" i="1"/>
  <c r="D46" i="1"/>
  <c r="D50" i="1"/>
  <c r="D54" i="1"/>
  <c r="D58" i="1"/>
  <c r="D310" i="1"/>
  <c r="D314" i="1"/>
  <c r="D318" i="1"/>
  <c r="D322" i="1"/>
  <c r="D326" i="1"/>
  <c r="D330" i="1"/>
  <c r="D334" i="1"/>
  <c r="D35" i="1"/>
  <c r="D39" i="1"/>
  <c r="D43" i="1"/>
  <c r="D47" i="1"/>
  <c r="D51" i="1"/>
  <c r="D55" i="1"/>
  <c r="D59" i="1"/>
  <c r="I74" i="3"/>
  <c r="D19" i="1" s="1"/>
  <c r="E79" i="3"/>
  <c r="AC68" i="3"/>
  <c r="AM17" i="3" s="1"/>
  <c r="AC67" i="3"/>
  <c r="AM16" i="3" s="1"/>
  <c r="AC66" i="3"/>
  <c r="AM15" i="3" s="1"/>
  <c r="AC65" i="3"/>
  <c r="AM14" i="3" s="1"/>
  <c r="AC64" i="3"/>
  <c r="AM13" i="3" s="1"/>
  <c r="AC63" i="3"/>
  <c r="AM12" i="3" s="1"/>
  <c r="AC62" i="3"/>
  <c r="AM11" i="3" s="1"/>
  <c r="AC61" i="3"/>
  <c r="AM10" i="3" s="1"/>
  <c r="AC60" i="3"/>
  <c r="AM9" i="3" s="1"/>
  <c r="AC59" i="3"/>
  <c r="AM8" i="3" s="1"/>
  <c r="AC57" i="3"/>
  <c r="AL19" i="3" s="1"/>
  <c r="AC56" i="3"/>
  <c r="AL18" i="3" s="1"/>
  <c r="AC55" i="3"/>
  <c r="AL17" i="3" s="1"/>
  <c r="AC54" i="3"/>
  <c r="AL16" i="3" s="1"/>
  <c r="AC53" i="3"/>
  <c r="AL15" i="3" s="1"/>
  <c r="AC52" i="3"/>
  <c r="AL14" i="3" s="1"/>
  <c r="AC51" i="3"/>
  <c r="AL13" i="3" s="1"/>
  <c r="AC50" i="3"/>
  <c r="AL12" i="3" s="1"/>
  <c r="AC49" i="3"/>
  <c r="AL11" i="3" s="1"/>
  <c r="AC48" i="3"/>
  <c r="AL10" i="3" s="1"/>
  <c r="AC47" i="3"/>
  <c r="AL9" i="3" s="1"/>
  <c r="AC46" i="3"/>
  <c r="AL8" i="3" s="1"/>
  <c r="AC44" i="3"/>
  <c r="AK19" i="3" s="1"/>
  <c r="AC43" i="3"/>
  <c r="AK18" i="3" s="1"/>
  <c r="AC42" i="3"/>
  <c r="AK17" i="3" s="1"/>
  <c r="AC41" i="3"/>
  <c r="AK16" i="3" s="1"/>
  <c r="AC40" i="3"/>
  <c r="AK15" i="3" s="1"/>
  <c r="AC39" i="3"/>
  <c r="AK14" i="3" s="1"/>
  <c r="AC38" i="3"/>
  <c r="AK13" i="3" s="1"/>
  <c r="AC37" i="3"/>
  <c r="AK12" i="3" s="1"/>
  <c r="AC36" i="3"/>
  <c r="AK11" i="3" s="1"/>
  <c r="AC35" i="3"/>
  <c r="AK10" i="3" s="1"/>
  <c r="AC34" i="3"/>
  <c r="AK9" i="3" s="1"/>
  <c r="AC33" i="3"/>
  <c r="AK8" i="3" s="1"/>
  <c r="AC31" i="3"/>
  <c r="AC29" i="3"/>
  <c r="AJ17" i="3" s="1"/>
  <c r="AC28" i="3"/>
  <c r="AC27" i="3"/>
  <c r="AC26" i="3"/>
  <c r="AC25" i="3"/>
  <c r="AJ13" i="3" s="1"/>
  <c r="AC24" i="3"/>
  <c r="AC23" i="3"/>
  <c r="AC22" i="3"/>
  <c r="AC21" i="3"/>
  <c r="B34" i="1" s="1"/>
  <c r="AC20" i="3"/>
  <c r="AC18" i="3"/>
  <c r="AI19" i="3" s="1"/>
  <c r="AC17" i="3"/>
  <c r="AI18" i="3" s="1"/>
  <c r="AC16" i="3"/>
  <c r="AI17" i="3" s="1"/>
  <c r="AC15" i="3"/>
  <c r="AI16" i="3" s="1"/>
  <c r="AC14" i="3"/>
  <c r="AI15" i="3" s="1"/>
  <c r="AC13" i="3"/>
  <c r="AI14" i="3" s="1"/>
  <c r="AC12" i="3"/>
  <c r="AI13" i="3" s="1"/>
  <c r="AC11" i="3"/>
  <c r="AI12" i="3" s="1"/>
  <c r="AC10" i="3"/>
  <c r="AI11" i="3" s="1"/>
  <c r="AC9" i="3"/>
  <c r="AI10" i="3" s="1"/>
  <c r="AC8" i="3"/>
  <c r="AI9" i="3" s="1"/>
  <c r="AC7" i="3"/>
  <c r="AI8" i="3" s="1"/>
  <c r="AC5" i="3"/>
  <c r="AH19" i="3" s="1"/>
  <c r="AH20" i="3" s="1"/>
  <c r="N369" i="1"/>
  <c r="K369" i="1"/>
  <c r="S367" i="1"/>
  <c r="Q367" i="1"/>
  <c r="P367" i="1"/>
  <c r="H367" i="1"/>
  <c r="G367" i="1"/>
  <c r="S366" i="1"/>
  <c r="Q366" i="1"/>
  <c r="P366" i="1"/>
  <c r="H366" i="1"/>
  <c r="G366" i="1"/>
  <c r="S365" i="1"/>
  <c r="Q365" i="1"/>
  <c r="P365" i="1"/>
  <c r="H365" i="1"/>
  <c r="G365" i="1"/>
  <c r="S364" i="1"/>
  <c r="Q364" i="1"/>
  <c r="P364" i="1"/>
  <c r="H364" i="1"/>
  <c r="G364" i="1"/>
  <c r="S363" i="1"/>
  <c r="Q363" i="1"/>
  <c r="P363" i="1"/>
  <c r="H363" i="1"/>
  <c r="G363" i="1"/>
  <c r="S362" i="1"/>
  <c r="Q362" i="1"/>
  <c r="P362" i="1"/>
  <c r="H362" i="1"/>
  <c r="G362" i="1"/>
  <c r="S361" i="1"/>
  <c r="Q361" i="1"/>
  <c r="P361" i="1"/>
  <c r="H361" i="1"/>
  <c r="G361" i="1"/>
  <c r="S360" i="1"/>
  <c r="Q360" i="1"/>
  <c r="P360" i="1"/>
  <c r="H360" i="1"/>
  <c r="G360" i="1"/>
  <c r="S359" i="1"/>
  <c r="Q359" i="1"/>
  <c r="P359" i="1"/>
  <c r="H359" i="1"/>
  <c r="G359" i="1"/>
  <c r="S358" i="1"/>
  <c r="Q358" i="1"/>
  <c r="P358" i="1"/>
  <c r="H358" i="1"/>
  <c r="G358" i="1"/>
  <c r="Q357" i="1"/>
  <c r="P357" i="1"/>
  <c r="H357" i="1"/>
  <c r="G357" i="1"/>
  <c r="Q356" i="1"/>
  <c r="P356" i="1"/>
  <c r="H356" i="1"/>
  <c r="G356" i="1"/>
  <c r="Q355" i="1"/>
  <c r="P355" i="1"/>
  <c r="H355" i="1"/>
  <c r="G355" i="1"/>
  <c r="Q354" i="1"/>
  <c r="P354" i="1"/>
  <c r="H354" i="1"/>
  <c r="G354" i="1"/>
  <c r="Q353" i="1"/>
  <c r="P353" i="1"/>
  <c r="H353" i="1"/>
  <c r="G353" i="1"/>
  <c r="Q352" i="1"/>
  <c r="P352" i="1"/>
  <c r="H352" i="1"/>
  <c r="G352" i="1"/>
  <c r="Q351" i="1"/>
  <c r="P351" i="1"/>
  <c r="H351" i="1"/>
  <c r="G351" i="1"/>
  <c r="Q350" i="1"/>
  <c r="P350" i="1"/>
  <c r="H350" i="1"/>
  <c r="G350" i="1"/>
  <c r="Q349" i="1"/>
  <c r="P349" i="1"/>
  <c r="H349" i="1"/>
  <c r="G349" i="1"/>
  <c r="Q348" i="1"/>
  <c r="P348" i="1"/>
  <c r="H348" i="1"/>
  <c r="G348" i="1"/>
  <c r="Q347" i="1"/>
  <c r="P347" i="1"/>
  <c r="H347" i="1"/>
  <c r="G347" i="1"/>
  <c r="Q346" i="1"/>
  <c r="P346" i="1"/>
  <c r="H346" i="1"/>
  <c r="G346" i="1"/>
  <c r="Q345" i="1"/>
  <c r="P345" i="1"/>
  <c r="H345" i="1"/>
  <c r="G345" i="1"/>
  <c r="Q344" i="1"/>
  <c r="P344" i="1"/>
  <c r="H344" i="1"/>
  <c r="G344" i="1"/>
  <c r="Q343" i="1"/>
  <c r="P343" i="1"/>
  <c r="H343" i="1"/>
  <c r="G343" i="1"/>
  <c r="Q342" i="1"/>
  <c r="P342" i="1"/>
  <c r="H342" i="1"/>
  <c r="G342" i="1"/>
  <c r="Q341" i="1"/>
  <c r="P341" i="1"/>
  <c r="H341" i="1"/>
  <c r="G341" i="1"/>
  <c r="Q340" i="1"/>
  <c r="P340" i="1"/>
  <c r="H340" i="1"/>
  <c r="G340" i="1"/>
  <c r="Q339" i="1"/>
  <c r="P339" i="1"/>
  <c r="H339" i="1"/>
  <c r="G339" i="1"/>
  <c r="Q338" i="1"/>
  <c r="P338" i="1"/>
  <c r="H338" i="1"/>
  <c r="G338" i="1"/>
  <c r="Q337" i="1"/>
  <c r="P337" i="1"/>
  <c r="H337" i="1"/>
  <c r="G337" i="1"/>
  <c r="Q336" i="1"/>
  <c r="P336" i="1"/>
  <c r="H336" i="1"/>
  <c r="G336" i="1"/>
  <c r="C336" i="1"/>
  <c r="Q335" i="1"/>
  <c r="P335" i="1"/>
  <c r="H335" i="1"/>
  <c r="G335" i="1"/>
  <c r="C335" i="1"/>
  <c r="Q334" i="1"/>
  <c r="P334" i="1"/>
  <c r="H334" i="1"/>
  <c r="G334" i="1"/>
  <c r="C334" i="1"/>
  <c r="Q333" i="1"/>
  <c r="P333" i="1"/>
  <c r="H333" i="1"/>
  <c r="G333" i="1"/>
  <c r="C333" i="1"/>
  <c r="Q332" i="1"/>
  <c r="P332" i="1"/>
  <c r="H332" i="1"/>
  <c r="G332" i="1"/>
  <c r="C332" i="1"/>
  <c r="Q331" i="1"/>
  <c r="P331" i="1"/>
  <c r="H331" i="1"/>
  <c r="G331" i="1"/>
  <c r="C331" i="1"/>
  <c r="Q330" i="1"/>
  <c r="P330" i="1"/>
  <c r="H330" i="1"/>
  <c r="G330" i="1"/>
  <c r="C330" i="1"/>
  <c r="Q329" i="1"/>
  <c r="P329" i="1"/>
  <c r="H329" i="1"/>
  <c r="G329" i="1"/>
  <c r="C329" i="1"/>
  <c r="Q328" i="1"/>
  <c r="P328" i="1"/>
  <c r="H328" i="1"/>
  <c r="G328" i="1"/>
  <c r="C328" i="1"/>
  <c r="Q327" i="1"/>
  <c r="P327" i="1"/>
  <c r="H327" i="1"/>
  <c r="G327" i="1"/>
  <c r="C327" i="1"/>
  <c r="Q326" i="1"/>
  <c r="P326" i="1"/>
  <c r="H326" i="1"/>
  <c r="G326" i="1"/>
  <c r="C326" i="1"/>
  <c r="Q325" i="1"/>
  <c r="P325" i="1"/>
  <c r="H325" i="1"/>
  <c r="G325" i="1"/>
  <c r="C325" i="1"/>
  <c r="Q324" i="1"/>
  <c r="P324" i="1"/>
  <c r="H324" i="1"/>
  <c r="G324" i="1"/>
  <c r="C324" i="1"/>
  <c r="Q323" i="1"/>
  <c r="P323" i="1"/>
  <c r="H323" i="1"/>
  <c r="G323" i="1"/>
  <c r="C323" i="1"/>
  <c r="Q322" i="1"/>
  <c r="P322" i="1"/>
  <c r="H322" i="1"/>
  <c r="G322" i="1"/>
  <c r="C322" i="1"/>
  <c r="Q321" i="1"/>
  <c r="P321" i="1"/>
  <c r="H321" i="1"/>
  <c r="G321" i="1"/>
  <c r="C321" i="1"/>
  <c r="Q320" i="1"/>
  <c r="P320" i="1"/>
  <c r="H320" i="1"/>
  <c r="G320" i="1"/>
  <c r="C320" i="1"/>
  <c r="Q319" i="1"/>
  <c r="P319" i="1"/>
  <c r="H319" i="1"/>
  <c r="G319" i="1"/>
  <c r="C319" i="1"/>
  <c r="Q318" i="1"/>
  <c r="P318" i="1"/>
  <c r="H318" i="1"/>
  <c r="G318" i="1"/>
  <c r="C318" i="1"/>
  <c r="Q317" i="1"/>
  <c r="P317" i="1"/>
  <c r="H317" i="1"/>
  <c r="G317" i="1"/>
  <c r="C317" i="1"/>
  <c r="Q316" i="1"/>
  <c r="P316" i="1"/>
  <c r="H316" i="1"/>
  <c r="G316" i="1"/>
  <c r="C316" i="1"/>
  <c r="Q315" i="1"/>
  <c r="P315" i="1"/>
  <c r="H315" i="1"/>
  <c r="G315" i="1"/>
  <c r="C315" i="1"/>
  <c r="Q314" i="1"/>
  <c r="P314" i="1"/>
  <c r="H314" i="1"/>
  <c r="G314" i="1"/>
  <c r="C314" i="1"/>
  <c r="Q313" i="1"/>
  <c r="P313" i="1"/>
  <c r="H313" i="1"/>
  <c r="G313" i="1"/>
  <c r="C313" i="1"/>
  <c r="Q312" i="1"/>
  <c r="P312" i="1"/>
  <c r="H312" i="1"/>
  <c r="G312" i="1"/>
  <c r="C312" i="1"/>
  <c r="Q311" i="1"/>
  <c r="P311" i="1"/>
  <c r="H311" i="1"/>
  <c r="G311" i="1"/>
  <c r="C311" i="1"/>
  <c r="Q310" i="1"/>
  <c r="P310" i="1"/>
  <c r="H310" i="1"/>
  <c r="G310" i="1"/>
  <c r="C310" i="1"/>
  <c r="Q309" i="1"/>
  <c r="P309" i="1"/>
  <c r="H309" i="1"/>
  <c r="G309" i="1"/>
  <c r="C309" i="1"/>
  <c r="Q308" i="1"/>
  <c r="P308" i="1"/>
  <c r="H308" i="1"/>
  <c r="G308" i="1"/>
  <c r="C308" i="1"/>
  <c r="Q307" i="1"/>
  <c r="P307" i="1"/>
  <c r="H307" i="1"/>
  <c r="G307" i="1"/>
  <c r="Q306" i="1"/>
  <c r="P306" i="1"/>
  <c r="H306" i="1"/>
  <c r="G306" i="1"/>
  <c r="C306" i="1"/>
  <c r="Q305" i="1"/>
  <c r="P305" i="1"/>
  <c r="H305" i="1"/>
  <c r="G305" i="1"/>
  <c r="C305" i="1"/>
  <c r="Q304" i="1"/>
  <c r="P304" i="1"/>
  <c r="H304" i="1"/>
  <c r="G304" i="1"/>
  <c r="C304" i="1"/>
  <c r="Q303" i="1"/>
  <c r="P303" i="1"/>
  <c r="H303" i="1"/>
  <c r="G303" i="1"/>
  <c r="C303" i="1"/>
  <c r="Q302" i="1"/>
  <c r="P302" i="1"/>
  <c r="H302" i="1"/>
  <c r="G302" i="1"/>
  <c r="C302" i="1"/>
  <c r="Q301" i="1"/>
  <c r="P301" i="1"/>
  <c r="H301" i="1"/>
  <c r="G301" i="1"/>
  <c r="C301" i="1"/>
  <c r="Q300" i="1"/>
  <c r="P300" i="1"/>
  <c r="H300" i="1"/>
  <c r="G300" i="1"/>
  <c r="C300" i="1"/>
  <c r="Q299" i="1"/>
  <c r="P299" i="1"/>
  <c r="H299" i="1"/>
  <c r="G299" i="1"/>
  <c r="C299" i="1"/>
  <c r="Q298" i="1"/>
  <c r="P298" i="1"/>
  <c r="H298" i="1"/>
  <c r="G298" i="1"/>
  <c r="C298" i="1"/>
  <c r="Q297" i="1"/>
  <c r="P297" i="1"/>
  <c r="H297" i="1"/>
  <c r="G297" i="1"/>
  <c r="C297" i="1"/>
  <c r="Q296" i="1"/>
  <c r="P296" i="1"/>
  <c r="H296" i="1"/>
  <c r="G296" i="1"/>
  <c r="C296" i="1"/>
  <c r="Q295" i="1"/>
  <c r="P295" i="1"/>
  <c r="H295" i="1"/>
  <c r="G295" i="1"/>
  <c r="C295" i="1"/>
  <c r="Q294" i="1"/>
  <c r="P294" i="1"/>
  <c r="H294" i="1"/>
  <c r="G294" i="1"/>
  <c r="C294" i="1"/>
  <c r="Q293" i="1"/>
  <c r="P293" i="1"/>
  <c r="H293" i="1"/>
  <c r="G293" i="1"/>
  <c r="C293" i="1"/>
  <c r="Q292" i="1"/>
  <c r="P292" i="1"/>
  <c r="H292" i="1"/>
  <c r="G292" i="1"/>
  <c r="C292" i="1"/>
  <c r="Q291" i="1"/>
  <c r="P291" i="1"/>
  <c r="H291" i="1"/>
  <c r="G291" i="1"/>
  <c r="C291" i="1"/>
  <c r="Q290" i="1"/>
  <c r="P290" i="1"/>
  <c r="H290" i="1"/>
  <c r="G290" i="1"/>
  <c r="C290" i="1"/>
  <c r="Q289" i="1"/>
  <c r="P289" i="1"/>
  <c r="H289" i="1"/>
  <c r="G289" i="1"/>
  <c r="C289" i="1"/>
  <c r="Q288" i="1"/>
  <c r="P288" i="1"/>
  <c r="H288" i="1"/>
  <c r="G288" i="1"/>
  <c r="C288" i="1"/>
  <c r="Q287" i="1"/>
  <c r="P287" i="1"/>
  <c r="H287" i="1"/>
  <c r="G287" i="1"/>
  <c r="C287" i="1"/>
  <c r="Q286" i="1"/>
  <c r="P286" i="1"/>
  <c r="H286" i="1"/>
  <c r="G286" i="1"/>
  <c r="C286" i="1"/>
  <c r="Q285" i="1"/>
  <c r="P285" i="1"/>
  <c r="H285" i="1"/>
  <c r="G285" i="1"/>
  <c r="C285" i="1"/>
  <c r="Q284" i="1"/>
  <c r="P284" i="1"/>
  <c r="H284" i="1"/>
  <c r="G284" i="1"/>
  <c r="C284" i="1"/>
  <c r="Q283" i="1"/>
  <c r="P283" i="1"/>
  <c r="H283" i="1"/>
  <c r="G283" i="1"/>
  <c r="C283" i="1"/>
  <c r="Q282" i="1"/>
  <c r="P282" i="1"/>
  <c r="H282" i="1"/>
  <c r="G282" i="1"/>
  <c r="C282" i="1"/>
  <c r="Q281" i="1"/>
  <c r="P281" i="1"/>
  <c r="H281" i="1"/>
  <c r="G281" i="1"/>
  <c r="C281" i="1"/>
  <c r="Q280" i="1"/>
  <c r="P280" i="1"/>
  <c r="H280" i="1"/>
  <c r="G280" i="1"/>
  <c r="C280" i="1"/>
  <c r="Q279" i="1"/>
  <c r="P279" i="1"/>
  <c r="H279" i="1"/>
  <c r="G279" i="1"/>
  <c r="C279" i="1"/>
  <c r="Q278" i="1"/>
  <c r="P278" i="1"/>
  <c r="H278" i="1"/>
  <c r="G278" i="1"/>
  <c r="C278" i="1"/>
  <c r="Q277" i="1"/>
  <c r="P277" i="1"/>
  <c r="H277" i="1"/>
  <c r="G277" i="1"/>
  <c r="C277" i="1"/>
  <c r="Q276" i="1"/>
  <c r="P276" i="1"/>
  <c r="H276" i="1"/>
  <c r="G276" i="1"/>
  <c r="C276" i="1"/>
  <c r="Q275" i="1"/>
  <c r="P275" i="1"/>
  <c r="H275" i="1"/>
  <c r="G275" i="1"/>
  <c r="C275" i="1"/>
  <c r="Q274" i="1"/>
  <c r="P274" i="1"/>
  <c r="H274" i="1"/>
  <c r="G274" i="1"/>
  <c r="C274" i="1"/>
  <c r="Q273" i="1"/>
  <c r="P273" i="1"/>
  <c r="H273" i="1"/>
  <c r="G273" i="1"/>
  <c r="C273" i="1"/>
  <c r="Q272" i="1"/>
  <c r="P272" i="1"/>
  <c r="H272" i="1"/>
  <c r="G272" i="1"/>
  <c r="C272" i="1"/>
  <c r="Q271" i="1"/>
  <c r="P271" i="1"/>
  <c r="H271" i="1"/>
  <c r="G271" i="1"/>
  <c r="C271" i="1"/>
  <c r="Q270" i="1"/>
  <c r="P270" i="1"/>
  <c r="H270" i="1"/>
  <c r="G270" i="1"/>
  <c r="C270" i="1"/>
  <c r="Q269" i="1"/>
  <c r="P269" i="1"/>
  <c r="H269" i="1"/>
  <c r="G269" i="1"/>
  <c r="C269" i="1"/>
  <c r="Q268" i="1"/>
  <c r="P268" i="1"/>
  <c r="H268" i="1"/>
  <c r="G268" i="1"/>
  <c r="C268" i="1"/>
  <c r="Q267" i="1"/>
  <c r="P267" i="1"/>
  <c r="H267" i="1"/>
  <c r="G267" i="1"/>
  <c r="C267" i="1"/>
  <c r="Q266" i="1"/>
  <c r="P266" i="1"/>
  <c r="H266" i="1"/>
  <c r="G266" i="1"/>
  <c r="C266" i="1"/>
  <c r="Q265" i="1"/>
  <c r="P265" i="1"/>
  <c r="H265" i="1"/>
  <c r="G265" i="1"/>
  <c r="C265" i="1"/>
  <c r="Q264" i="1"/>
  <c r="P264" i="1"/>
  <c r="H264" i="1"/>
  <c r="G264" i="1"/>
  <c r="C264" i="1"/>
  <c r="Q263" i="1"/>
  <c r="P263" i="1"/>
  <c r="H263" i="1"/>
  <c r="G263" i="1"/>
  <c r="C263" i="1"/>
  <c r="Q262" i="1"/>
  <c r="P262" i="1"/>
  <c r="H262" i="1"/>
  <c r="G262" i="1"/>
  <c r="C262" i="1"/>
  <c r="Q261" i="1"/>
  <c r="P261" i="1"/>
  <c r="H261" i="1"/>
  <c r="G261" i="1"/>
  <c r="C261" i="1"/>
  <c r="Q260" i="1"/>
  <c r="P260" i="1"/>
  <c r="H260" i="1"/>
  <c r="G260" i="1"/>
  <c r="C260" i="1"/>
  <c r="Q259" i="1"/>
  <c r="P259" i="1"/>
  <c r="H259" i="1"/>
  <c r="G259" i="1"/>
  <c r="C259" i="1"/>
  <c r="Q258" i="1"/>
  <c r="P258" i="1"/>
  <c r="H258" i="1"/>
  <c r="G258" i="1"/>
  <c r="C258" i="1"/>
  <c r="Q257" i="1"/>
  <c r="P257" i="1"/>
  <c r="H257" i="1"/>
  <c r="G257" i="1"/>
  <c r="C257" i="1"/>
  <c r="Q256" i="1"/>
  <c r="P256" i="1"/>
  <c r="H256" i="1"/>
  <c r="G256" i="1"/>
  <c r="C256" i="1"/>
  <c r="Q255" i="1"/>
  <c r="P255" i="1"/>
  <c r="H255" i="1"/>
  <c r="G255" i="1"/>
  <c r="C255" i="1"/>
  <c r="Q254" i="1"/>
  <c r="P254" i="1"/>
  <c r="H254" i="1"/>
  <c r="G254" i="1"/>
  <c r="C254" i="1"/>
  <c r="Q253" i="1"/>
  <c r="P253" i="1"/>
  <c r="H253" i="1"/>
  <c r="G253" i="1"/>
  <c r="C253" i="1"/>
  <c r="Q252" i="1"/>
  <c r="P252" i="1"/>
  <c r="H252" i="1"/>
  <c r="G252" i="1"/>
  <c r="C252" i="1"/>
  <c r="Q251" i="1"/>
  <c r="P251" i="1"/>
  <c r="H251" i="1"/>
  <c r="G251" i="1"/>
  <c r="C251" i="1"/>
  <c r="Q250" i="1"/>
  <c r="P250" i="1"/>
  <c r="H250" i="1"/>
  <c r="G250" i="1"/>
  <c r="C250" i="1"/>
  <c r="Q249" i="1"/>
  <c r="P249" i="1"/>
  <c r="H249" i="1"/>
  <c r="G249" i="1"/>
  <c r="C249" i="1"/>
  <c r="Q248" i="1"/>
  <c r="P248" i="1"/>
  <c r="H248" i="1"/>
  <c r="G248" i="1"/>
  <c r="C248" i="1"/>
  <c r="Q247" i="1"/>
  <c r="P247" i="1"/>
  <c r="H247" i="1"/>
  <c r="G247" i="1"/>
  <c r="C247" i="1"/>
  <c r="Q246" i="1"/>
  <c r="P246" i="1"/>
  <c r="H246" i="1"/>
  <c r="G246" i="1"/>
  <c r="C246" i="1"/>
  <c r="Q245" i="1"/>
  <c r="P245" i="1"/>
  <c r="H245" i="1"/>
  <c r="G245" i="1"/>
  <c r="C245" i="1"/>
  <c r="Q244" i="1"/>
  <c r="P244" i="1"/>
  <c r="H244" i="1"/>
  <c r="G244" i="1"/>
  <c r="C244" i="1"/>
  <c r="Q243" i="1"/>
  <c r="P243" i="1"/>
  <c r="H243" i="1"/>
  <c r="G243" i="1"/>
  <c r="C243" i="1"/>
  <c r="Q242" i="1"/>
  <c r="P242" i="1"/>
  <c r="H242" i="1"/>
  <c r="G242" i="1"/>
  <c r="C242" i="1"/>
  <c r="Q241" i="1"/>
  <c r="P241" i="1"/>
  <c r="H241" i="1"/>
  <c r="G241" i="1"/>
  <c r="C241" i="1"/>
  <c r="Q240" i="1"/>
  <c r="P240" i="1"/>
  <c r="H240" i="1"/>
  <c r="G240" i="1"/>
  <c r="C240" i="1"/>
  <c r="Q239" i="1"/>
  <c r="P239" i="1"/>
  <c r="H239" i="1"/>
  <c r="G239" i="1"/>
  <c r="C239" i="1"/>
  <c r="Q238" i="1"/>
  <c r="P238" i="1"/>
  <c r="H238" i="1"/>
  <c r="G238" i="1"/>
  <c r="C238" i="1"/>
  <c r="Q237" i="1"/>
  <c r="P237" i="1"/>
  <c r="H237" i="1"/>
  <c r="G237" i="1"/>
  <c r="C237" i="1"/>
  <c r="Q236" i="1"/>
  <c r="P236" i="1"/>
  <c r="H236" i="1"/>
  <c r="G236" i="1"/>
  <c r="C236" i="1"/>
  <c r="Q235" i="1"/>
  <c r="P235" i="1"/>
  <c r="H235" i="1"/>
  <c r="G235" i="1"/>
  <c r="C235" i="1"/>
  <c r="Q234" i="1"/>
  <c r="P234" i="1"/>
  <c r="H234" i="1"/>
  <c r="G234" i="1"/>
  <c r="C234" i="1"/>
  <c r="Q233" i="1"/>
  <c r="P233" i="1"/>
  <c r="H233" i="1"/>
  <c r="G233" i="1"/>
  <c r="C233" i="1"/>
  <c r="Q232" i="1"/>
  <c r="P232" i="1"/>
  <c r="H232" i="1"/>
  <c r="G232" i="1"/>
  <c r="C232" i="1"/>
  <c r="Q231" i="1"/>
  <c r="P231" i="1"/>
  <c r="H231" i="1"/>
  <c r="G231" i="1"/>
  <c r="C231" i="1"/>
  <c r="Q230" i="1"/>
  <c r="P230" i="1"/>
  <c r="H230" i="1"/>
  <c r="G230" i="1"/>
  <c r="C230" i="1"/>
  <c r="Q229" i="1"/>
  <c r="P229" i="1"/>
  <c r="H229" i="1"/>
  <c r="G229" i="1"/>
  <c r="C229" i="1"/>
  <c r="Q228" i="1"/>
  <c r="P228" i="1"/>
  <c r="H228" i="1"/>
  <c r="G228" i="1"/>
  <c r="C228" i="1"/>
  <c r="Q227" i="1"/>
  <c r="P227" i="1"/>
  <c r="H227" i="1"/>
  <c r="G227" i="1"/>
  <c r="C227" i="1"/>
  <c r="Q226" i="1"/>
  <c r="P226" i="1"/>
  <c r="H226" i="1"/>
  <c r="G226" i="1"/>
  <c r="C226" i="1"/>
  <c r="Q225" i="1"/>
  <c r="P225" i="1"/>
  <c r="H225" i="1"/>
  <c r="G225" i="1"/>
  <c r="C225" i="1"/>
  <c r="Q224" i="1"/>
  <c r="P224" i="1"/>
  <c r="H224" i="1"/>
  <c r="G224" i="1"/>
  <c r="C224" i="1"/>
  <c r="Q223" i="1"/>
  <c r="P223" i="1"/>
  <c r="H223" i="1"/>
  <c r="G223" i="1"/>
  <c r="C223" i="1"/>
  <c r="Q222" i="1"/>
  <c r="P222" i="1"/>
  <c r="H222" i="1"/>
  <c r="G222" i="1"/>
  <c r="C222" i="1"/>
  <c r="Q221" i="1"/>
  <c r="P221" i="1"/>
  <c r="H221" i="1"/>
  <c r="G221" i="1"/>
  <c r="C221" i="1"/>
  <c r="Q220" i="1"/>
  <c r="P220" i="1"/>
  <c r="H220" i="1"/>
  <c r="G220" i="1"/>
  <c r="C220" i="1"/>
  <c r="Q219" i="1"/>
  <c r="P219" i="1"/>
  <c r="H219" i="1"/>
  <c r="G219" i="1"/>
  <c r="C219" i="1"/>
  <c r="Q218" i="1"/>
  <c r="P218" i="1"/>
  <c r="H218" i="1"/>
  <c r="G218" i="1"/>
  <c r="C218" i="1"/>
  <c r="Q217" i="1"/>
  <c r="P217" i="1"/>
  <c r="H217" i="1"/>
  <c r="G217" i="1"/>
  <c r="C217" i="1"/>
  <c r="Q216" i="1"/>
  <c r="P216" i="1"/>
  <c r="H216" i="1"/>
  <c r="G216" i="1"/>
  <c r="C216" i="1"/>
  <c r="Q215" i="1"/>
  <c r="P215" i="1"/>
  <c r="H215" i="1"/>
  <c r="G215" i="1"/>
  <c r="C215" i="1"/>
  <c r="Q214" i="1"/>
  <c r="P214" i="1"/>
  <c r="H214" i="1"/>
  <c r="G214" i="1"/>
  <c r="C214" i="1"/>
  <c r="Q213" i="1"/>
  <c r="P213" i="1"/>
  <c r="H213" i="1"/>
  <c r="G213" i="1"/>
  <c r="C213" i="1"/>
  <c r="Q212" i="1"/>
  <c r="P212" i="1"/>
  <c r="H212" i="1"/>
  <c r="G212" i="1"/>
  <c r="C212" i="1"/>
  <c r="Q211" i="1"/>
  <c r="P211" i="1"/>
  <c r="H211" i="1"/>
  <c r="G211" i="1"/>
  <c r="C211" i="1"/>
  <c r="Q210" i="1"/>
  <c r="P210" i="1"/>
  <c r="H210" i="1"/>
  <c r="G210" i="1"/>
  <c r="C210" i="1"/>
  <c r="Q209" i="1"/>
  <c r="P209" i="1"/>
  <c r="H209" i="1"/>
  <c r="G209" i="1"/>
  <c r="C209" i="1"/>
  <c r="Q208" i="1"/>
  <c r="P208" i="1"/>
  <c r="H208" i="1"/>
  <c r="G208" i="1"/>
  <c r="C208" i="1"/>
  <c r="Q207" i="1"/>
  <c r="P207" i="1"/>
  <c r="H207" i="1"/>
  <c r="G207" i="1"/>
  <c r="C207" i="1"/>
  <c r="Q206" i="1"/>
  <c r="P206" i="1"/>
  <c r="H206" i="1"/>
  <c r="G206" i="1"/>
  <c r="C206" i="1"/>
  <c r="Q205" i="1"/>
  <c r="P205" i="1"/>
  <c r="H205" i="1"/>
  <c r="G205" i="1"/>
  <c r="C205" i="1"/>
  <c r="Q204" i="1"/>
  <c r="P204" i="1"/>
  <c r="H204" i="1"/>
  <c r="G204" i="1"/>
  <c r="C204" i="1"/>
  <c r="Q203" i="1"/>
  <c r="P203" i="1"/>
  <c r="H203" i="1"/>
  <c r="G203" i="1"/>
  <c r="C203" i="1"/>
  <c r="Q202" i="1"/>
  <c r="P202" i="1"/>
  <c r="H202" i="1"/>
  <c r="G202" i="1"/>
  <c r="C202" i="1"/>
  <c r="Q201" i="1"/>
  <c r="P201" i="1"/>
  <c r="H201" i="1"/>
  <c r="G201" i="1"/>
  <c r="C201" i="1"/>
  <c r="Q200" i="1"/>
  <c r="P200" i="1"/>
  <c r="H200" i="1"/>
  <c r="G200" i="1"/>
  <c r="C200" i="1"/>
  <c r="Q199" i="1"/>
  <c r="P199" i="1"/>
  <c r="H199" i="1"/>
  <c r="G199" i="1"/>
  <c r="C199" i="1"/>
  <c r="Q198" i="1"/>
  <c r="P198" i="1"/>
  <c r="H198" i="1"/>
  <c r="G198" i="1"/>
  <c r="C198" i="1"/>
  <c r="Q197" i="1"/>
  <c r="P197" i="1"/>
  <c r="H197" i="1"/>
  <c r="G197" i="1"/>
  <c r="C197" i="1"/>
  <c r="Q196" i="1"/>
  <c r="P196" i="1"/>
  <c r="H196" i="1"/>
  <c r="G196" i="1"/>
  <c r="C196" i="1"/>
  <c r="Q195" i="1"/>
  <c r="P195" i="1"/>
  <c r="H195" i="1"/>
  <c r="G195" i="1"/>
  <c r="C195" i="1"/>
  <c r="Q194" i="1"/>
  <c r="P194" i="1"/>
  <c r="H194" i="1"/>
  <c r="G194" i="1"/>
  <c r="C194" i="1"/>
  <c r="Q193" i="1"/>
  <c r="P193" i="1"/>
  <c r="H193" i="1"/>
  <c r="G193" i="1"/>
  <c r="C193" i="1"/>
  <c r="Q192" i="1"/>
  <c r="P192" i="1"/>
  <c r="H192" i="1"/>
  <c r="G192" i="1"/>
  <c r="C192" i="1"/>
  <c r="Q191" i="1"/>
  <c r="P191" i="1"/>
  <c r="H191" i="1"/>
  <c r="G191" i="1"/>
  <c r="C191" i="1"/>
  <c r="Q190" i="1"/>
  <c r="P190" i="1"/>
  <c r="H190" i="1"/>
  <c r="G190" i="1"/>
  <c r="C190" i="1"/>
  <c r="Q189" i="1"/>
  <c r="P189" i="1"/>
  <c r="H189" i="1"/>
  <c r="G189" i="1"/>
  <c r="C189" i="1"/>
  <c r="Q188" i="1"/>
  <c r="P188" i="1"/>
  <c r="H188" i="1"/>
  <c r="G188" i="1"/>
  <c r="C188" i="1"/>
  <c r="Q187" i="1"/>
  <c r="P187" i="1"/>
  <c r="H187" i="1"/>
  <c r="G187" i="1"/>
  <c r="C187" i="1"/>
  <c r="Q186" i="1"/>
  <c r="P186" i="1"/>
  <c r="H186" i="1"/>
  <c r="G186" i="1"/>
  <c r="C186" i="1"/>
  <c r="Q185" i="1"/>
  <c r="P185" i="1"/>
  <c r="H185" i="1"/>
  <c r="G185" i="1"/>
  <c r="C185" i="1"/>
  <c r="Q184" i="1"/>
  <c r="P184" i="1"/>
  <c r="H184" i="1"/>
  <c r="G184" i="1"/>
  <c r="C184" i="1"/>
  <c r="Q183" i="1"/>
  <c r="P183" i="1"/>
  <c r="H183" i="1"/>
  <c r="G183" i="1"/>
  <c r="C183" i="1"/>
  <c r="Q182" i="1"/>
  <c r="P182" i="1"/>
  <c r="H182" i="1"/>
  <c r="G182" i="1"/>
  <c r="C182" i="1"/>
  <c r="Q181" i="1"/>
  <c r="P181" i="1"/>
  <c r="H181" i="1"/>
  <c r="G181" i="1"/>
  <c r="C181" i="1"/>
  <c r="Q180" i="1"/>
  <c r="P180" i="1"/>
  <c r="H180" i="1"/>
  <c r="G180" i="1"/>
  <c r="C180" i="1"/>
  <c r="Q179" i="1"/>
  <c r="P179" i="1"/>
  <c r="H179" i="1"/>
  <c r="G179" i="1"/>
  <c r="C179" i="1"/>
  <c r="Q178" i="1"/>
  <c r="P178" i="1"/>
  <c r="H178" i="1"/>
  <c r="G178" i="1"/>
  <c r="C178" i="1"/>
  <c r="Q177" i="1"/>
  <c r="P177" i="1"/>
  <c r="H177" i="1"/>
  <c r="G177" i="1"/>
  <c r="C177" i="1"/>
  <c r="Q176" i="1"/>
  <c r="P176" i="1"/>
  <c r="H176" i="1"/>
  <c r="G176" i="1"/>
  <c r="C176" i="1"/>
  <c r="Q175" i="1"/>
  <c r="P175" i="1"/>
  <c r="H175" i="1"/>
  <c r="G175" i="1"/>
  <c r="C175" i="1"/>
  <c r="Q174" i="1"/>
  <c r="P174" i="1"/>
  <c r="H174" i="1"/>
  <c r="G174" i="1"/>
  <c r="C174" i="1"/>
  <c r="Q173" i="1"/>
  <c r="P173" i="1"/>
  <c r="H173" i="1"/>
  <c r="G173" i="1"/>
  <c r="C173" i="1"/>
  <c r="Q172" i="1"/>
  <c r="P172" i="1"/>
  <c r="H172" i="1"/>
  <c r="G172" i="1"/>
  <c r="C172" i="1"/>
  <c r="Q171" i="1"/>
  <c r="P171" i="1"/>
  <c r="H171" i="1"/>
  <c r="G171" i="1"/>
  <c r="C171" i="1"/>
  <c r="Q170" i="1"/>
  <c r="P170" i="1"/>
  <c r="H170" i="1"/>
  <c r="G170" i="1"/>
  <c r="C170" i="1"/>
  <c r="Q169" i="1"/>
  <c r="P169" i="1"/>
  <c r="H169" i="1"/>
  <c r="G169" i="1"/>
  <c r="C169" i="1"/>
  <c r="Q168" i="1"/>
  <c r="P168" i="1"/>
  <c r="H168" i="1"/>
  <c r="G168" i="1"/>
  <c r="C168" i="1"/>
  <c r="Q167" i="1"/>
  <c r="P167" i="1"/>
  <c r="H167" i="1"/>
  <c r="G167" i="1"/>
  <c r="C167" i="1"/>
  <c r="Q166" i="1"/>
  <c r="P166" i="1"/>
  <c r="H166" i="1"/>
  <c r="G166" i="1"/>
  <c r="C166" i="1"/>
  <c r="Q165" i="1"/>
  <c r="P165" i="1"/>
  <c r="H165" i="1"/>
  <c r="G165" i="1"/>
  <c r="C165" i="1"/>
  <c r="Q164" i="1"/>
  <c r="P164" i="1"/>
  <c r="H164" i="1"/>
  <c r="G164" i="1"/>
  <c r="C164" i="1"/>
  <c r="Q163" i="1"/>
  <c r="P163" i="1"/>
  <c r="H163" i="1"/>
  <c r="G163" i="1"/>
  <c r="C163" i="1"/>
  <c r="Q162" i="1"/>
  <c r="P162" i="1"/>
  <c r="H162" i="1"/>
  <c r="G162" i="1"/>
  <c r="C162" i="1"/>
  <c r="Q161" i="1"/>
  <c r="P161" i="1"/>
  <c r="H161" i="1"/>
  <c r="G161" i="1"/>
  <c r="C161" i="1"/>
  <c r="Q160" i="1"/>
  <c r="P160" i="1"/>
  <c r="H160" i="1"/>
  <c r="G160" i="1"/>
  <c r="C160" i="1"/>
  <c r="Q159" i="1"/>
  <c r="P159" i="1"/>
  <c r="H159" i="1"/>
  <c r="G159" i="1"/>
  <c r="C159" i="1"/>
  <c r="Q158" i="1"/>
  <c r="P158" i="1"/>
  <c r="H158" i="1"/>
  <c r="G158" i="1"/>
  <c r="C158" i="1"/>
  <c r="Q157" i="1"/>
  <c r="P157" i="1"/>
  <c r="H157" i="1"/>
  <c r="G157" i="1"/>
  <c r="C157" i="1"/>
  <c r="Q156" i="1"/>
  <c r="P156" i="1"/>
  <c r="H156" i="1"/>
  <c r="G156" i="1"/>
  <c r="C156" i="1"/>
  <c r="Q155" i="1"/>
  <c r="P155" i="1"/>
  <c r="H155" i="1"/>
  <c r="G155" i="1"/>
  <c r="C155" i="1"/>
  <c r="Q154" i="1"/>
  <c r="P154" i="1"/>
  <c r="H154" i="1"/>
  <c r="G154" i="1"/>
  <c r="C154" i="1"/>
  <c r="Q153" i="1"/>
  <c r="P153" i="1"/>
  <c r="H153" i="1"/>
  <c r="G153" i="1"/>
  <c r="C153" i="1"/>
  <c r="Q152" i="1"/>
  <c r="P152" i="1"/>
  <c r="H152" i="1"/>
  <c r="G152" i="1"/>
  <c r="C152" i="1"/>
  <c r="Q151" i="1"/>
  <c r="P151" i="1"/>
  <c r="H151" i="1"/>
  <c r="G151" i="1"/>
  <c r="C151" i="1"/>
  <c r="Q150" i="1"/>
  <c r="P150" i="1"/>
  <c r="H150" i="1"/>
  <c r="G150" i="1"/>
  <c r="C150" i="1"/>
  <c r="Q149" i="1"/>
  <c r="P149" i="1"/>
  <c r="H149" i="1"/>
  <c r="G149" i="1"/>
  <c r="C149" i="1"/>
  <c r="Q148" i="1"/>
  <c r="P148" i="1"/>
  <c r="H148" i="1"/>
  <c r="G148" i="1"/>
  <c r="C148" i="1"/>
  <c r="Q147" i="1"/>
  <c r="P147" i="1"/>
  <c r="H147" i="1"/>
  <c r="G147" i="1"/>
  <c r="C147" i="1"/>
  <c r="Q146" i="1"/>
  <c r="P146" i="1"/>
  <c r="H146" i="1"/>
  <c r="G146" i="1"/>
  <c r="C146" i="1"/>
  <c r="Q145" i="1"/>
  <c r="P145" i="1"/>
  <c r="H145" i="1"/>
  <c r="G145" i="1"/>
  <c r="C145" i="1"/>
  <c r="Q144" i="1"/>
  <c r="P144" i="1"/>
  <c r="H144" i="1"/>
  <c r="G144" i="1"/>
  <c r="C144" i="1"/>
  <c r="Q143" i="1"/>
  <c r="P143" i="1"/>
  <c r="H143" i="1"/>
  <c r="G143" i="1"/>
  <c r="C143" i="1"/>
  <c r="Q142" i="1"/>
  <c r="P142" i="1"/>
  <c r="H142" i="1"/>
  <c r="G142" i="1"/>
  <c r="C142" i="1"/>
  <c r="Q141" i="1"/>
  <c r="P141" i="1"/>
  <c r="H141" i="1"/>
  <c r="G141" i="1"/>
  <c r="C141" i="1"/>
  <c r="Q140" i="1"/>
  <c r="P140" i="1"/>
  <c r="H140" i="1"/>
  <c r="G140" i="1"/>
  <c r="C140" i="1"/>
  <c r="Q139" i="1"/>
  <c r="P139" i="1"/>
  <c r="H139" i="1"/>
  <c r="G139" i="1"/>
  <c r="C139" i="1"/>
  <c r="Q138" i="1"/>
  <c r="P138" i="1"/>
  <c r="H138" i="1"/>
  <c r="G138" i="1"/>
  <c r="C138" i="1"/>
  <c r="Q137" i="1"/>
  <c r="P137" i="1"/>
  <c r="H137" i="1"/>
  <c r="G137" i="1"/>
  <c r="C137" i="1"/>
  <c r="Q136" i="1"/>
  <c r="P136" i="1"/>
  <c r="H136" i="1"/>
  <c r="G136" i="1"/>
  <c r="C136" i="1"/>
  <c r="Q135" i="1"/>
  <c r="P135" i="1"/>
  <c r="H135" i="1"/>
  <c r="G135" i="1"/>
  <c r="C135" i="1"/>
  <c r="Q134" i="1"/>
  <c r="P134" i="1"/>
  <c r="H134" i="1"/>
  <c r="G134" i="1"/>
  <c r="C134" i="1"/>
  <c r="Q133" i="1"/>
  <c r="P133" i="1"/>
  <c r="H133" i="1"/>
  <c r="G133" i="1"/>
  <c r="C133" i="1"/>
  <c r="Q132" i="1"/>
  <c r="P132" i="1"/>
  <c r="H132" i="1"/>
  <c r="G132" i="1"/>
  <c r="C132" i="1"/>
  <c r="Q131" i="1"/>
  <c r="P131" i="1"/>
  <c r="H131" i="1"/>
  <c r="G131" i="1"/>
  <c r="C131" i="1"/>
  <c r="Q130" i="1"/>
  <c r="P130" i="1"/>
  <c r="H130" i="1"/>
  <c r="G130" i="1"/>
  <c r="C130" i="1"/>
  <c r="Q129" i="1"/>
  <c r="P129" i="1"/>
  <c r="H129" i="1"/>
  <c r="G129" i="1"/>
  <c r="C129" i="1"/>
  <c r="Q128" i="1"/>
  <c r="P128" i="1"/>
  <c r="H128" i="1"/>
  <c r="G128" i="1"/>
  <c r="C128" i="1"/>
  <c r="Q127" i="1"/>
  <c r="P127" i="1"/>
  <c r="H127" i="1"/>
  <c r="G127" i="1"/>
  <c r="C127" i="1"/>
  <c r="Q126" i="1"/>
  <c r="P126" i="1"/>
  <c r="H126" i="1"/>
  <c r="G126" i="1"/>
  <c r="C126" i="1"/>
  <c r="Q125" i="1"/>
  <c r="P125" i="1"/>
  <c r="H125" i="1"/>
  <c r="G125" i="1"/>
  <c r="C125" i="1"/>
  <c r="Q124" i="1"/>
  <c r="P124" i="1"/>
  <c r="H124" i="1"/>
  <c r="G124" i="1"/>
  <c r="C124" i="1"/>
  <c r="Q123" i="1"/>
  <c r="P123" i="1"/>
  <c r="H123" i="1"/>
  <c r="G123" i="1"/>
  <c r="C123" i="1"/>
  <c r="Q122" i="1"/>
  <c r="P122" i="1"/>
  <c r="H122" i="1"/>
  <c r="G122" i="1"/>
  <c r="C122" i="1"/>
  <c r="Q121" i="1"/>
  <c r="P121" i="1"/>
  <c r="H121" i="1"/>
  <c r="G121" i="1"/>
  <c r="C121" i="1"/>
  <c r="Q120" i="1"/>
  <c r="P120" i="1"/>
  <c r="H120" i="1"/>
  <c r="G120" i="1"/>
  <c r="C120" i="1"/>
  <c r="Q119" i="1"/>
  <c r="P119" i="1"/>
  <c r="H119" i="1"/>
  <c r="G119" i="1"/>
  <c r="C119" i="1"/>
  <c r="Q118" i="1"/>
  <c r="P118" i="1"/>
  <c r="H118" i="1"/>
  <c r="G118" i="1"/>
  <c r="C118" i="1"/>
  <c r="Q117" i="1"/>
  <c r="P117" i="1"/>
  <c r="H117" i="1"/>
  <c r="G117" i="1"/>
  <c r="C117" i="1"/>
  <c r="Q116" i="1"/>
  <c r="P116" i="1"/>
  <c r="H116" i="1"/>
  <c r="G116" i="1"/>
  <c r="C116" i="1"/>
  <c r="Q115" i="1"/>
  <c r="P115" i="1"/>
  <c r="H115" i="1"/>
  <c r="G115" i="1"/>
  <c r="C115" i="1"/>
  <c r="Q114" i="1"/>
  <c r="P114" i="1"/>
  <c r="H114" i="1"/>
  <c r="G114" i="1"/>
  <c r="C114" i="1"/>
  <c r="Q113" i="1"/>
  <c r="P113" i="1"/>
  <c r="H113" i="1"/>
  <c r="G113" i="1"/>
  <c r="C113" i="1"/>
  <c r="Q112" i="1"/>
  <c r="P112" i="1"/>
  <c r="H112" i="1"/>
  <c r="G112" i="1"/>
  <c r="C112" i="1"/>
  <c r="Q111" i="1"/>
  <c r="P111" i="1"/>
  <c r="H111" i="1"/>
  <c r="G111" i="1"/>
  <c r="C111" i="1"/>
  <c r="Q110" i="1"/>
  <c r="P110" i="1"/>
  <c r="H110" i="1"/>
  <c r="G110" i="1"/>
  <c r="C110" i="1"/>
  <c r="Q109" i="1"/>
  <c r="P109" i="1"/>
  <c r="H109" i="1"/>
  <c r="G109" i="1"/>
  <c r="C109" i="1"/>
  <c r="Q108" i="1"/>
  <c r="P108" i="1"/>
  <c r="H108" i="1"/>
  <c r="G108" i="1"/>
  <c r="C108" i="1"/>
  <c r="Q107" i="1"/>
  <c r="P107" i="1"/>
  <c r="H107" i="1"/>
  <c r="G107" i="1"/>
  <c r="C107" i="1"/>
  <c r="Q106" i="1"/>
  <c r="P106" i="1"/>
  <c r="H106" i="1"/>
  <c r="G106" i="1"/>
  <c r="C106" i="1"/>
  <c r="Q105" i="1"/>
  <c r="P105" i="1"/>
  <c r="H105" i="1"/>
  <c r="G105" i="1"/>
  <c r="C105" i="1"/>
  <c r="Q104" i="1"/>
  <c r="P104" i="1"/>
  <c r="H104" i="1"/>
  <c r="G104" i="1"/>
  <c r="C104" i="1"/>
  <c r="Q103" i="1"/>
  <c r="P103" i="1"/>
  <c r="H103" i="1"/>
  <c r="G103" i="1"/>
  <c r="C103" i="1"/>
  <c r="Q102" i="1"/>
  <c r="P102" i="1"/>
  <c r="H102" i="1"/>
  <c r="G102" i="1"/>
  <c r="C102" i="1"/>
  <c r="Q101" i="1"/>
  <c r="P101" i="1"/>
  <c r="H101" i="1"/>
  <c r="G101" i="1"/>
  <c r="C101" i="1"/>
  <c r="Q100" i="1"/>
  <c r="P100" i="1"/>
  <c r="H100" i="1"/>
  <c r="G100" i="1"/>
  <c r="C100" i="1"/>
  <c r="Q99" i="1"/>
  <c r="P99" i="1"/>
  <c r="H99" i="1"/>
  <c r="G99" i="1"/>
  <c r="C99" i="1"/>
  <c r="Q98" i="1"/>
  <c r="P98" i="1"/>
  <c r="H98" i="1"/>
  <c r="G98" i="1"/>
  <c r="C98" i="1"/>
  <c r="Q97" i="1"/>
  <c r="P97" i="1"/>
  <c r="H97" i="1"/>
  <c r="G97" i="1"/>
  <c r="C97" i="1"/>
  <c r="Q96" i="1"/>
  <c r="P96" i="1"/>
  <c r="H96" i="1"/>
  <c r="G96" i="1"/>
  <c r="C96" i="1"/>
  <c r="Q95" i="1"/>
  <c r="P95" i="1"/>
  <c r="H95" i="1"/>
  <c r="G95" i="1"/>
  <c r="C95" i="1"/>
  <c r="Q94" i="1"/>
  <c r="P94" i="1"/>
  <c r="H94" i="1"/>
  <c r="G94" i="1"/>
  <c r="C94" i="1"/>
  <c r="Q93" i="1"/>
  <c r="P93" i="1"/>
  <c r="H93" i="1"/>
  <c r="G93" i="1"/>
  <c r="C93" i="1"/>
  <c r="Q92" i="1"/>
  <c r="P92" i="1"/>
  <c r="H92" i="1"/>
  <c r="G92" i="1"/>
  <c r="C92" i="1"/>
  <c r="Q91" i="1"/>
  <c r="P91" i="1"/>
  <c r="H91" i="1"/>
  <c r="G91" i="1"/>
  <c r="C91" i="1"/>
  <c r="Q90" i="1"/>
  <c r="P90" i="1"/>
  <c r="H90" i="1"/>
  <c r="G90" i="1"/>
  <c r="C90" i="1"/>
  <c r="Q89" i="1"/>
  <c r="P89" i="1"/>
  <c r="H89" i="1"/>
  <c r="G89" i="1"/>
  <c r="C89" i="1"/>
  <c r="Q88" i="1"/>
  <c r="P88" i="1"/>
  <c r="H88" i="1"/>
  <c r="G88" i="1"/>
  <c r="C88" i="1"/>
  <c r="Q87" i="1"/>
  <c r="P87" i="1"/>
  <c r="H87" i="1"/>
  <c r="G87" i="1"/>
  <c r="C87" i="1"/>
  <c r="Q86" i="1"/>
  <c r="P86" i="1"/>
  <c r="H86" i="1"/>
  <c r="G86" i="1"/>
  <c r="C86" i="1"/>
  <c r="Q85" i="1"/>
  <c r="P85" i="1"/>
  <c r="H85" i="1"/>
  <c r="G85" i="1"/>
  <c r="C85" i="1"/>
  <c r="Q84" i="1"/>
  <c r="P84" i="1"/>
  <c r="H84" i="1"/>
  <c r="G84" i="1"/>
  <c r="C84" i="1"/>
  <c r="Q83" i="1"/>
  <c r="P83" i="1"/>
  <c r="H83" i="1"/>
  <c r="G83" i="1"/>
  <c r="C83" i="1"/>
  <c r="Q82" i="1"/>
  <c r="P82" i="1"/>
  <c r="H82" i="1"/>
  <c r="G82" i="1"/>
  <c r="C82" i="1"/>
  <c r="Q81" i="1"/>
  <c r="P81" i="1"/>
  <c r="H81" i="1"/>
  <c r="G81" i="1"/>
  <c r="C81" i="1"/>
  <c r="Q80" i="1"/>
  <c r="P80" i="1"/>
  <c r="H80" i="1"/>
  <c r="G80" i="1"/>
  <c r="C80" i="1"/>
  <c r="Q79" i="1"/>
  <c r="P79" i="1"/>
  <c r="H79" i="1"/>
  <c r="G79" i="1"/>
  <c r="C79" i="1"/>
  <c r="Q78" i="1"/>
  <c r="P78" i="1"/>
  <c r="H78" i="1"/>
  <c r="G78" i="1"/>
  <c r="C78" i="1"/>
  <c r="Q77" i="1"/>
  <c r="P77" i="1"/>
  <c r="H77" i="1"/>
  <c r="G77" i="1"/>
  <c r="C77" i="1"/>
  <c r="Q76" i="1"/>
  <c r="P76" i="1"/>
  <c r="H76" i="1"/>
  <c r="G76" i="1"/>
  <c r="C76" i="1"/>
  <c r="Q75" i="1"/>
  <c r="P75" i="1"/>
  <c r="H75" i="1"/>
  <c r="G75" i="1"/>
  <c r="C75" i="1"/>
  <c r="F75" i="1" s="1"/>
  <c r="Q74" i="1"/>
  <c r="P74" i="1"/>
  <c r="H74" i="1"/>
  <c r="G74" i="1"/>
  <c r="C74" i="1"/>
  <c r="Q73" i="1"/>
  <c r="P73" i="1"/>
  <c r="H73" i="1"/>
  <c r="G73" i="1"/>
  <c r="C73" i="1"/>
  <c r="Q72" i="1"/>
  <c r="P72" i="1"/>
  <c r="H72" i="1"/>
  <c r="G72" i="1"/>
  <c r="C72" i="1"/>
  <c r="Q71" i="1"/>
  <c r="P71" i="1"/>
  <c r="H71" i="1"/>
  <c r="G71" i="1"/>
  <c r="C71" i="1"/>
  <c r="Q70" i="1"/>
  <c r="P70" i="1"/>
  <c r="H70" i="1"/>
  <c r="G70" i="1"/>
  <c r="C70" i="1"/>
  <c r="Q69" i="1"/>
  <c r="P69" i="1"/>
  <c r="H69" i="1"/>
  <c r="G69" i="1"/>
  <c r="C69" i="1"/>
  <c r="Q68" i="1"/>
  <c r="P68" i="1"/>
  <c r="H68" i="1"/>
  <c r="G68" i="1"/>
  <c r="C68" i="1"/>
  <c r="Q67" i="1"/>
  <c r="P67" i="1"/>
  <c r="H67" i="1"/>
  <c r="G67" i="1"/>
  <c r="C67" i="1"/>
  <c r="Q66" i="1"/>
  <c r="P66" i="1"/>
  <c r="H66" i="1"/>
  <c r="G66" i="1"/>
  <c r="C66" i="1"/>
  <c r="Q65" i="1"/>
  <c r="P65" i="1"/>
  <c r="H65" i="1"/>
  <c r="G65" i="1"/>
  <c r="C65" i="1"/>
  <c r="Q64" i="1"/>
  <c r="P64" i="1"/>
  <c r="H64" i="1"/>
  <c r="G64" i="1"/>
  <c r="C64" i="1"/>
  <c r="Q63" i="1"/>
  <c r="P63" i="1"/>
  <c r="H63" i="1"/>
  <c r="G63" i="1"/>
  <c r="C63" i="1"/>
  <c r="Q62" i="1"/>
  <c r="P62" i="1"/>
  <c r="H62" i="1"/>
  <c r="G62" i="1"/>
  <c r="C62" i="1"/>
  <c r="Q61" i="1"/>
  <c r="P61" i="1"/>
  <c r="H61" i="1"/>
  <c r="G61" i="1"/>
  <c r="C61" i="1"/>
  <c r="Q60" i="1"/>
  <c r="P60" i="1"/>
  <c r="H60" i="1"/>
  <c r="G60" i="1"/>
  <c r="C60" i="1"/>
  <c r="Q59" i="1"/>
  <c r="P59" i="1"/>
  <c r="H59" i="1"/>
  <c r="G59" i="1"/>
  <c r="C59" i="1"/>
  <c r="Q58" i="1"/>
  <c r="P58" i="1"/>
  <c r="H58" i="1"/>
  <c r="G58" i="1"/>
  <c r="C58" i="1"/>
  <c r="Q57" i="1"/>
  <c r="P57" i="1"/>
  <c r="H57" i="1"/>
  <c r="G57" i="1"/>
  <c r="C57" i="1"/>
  <c r="Q56" i="1"/>
  <c r="P56" i="1"/>
  <c r="H56" i="1"/>
  <c r="G56" i="1"/>
  <c r="C56" i="1"/>
  <c r="Q55" i="1"/>
  <c r="P55" i="1"/>
  <c r="H55" i="1"/>
  <c r="G55" i="1"/>
  <c r="C55" i="1"/>
  <c r="Q54" i="1"/>
  <c r="P54" i="1"/>
  <c r="H54" i="1"/>
  <c r="G54" i="1"/>
  <c r="C54" i="1"/>
  <c r="Q53" i="1"/>
  <c r="P53" i="1"/>
  <c r="H53" i="1"/>
  <c r="G53" i="1"/>
  <c r="C53" i="1"/>
  <c r="Q52" i="1"/>
  <c r="P52" i="1"/>
  <c r="H52" i="1"/>
  <c r="G52" i="1"/>
  <c r="C52" i="1"/>
  <c r="Q51" i="1"/>
  <c r="P51" i="1"/>
  <c r="H51" i="1"/>
  <c r="G51" i="1"/>
  <c r="C51" i="1"/>
  <c r="Q50" i="1"/>
  <c r="P50" i="1"/>
  <c r="H50" i="1"/>
  <c r="G50" i="1"/>
  <c r="C50" i="1"/>
  <c r="Q49" i="1"/>
  <c r="P49" i="1"/>
  <c r="H49" i="1"/>
  <c r="G49" i="1"/>
  <c r="C49" i="1"/>
  <c r="Q48" i="1"/>
  <c r="P48" i="1"/>
  <c r="H48" i="1"/>
  <c r="G48" i="1"/>
  <c r="C48" i="1"/>
  <c r="Q47" i="1"/>
  <c r="P47" i="1"/>
  <c r="H47" i="1"/>
  <c r="G47" i="1"/>
  <c r="C47" i="1"/>
  <c r="Q46" i="1"/>
  <c r="P46" i="1"/>
  <c r="H46" i="1"/>
  <c r="G46" i="1"/>
  <c r="C46" i="1"/>
  <c r="Q45" i="1"/>
  <c r="P45" i="1"/>
  <c r="H45" i="1"/>
  <c r="G45" i="1"/>
  <c r="C45" i="1"/>
  <c r="Q44" i="1"/>
  <c r="P44" i="1"/>
  <c r="H44" i="1"/>
  <c r="G44" i="1"/>
  <c r="C44" i="1"/>
  <c r="Q43" i="1"/>
  <c r="P43" i="1"/>
  <c r="H43" i="1"/>
  <c r="G43" i="1"/>
  <c r="C43" i="1"/>
  <c r="Q42" i="1"/>
  <c r="P42" i="1"/>
  <c r="H42" i="1"/>
  <c r="G42" i="1"/>
  <c r="C42" i="1"/>
  <c r="Q41" i="1"/>
  <c r="P41" i="1"/>
  <c r="H41" i="1"/>
  <c r="G41" i="1"/>
  <c r="C41" i="1"/>
  <c r="Q40" i="1"/>
  <c r="P40" i="1"/>
  <c r="H40" i="1"/>
  <c r="G40" i="1"/>
  <c r="C40" i="1"/>
  <c r="Q39" i="1"/>
  <c r="P39" i="1"/>
  <c r="H39" i="1"/>
  <c r="G39" i="1"/>
  <c r="C39" i="1"/>
  <c r="Q38" i="1"/>
  <c r="P38" i="1"/>
  <c r="H38" i="1"/>
  <c r="G38" i="1"/>
  <c r="C38" i="1"/>
  <c r="Q37" i="1"/>
  <c r="P37" i="1"/>
  <c r="H37" i="1"/>
  <c r="G37" i="1"/>
  <c r="C37" i="1"/>
  <c r="Q36" i="1"/>
  <c r="P36" i="1"/>
  <c r="H36" i="1"/>
  <c r="G36" i="1"/>
  <c r="C36" i="1"/>
  <c r="Q35" i="1"/>
  <c r="P35" i="1"/>
  <c r="H35" i="1"/>
  <c r="G35" i="1"/>
  <c r="C35" i="1"/>
  <c r="Q34" i="1"/>
  <c r="P34" i="1"/>
  <c r="H34" i="1"/>
  <c r="G34" i="1"/>
  <c r="C34" i="1"/>
  <c r="Q33" i="1"/>
  <c r="P33" i="1"/>
  <c r="H33" i="1"/>
  <c r="G33" i="1"/>
  <c r="C33" i="1"/>
  <c r="Q32" i="1"/>
  <c r="P32" i="1"/>
  <c r="H32" i="1"/>
  <c r="G32" i="1"/>
  <c r="C32" i="1"/>
  <c r="Q31" i="1"/>
  <c r="P31" i="1"/>
  <c r="H31" i="1"/>
  <c r="G31" i="1"/>
  <c r="C31" i="1"/>
  <c r="Q30" i="1"/>
  <c r="P30" i="1"/>
  <c r="H30" i="1"/>
  <c r="G30" i="1"/>
  <c r="C30" i="1"/>
  <c r="Q29" i="1"/>
  <c r="P29" i="1"/>
  <c r="H29" i="1"/>
  <c r="G29" i="1"/>
  <c r="C29" i="1"/>
  <c r="Q28" i="1"/>
  <c r="P28" i="1"/>
  <c r="H28" i="1"/>
  <c r="G28" i="1"/>
  <c r="C28" i="1"/>
  <c r="Q27" i="1"/>
  <c r="P27" i="1"/>
  <c r="H27" i="1"/>
  <c r="G27" i="1"/>
  <c r="C27" i="1"/>
  <c r="Q26" i="1"/>
  <c r="P26" i="1"/>
  <c r="H26" i="1"/>
  <c r="G26" i="1"/>
  <c r="C26" i="1"/>
  <c r="Q25" i="1"/>
  <c r="P25" i="1"/>
  <c r="H25" i="1"/>
  <c r="G25" i="1"/>
  <c r="C25" i="1"/>
  <c r="Q24" i="1"/>
  <c r="P24" i="1"/>
  <c r="H24" i="1"/>
  <c r="G24" i="1"/>
  <c r="C24" i="1"/>
  <c r="Q23" i="1"/>
  <c r="P23" i="1"/>
  <c r="H23" i="1"/>
  <c r="G23" i="1"/>
  <c r="C23" i="1"/>
  <c r="Q22" i="1"/>
  <c r="P22" i="1"/>
  <c r="H22" i="1"/>
  <c r="G22" i="1"/>
  <c r="C22" i="1"/>
  <c r="Q21" i="1"/>
  <c r="P21" i="1"/>
  <c r="H21" i="1"/>
  <c r="G21" i="1"/>
  <c r="C21" i="1"/>
  <c r="Q20" i="1"/>
  <c r="P20" i="1"/>
  <c r="H20" i="1"/>
  <c r="G20" i="1"/>
  <c r="C20" i="1"/>
  <c r="Q19" i="1"/>
  <c r="P19" i="1"/>
  <c r="H19" i="1"/>
  <c r="G19" i="1"/>
  <c r="C19" i="1"/>
  <c r="Q18" i="1"/>
  <c r="P18" i="1"/>
  <c r="H18" i="1"/>
  <c r="G18" i="1"/>
  <c r="C18" i="1"/>
  <c r="Q17" i="1"/>
  <c r="P17" i="1"/>
  <c r="H17" i="1"/>
  <c r="G17" i="1"/>
  <c r="C17" i="1"/>
  <c r="Q16" i="1"/>
  <c r="P16" i="1"/>
  <c r="H16" i="1"/>
  <c r="G16" i="1"/>
  <c r="C16" i="1"/>
  <c r="Q15" i="1"/>
  <c r="P15" i="1"/>
  <c r="H15" i="1"/>
  <c r="G15" i="1"/>
  <c r="C15" i="1"/>
  <c r="Q14" i="1"/>
  <c r="P14" i="1"/>
  <c r="H14" i="1"/>
  <c r="G14" i="1"/>
  <c r="C14" i="1"/>
  <c r="Q13" i="1"/>
  <c r="P13" i="1"/>
  <c r="H13" i="1"/>
  <c r="G13" i="1"/>
  <c r="C13" i="1"/>
  <c r="Q12" i="1"/>
  <c r="P12" i="1"/>
  <c r="H12" i="1"/>
  <c r="G12" i="1"/>
  <c r="C12" i="1"/>
  <c r="Q11" i="1"/>
  <c r="P11" i="1"/>
  <c r="H11" i="1"/>
  <c r="G11" i="1"/>
  <c r="C11" i="1"/>
  <c r="Q10" i="1"/>
  <c r="P10" i="1"/>
  <c r="H10" i="1"/>
  <c r="G10" i="1"/>
  <c r="C10" i="1"/>
  <c r="Q9" i="1"/>
  <c r="P9" i="1"/>
  <c r="H9" i="1"/>
  <c r="G9" i="1"/>
  <c r="C9" i="1"/>
  <c r="Q8" i="1"/>
  <c r="P8" i="1"/>
  <c r="H8" i="1"/>
  <c r="G8" i="1"/>
  <c r="C8" i="1"/>
  <c r="Q7" i="1"/>
  <c r="P7" i="1"/>
  <c r="H7" i="1"/>
  <c r="G7" i="1"/>
  <c r="C7" i="1"/>
  <c r="Q6" i="1"/>
  <c r="P6" i="1"/>
  <c r="P3" i="1"/>
  <c r="P4" i="1"/>
  <c r="P5" i="1"/>
  <c r="H6" i="1"/>
  <c r="G6" i="1"/>
  <c r="C6" i="1"/>
  <c r="Q5" i="1"/>
  <c r="H5" i="1"/>
  <c r="G5" i="1"/>
  <c r="C5" i="1"/>
  <c r="Q4" i="1"/>
  <c r="H4" i="1"/>
  <c r="G4" i="1"/>
  <c r="C4" i="1"/>
  <c r="Q3" i="1"/>
  <c r="H3" i="1"/>
  <c r="C3" i="1"/>
  <c r="B332" i="1"/>
  <c r="B315" i="1"/>
  <c r="B335" i="1"/>
  <c r="B308" i="1"/>
  <c r="B328" i="1"/>
  <c r="B321" i="1"/>
  <c r="B312" i="1"/>
  <c r="B330" i="1" l="1"/>
  <c r="B317" i="1"/>
  <c r="B314" i="1"/>
  <c r="B319" i="1"/>
  <c r="B318" i="1"/>
  <c r="F318" i="1" s="1"/>
  <c r="B323" i="1"/>
  <c r="B329" i="1"/>
  <c r="B325" i="1"/>
  <c r="F325" i="1" s="1"/>
  <c r="B324" i="1"/>
  <c r="B322" i="1"/>
  <c r="B331" i="1"/>
  <c r="B310" i="1"/>
  <c r="B326" i="1"/>
  <c r="F326" i="1" s="1"/>
  <c r="B316" i="1"/>
  <c r="B311" i="1"/>
  <c r="B327" i="1"/>
  <c r="F327" i="1" s="1"/>
  <c r="B333" i="1"/>
  <c r="B309" i="1"/>
  <c r="B320" i="1"/>
  <c r="B336" i="1"/>
  <c r="B334" i="1"/>
  <c r="AJ18" i="3"/>
  <c r="AQ8" i="3"/>
  <c r="AR7" i="3"/>
  <c r="B68" i="728"/>
  <c r="AF20" i="728"/>
  <c r="A21" i="728"/>
  <c r="B215" i="1"/>
  <c r="B218" i="1" s="1"/>
  <c r="F218" i="1" s="1"/>
  <c r="AJ15" i="3"/>
  <c r="AN15" i="3" s="1"/>
  <c r="B40" i="1"/>
  <c r="B39" i="1"/>
  <c r="F39" i="1" s="1"/>
  <c r="AJ12" i="3"/>
  <c r="AN12" i="3" s="1"/>
  <c r="B123" i="1"/>
  <c r="B148" i="1" s="1"/>
  <c r="F148" i="1" s="1"/>
  <c r="S356" i="1"/>
  <c r="S336" i="1"/>
  <c r="S341" i="1"/>
  <c r="S347" i="1"/>
  <c r="F328" i="1"/>
  <c r="F335" i="1"/>
  <c r="B3" i="1"/>
  <c r="B20" i="1" s="1"/>
  <c r="AJ8" i="3"/>
  <c r="AN8" i="3" s="1"/>
  <c r="AJ16" i="3"/>
  <c r="AN16" i="3" s="1"/>
  <c r="B246" i="1"/>
  <c r="B262" i="1" s="1"/>
  <c r="F262" i="1" s="1"/>
  <c r="S350" i="1"/>
  <c r="F317" i="1"/>
  <c r="S357" i="1"/>
  <c r="O333" i="1"/>
  <c r="O331" i="1"/>
  <c r="AK31" i="3"/>
  <c r="F320" i="1"/>
  <c r="S343" i="1"/>
  <c r="AJ14" i="3"/>
  <c r="AN14" i="3" s="1"/>
  <c r="B184" i="1"/>
  <c r="B200" i="1" s="1"/>
  <c r="F200" i="1" s="1"/>
  <c r="D15" i="1"/>
  <c r="D367" i="1"/>
  <c r="D32" i="1"/>
  <c r="D366" i="1"/>
  <c r="D31" i="1"/>
  <c r="D361" i="1"/>
  <c r="D26" i="1"/>
  <c r="D13" i="1"/>
  <c r="D348" i="1"/>
  <c r="D363" i="1"/>
  <c r="D28" i="1"/>
  <c r="D362" i="1"/>
  <c r="D27" i="1"/>
  <c r="D357" i="1"/>
  <c r="D22" i="1"/>
  <c r="D17" i="1"/>
  <c r="D352" i="1"/>
  <c r="D359" i="1"/>
  <c r="D24" i="1"/>
  <c r="D358" i="1"/>
  <c r="D23" i="1"/>
  <c r="D353" i="1"/>
  <c r="D18" i="1"/>
  <c r="D21" i="1"/>
  <c r="D356" i="1"/>
  <c r="D351" i="1"/>
  <c r="D16" i="1"/>
  <c r="D350" i="1"/>
  <c r="D11" i="1"/>
  <c r="D345" i="1"/>
  <c r="D10" i="1"/>
  <c r="D29" i="1"/>
  <c r="D364" i="1"/>
  <c r="D347" i="1"/>
  <c r="D12" i="1"/>
  <c r="D346" i="1"/>
  <c r="D7" i="1"/>
  <c r="D341" i="1"/>
  <c r="D5" i="1"/>
  <c r="D33" i="1"/>
  <c r="D339" i="1"/>
  <c r="D3" i="1"/>
  <c r="U24" i="1" s="1"/>
  <c r="D25" i="1"/>
  <c r="D20" i="1"/>
  <c r="D365" i="1"/>
  <c r="D340" i="1"/>
  <c r="D8" i="1"/>
  <c r="D349" i="1"/>
  <c r="D344" i="1"/>
  <c r="D4" i="1"/>
  <c r="D337" i="1"/>
  <c r="D360" i="1"/>
  <c r="D342" i="1"/>
  <c r="D14" i="1"/>
  <c r="D355" i="1"/>
  <c r="D338" i="1"/>
  <c r="D6" i="1"/>
  <c r="D343" i="1"/>
  <c r="D354" i="1"/>
  <c r="D30" i="1"/>
  <c r="D9" i="1"/>
  <c r="S355" i="1"/>
  <c r="B229" i="1"/>
  <c r="F229" i="1" s="1"/>
  <c r="AJ11" i="3"/>
  <c r="AN11" i="3" s="1"/>
  <c r="B93" i="1"/>
  <c r="B109" i="1" s="1"/>
  <c r="F109" i="1" s="1"/>
  <c r="B52" i="1"/>
  <c r="F52" i="1" s="1"/>
  <c r="B36" i="1"/>
  <c r="F36" i="1" s="1"/>
  <c r="B47" i="1"/>
  <c r="F47" i="1" s="1"/>
  <c r="F310" i="1"/>
  <c r="F334" i="1"/>
  <c r="F308" i="1"/>
  <c r="S354" i="1"/>
  <c r="F314" i="1"/>
  <c r="D307" i="1"/>
  <c r="F307" i="1" s="1"/>
  <c r="D313" i="1"/>
  <c r="F313" i="1" s="1"/>
  <c r="AJ10" i="3"/>
  <c r="AN10" i="3" s="1"/>
  <c r="B62" i="1"/>
  <c r="B64" i="1" s="1"/>
  <c r="F64" i="1" s="1"/>
  <c r="F311" i="1"/>
  <c r="AL27" i="3"/>
  <c r="AI31" i="3"/>
  <c r="F330" i="1"/>
  <c r="F321" i="1"/>
  <c r="F332" i="1"/>
  <c r="F324" i="1"/>
  <c r="S352" i="1"/>
  <c r="S338" i="1"/>
  <c r="AJ19" i="3"/>
  <c r="AN19" i="3" s="1"/>
  <c r="B337" i="1"/>
  <c r="S348" i="1"/>
  <c r="F312" i="1"/>
  <c r="F315" i="1"/>
  <c r="S345" i="1"/>
  <c r="F319" i="1"/>
  <c r="B217" i="1"/>
  <c r="F217" i="1" s="1"/>
  <c r="AL28" i="3"/>
  <c r="S346" i="1"/>
  <c r="S353" i="1"/>
  <c r="F34" i="1"/>
  <c r="S344" i="1"/>
  <c r="AJ31" i="3"/>
  <c r="S339" i="1"/>
  <c r="S349" i="1"/>
  <c r="F309" i="1"/>
  <c r="B238" i="1"/>
  <c r="F238" i="1" s="1"/>
  <c r="F331" i="1"/>
  <c r="AD31" i="3"/>
  <c r="S342" i="1"/>
  <c r="B141" i="1"/>
  <c r="F141" i="1" s="1"/>
  <c r="F329" i="1"/>
  <c r="AI20" i="3"/>
  <c r="F40" i="1"/>
  <c r="B154" i="1"/>
  <c r="F323" i="1"/>
  <c r="F333" i="1"/>
  <c r="AD57" i="3"/>
  <c r="S340" i="1"/>
  <c r="U44" i="1"/>
  <c r="U45" i="1" s="1"/>
  <c r="S351" i="1"/>
  <c r="AL30" i="3"/>
  <c r="Q369" i="1"/>
  <c r="H369" i="1"/>
  <c r="P369" i="1"/>
  <c r="G369" i="1"/>
  <c r="AL29" i="3"/>
  <c r="B49" i="1"/>
  <c r="F49" i="1" s="1"/>
  <c r="F322" i="1"/>
  <c r="AD68" i="3"/>
  <c r="AJ9" i="3"/>
  <c r="AH31" i="3"/>
  <c r="B54" i="1"/>
  <c r="F54" i="1" s="1"/>
  <c r="B44" i="1"/>
  <c r="F44" i="1" s="1"/>
  <c r="F316" i="1"/>
  <c r="AD44" i="3"/>
  <c r="AM20" i="3"/>
  <c r="B41" i="1"/>
  <c r="F41" i="1" s="1"/>
  <c r="B38" i="1"/>
  <c r="F38" i="1" s="1"/>
  <c r="B55" i="1"/>
  <c r="F55" i="1" s="1"/>
  <c r="B56" i="1"/>
  <c r="F56" i="1" s="1"/>
  <c r="AD18" i="3"/>
  <c r="AN17" i="3"/>
  <c r="B59" i="1"/>
  <c r="F59" i="1" s="1"/>
  <c r="B60" i="1"/>
  <c r="F60" i="1" s="1"/>
  <c r="B48" i="1"/>
  <c r="F48" i="1" s="1"/>
  <c r="AN18" i="3"/>
  <c r="B61" i="1"/>
  <c r="F61" i="1" s="1"/>
  <c r="B37" i="1"/>
  <c r="F37" i="1" s="1"/>
  <c r="B51" i="1"/>
  <c r="F51" i="1" s="1"/>
  <c r="B46" i="1"/>
  <c r="F46" i="1" s="1"/>
  <c r="B43" i="1"/>
  <c r="F43" i="1" s="1"/>
  <c r="B42" i="1"/>
  <c r="F42" i="1" s="1"/>
  <c r="B57" i="1"/>
  <c r="F57" i="1" s="1"/>
  <c r="B45" i="1"/>
  <c r="F45" i="1" s="1"/>
  <c r="B53" i="1"/>
  <c r="F53" i="1" s="1"/>
  <c r="B276" i="1"/>
  <c r="B35" i="1"/>
  <c r="F35" i="1" s="1"/>
  <c r="B50" i="1"/>
  <c r="F50" i="1" s="1"/>
  <c r="B58" i="1"/>
  <c r="F58" i="1" s="1"/>
  <c r="F336" i="1"/>
  <c r="M336" i="1" s="1"/>
  <c r="AN13" i="3"/>
  <c r="AL20" i="3"/>
  <c r="AK20" i="3"/>
  <c r="B239" i="1"/>
  <c r="F239" i="1" s="1"/>
  <c r="B237" i="1"/>
  <c r="F237" i="1" s="1"/>
  <c r="B234" i="1"/>
  <c r="F234" i="1" s="1"/>
  <c r="B127" i="1" l="1"/>
  <c r="F127" i="1" s="1"/>
  <c r="B130" i="1"/>
  <c r="F130" i="1" s="1"/>
  <c r="B152" i="1"/>
  <c r="F152" i="1" s="1"/>
  <c r="B131" i="1"/>
  <c r="F131" i="1" s="1"/>
  <c r="B270" i="1"/>
  <c r="F270" i="1" s="1"/>
  <c r="B263" i="1"/>
  <c r="F263" i="1" s="1"/>
  <c r="B252" i="1"/>
  <c r="F252" i="1" s="1"/>
  <c r="B274" i="1"/>
  <c r="F274" i="1" s="1"/>
  <c r="B136" i="1"/>
  <c r="F136" i="1" s="1"/>
  <c r="B134" i="1"/>
  <c r="F134" i="1" s="1"/>
  <c r="B128" i="1"/>
  <c r="F128" i="1" s="1"/>
  <c r="B147" i="1"/>
  <c r="F147" i="1" s="1"/>
  <c r="F123" i="1"/>
  <c r="B149" i="1"/>
  <c r="F149" i="1" s="1"/>
  <c r="B139" i="1"/>
  <c r="F139" i="1" s="1"/>
  <c r="B150" i="1"/>
  <c r="F150" i="1" s="1"/>
  <c r="B135" i="1"/>
  <c r="F135" i="1" s="1"/>
  <c r="B126" i="1"/>
  <c r="F126" i="1" s="1"/>
  <c r="B133" i="1"/>
  <c r="F133" i="1" s="1"/>
  <c r="B144" i="1"/>
  <c r="F144" i="1" s="1"/>
  <c r="B146" i="1"/>
  <c r="F146" i="1" s="1"/>
  <c r="B124" i="1"/>
  <c r="F124" i="1" s="1"/>
  <c r="B138" i="1"/>
  <c r="F138" i="1" s="1"/>
  <c r="B143" i="1"/>
  <c r="F143" i="1" s="1"/>
  <c r="B125" i="1"/>
  <c r="F125" i="1" s="1"/>
  <c r="B153" i="1"/>
  <c r="F153" i="1" s="1"/>
  <c r="B151" i="1"/>
  <c r="F151" i="1" s="1"/>
  <c r="B142" i="1"/>
  <c r="F142" i="1" s="1"/>
  <c r="B145" i="1"/>
  <c r="F145" i="1" s="1"/>
  <c r="B129" i="1"/>
  <c r="F129" i="1" s="1"/>
  <c r="B132" i="1"/>
  <c r="F132" i="1" s="1"/>
  <c r="B140" i="1"/>
  <c r="F140" i="1" s="1"/>
  <c r="B137" i="1"/>
  <c r="F137" i="1" s="1"/>
  <c r="B236" i="1"/>
  <c r="F236" i="1" s="1"/>
  <c r="B225" i="1"/>
  <c r="F225" i="1" s="1"/>
  <c r="B222" i="1"/>
  <c r="F222" i="1" s="1"/>
  <c r="B231" i="1"/>
  <c r="F231" i="1" s="1"/>
  <c r="B221" i="1"/>
  <c r="F221" i="1" s="1"/>
  <c r="B235" i="1"/>
  <c r="F235" i="1" s="1"/>
  <c r="B240" i="1"/>
  <c r="F240" i="1" s="1"/>
  <c r="B220" i="1"/>
  <c r="F220" i="1" s="1"/>
  <c r="B228" i="1"/>
  <c r="F228" i="1" s="1"/>
  <c r="B233" i="1"/>
  <c r="F233" i="1" s="1"/>
  <c r="B219" i="1"/>
  <c r="F219" i="1" s="1"/>
  <c r="B244" i="1"/>
  <c r="F244" i="1" s="1"/>
  <c r="B216" i="1"/>
  <c r="F216" i="1" s="1"/>
  <c r="B224" i="1"/>
  <c r="F224" i="1" s="1"/>
  <c r="B243" i="1"/>
  <c r="F243" i="1" s="1"/>
  <c r="F215" i="1"/>
  <c r="B245" i="1"/>
  <c r="F245" i="1" s="1"/>
  <c r="B241" i="1"/>
  <c r="F241" i="1" s="1"/>
  <c r="B226" i="1"/>
  <c r="F226" i="1" s="1"/>
  <c r="B223" i="1"/>
  <c r="F223" i="1" s="1"/>
  <c r="B232" i="1"/>
  <c r="F232" i="1" s="1"/>
  <c r="B230" i="1"/>
  <c r="F230" i="1" s="1"/>
  <c r="B242" i="1"/>
  <c r="F242" i="1" s="1"/>
  <c r="B227" i="1"/>
  <c r="F227" i="1" s="1"/>
  <c r="B254" i="1"/>
  <c r="F254" i="1" s="1"/>
  <c r="B273" i="1"/>
  <c r="F273" i="1" s="1"/>
  <c r="B259" i="1"/>
  <c r="F259" i="1" s="1"/>
  <c r="B260" i="1"/>
  <c r="F260" i="1" s="1"/>
  <c r="B249" i="1"/>
  <c r="F249" i="1" s="1"/>
  <c r="B257" i="1"/>
  <c r="F257" i="1" s="1"/>
  <c r="B255" i="1"/>
  <c r="F255" i="1" s="1"/>
  <c r="B258" i="1"/>
  <c r="F258" i="1" s="1"/>
  <c r="B269" i="1"/>
  <c r="F269" i="1" s="1"/>
  <c r="B272" i="1"/>
  <c r="F272" i="1" s="1"/>
  <c r="B266" i="1"/>
  <c r="F266" i="1" s="1"/>
  <c r="B268" i="1"/>
  <c r="F268" i="1" s="1"/>
  <c r="B271" i="1"/>
  <c r="F271" i="1" s="1"/>
  <c r="B261" i="1"/>
  <c r="F261" i="1" s="1"/>
  <c r="B267" i="1"/>
  <c r="F267" i="1" s="1"/>
  <c r="F246" i="1"/>
  <c r="B256" i="1"/>
  <c r="F256" i="1" s="1"/>
  <c r="B275" i="1"/>
  <c r="F275" i="1" s="1"/>
  <c r="B248" i="1"/>
  <c r="F248" i="1" s="1"/>
  <c r="B247" i="1"/>
  <c r="F247" i="1" s="1"/>
  <c r="B253" i="1"/>
  <c r="F253" i="1" s="1"/>
  <c r="B250" i="1"/>
  <c r="F250" i="1" s="1"/>
  <c r="B265" i="1"/>
  <c r="F265" i="1" s="1"/>
  <c r="B251" i="1"/>
  <c r="F251" i="1" s="1"/>
  <c r="B264" i="1"/>
  <c r="F264" i="1" s="1"/>
  <c r="F93" i="1"/>
  <c r="B206" i="1"/>
  <c r="F206" i="1" s="1"/>
  <c r="B99" i="1"/>
  <c r="F99" i="1" s="1"/>
  <c r="B112" i="1"/>
  <c r="F112" i="1" s="1"/>
  <c r="B121" i="1"/>
  <c r="F121" i="1" s="1"/>
  <c r="B114" i="1"/>
  <c r="F114" i="1" s="1"/>
  <c r="B96" i="1"/>
  <c r="F96" i="1" s="1"/>
  <c r="B110" i="1"/>
  <c r="F110" i="1" s="1"/>
  <c r="B98" i="1"/>
  <c r="F98" i="1" s="1"/>
  <c r="B120" i="1"/>
  <c r="F120" i="1" s="1"/>
  <c r="B101" i="1"/>
  <c r="F101" i="1" s="1"/>
  <c r="B113" i="1"/>
  <c r="F113" i="1" s="1"/>
  <c r="B95" i="1"/>
  <c r="F95" i="1" s="1"/>
  <c r="B97" i="1"/>
  <c r="F97" i="1" s="1"/>
  <c r="B117" i="1"/>
  <c r="F117" i="1" s="1"/>
  <c r="B116" i="1"/>
  <c r="F116" i="1" s="1"/>
  <c r="B94" i="1"/>
  <c r="F94" i="1" s="1"/>
  <c r="B108" i="1"/>
  <c r="F108" i="1" s="1"/>
  <c r="B119" i="1"/>
  <c r="F119" i="1" s="1"/>
  <c r="B86" i="1"/>
  <c r="F86" i="1" s="1"/>
  <c r="B106" i="1"/>
  <c r="F106" i="1" s="1"/>
  <c r="B107" i="1"/>
  <c r="F107" i="1" s="1"/>
  <c r="B115" i="1"/>
  <c r="F115" i="1" s="1"/>
  <c r="B79" i="1"/>
  <c r="F79" i="1" s="1"/>
  <c r="B104" i="1"/>
  <c r="F104" i="1" s="1"/>
  <c r="B111" i="1"/>
  <c r="F111" i="1" s="1"/>
  <c r="B100" i="1"/>
  <c r="F100" i="1" s="1"/>
  <c r="B118" i="1"/>
  <c r="F118" i="1" s="1"/>
  <c r="B102" i="1"/>
  <c r="F102" i="1" s="1"/>
  <c r="A22" i="728"/>
  <c r="AF21" i="728"/>
  <c r="AQ9" i="3"/>
  <c r="AR8" i="3"/>
  <c r="F337" i="1"/>
  <c r="B80" i="1"/>
  <c r="F80" i="1" s="1"/>
  <c r="B63" i="1"/>
  <c r="F63" i="1" s="1"/>
  <c r="B67" i="1"/>
  <c r="F67" i="1" s="1"/>
  <c r="B83" i="1"/>
  <c r="F83" i="1" s="1"/>
  <c r="B90" i="1"/>
  <c r="F90" i="1" s="1"/>
  <c r="B65" i="1"/>
  <c r="F65" i="1" s="1"/>
  <c r="B88" i="1"/>
  <c r="F88" i="1" s="1"/>
  <c r="B66" i="1"/>
  <c r="F66" i="1" s="1"/>
  <c r="B91" i="1"/>
  <c r="F91" i="1" s="1"/>
  <c r="B71" i="1"/>
  <c r="F71" i="1" s="1"/>
  <c r="B69" i="1"/>
  <c r="F69" i="1" s="1"/>
  <c r="F62" i="1"/>
  <c r="B82" i="1"/>
  <c r="F82" i="1" s="1"/>
  <c r="B73" i="1"/>
  <c r="F73" i="1" s="1"/>
  <c r="B92" i="1"/>
  <c r="F92" i="1" s="1"/>
  <c r="B72" i="1"/>
  <c r="F72" i="1" s="1"/>
  <c r="B76" i="1"/>
  <c r="F76" i="1" s="1"/>
  <c r="B68" i="1"/>
  <c r="F68" i="1" s="1"/>
  <c r="B89" i="1"/>
  <c r="F89" i="1" s="1"/>
  <c r="B70" i="1"/>
  <c r="F70" i="1" s="1"/>
  <c r="B78" i="1"/>
  <c r="F78" i="1" s="1"/>
  <c r="B81" i="1"/>
  <c r="F81" i="1" s="1"/>
  <c r="B77" i="1"/>
  <c r="F77" i="1" s="1"/>
  <c r="B85" i="1"/>
  <c r="F85" i="1" s="1"/>
  <c r="B74" i="1"/>
  <c r="F74" i="1" s="1"/>
  <c r="B84" i="1"/>
  <c r="F84" i="1" s="1"/>
  <c r="B87" i="1"/>
  <c r="F87" i="1" s="1"/>
  <c r="B6" i="1"/>
  <c r="F6" i="1" s="1"/>
  <c r="B16" i="1"/>
  <c r="F16" i="1" s="1"/>
  <c r="F20" i="1"/>
  <c r="B11" i="1"/>
  <c r="F11" i="1" s="1"/>
  <c r="B5" i="1"/>
  <c r="F5" i="1" s="1"/>
  <c r="B23" i="1"/>
  <c r="F23" i="1" s="1"/>
  <c r="B31" i="1"/>
  <c r="F31" i="1" s="1"/>
  <c r="B24" i="1"/>
  <c r="F24" i="1" s="1"/>
  <c r="B21" i="1"/>
  <c r="F21" i="1" s="1"/>
  <c r="B33" i="1"/>
  <c r="F33" i="1" s="1"/>
  <c r="B15" i="1"/>
  <c r="F15" i="1" s="1"/>
  <c r="B32" i="1"/>
  <c r="F32" i="1" s="1"/>
  <c r="B22" i="1"/>
  <c r="F22" i="1" s="1"/>
  <c r="B7" i="1"/>
  <c r="F7" i="1" s="1"/>
  <c r="B25" i="1"/>
  <c r="F25" i="1" s="1"/>
  <c r="B30" i="1"/>
  <c r="F30" i="1" s="1"/>
  <c r="B28" i="1"/>
  <c r="F28" i="1" s="1"/>
  <c r="B29" i="1"/>
  <c r="F29" i="1" s="1"/>
  <c r="B12" i="1"/>
  <c r="F12" i="1" s="1"/>
  <c r="B13" i="1"/>
  <c r="F13" i="1" s="1"/>
  <c r="B14" i="1"/>
  <c r="F14" i="1" s="1"/>
  <c r="B18" i="1"/>
  <c r="F18" i="1" s="1"/>
  <c r="B10" i="1"/>
  <c r="F10" i="1" s="1"/>
  <c r="B19" i="1"/>
  <c r="F19" i="1" s="1"/>
  <c r="B26" i="1"/>
  <c r="F26" i="1" s="1"/>
  <c r="B9" i="1"/>
  <c r="F9" i="1" s="1"/>
  <c r="B8" i="1"/>
  <c r="F8" i="1" s="1"/>
  <c r="B4" i="1"/>
  <c r="F4" i="1" s="1"/>
  <c r="B17" i="1"/>
  <c r="F17" i="1" s="1"/>
  <c r="B27" i="1"/>
  <c r="F27" i="1" s="1"/>
  <c r="O337" i="1"/>
  <c r="O335" i="1"/>
  <c r="O334" i="1"/>
  <c r="S333" i="1"/>
  <c r="M333" i="1"/>
  <c r="O332" i="1"/>
  <c r="F3" i="1"/>
  <c r="S331" i="1"/>
  <c r="M331" i="1"/>
  <c r="B187" i="1"/>
  <c r="F187" i="1" s="1"/>
  <c r="B193" i="1"/>
  <c r="F193" i="1" s="1"/>
  <c r="B194" i="1"/>
  <c r="F194" i="1" s="1"/>
  <c r="B195" i="1"/>
  <c r="F195" i="1" s="1"/>
  <c r="B188" i="1"/>
  <c r="F188" i="1" s="1"/>
  <c r="B207" i="1"/>
  <c r="F207" i="1" s="1"/>
  <c r="B208" i="1"/>
  <c r="F208" i="1" s="1"/>
  <c r="B186" i="1"/>
  <c r="F186" i="1" s="1"/>
  <c r="B211" i="1"/>
  <c r="F211" i="1" s="1"/>
  <c r="B191" i="1"/>
  <c r="F191" i="1" s="1"/>
  <c r="B204" i="1"/>
  <c r="F204" i="1" s="1"/>
  <c r="B209" i="1"/>
  <c r="F209" i="1" s="1"/>
  <c r="B210" i="1"/>
  <c r="F210" i="1" s="1"/>
  <c r="B197" i="1"/>
  <c r="F197" i="1" s="1"/>
  <c r="B203" i="1"/>
  <c r="F203" i="1" s="1"/>
  <c r="B185" i="1"/>
  <c r="F185" i="1" s="1"/>
  <c r="B214" i="1"/>
  <c r="F214" i="1" s="1"/>
  <c r="F184" i="1"/>
  <c r="B198" i="1"/>
  <c r="F198" i="1" s="1"/>
  <c r="B105" i="1"/>
  <c r="F105" i="1" s="1"/>
  <c r="B122" i="1"/>
  <c r="F122" i="1" s="1"/>
  <c r="B103" i="1"/>
  <c r="F103" i="1" s="1"/>
  <c r="D369" i="1"/>
  <c r="B189" i="1"/>
  <c r="F189" i="1" s="1"/>
  <c r="B212" i="1"/>
  <c r="F212" i="1" s="1"/>
  <c r="B205" i="1"/>
  <c r="F205" i="1" s="1"/>
  <c r="B202" i="1"/>
  <c r="F202" i="1" s="1"/>
  <c r="B199" i="1"/>
  <c r="F199" i="1" s="1"/>
  <c r="B196" i="1"/>
  <c r="F196" i="1" s="1"/>
  <c r="B192" i="1"/>
  <c r="F192" i="1" s="1"/>
  <c r="O330" i="1"/>
  <c r="B201" i="1"/>
  <c r="F201" i="1" s="1"/>
  <c r="B213" i="1"/>
  <c r="F213" i="1" s="1"/>
  <c r="B190" i="1"/>
  <c r="F190" i="1" s="1"/>
  <c r="B365" i="1"/>
  <c r="F365" i="1" s="1"/>
  <c r="M365" i="1" s="1"/>
  <c r="B359" i="1"/>
  <c r="F359" i="1" s="1"/>
  <c r="M359" i="1" s="1"/>
  <c r="B352" i="1"/>
  <c r="F352" i="1" s="1"/>
  <c r="M352" i="1" s="1"/>
  <c r="B355" i="1"/>
  <c r="F355" i="1" s="1"/>
  <c r="M355" i="1" s="1"/>
  <c r="B356" i="1"/>
  <c r="F356" i="1" s="1"/>
  <c r="M356" i="1" s="1"/>
  <c r="B350" i="1"/>
  <c r="F350" i="1" s="1"/>
  <c r="M350" i="1" s="1"/>
  <c r="B343" i="1"/>
  <c r="F343" i="1" s="1"/>
  <c r="M343" i="1" s="1"/>
  <c r="B345" i="1"/>
  <c r="F345" i="1" s="1"/>
  <c r="M345" i="1" s="1"/>
  <c r="B339" i="1"/>
  <c r="F339" i="1" s="1"/>
  <c r="M339" i="1" s="1"/>
  <c r="B349" i="1"/>
  <c r="F349" i="1" s="1"/>
  <c r="M349" i="1" s="1"/>
  <c r="B362" i="1"/>
  <c r="F362" i="1" s="1"/>
  <c r="M362" i="1" s="1"/>
  <c r="B364" i="1"/>
  <c r="F364" i="1" s="1"/>
  <c r="M364" i="1" s="1"/>
  <c r="B358" i="1"/>
  <c r="F358" i="1" s="1"/>
  <c r="M358" i="1" s="1"/>
  <c r="B360" i="1"/>
  <c r="F360" i="1" s="1"/>
  <c r="M360" i="1" s="1"/>
  <c r="B344" i="1"/>
  <c r="F344" i="1" s="1"/>
  <c r="M344" i="1" s="1"/>
  <c r="B357" i="1"/>
  <c r="F357" i="1" s="1"/>
  <c r="M357" i="1" s="1"/>
  <c r="B351" i="1"/>
  <c r="F351" i="1" s="1"/>
  <c r="M351" i="1" s="1"/>
  <c r="B363" i="1"/>
  <c r="F363" i="1" s="1"/>
  <c r="M363" i="1" s="1"/>
  <c r="B346" i="1"/>
  <c r="F346" i="1" s="1"/>
  <c r="M346" i="1" s="1"/>
  <c r="B348" i="1"/>
  <c r="F348" i="1" s="1"/>
  <c r="M348" i="1" s="1"/>
  <c r="B342" i="1"/>
  <c r="F342" i="1" s="1"/>
  <c r="M342" i="1" s="1"/>
  <c r="B354" i="1"/>
  <c r="F354" i="1" s="1"/>
  <c r="M354" i="1" s="1"/>
  <c r="B366" i="1"/>
  <c r="F366" i="1" s="1"/>
  <c r="M366" i="1" s="1"/>
  <c r="B338" i="1"/>
  <c r="F338" i="1" s="1"/>
  <c r="M338" i="1" s="1"/>
  <c r="B341" i="1"/>
  <c r="F341" i="1" s="1"/>
  <c r="M341" i="1" s="1"/>
  <c r="B353" i="1"/>
  <c r="F353" i="1" s="1"/>
  <c r="M353" i="1" s="1"/>
  <c r="B367" i="1"/>
  <c r="F367" i="1" s="1"/>
  <c r="M367" i="1" s="1"/>
  <c r="B340" i="1"/>
  <c r="F340" i="1" s="1"/>
  <c r="M340" i="1" s="1"/>
  <c r="B361" i="1"/>
  <c r="F361" i="1" s="1"/>
  <c r="M361" i="1" s="1"/>
  <c r="B347" i="1"/>
  <c r="F347" i="1" s="1"/>
  <c r="M347" i="1" s="1"/>
  <c r="B174" i="1"/>
  <c r="F174" i="1" s="1"/>
  <c r="B175" i="1"/>
  <c r="F175" i="1" s="1"/>
  <c r="B176" i="1"/>
  <c r="F176" i="1" s="1"/>
  <c r="B173" i="1"/>
  <c r="F173" i="1" s="1"/>
  <c r="B171" i="1"/>
  <c r="F171" i="1" s="1"/>
  <c r="B181" i="1"/>
  <c r="F181" i="1" s="1"/>
  <c r="B155" i="1"/>
  <c r="F155" i="1" s="1"/>
  <c r="B178" i="1"/>
  <c r="F178" i="1" s="1"/>
  <c r="B157" i="1"/>
  <c r="F157" i="1" s="1"/>
  <c r="B182" i="1"/>
  <c r="F182" i="1" s="1"/>
  <c r="B172" i="1"/>
  <c r="F172" i="1" s="1"/>
  <c r="B165" i="1"/>
  <c r="F165" i="1" s="1"/>
  <c r="B183" i="1"/>
  <c r="F183" i="1" s="1"/>
  <c r="B160" i="1"/>
  <c r="F160" i="1" s="1"/>
  <c r="B158" i="1"/>
  <c r="F158" i="1" s="1"/>
  <c r="B169" i="1"/>
  <c r="F169" i="1" s="1"/>
  <c r="B179" i="1"/>
  <c r="F179" i="1" s="1"/>
  <c r="B159" i="1"/>
  <c r="F159" i="1" s="1"/>
  <c r="B168" i="1"/>
  <c r="F168" i="1" s="1"/>
  <c r="B177" i="1"/>
  <c r="F177" i="1" s="1"/>
  <c r="B161" i="1"/>
  <c r="F161" i="1" s="1"/>
  <c r="B166" i="1"/>
  <c r="F166" i="1" s="1"/>
  <c r="B167" i="1"/>
  <c r="F167" i="1" s="1"/>
  <c r="B180" i="1"/>
  <c r="F180" i="1" s="1"/>
  <c r="F154" i="1"/>
  <c r="B156" i="1"/>
  <c r="F156" i="1" s="1"/>
  <c r="B170" i="1"/>
  <c r="F170" i="1" s="1"/>
  <c r="B164" i="1"/>
  <c r="F164" i="1" s="1"/>
  <c r="B162" i="1"/>
  <c r="F162" i="1" s="1"/>
  <c r="B163" i="1"/>
  <c r="F163" i="1" s="1"/>
  <c r="AL31" i="3"/>
  <c r="AL33" i="3"/>
  <c r="F276" i="1"/>
  <c r="B280" i="1"/>
  <c r="F280" i="1" s="1"/>
  <c r="B288" i="1"/>
  <c r="F288" i="1" s="1"/>
  <c r="B302" i="1"/>
  <c r="F302" i="1" s="1"/>
  <c r="B297" i="1"/>
  <c r="F297" i="1" s="1"/>
  <c r="B303" i="1"/>
  <c r="F303" i="1" s="1"/>
  <c r="B292" i="1"/>
  <c r="F292" i="1" s="1"/>
  <c r="B301" i="1"/>
  <c r="F301" i="1" s="1"/>
  <c r="B293" i="1"/>
  <c r="F293" i="1" s="1"/>
  <c r="B300" i="1"/>
  <c r="F300" i="1" s="1"/>
  <c r="B291" i="1"/>
  <c r="F291" i="1" s="1"/>
  <c r="B286" i="1"/>
  <c r="F286" i="1" s="1"/>
  <c r="B304" i="1"/>
  <c r="F304" i="1" s="1"/>
  <c r="B277" i="1"/>
  <c r="F277" i="1" s="1"/>
  <c r="B299" i="1"/>
  <c r="F299" i="1" s="1"/>
  <c r="B284" i="1"/>
  <c r="F284" i="1" s="1"/>
  <c r="B298" i="1"/>
  <c r="F298" i="1" s="1"/>
  <c r="B282" i="1"/>
  <c r="F282" i="1" s="1"/>
  <c r="B283" i="1"/>
  <c r="F283" i="1" s="1"/>
  <c r="B285" i="1"/>
  <c r="F285" i="1" s="1"/>
  <c r="B306" i="1"/>
  <c r="F306" i="1" s="1"/>
  <c r="B290" i="1"/>
  <c r="F290" i="1" s="1"/>
  <c r="B305" i="1"/>
  <c r="F305" i="1" s="1"/>
  <c r="B289" i="1"/>
  <c r="F289" i="1" s="1"/>
  <c r="B281" i="1"/>
  <c r="F281" i="1" s="1"/>
  <c r="B287" i="1"/>
  <c r="F287" i="1" s="1"/>
  <c r="B279" i="1"/>
  <c r="F279" i="1" s="1"/>
  <c r="B295" i="1"/>
  <c r="F295" i="1" s="1"/>
  <c r="B294" i="1"/>
  <c r="F294" i="1" s="1"/>
  <c r="B278" i="1"/>
  <c r="F278" i="1" s="1"/>
  <c r="B296" i="1"/>
  <c r="F296" i="1" s="1"/>
  <c r="AN9" i="3"/>
  <c r="AJ20" i="3"/>
  <c r="AN20" i="3" s="1"/>
  <c r="AQ10" i="3" l="1"/>
  <c r="AR9" i="3"/>
  <c r="A23" i="728"/>
  <c r="AF22" i="728"/>
  <c r="S337" i="1"/>
  <c r="M337" i="1"/>
  <c r="M335" i="1"/>
  <c r="S335" i="1"/>
  <c r="M334" i="1"/>
  <c r="S334" i="1"/>
  <c r="S332" i="1"/>
  <c r="M332" i="1"/>
  <c r="S330" i="1"/>
  <c r="M330" i="1"/>
  <c r="B369" i="1"/>
  <c r="F369" i="1"/>
  <c r="AF23" i="728" l="1"/>
  <c r="A24" i="728"/>
  <c r="AQ11" i="3"/>
  <c r="AR10" i="3"/>
  <c r="AQ12" i="3" l="1"/>
  <c r="AR11" i="3"/>
  <c r="A25" i="728"/>
  <c r="AF24" i="728"/>
  <c r="O258" i="1" l="1"/>
  <c r="AF25" i="728"/>
  <c r="A26" i="728"/>
  <c r="AQ13" i="3"/>
  <c r="AR12" i="3"/>
  <c r="O321" i="1"/>
  <c r="O242" i="1"/>
  <c r="S258" i="1" l="1"/>
  <c r="O76" i="1"/>
  <c r="O284" i="1"/>
  <c r="AQ14" i="3"/>
  <c r="AR13" i="3"/>
  <c r="A27" i="728"/>
  <c r="AF26" i="728"/>
  <c r="O296" i="1"/>
  <c r="O138" i="1"/>
  <c r="O311" i="1"/>
  <c r="O145" i="1"/>
  <c r="O272" i="1"/>
  <c r="O247" i="1"/>
  <c r="M258" i="1"/>
  <c r="O254" i="1"/>
  <c r="O182" i="1"/>
  <c r="O240" i="1"/>
  <c r="O206" i="1"/>
  <c r="O329" i="1"/>
  <c r="M311" i="1"/>
  <c r="O207" i="1"/>
  <c r="O177" i="1"/>
  <c r="O251" i="1"/>
  <c r="O307" i="1"/>
  <c r="O313" i="1"/>
  <c r="O253" i="1"/>
  <c r="O70" i="1"/>
  <c r="O175" i="1"/>
  <c r="S321" i="1"/>
  <c r="M321" i="1"/>
  <c r="S242" i="1"/>
  <c r="O324" i="1"/>
  <c r="O149" i="1" l="1"/>
  <c r="S284" i="1"/>
  <c r="O201" i="1"/>
  <c r="S311" i="1"/>
  <c r="AF27" i="728"/>
  <c r="A28" i="728"/>
  <c r="AQ15" i="3"/>
  <c r="AR14" i="3"/>
  <c r="O187" i="1"/>
  <c r="O178" i="1"/>
  <c r="O238" i="1"/>
  <c r="O166" i="1"/>
  <c r="O147" i="1"/>
  <c r="O309" i="1"/>
  <c r="O183" i="1"/>
  <c r="O91" i="1"/>
  <c r="O234" i="1"/>
  <c r="O85" i="1"/>
  <c r="O94" i="1"/>
  <c r="O186" i="1"/>
  <c r="O294" i="1"/>
  <c r="O219" i="1"/>
  <c r="O173" i="1"/>
  <c r="S76" i="1"/>
  <c r="O276" i="1"/>
  <c r="O193" i="1"/>
  <c r="S296" i="1"/>
  <c r="O267" i="1"/>
  <c r="S138" i="1"/>
  <c r="O259" i="1"/>
  <c r="O282" i="1"/>
  <c r="S145" i="1"/>
  <c r="O229" i="1"/>
  <c r="S247" i="1"/>
  <c r="O237" i="1"/>
  <c r="O292" i="1"/>
  <c r="O181" i="1"/>
  <c r="S272" i="1"/>
  <c r="O262" i="1"/>
  <c r="O295" i="1"/>
  <c r="O273" i="1"/>
  <c r="O281" i="1"/>
  <c r="O35" i="1"/>
  <c r="O299" i="1"/>
  <c r="O162" i="1"/>
  <c r="O195" i="1"/>
  <c r="O288" i="1"/>
  <c r="O291" i="1"/>
  <c r="O119" i="1"/>
  <c r="O256" i="1"/>
  <c r="O255" i="1"/>
  <c r="O257" i="1"/>
  <c r="O227" i="1"/>
  <c r="O316" i="1"/>
  <c r="O134" i="1"/>
  <c r="O204" i="1"/>
  <c r="O226" i="1"/>
  <c r="O231" i="1"/>
  <c r="O159" i="1"/>
  <c r="O192" i="1"/>
  <c r="O189" i="1"/>
  <c r="O266" i="1"/>
  <c r="O230" i="1"/>
  <c r="O217" i="1"/>
  <c r="O264" i="1"/>
  <c r="O57" i="1"/>
  <c r="O287" i="1"/>
  <c r="O246" i="1"/>
  <c r="O168" i="1"/>
  <c r="O210" i="1"/>
  <c r="O293" i="1"/>
  <c r="O176" i="1"/>
  <c r="O188" i="1"/>
  <c r="S254" i="1"/>
  <c r="S240" i="1"/>
  <c r="O142" i="1"/>
  <c r="O212" i="1"/>
  <c r="O310" i="1"/>
  <c r="O199" i="1"/>
  <c r="O283" i="1"/>
  <c r="O260" i="1"/>
  <c r="O241" i="1"/>
  <c r="S182" i="1"/>
  <c r="S206" i="1"/>
  <c r="O216" i="1"/>
  <c r="O171" i="1"/>
  <c r="M206" i="1"/>
  <c r="O263" i="1"/>
  <c r="S329" i="1"/>
  <c r="M329" i="1"/>
  <c r="O270" i="1"/>
  <c r="O100" i="1"/>
  <c r="O103" i="1"/>
  <c r="S207" i="1"/>
  <c r="O81" i="1"/>
  <c r="O269" i="1"/>
  <c r="O48" i="1"/>
  <c r="O129" i="1"/>
  <c r="O170" i="1"/>
  <c r="O62" i="1"/>
  <c r="S307" i="1"/>
  <c r="M307" i="1"/>
  <c r="S251" i="1"/>
  <c r="S177" i="1"/>
  <c r="S253" i="1"/>
  <c r="O303" i="1"/>
  <c r="M313" i="1"/>
  <c r="S313" i="1"/>
  <c r="S175" i="1"/>
  <c r="S70" i="1"/>
  <c r="O328" i="1"/>
  <c r="O315" i="1"/>
  <c r="O318" i="1"/>
  <c r="O325" i="1"/>
  <c r="M242" i="1"/>
  <c r="O43" i="1"/>
  <c r="O327" i="1"/>
  <c r="S324" i="1"/>
  <c r="M324" i="1"/>
  <c r="O301" i="1"/>
  <c r="S201" i="1" l="1"/>
  <c r="O69" i="1"/>
  <c r="O268" i="1"/>
  <c r="S149" i="1"/>
  <c r="O274" i="1"/>
  <c r="O248" i="1"/>
  <c r="O174" i="1"/>
  <c r="M284" i="1"/>
  <c r="O265" i="1"/>
  <c r="O275" i="1"/>
  <c r="O221" i="1"/>
  <c r="O244" i="1"/>
  <c r="O300" i="1"/>
  <c r="O286" i="1"/>
  <c r="O222" i="1"/>
  <c r="O306" i="1"/>
  <c r="AQ16" i="3"/>
  <c r="AR15" i="3"/>
  <c r="O218" i="1"/>
  <c r="O261" i="1"/>
  <c r="A29" i="728"/>
  <c r="AF28" i="728"/>
  <c r="O87" i="1"/>
  <c r="O169" i="1"/>
  <c r="O220" i="1"/>
  <c r="O131" i="1"/>
  <c r="O165" i="1"/>
  <c r="O298" i="1"/>
  <c r="O205" i="1"/>
  <c r="O163" i="1"/>
  <c r="O208" i="1"/>
  <c r="O236" i="1"/>
  <c r="O249" i="1"/>
  <c r="O225" i="1"/>
  <c r="O314" i="1"/>
  <c r="O214" i="1"/>
  <c r="O209" i="1"/>
  <c r="O223" i="1"/>
  <c r="O180" i="1"/>
  <c r="O196" i="1"/>
  <c r="O211" i="1"/>
  <c r="O213" i="1"/>
  <c r="O224" i="1"/>
  <c r="O191" i="1"/>
  <c r="O194" i="1"/>
  <c r="O185" i="1"/>
  <c r="O235" i="1"/>
  <c r="O239" i="1"/>
  <c r="O200" i="1"/>
  <c r="O252" i="1"/>
  <c r="O243" i="1"/>
  <c r="O190" i="1"/>
  <c r="O132" i="1"/>
  <c r="O215" i="1"/>
  <c r="O98" i="1"/>
  <c r="O93" i="1"/>
  <c r="O97" i="1"/>
  <c r="O137" i="1"/>
  <c r="S187" i="1"/>
  <c r="O290" i="1"/>
  <c r="O319" i="1"/>
  <c r="O279" i="1"/>
  <c r="O285" i="1"/>
  <c r="O302" i="1"/>
  <c r="O308" i="1"/>
  <c r="O232" i="1"/>
  <c r="O277" i="1"/>
  <c r="O121" i="1"/>
  <c r="O136" i="1"/>
  <c r="S238" i="1"/>
  <c r="O197" i="1"/>
  <c r="O125" i="1"/>
  <c r="O128" i="1"/>
  <c r="O120" i="1"/>
  <c r="O179" i="1"/>
  <c r="O135" i="1"/>
  <c r="O133" i="1"/>
  <c r="S178" i="1"/>
  <c r="O122" i="1"/>
  <c r="O139" i="1"/>
  <c r="O140" i="1"/>
  <c r="O123" i="1"/>
  <c r="O110" i="1"/>
  <c r="O127" i="1"/>
  <c r="O124" i="1"/>
  <c r="O161" i="1"/>
  <c r="O126" i="1"/>
  <c r="O146" i="1"/>
  <c r="O153" i="1"/>
  <c r="O164" i="1"/>
  <c r="O312" i="1"/>
  <c r="S166" i="1"/>
  <c r="O105" i="1"/>
  <c r="O130" i="1"/>
  <c r="O148" i="1"/>
  <c r="O92" i="1"/>
  <c r="S309" i="1"/>
  <c r="S147" i="1"/>
  <c r="S183" i="1"/>
  <c r="O278" i="1"/>
  <c r="O95" i="1"/>
  <c r="S287" i="1"/>
  <c r="O86" i="1"/>
  <c r="O96" i="1"/>
  <c r="S85" i="1"/>
  <c r="S186" i="1"/>
  <c r="S91" i="1"/>
  <c r="S94" i="1"/>
  <c r="S234" i="1"/>
  <c r="M76" i="1"/>
  <c r="S173" i="1"/>
  <c r="S294" i="1"/>
  <c r="O75" i="1"/>
  <c r="O72" i="1"/>
  <c r="S276" i="1"/>
  <c r="S219" i="1"/>
  <c r="O77" i="1"/>
  <c r="O71" i="1"/>
  <c r="O67" i="1"/>
  <c r="S193" i="1"/>
  <c r="O73" i="1"/>
  <c r="M296" i="1"/>
  <c r="O61" i="1"/>
  <c r="M138" i="1"/>
  <c r="S267" i="1"/>
  <c r="O63" i="1"/>
  <c r="O74" i="1"/>
  <c r="O64" i="1"/>
  <c r="O60" i="1"/>
  <c r="O50" i="1"/>
  <c r="O52" i="1"/>
  <c r="M145" i="1"/>
  <c r="O46" i="1"/>
  <c r="O38" i="1"/>
  <c r="S282" i="1"/>
  <c r="S259" i="1"/>
  <c r="O202" i="1"/>
  <c r="O99" i="1"/>
  <c r="M247" i="1"/>
  <c r="O88" i="1"/>
  <c r="O228" i="1"/>
  <c r="S292" i="1"/>
  <c r="S181" i="1"/>
  <c r="O104" i="1"/>
  <c r="O233" i="1"/>
  <c r="S237" i="1"/>
  <c r="M272" i="1"/>
  <c r="S229" i="1"/>
  <c r="S273" i="1"/>
  <c r="S262" i="1"/>
  <c r="S295" i="1"/>
  <c r="S281" i="1"/>
  <c r="O317" i="1"/>
  <c r="O320" i="1"/>
  <c r="O66" i="1"/>
  <c r="S35" i="1"/>
  <c r="O68" i="1"/>
  <c r="O198" i="1"/>
  <c r="O108" i="1"/>
  <c r="S291" i="1"/>
  <c r="O151" i="1"/>
  <c r="O89" i="1"/>
  <c r="O39" i="1"/>
  <c r="S255" i="1"/>
  <c r="O7" i="1"/>
  <c r="S204" i="1"/>
  <c r="S256" i="1"/>
  <c r="S195" i="1"/>
  <c r="O53" i="1"/>
  <c r="O160" i="1"/>
  <c r="O40" i="1"/>
  <c r="O152" i="1"/>
  <c r="O155" i="1"/>
  <c r="O111" i="1"/>
  <c r="O109" i="1"/>
  <c r="O289" i="1"/>
  <c r="O113" i="1"/>
  <c r="O203" i="1"/>
  <c r="O115" i="1"/>
  <c r="S288" i="1"/>
  <c r="S257" i="1"/>
  <c r="O37" i="1"/>
  <c r="O33" i="1"/>
  <c r="O101" i="1"/>
  <c r="O154" i="1"/>
  <c r="O14" i="1"/>
  <c r="O30" i="1"/>
  <c r="S134" i="1"/>
  <c r="O32" i="1"/>
  <c r="S227" i="1"/>
  <c r="O31" i="1"/>
  <c r="M316" i="1"/>
  <c r="S316" i="1"/>
  <c r="O29" i="1"/>
  <c r="S299" i="1"/>
  <c r="O106" i="1"/>
  <c r="O150" i="1"/>
  <c r="O83" i="1"/>
  <c r="O107" i="1"/>
  <c r="O118" i="1"/>
  <c r="O28" i="1"/>
  <c r="O112" i="1"/>
  <c r="S231" i="1"/>
  <c r="S119" i="1"/>
  <c r="O82" i="1"/>
  <c r="O116" i="1"/>
  <c r="O80" i="1"/>
  <c r="O117" i="1"/>
  <c r="O90" i="1"/>
  <c r="O23" i="1"/>
  <c r="S226" i="1"/>
  <c r="O36" i="1"/>
  <c r="S162" i="1"/>
  <c r="O65" i="1"/>
  <c r="O49" i="1"/>
  <c r="O84" i="1"/>
  <c r="S210" i="1"/>
  <c r="S176" i="1"/>
  <c r="O55" i="1"/>
  <c r="S188" i="1"/>
  <c r="S264" i="1"/>
  <c r="O25" i="1"/>
  <c r="S266" i="1"/>
  <c r="S189" i="1"/>
  <c r="O158" i="1"/>
  <c r="O41" i="1"/>
  <c r="O56" i="1"/>
  <c r="S168" i="1"/>
  <c r="S246" i="1"/>
  <c r="S57" i="1"/>
  <c r="O156" i="1"/>
  <c r="S192" i="1"/>
  <c r="O47" i="1"/>
  <c r="S230" i="1"/>
  <c r="O34" i="1"/>
  <c r="O157" i="1"/>
  <c r="S159" i="1"/>
  <c r="S293" i="1"/>
  <c r="S217" i="1"/>
  <c r="O59" i="1"/>
  <c r="O44" i="1"/>
  <c r="O102" i="1"/>
  <c r="S142" i="1"/>
  <c r="S216" i="1"/>
  <c r="O11" i="1"/>
  <c r="O16" i="1"/>
  <c r="S171" i="1"/>
  <c r="S241" i="1"/>
  <c r="S260" i="1"/>
  <c r="M240" i="1"/>
  <c r="O54" i="1"/>
  <c r="S283" i="1"/>
  <c r="S310" i="1"/>
  <c r="O51" i="1"/>
  <c r="M182" i="1"/>
  <c r="S199" i="1"/>
  <c r="O45" i="1"/>
  <c r="S212" i="1"/>
  <c r="M254" i="1"/>
  <c r="O245" i="1"/>
  <c r="S270" i="1"/>
  <c r="O167" i="1"/>
  <c r="S62" i="1"/>
  <c r="O8" i="1"/>
  <c r="S129" i="1"/>
  <c r="O13" i="1"/>
  <c r="S103" i="1"/>
  <c r="S100" i="1"/>
  <c r="O305" i="1"/>
  <c r="O27" i="1"/>
  <c r="O18" i="1"/>
  <c r="S269" i="1"/>
  <c r="S170" i="1"/>
  <c r="O17" i="1"/>
  <c r="S48" i="1"/>
  <c r="M207" i="1"/>
  <c r="S81" i="1"/>
  <c r="S263" i="1"/>
  <c r="O9" i="1"/>
  <c r="O10" i="1"/>
  <c r="O21" i="1"/>
  <c r="O24" i="1"/>
  <c r="M177" i="1"/>
  <c r="O15" i="1"/>
  <c r="M251" i="1"/>
  <c r="O20" i="1"/>
  <c r="O19" i="1"/>
  <c r="O22" i="1"/>
  <c r="O297" i="1"/>
  <c r="O12" i="1"/>
  <c r="M253" i="1"/>
  <c r="O271" i="1"/>
  <c r="S303" i="1"/>
  <c r="M287" i="1"/>
  <c r="O280" i="1"/>
  <c r="O144" i="1"/>
  <c r="M175" i="1"/>
  <c r="M201" i="1"/>
  <c r="M70" i="1"/>
  <c r="O6" i="1"/>
  <c r="S328" i="1"/>
  <c r="M328" i="1"/>
  <c r="O141" i="1"/>
  <c r="O143" i="1"/>
  <c r="S43" i="1"/>
  <c r="O184" i="1"/>
  <c r="M315" i="1"/>
  <c r="S315" i="1"/>
  <c r="O26" i="1"/>
  <c r="O4" i="1"/>
  <c r="S301" i="1"/>
  <c r="S327" i="1"/>
  <c r="M327" i="1"/>
  <c r="O304" i="1"/>
  <c r="M318" i="1"/>
  <c r="S318" i="1"/>
  <c r="O323" i="1"/>
  <c r="O326" i="1"/>
  <c r="O3" i="1"/>
  <c r="O5" i="1"/>
  <c r="O250" i="1"/>
  <c r="O172" i="1"/>
  <c r="M325" i="1"/>
  <c r="S325" i="1"/>
  <c r="O114" i="1"/>
  <c r="O322" i="1"/>
  <c r="S69" i="1" l="1"/>
  <c r="S268" i="1"/>
  <c r="S274" i="1"/>
  <c r="M149" i="1"/>
  <c r="S248" i="1"/>
  <c r="S174" i="1"/>
  <c r="S265" i="1"/>
  <c r="S221" i="1"/>
  <c r="S300" i="1"/>
  <c r="S244" i="1"/>
  <c r="S286" i="1"/>
  <c r="S275" i="1"/>
  <c r="S306" i="1"/>
  <c r="S222" i="1"/>
  <c r="AF29" i="728"/>
  <c r="A30" i="728"/>
  <c r="AQ17" i="3"/>
  <c r="AR16" i="3"/>
  <c r="S218" i="1"/>
  <c r="S261" i="1"/>
  <c r="S87" i="1"/>
  <c r="S169" i="1"/>
  <c r="S220" i="1"/>
  <c r="S298" i="1"/>
  <c r="S165" i="1"/>
  <c r="S131" i="1"/>
  <c r="S185" i="1"/>
  <c r="S235" i="1"/>
  <c r="M314" i="1"/>
  <c r="S314" i="1"/>
  <c r="S225" i="1"/>
  <c r="S249" i="1"/>
  <c r="S209" i="1"/>
  <c r="S213" i="1"/>
  <c r="S205" i="1"/>
  <c r="S163" i="1"/>
  <c r="S190" i="1"/>
  <c r="S132" i="1"/>
  <c r="S211" i="1"/>
  <c r="S208" i="1"/>
  <c r="S191" i="1"/>
  <c r="S196" i="1"/>
  <c r="S200" i="1"/>
  <c r="S215" i="1"/>
  <c r="S224" i="1"/>
  <c r="S223" i="1"/>
  <c r="S214" i="1"/>
  <c r="S243" i="1"/>
  <c r="S239" i="1"/>
  <c r="S180" i="1"/>
  <c r="S236" i="1"/>
  <c r="S194" i="1"/>
  <c r="S252" i="1"/>
  <c r="M187" i="1"/>
  <c r="S98" i="1"/>
  <c r="S97" i="1"/>
  <c r="S137" i="1"/>
  <c r="S93" i="1"/>
  <c r="M319" i="1"/>
  <c r="S319" i="1"/>
  <c r="S302" i="1"/>
  <c r="S279" i="1"/>
  <c r="S277" i="1"/>
  <c r="S308" i="1"/>
  <c r="S232" i="1"/>
  <c r="S285" i="1"/>
  <c r="S290" i="1"/>
  <c r="S127" i="1"/>
  <c r="S140" i="1"/>
  <c r="S120" i="1"/>
  <c r="S121" i="1"/>
  <c r="S135" i="1"/>
  <c r="S153" i="1"/>
  <c r="S128" i="1"/>
  <c r="S197" i="1"/>
  <c r="M238" i="1"/>
  <c r="S136" i="1"/>
  <c r="S161" i="1"/>
  <c r="S133" i="1"/>
  <c r="S123" i="1"/>
  <c r="S122" i="1"/>
  <c r="S179" i="1"/>
  <c r="S110" i="1"/>
  <c r="S125" i="1"/>
  <c r="M178" i="1"/>
  <c r="S124" i="1"/>
  <c r="S126" i="1"/>
  <c r="S146" i="1"/>
  <c r="S164" i="1"/>
  <c r="S105" i="1"/>
  <c r="M166" i="1"/>
  <c r="M312" i="1"/>
  <c r="S312" i="1"/>
  <c r="S278" i="1"/>
  <c r="M309" i="1"/>
  <c r="M183" i="1"/>
  <c r="S92" i="1"/>
  <c r="S148" i="1"/>
  <c r="S130" i="1"/>
  <c r="M147" i="1"/>
  <c r="S86" i="1"/>
  <c r="S95" i="1"/>
  <c r="S96" i="1"/>
  <c r="M91" i="1"/>
  <c r="M234" i="1"/>
  <c r="M186" i="1"/>
  <c r="M94" i="1"/>
  <c r="M85" i="1"/>
  <c r="S77" i="1"/>
  <c r="M276" i="1"/>
  <c r="M219" i="1"/>
  <c r="S75" i="1"/>
  <c r="S72" i="1"/>
  <c r="M294" i="1"/>
  <c r="M173" i="1"/>
  <c r="S67" i="1"/>
  <c r="M193" i="1"/>
  <c r="S71" i="1"/>
  <c r="S73" i="1"/>
  <c r="S63" i="1"/>
  <c r="M267" i="1"/>
  <c r="S61" i="1"/>
  <c r="S52" i="1"/>
  <c r="S74" i="1"/>
  <c r="S60" i="1"/>
  <c r="S64" i="1"/>
  <c r="S50" i="1"/>
  <c r="M282" i="1"/>
  <c r="S38" i="1"/>
  <c r="S46" i="1"/>
  <c r="M259" i="1"/>
  <c r="S88" i="1"/>
  <c r="S202" i="1"/>
  <c r="S104" i="1"/>
  <c r="S233" i="1"/>
  <c r="O78" i="1"/>
  <c r="M181" i="1"/>
  <c r="M229" i="1"/>
  <c r="S228" i="1"/>
  <c r="M237" i="1"/>
  <c r="S99" i="1"/>
  <c r="M292" i="1"/>
  <c r="O79" i="1"/>
  <c r="M262" i="1"/>
  <c r="M295" i="1"/>
  <c r="M273" i="1"/>
  <c r="M281" i="1"/>
  <c r="M320" i="1"/>
  <c r="S320" i="1"/>
  <c r="M317" i="1"/>
  <c r="S317" i="1"/>
  <c r="M35" i="1"/>
  <c r="S66" i="1"/>
  <c r="S198" i="1"/>
  <c r="S108" i="1"/>
  <c r="S68" i="1"/>
  <c r="S154" i="1"/>
  <c r="S115" i="1"/>
  <c r="S111" i="1"/>
  <c r="S118" i="1"/>
  <c r="S116" i="1"/>
  <c r="M288" i="1"/>
  <c r="S113" i="1"/>
  <c r="M255" i="1"/>
  <c r="S23" i="1"/>
  <c r="S90" i="1"/>
  <c r="S152" i="1"/>
  <c r="M227" i="1"/>
  <c r="S117" i="1"/>
  <c r="M119" i="1"/>
  <c r="S289" i="1"/>
  <c r="S36" i="1"/>
  <c r="M134" i="1"/>
  <c r="S29" i="1"/>
  <c r="S112" i="1"/>
  <c r="S28" i="1"/>
  <c r="M291" i="1"/>
  <c r="S83" i="1"/>
  <c r="M195" i="1"/>
  <c r="M231" i="1"/>
  <c r="S160" i="1"/>
  <c r="M299" i="1"/>
  <c r="S65" i="1"/>
  <c r="S150" i="1"/>
  <c r="S49" i="1"/>
  <c r="S53" i="1"/>
  <c r="S203" i="1"/>
  <c r="S155" i="1"/>
  <c r="S32" i="1"/>
  <c r="S109" i="1"/>
  <c r="S30" i="1"/>
  <c r="S40" i="1"/>
  <c r="M162" i="1"/>
  <c r="M204" i="1"/>
  <c r="S33" i="1"/>
  <c r="S82" i="1"/>
  <c r="S84" i="1"/>
  <c r="S151" i="1"/>
  <c r="S14" i="1"/>
  <c r="S106" i="1"/>
  <c r="S37" i="1"/>
  <c r="S107" i="1"/>
  <c r="S31" i="1"/>
  <c r="S80" i="1"/>
  <c r="S7" i="1"/>
  <c r="M226" i="1"/>
  <c r="S89" i="1"/>
  <c r="M257" i="1"/>
  <c r="S39" i="1"/>
  <c r="M256" i="1"/>
  <c r="S101" i="1"/>
  <c r="M176" i="1"/>
  <c r="S25" i="1"/>
  <c r="M310" i="1"/>
  <c r="S34" i="1"/>
  <c r="S158" i="1"/>
  <c r="M246" i="1"/>
  <c r="M192" i="1"/>
  <c r="S157" i="1"/>
  <c r="S55" i="1"/>
  <c r="S47" i="1"/>
  <c r="M217" i="1"/>
  <c r="M159" i="1"/>
  <c r="M189" i="1"/>
  <c r="S56" i="1"/>
  <c r="M230" i="1"/>
  <c r="M168" i="1"/>
  <c r="S59" i="1"/>
  <c r="M264" i="1"/>
  <c r="M188" i="1"/>
  <c r="S41" i="1"/>
  <c r="M57" i="1"/>
  <c r="M266" i="1"/>
  <c r="O42" i="1"/>
  <c r="M210" i="1"/>
  <c r="M293" i="1"/>
  <c r="S156" i="1"/>
  <c r="M212" i="1"/>
  <c r="S44" i="1"/>
  <c r="M199" i="1"/>
  <c r="M283" i="1"/>
  <c r="S16" i="1"/>
  <c r="S102" i="1"/>
  <c r="M142" i="1"/>
  <c r="S51" i="1"/>
  <c r="M216" i="1"/>
  <c r="S11" i="1"/>
  <c r="S45" i="1"/>
  <c r="O58" i="1"/>
  <c r="M260" i="1"/>
  <c r="M241" i="1"/>
  <c r="M171" i="1"/>
  <c r="S54" i="1"/>
  <c r="S27" i="1"/>
  <c r="S24" i="1"/>
  <c r="S305" i="1"/>
  <c r="S17" i="1"/>
  <c r="S9" i="1"/>
  <c r="M81" i="1"/>
  <c r="M100" i="1"/>
  <c r="M269" i="1"/>
  <c r="M62" i="1"/>
  <c r="S8" i="1"/>
  <c r="M48" i="1"/>
  <c r="M170" i="1"/>
  <c r="S167" i="1"/>
  <c r="S10" i="1"/>
  <c r="M103" i="1"/>
  <c r="S245" i="1"/>
  <c r="M263" i="1"/>
  <c r="M129" i="1"/>
  <c r="S21" i="1"/>
  <c r="S13" i="1"/>
  <c r="S18" i="1"/>
  <c r="S15" i="1"/>
  <c r="S22" i="1"/>
  <c r="S19" i="1"/>
  <c r="S20" i="1"/>
  <c r="S297" i="1"/>
  <c r="S12" i="1"/>
  <c r="S271" i="1"/>
  <c r="M303" i="1"/>
  <c r="S6" i="1"/>
  <c r="S141" i="1"/>
  <c r="S280" i="1"/>
  <c r="S144" i="1"/>
  <c r="S304" i="1"/>
  <c r="M301" i="1"/>
  <c r="S250" i="1"/>
  <c r="S26" i="1"/>
  <c r="M43" i="1"/>
  <c r="S114" i="1"/>
  <c r="S184" i="1"/>
  <c r="S143" i="1"/>
  <c r="S326" i="1"/>
  <c r="M326" i="1"/>
  <c r="S4" i="1"/>
  <c r="M322" i="1"/>
  <c r="S322" i="1"/>
  <c r="S172" i="1"/>
  <c r="S5" i="1"/>
  <c r="S323" i="1"/>
  <c r="M323" i="1"/>
  <c r="M69" i="1" l="1"/>
  <c r="M274" i="1"/>
  <c r="M268" i="1"/>
  <c r="M174" i="1"/>
  <c r="M248" i="1"/>
  <c r="M265" i="1"/>
  <c r="M286" i="1"/>
  <c r="M222" i="1"/>
  <c r="M244" i="1"/>
  <c r="M306" i="1"/>
  <c r="M275" i="1"/>
  <c r="M300" i="1"/>
  <c r="M221" i="1"/>
  <c r="AQ18" i="3"/>
  <c r="AR17" i="3"/>
  <c r="M261" i="1"/>
  <c r="A31" i="728"/>
  <c r="AF31" i="728" s="1"/>
  <c r="AF30" i="728"/>
  <c r="M218" i="1"/>
  <c r="M169" i="1"/>
  <c r="M87" i="1"/>
  <c r="M220" i="1"/>
  <c r="M298" i="1"/>
  <c r="M131" i="1"/>
  <c r="M165" i="1"/>
  <c r="M243" i="1"/>
  <c r="M208" i="1"/>
  <c r="M235" i="1"/>
  <c r="M213" i="1"/>
  <c r="M194" i="1"/>
  <c r="M215" i="1"/>
  <c r="M163" i="1"/>
  <c r="M225" i="1"/>
  <c r="M214" i="1"/>
  <c r="M190" i="1"/>
  <c r="M180" i="1"/>
  <c r="M200" i="1"/>
  <c r="M196" i="1"/>
  <c r="M211" i="1"/>
  <c r="M205" i="1"/>
  <c r="M185" i="1"/>
  <c r="M236" i="1"/>
  <c r="M223" i="1"/>
  <c r="M252" i="1"/>
  <c r="M239" i="1"/>
  <c r="M132" i="1"/>
  <c r="M209" i="1"/>
  <c r="M224" i="1"/>
  <c r="M191" i="1"/>
  <c r="M249" i="1"/>
  <c r="M93" i="1"/>
  <c r="M137" i="1"/>
  <c r="M97" i="1"/>
  <c r="M98" i="1"/>
  <c r="M302" i="1"/>
  <c r="M285" i="1"/>
  <c r="M277" i="1"/>
  <c r="M232" i="1"/>
  <c r="M290" i="1"/>
  <c r="M279" i="1"/>
  <c r="M308" i="1"/>
  <c r="M133" i="1"/>
  <c r="M146" i="1"/>
  <c r="M121" i="1"/>
  <c r="M128" i="1"/>
  <c r="M164" i="1"/>
  <c r="M126" i="1"/>
  <c r="M125" i="1"/>
  <c r="M122" i="1"/>
  <c r="M120" i="1"/>
  <c r="M197" i="1"/>
  <c r="M124" i="1"/>
  <c r="M110" i="1"/>
  <c r="M123" i="1"/>
  <c r="M161" i="1"/>
  <c r="M153" i="1"/>
  <c r="M140" i="1"/>
  <c r="M139" i="1"/>
  <c r="M179" i="1"/>
  <c r="M136" i="1"/>
  <c r="M135" i="1"/>
  <c r="M127" i="1"/>
  <c r="M105" i="1"/>
  <c r="M92" i="1"/>
  <c r="M130" i="1"/>
  <c r="M278" i="1"/>
  <c r="O369" i="1"/>
  <c r="M148" i="1"/>
  <c r="M96" i="1"/>
  <c r="M95" i="1"/>
  <c r="M86" i="1"/>
  <c r="M72" i="1"/>
  <c r="M77" i="1"/>
  <c r="M75" i="1"/>
  <c r="M67" i="1"/>
  <c r="M71" i="1"/>
  <c r="M73" i="1"/>
  <c r="M61" i="1"/>
  <c r="M63" i="1"/>
  <c r="M74" i="1"/>
  <c r="M50" i="1"/>
  <c r="M64" i="1"/>
  <c r="M52" i="1"/>
  <c r="M60" i="1"/>
  <c r="M46" i="1"/>
  <c r="M38" i="1"/>
  <c r="S79" i="1"/>
  <c r="M228" i="1"/>
  <c r="M104" i="1"/>
  <c r="M88" i="1"/>
  <c r="M233" i="1"/>
  <c r="M202" i="1"/>
  <c r="S78" i="1"/>
  <c r="M99" i="1"/>
  <c r="M66" i="1"/>
  <c r="M68" i="1"/>
  <c r="M108" i="1"/>
  <c r="M198" i="1"/>
  <c r="M101" i="1"/>
  <c r="M89" i="1"/>
  <c r="M14" i="1"/>
  <c r="M82" i="1"/>
  <c r="M53" i="1"/>
  <c r="M28" i="1"/>
  <c r="M116" i="1"/>
  <c r="M39" i="1"/>
  <c r="M80" i="1"/>
  <c r="M107" i="1"/>
  <c r="M49" i="1"/>
  <c r="M29" i="1"/>
  <c r="M117" i="1"/>
  <c r="M152" i="1"/>
  <c r="M113" i="1"/>
  <c r="M118" i="1"/>
  <c r="M151" i="1"/>
  <c r="M160" i="1"/>
  <c r="M289" i="1"/>
  <c r="M90" i="1"/>
  <c r="M115" i="1"/>
  <c r="M7" i="1"/>
  <c r="M155" i="1"/>
  <c r="M65" i="1"/>
  <c r="M111" i="1"/>
  <c r="M37" i="1"/>
  <c r="M40" i="1"/>
  <c r="M109" i="1"/>
  <c r="M150" i="1"/>
  <c r="M83" i="1"/>
  <c r="M112" i="1"/>
  <c r="M23" i="1"/>
  <c r="M31" i="1"/>
  <c r="M106" i="1"/>
  <c r="M84" i="1"/>
  <c r="M33" i="1"/>
  <c r="M30" i="1"/>
  <c r="M32" i="1"/>
  <c r="M203" i="1"/>
  <c r="M36" i="1"/>
  <c r="M154" i="1"/>
  <c r="S42" i="1"/>
  <c r="M59" i="1"/>
  <c r="M47" i="1"/>
  <c r="M157" i="1"/>
  <c r="M156" i="1"/>
  <c r="M158" i="1"/>
  <c r="M41" i="1"/>
  <c r="M56" i="1"/>
  <c r="M55" i="1"/>
  <c r="M34" i="1"/>
  <c r="M25" i="1"/>
  <c r="M16" i="1"/>
  <c r="M45" i="1"/>
  <c r="M54" i="1"/>
  <c r="M44" i="1"/>
  <c r="M51" i="1"/>
  <c r="S58" i="1"/>
  <c r="M102" i="1"/>
  <c r="M11" i="1"/>
  <c r="M10" i="1"/>
  <c r="M9" i="1"/>
  <c r="M24" i="1"/>
  <c r="M167" i="1"/>
  <c r="M8" i="1"/>
  <c r="M245" i="1"/>
  <c r="M17" i="1"/>
  <c r="M13" i="1"/>
  <c r="M21" i="1"/>
  <c r="M18" i="1"/>
  <c r="M305" i="1"/>
  <c r="M27" i="1"/>
  <c r="M22" i="1"/>
  <c r="M19" i="1"/>
  <c r="M15" i="1"/>
  <c r="M12" i="1"/>
  <c r="M297" i="1"/>
  <c r="M20" i="1"/>
  <c r="M271" i="1"/>
  <c r="M270" i="1"/>
  <c r="M144" i="1"/>
  <c r="M6" i="1"/>
  <c r="M141" i="1"/>
  <c r="M280" i="1"/>
  <c r="M172" i="1"/>
  <c r="M184" i="1"/>
  <c r="M5" i="1"/>
  <c r="M114" i="1"/>
  <c r="M26" i="1"/>
  <c r="S3" i="1"/>
  <c r="U34" i="1"/>
  <c r="M143" i="1"/>
  <c r="M4" i="1"/>
  <c r="M250" i="1"/>
  <c r="AQ19" i="3" l="1"/>
  <c r="AR18" i="3"/>
  <c r="M78" i="1"/>
  <c r="M79" i="1"/>
  <c r="S369" i="1"/>
  <c r="M42" i="1"/>
  <c r="M58" i="1"/>
  <c r="M304" i="1"/>
  <c r="U298" i="1"/>
  <c r="M3" i="1"/>
  <c r="V34" i="1"/>
  <c r="AQ20" i="3" l="1"/>
  <c r="AR19" i="3"/>
  <c r="M369" i="1"/>
  <c r="AQ21" i="3" l="1"/>
  <c r="AR20" i="3"/>
  <c r="AQ22" i="3" l="1"/>
  <c r="AR21" i="3"/>
  <c r="AQ23" i="3" l="1"/>
  <c r="AR22" i="3"/>
  <c r="AQ24" i="3" l="1"/>
  <c r="AR23" i="3"/>
  <c r="AQ25" i="3" l="1"/>
  <c r="AR24" i="3"/>
  <c r="AQ26" i="3" l="1"/>
  <c r="AR25" i="3"/>
  <c r="AQ27" i="3" l="1"/>
  <c r="AR26" i="3"/>
  <c r="AQ28" i="3" l="1"/>
  <c r="AR27" i="3"/>
  <c r="AQ29" i="3" l="1"/>
  <c r="AR28" i="3"/>
  <c r="AR29" i="3" l="1"/>
  <c r="AQ31" i="3"/>
  <c r="AR31" i="3" l="1"/>
  <c r="AR4" i="3"/>
</calcChain>
</file>

<file path=xl/comments1.xml><?xml version="1.0" encoding="utf-8"?>
<comments xmlns="http://schemas.openxmlformats.org/spreadsheetml/2006/main">
  <authors>
    <author>Henry, Brian</author>
    <author>Pearson, Peter</author>
    <author>smatlock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EDF contract ends 11.30.19 ($47.50/mwh).
New variable monthly firm baseload contract with Morgan Stanley (MSCG) begins 12.01.19
see "scheduling volumes &amp; prices" tab for details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new seasonal baseload contract with Constellation (aka Exelon) (EXPT) begins 11.01.19
nov = 3/hr (24 hr)
dec/jan = 7/hr (24 hr)
feb = 3/hr (24 hr)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see 'scheduling volumes and prices' tab for details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07.28.20
columns G&amp;H can be deleted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hedge
- if power exceeds 75 we do this
can be deleted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spot amount abo ve the 12 mw/hr; value is per day.
07.28.20 update
spot amount is the sum of hourly values greater than the trade values for each hour for entire day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price paid for mwh above the 12
10.16.19
data in this column after june 30 and prior to sept 6 are inaccurate - do not incorporate actual priices from the apx reports. 
10.21.19
the above issue has been resolved.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if don't like DA, could call up Shell if we have an enabling agreement, get a price quote, and enter it.  
Don't use this because of shaped curve.  Keep in file.  
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likely a redundant column (b+i)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Pearson, Peter:</t>
        </r>
        <r>
          <rPr>
            <sz val="9"/>
            <color indexed="81"/>
            <rFont val="Tahoma"/>
            <family val="2"/>
          </rPr>
          <t xml:space="preserve">
On Nov 1 2014 started displaying total  DLAP physical purchases because scheduling methodology has BVES buying what it forecasts vs. buying at least as much as IST value.  </t>
        </r>
      </text>
    </comment>
    <comment ref="P1" authorId="2" shapeId="0">
      <text>
        <r>
          <rPr>
            <b/>
            <sz val="8"/>
            <color indexed="81"/>
            <rFont val="Tahoma"/>
            <family val="2"/>
          </rPr>
          <t>smatlock:</t>
        </r>
        <r>
          <rPr>
            <sz val="8"/>
            <color indexed="81"/>
            <rFont val="Tahoma"/>
            <family val="2"/>
          </rPr>
          <t xml:space="preserve">
Only applicable if negative spot amount is displayed
</t>
        </r>
      </text>
    </comment>
    <comment ref="B75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dst</t>
        </r>
      </text>
    </comment>
    <comment ref="A313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dst</t>
        </r>
      </text>
    </comment>
  </commentList>
</comments>
</file>

<file path=xl/comments2.xml><?xml version="1.0" encoding="utf-8"?>
<comments xmlns="http://schemas.openxmlformats.org/spreadsheetml/2006/main">
  <authors>
    <author>Henry, Brian</author>
    <author>Pearson, Peter</author>
    <author>smatlock</author>
  </authors>
  <commentList>
    <comment ref="C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EDF contract ends 11.30.19 ($47.50/mwh).
New variable monthly firm baseload contract with Morgan Stanley (MSCG) begins 12.01.19
see "scheduling volumes &amp; prices" tab for details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new seasonal baseload contract with Constellation (aka Exelon) (EXPT) begins 11.01.19
nov = 3/hr (24 hr)
dec/jan = 7/hr (24 hr)
feb = 3/hr (24 hr)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see 'scheduling volumes and prices' tab for details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07.28.20
columns G&amp;H can be deleted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hedge
- if power exceeds 75 we do this
can be deleted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spot amount abo ve the 12 mw/hr; value is per day.
07.28.20 update
spot amount is the sum of hourly values greater than the trade values for each hour for entire day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price paid for mwh above the 12
10.16.19
data in this column after june 30 and prior to sept 6 are inaccurate - do not incorporate actual priices from the apx reports. 
10.21.19
the above issue has been resolved.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if don't like DA, could call up Shell if we have an enabling agreement, get a price quote, and enter it.  
Don't use this because of shaped curve.  Keep in file.  
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likely a redundant column (b+i)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Pearson, Peter:</t>
        </r>
        <r>
          <rPr>
            <sz val="9"/>
            <color indexed="81"/>
            <rFont val="Tahoma"/>
            <family val="2"/>
          </rPr>
          <t xml:space="preserve">
On Nov 1 2014 started displaying total  DLAP physical purchases because scheduling methodology has BVES buying what it forecasts vs. buying at least as much as IST value.  </t>
        </r>
      </text>
    </comment>
    <comment ref="P1" authorId="2" shapeId="0">
      <text>
        <r>
          <rPr>
            <b/>
            <sz val="8"/>
            <color indexed="81"/>
            <rFont val="Tahoma"/>
            <family val="2"/>
          </rPr>
          <t>smatlock:</t>
        </r>
        <r>
          <rPr>
            <sz val="8"/>
            <color indexed="81"/>
            <rFont val="Tahoma"/>
            <family val="2"/>
          </rPr>
          <t xml:space="preserve">
Only applicable if negative spot amount is displayed
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10.16.19
what does this mean?
What is it for?  
Where is it from?</t>
        </r>
      </text>
    </comment>
    <comment ref="B75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dst</t>
        </r>
      </text>
    </comment>
    <comment ref="A313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dst</t>
        </r>
      </text>
    </comment>
  </commentList>
</comments>
</file>

<file path=xl/comments3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4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5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6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7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8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9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0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1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2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3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4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5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6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7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8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19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0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1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2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3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4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5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6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7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8.xml><?xml version="1.0" encoding="utf-8"?>
<comments xmlns="http://schemas.openxmlformats.org/spreadsheetml/2006/main">
  <authors>
    <author>Henry, Brian</author>
  </authors>
  <commentList>
    <comment ref="Q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modified formula to pull in data from both columns AC and AD; previously only pulling from AC.</t>
        </r>
      </text>
    </comment>
  </commentList>
</comments>
</file>

<file path=xl/comments29.xml><?xml version="1.0" encoding="utf-8"?>
<comments xmlns="http://schemas.openxmlformats.org/spreadsheetml/2006/main">
  <authors>
    <author>Henry, Brian</author>
  </authors>
  <commentList>
    <comment ref="E9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spring ahead sun 03.08.20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</rPr>
          <t>Henry, Brian:</t>
        </r>
        <r>
          <rPr>
            <sz val="9"/>
            <color indexed="81"/>
            <rFont val="Tahoma"/>
            <family val="2"/>
          </rPr>
          <t xml:space="preserve">
fall back sun 11.01.20</t>
        </r>
      </text>
    </comment>
  </commentList>
</comments>
</file>

<file path=xl/sharedStrings.xml><?xml version="1.0" encoding="utf-8"?>
<sst xmlns="http://schemas.openxmlformats.org/spreadsheetml/2006/main" count="3873" uniqueCount="235">
  <si>
    <t>Date</t>
  </si>
  <si>
    <t>Total Price Annual &amp; Seasonal Baseload</t>
  </si>
  <si>
    <t>Call-Option Amount
(EDF)</t>
  </si>
  <si>
    <t>Call-Option Total Cost ($75/MWh)</t>
  </si>
  <si>
    <t>Spot Amount CAISO
(MW)</t>
  </si>
  <si>
    <t>Spot Amount CAISO
($)</t>
  </si>
  <si>
    <t>IST / Bilateral Spot Amount</t>
  </si>
  <si>
    <t>IST / Bilateral Spot Cost</t>
  </si>
  <si>
    <t>Total Cost</t>
  </si>
  <si>
    <t>Total MW
 (IST + Spot Above IST)</t>
  </si>
  <si>
    <t>DLAP
Total MW</t>
  </si>
  <si>
    <t>Sales
(to Spot Market; if Applicable)</t>
  </si>
  <si>
    <t>Bilateral Spot Market Daily Cost</t>
  </si>
  <si>
    <t>Day Ahead Counterparty</t>
  </si>
  <si>
    <t>Spot Purchase
(% of Total MW)</t>
  </si>
  <si>
    <t>Call Option Cost/MWh</t>
  </si>
  <si>
    <t>CAISO</t>
  </si>
  <si>
    <t>Scheduling Issue</t>
  </si>
  <si>
    <t>2020 Total</t>
  </si>
  <si>
    <t>HE</t>
  </si>
  <si>
    <t>Year</t>
  </si>
  <si>
    <t xml:space="preserve">Month  </t>
  </si>
  <si>
    <t>January</t>
  </si>
  <si>
    <t>February</t>
  </si>
  <si>
    <t>November</t>
  </si>
  <si>
    <t>December</t>
  </si>
  <si>
    <t>MW/Hour</t>
  </si>
  <si>
    <t>(7 x 24)</t>
  </si>
  <si>
    <t>if problems with day ahead load scheduling and/or trades (credit), start with APX; they may follow up or we can follow up with EDF</t>
  </si>
  <si>
    <t xml:space="preserve">APX  </t>
  </si>
  <si>
    <t>Urgent Issues</t>
  </si>
  <si>
    <t>888-896-8629</t>
  </si>
  <si>
    <t>24 hr line</t>
  </si>
  <si>
    <t>General Issues</t>
  </si>
  <si>
    <t>www.apx.com/contact-us</t>
  </si>
  <si>
    <t>ditto</t>
  </si>
  <si>
    <t>General Support</t>
  </si>
  <si>
    <t>clientservices@apx.com</t>
  </si>
  <si>
    <t>from Nino</t>
  </si>
  <si>
    <t>BVES Support</t>
  </si>
  <si>
    <t>Midson Hay</t>
  </si>
  <si>
    <t>408-597-4308</t>
  </si>
  <si>
    <t>mhay@apx.com</t>
  </si>
  <si>
    <t>alt BVES Supt</t>
  </si>
  <si>
    <t>Nino Mijares</t>
  </si>
  <si>
    <t>408-517-2129</t>
  </si>
  <si>
    <t>nmijares@apx.com</t>
  </si>
  <si>
    <t>RA issues</t>
  </si>
  <si>
    <t>Cara Lorenzoni</t>
  </si>
  <si>
    <t>clorenzoni@apx.com</t>
  </si>
  <si>
    <t>Daily Load Forecast for BEAR VALLEY ELECTRIC</t>
  </si>
  <si>
    <t>CAISO Purchase</t>
  </si>
  <si>
    <t>Y</t>
  </si>
  <si>
    <t>.</t>
  </si>
  <si>
    <t>MRTU / Load</t>
  </si>
  <si>
    <t>Counterparty Purchase</t>
  </si>
  <si>
    <t>N</t>
  </si>
  <si>
    <t>All Volumes MW or MWh Unless Otherwise Noted</t>
  </si>
  <si>
    <t>MRTU / IST</t>
  </si>
  <si>
    <t>Call Option</t>
  </si>
  <si>
    <t>Schedule Date</t>
  </si>
  <si>
    <t>BVPP</t>
  </si>
  <si>
    <t>Forecast For:</t>
  </si>
  <si>
    <t>NOTE:  Enter Forecast values in columns AA-AC</t>
  </si>
  <si>
    <t>AUTOPOPULATE</t>
  </si>
  <si>
    <t>AUTO POPULATES FROM ROW AL10:BI10</t>
  </si>
  <si>
    <t>Net Power for Load
(ALL RESOURCES)</t>
  </si>
  <si>
    <r>
      <rPr>
        <b/>
        <u/>
        <sz val="10"/>
        <rFont val="Arial"/>
        <family val="2"/>
      </rPr>
      <t>Scheduled</t>
    </r>
    <r>
      <rPr>
        <b/>
        <sz val="10"/>
        <rFont val="Arial"/>
        <family val="2"/>
      </rPr>
      <t xml:space="preserve"> CAISO Energy
(Total Imports)</t>
    </r>
  </si>
  <si>
    <t xml:space="preserve">IST Purchases </t>
  </si>
  <si>
    <t xml:space="preserve">Hourly    
Day-Ahead Purchases Above IST
(MW) </t>
  </si>
  <si>
    <t>Short Term Purchase</t>
  </si>
  <si>
    <t>Option Purchase (EDF)</t>
  </si>
  <si>
    <t xml:space="preserve">Additional IST Purchase </t>
  </si>
  <si>
    <t>Sales</t>
  </si>
  <si>
    <t>Generation Not Planned</t>
  </si>
  <si>
    <r>
      <rPr>
        <b/>
        <sz val="10"/>
        <rFont val="Arial"/>
        <family val="2"/>
      </rPr>
      <t>TOTAL</t>
    </r>
    <r>
      <rPr>
        <sz val="10"/>
        <rFont val="Arial"/>
        <family val="2"/>
      </rPr>
      <t xml:space="preserve"> Forecasted Load
</t>
    </r>
    <r>
      <rPr>
        <b/>
        <sz val="10"/>
        <rFont val="Arial"/>
        <family val="2"/>
      </rPr>
      <t>Victor</t>
    </r>
    <r>
      <rPr>
        <sz val="10"/>
        <rFont val="Arial"/>
        <family val="2"/>
      </rPr>
      <t xml:space="preserve"> LV (Goldhill)</t>
    </r>
  </si>
  <si>
    <r>
      <rPr>
        <b/>
        <sz val="10"/>
        <rFont val="Arial"/>
        <family val="2"/>
      </rPr>
      <t>TOTAL</t>
    </r>
    <r>
      <rPr>
        <sz val="10"/>
        <rFont val="Arial"/>
        <family val="2"/>
      </rPr>
      <t xml:space="preserve"> Forecasted Load
</t>
    </r>
    <r>
      <rPr>
        <b/>
        <sz val="10"/>
        <rFont val="Arial"/>
        <family val="2"/>
      </rPr>
      <t>Vista</t>
    </r>
    <r>
      <rPr>
        <sz val="10"/>
        <rFont val="Arial"/>
        <family val="2"/>
      </rPr>
      <t xml:space="preserve"> HV (Radford)</t>
    </r>
  </si>
  <si>
    <r>
      <t xml:space="preserve">(Goldhill) Res and Comm Forecasted Load </t>
    </r>
    <r>
      <rPr>
        <b/>
        <sz val="10"/>
        <rFont val="Arial"/>
        <family val="2"/>
      </rPr>
      <t>Victor</t>
    </r>
    <r>
      <rPr>
        <sz val="10"/>
        <rFont val="Arial"/>
        <family val="2"/>
      </rPr>
      <t xml:space="preserve"> LV</t>
    </r>
  </si>
  <si>
    <r>
      <t xml:space="preserve">(Radford) Forecasted Load </t>
    </r>
    <r>
      <rPr>
        <b/>
        <sz val="10"/>
        <rFont val="Arial"/>
        <family val="2"/>
      </rPr>
      <t>Vista</t>
    </r>
    <r>
      <rPr>
        <sz val="10"/>
        <rFont val="Arial"/>
        <family val="2"/>
      </rPr>
      <t xml:space="preserve"> HV</t>
    </r>
  </si>
  <si>
    <t>Scheduled Snow Making/Bear Mtn Load &amp; Balancing</t>
  </si>
  <si>
    <t>Metered Load Average</t>
  </si>
  <si>
    <t>Total Load (Metered load plus Generation Average)</t>
  </si>
  <si>
    <t>CAISO Long or Short</t>
  </si>
  <si>
    <t>Day-Ahead Purchase Cost From Spot-Market Counterparty</t>
  </si>
  <si>
    <r>
      <t xml:space="preserve">Day-Ahead Purchase Cost From </t>
    </r>
    <r>
      <rPr>
        <b/>
        <sz val="10"/>
        <rFont val="Arial"/>
        <family val="2"/>
      </rPr>
      <t>CAISO</t>
    </r>
    <r>
      <rPr>
        <sz val="10"/>
        <rFont val="Arial"/>
        <family val="2"/>
      </rPr>
      <t xml:space="preserve"> (Avg)</t>
    </r>
  </si>
  <si>
    <t>SCADA Baldwin kWh</t>
  </si>
  <si>
    <t>SCADA Shay kWh</t>
  </si>
  <si>
    <t>SCADA Radford kWh</t>
  </si>
  <si>
    <t>SCADA--Bear Mtn</t>
  </si>
  <si>
    <r>
      <rPr>
        <b/>
        <u/>
        <sz val="10"/>
        <rFont val="Arial"/>
        <family val="2"/>
      </rPr>
      <t>SCHEDULED</t>
    </r>
    <r>
      <rPr>
        <sz val="10"/>
        <rFont val="Arial"/>
        <family val="2"/>
      </rPr>
      <t xml:space="preserve"> Snowmaking/Bear Mtn Load</t>
    </r>
  </si>
  <si>
    <t>Potential Net Power for Load (GOLDHILL)</t>
  </si>
  <si>
    <t>Total actuals for ND Load Performance</t>
  </si>
  <si>
    <t>Radford</t>
  </si>
  <si>
    <t>TOTAL</t>
  </si>
  <si>
    <t>SCE DLAP</t>
  </si>
  <si>
    <t>TH-SP15</t>
  </si>
  <si>
    <t>$</t>
  </si>
  <si>
    <r>
      <t xml:space="preserve">AVG LMP for ALL </t>
    </r>
    <r>
      <rPr>
        <b/>
        <u/>
        <sz val="10.5"/>
        <rFont val="Arial"/>
        <family val="2"/>
      </rPr>
      <t>Scheduled</t>
    </r>
    <r>
      <rPr>
        <b/>
        <sz val="10.5"/>
        <rFont val="Arial"/>
        <family val="2"/>
      </rPr>
      <t xml:space="preserve"> load</t>
    </r>
  </si>
  <si>
    <t>Volume</t>
  </si>
  <si>
    <t>Cost</t>
  </si>
  <si>
    <t>LMP ($/MW)</t>
  </si>
  <si>
    <t>Market</t>
  </si>
  <si>
    <t>CAISO SCE DLAP LMP</t>
  </si>
  <si>
    <t>Total</t>
  </si>
  <si>
    <t>Load Above IST</t>
  </si>
  <si>
    <t>Total MW</t>
  </si>
  <si>
    <t>Total MWh</t>
  </si>
  <si>
    <t>AVG LMP for All Scheduled Load</t>
  </si>
  <si>
    <t>Average $/MW</t>
  </si>
  <si>
    <t>Congestion</t>
  </si>
  <si>
    <t>THIS SECTION UNDER CONSTRUCTION</t>
  </si>
  <si>
    <t>Congestion Baseload Contracts only</t>
  </si>
  <si>
    <t>LMP</t>
  </si>
  <si>
    <t>Option</t>
  </si>
  <si>
    <t>Energy/MW</t>
  </si>
  <si>
    <t>Delta</t>
  </si>
  <si>
    <t>TOTAL:</t>
  </si>
  <si>
    <t>AVG:</t>
  </si>
  <si>
    <t>Call Option Calculator</t>
  </si>
  <si>
    <t xml:space="preserve">Hourly    Day-Ahead Purchases Above IST  (MW) </t>
  </si>
  <si>
    <t>Power for Load (ALL RESOURCES)</t>
  </si>
  <si>
    <t xml:space="preserve">Scheduled CAISO Energy </t>
  </si>
  <si>
    <t>Scheduled Generation</t>
  </si>
  <si>
    <r>
      <t xml:space="preserve">TOTAL Forecasted Load </t>
    </r>
    <r>
      <rPr>
        <b/>
        <i/>
        <sz val="10"/>
        <rFont val="Arial"/>
        <family val="2"/>
      </rPr>
      <t>Goldhill</t>
    </r>
  </si>
  <si>
    <r>
      <t xml:space="preserve">TOTAL Forecasted Load </t>
    </r>
    <r>
      <rPr>
        <b/>
        <i/>
        <sz val="10"/>
        <rFont val="Arial"/>
        <family val="2"/>
      </rPr>
      <t>Radford</t>
    </r>
  </si>
  <si>
    <r>
      <rPr>
        <b/>
        <u/>
        <sz val="10"/>
        <rFont val="Arial"/>
        <family val="2"/>
      </rPr>
      <t>Planned</t>
    </r>
    <r>
      <rPr>
        <b/>
        <sz val="10"/>
        <rFont val="Arial"/>
        <family val="2"/>
      </rPr>
      <t xml:space="preserve"> Snow Making</t>
    </r>
  </si>
  <si>
    <r>
      <rPr>
        <b/>
        <u/>
        <sz val="10"/>
        <rFont val="Arial"/>
        <family val="2"/>
      </rPr>
      <t>Scheduled</t>
    </r>
    <r>
      <rPr>
        <b/>
        <sz val="10"/>
        <rFont val="Arial"/>
        <family val="2"/>
      </rPr>
      <t xml:space="preserve"> Snow Load</t>
    </r>
  </si>
  <si>
    <t>Totals:</t>
  </si>
  <si>
    <t>Baseload Purchase
(EXPT &amp; MSCG)</t>
  </si>
  <si>
    <t>Total Firm Annual Baseload (MW) Purchased
(MSCG)</t>
  </si>
  <si>
    <t>Daily</t>
  </si>
  <si>
    <t>jan/dec</t>
  </si>
  <si>
    <t>feb/nov</t>
  </si>
  <si>
    <t>Total Firm Seasonal Baseload Purchased
(EXPT)</t>
  </si>
  <si>
    <t>Total Firm Seasonal Baseload Cost
(EXPT)</t>
  </si>
  <si>
    <t>Annual = Morgan Stanely = MSCG</t>
  </si>
  <si>
    <t>Seasonal = Constellation = Excelon = EXPT</t>
  </si>
  <si>
    <t>= do we need to keep these columns?</t>
  </si>
  <si>
    <t>Total Firm Annual Baseload Cost per MW
(MSCG)</t>
  </si>
  <si>
    <t>Annual Baseload - MSCG (12/01/19 - 10/31/24)</t>
  </si>
  <si>
    <t>Seasonal Baseload - EXPT (11/01/19 - 12/31/22)</t>
  </si>
  <si>
    <t>schedulers@morganstanley.com.</t>
  </si>
  <si>
    <t>Morgan Stanley - General DA Cust Svc</t>
  </si>
  <si>
    <t>Baseload Purch
(EXPT &amp; MSCG)</t>
  </si>
  <si>
    <t>See Summary in Cell A133</t>
  </si>
  <si>
    <t>GH + RF (pre-snow making)</t>
  </si>
  <si>
    <t>GH
ND Forecast kW 
(pre snow making)</t>
  </si>
  <si>
    <t>GH
ND Forecast MW
(pre snow making)</t>
  </si>
  <si>
    <t xml:space="preserve"> </t>
  </si>
  <si>
    <t>Total GOLDHILL Load Here (pre-snowmaking)</t>
  </si>
  <si>
    <t>helpdesk@apx.com</t>
  </si>
  <si>
    <t>from Midson Hay</t>
  </si>
  <si>
    <t>(also from 'support' tab in website)</t>
  </si>
  <si>
    <t>from support tab in website</t>
  </si>
  <si>
    <t>c30</t>
  </si>
  <si>
    <t>c31</t>
  </si>
  <si>
    <t>x</t>
  </si>
  <si>
    <t>Name of Tab/Wksht or Meaning of Color</t>
  </si>
  <si>
    <t>Worksheet PS Costs</t>
  </si>
  <si>
    <t>PSPS Template/most recently emailed update</t>
  </si>
  <si>
    <t>template (update date/time on/off and yes/no for email)</t>
  </si>
  <si>
    <t>example</t>
  </si>
  <si>
    <t>SCE Public Safety Power Shutoff (PSPS) - Status Update</t>
  </si>
  <si>
    <t xml:space="preserve">Current Status:  11.13.19 - Zero SCE customers with power shut off and none under consideration for shut off.  </t>
  </si>
  <si>
    <t>Current Status, Effective: Oct. 17, 10:00 a.m.</t>
  </si>
  <si>
    <t>SCE Line</t>
  </si>
  <si>
    <t>Status</t>
  </si>
  <si>
    <t>Under Consideration</t>
  </si>
  <si>
    <t xml:space="preserve">Cushenbury </t>
  </si>
  <si>
    <t>On</t>
  </si>
  <si>
    <t>No</t>
  </si>
  <si>
    <t>Cushenbury</t>
  </si>
  <si>
    <t>Doble</t>
  </si>
  <si>
    <t>Yes</t>
  </si>
  <si>
    <t>Bear Valley</t>
  </si>
  <si>
    <t>https://www.sce.com/safety/wildfire/psps</t>
  </si>
  <si>
    <t>If in SCE's table, Cushenberry and Doble will appear in San Bernadino County / Unincorporated Areas</t>
  </si>
  <si>
    <r>
      <t xml:space="preserve">If in SCE's table, Radford will appear in San Bernadino County / </t>
    </r>
    <r>
      <rPr>
        <strike/>
        <sz val="11"/>
        <color theme="1"/>
        <rFont val="Calibri"/>
        <family val="2"/>
        <scheme val="minor"/>
      </rPr>
      <t>Big Bear</t>
    </r>
    <r>
      <rPr>
        <sz val="11"/>
        <color theme="1"/>
        <rFont val="Calibri"/>
        <family val="2"/>
        <scheme val="minor"/>
      </rPr>
      <t xml:space="preserve"> Bear Valley</t>
    </r>
  </si>
  <si>
    <t>all data, including Worksheet PS Costs data, up-to-date except DA MW actuals (cells W8-Z31); not updating these because radford and bear mtn data are questionably accurate at best</t>
  </si>
  <si>
    <t>Tab Color</t>
  </si>
  <si>
    <t>Work on forecast pending or in progress</t>
  </si>
  <si>
    <t>DA forecast made and accepted by system; email sent to team; no actuals updates to dated forecast tab or links to Worksheet PS Costs tab made yet</t>
  </si>
  <si>
    <t>misc - see tab name for content</t>
  </si>
  <si>
    <t>notes</t>
  </si>
  <si>
    <t>1.  DA Trades are only entered into system by MSCG (and possibly also EXPT) one day in advance during the week, and a couple of days in advance during weekends/holidays (meaning Trades circle may be red even though Bid/Offer circle is blue or green, and may transition tab color from green to orange even with red Trades circle in apx)</t>
  </si>
  <si>
    <t>2.  DA Bid/Offer will only be accepted (turn to blue or green) up to 7 days out from date of submission; beyond that, it'll be red</t>
  </si>
  <si>
    <t>BVES SCADA down indefinitely as of 02.20.20</t>
  </si>
  <si>
    <t>daily mwh</t>
  </si>
  <si>
    <t>Trades due (must be blue or green) as of 11:00:00 pst</t>
  </si>
  <si>
    <t>Bid/Offer due (must be blue or green) as of 10:00:00 pst</t>
  </si>
  <si>
    <t>3.  often change from red to green tab color once 'submit all changes' button has been clicked since at that point its no longer a work in progress or pending for a given date</t>
  </si>
  <si>
    <t>646-517-8688</t>
  </si>
  <si>
    <t>from Cara; effective 06.25.20</t>
  </si>
  <si>
    <t>this is for RT desk</t>
  </si>
  <si>
    <t>--</t>
  </si>
  <si>
    <t>#day/mo</t>
  </si>
  <si>
    <t>29/28x3/29</t>
  </si>
  <si>
    <t>2020-2024</t>
  </si>
  <si>
    <t>MSCG Contract - GWH by Month and Year</t>
  </si>
  <si>
    <t>31/-1HE2</t>
  </si>
  <si>
    <t>30/+1HE2</t>
  </si>
  <si>
    <t>tot by mo</t>
  </si>
  <si>
    <t>EXPT Contract - GWH by Month and Year</t>
  </si>
  <si>
    <t>days/mo</t>
  </si>
  <si>
    <t>29/28/28</t>
  </si>
  <si>
    <t>Mo/Yr</t>
  </si>
  <si>
    <t>Forecast completed, entered into and accepted by APX/CAISO (green or blue circles), not yet appropriate to send DA forecast email to team - indicated forecast date &gt; one day out (emailing forecast to team is trigger to switch to orange)</t>
  </si>
  <si>
    <t>https://www.sce.com/wildfire/psps</t>
  </si>
  <si>
    <t>05.26.21 - when emailing Cara, cc clientservices@apx.com</t>
  </si>
  <si>
    <t>transpose hourly load for given month here for apx</t>
  </si>
  <si>
    <t>mscg</t>
  </si>
  <si>
    <t>expt</t>
  </si>
  <si>
    <t>TH_SP15_GEN-APND</t>
  </si>
  <si>
    <t>Total Energy</t>
  </si>
  <si>
    <t>Energy-APN</t>
  </si>
  <si>
    <t>EXPT</t>
  </si>
  <si>
    <t>Buy</t>
  </si>
  <si>
    <t>MSCG</t>
  </si>
  <si>
    <t>Goldhill   KW</t>
  </si>
  <si>
    <t>Radford   KW</t>
  </si>
  <si>
    <t>Input</t>
  </si>
  <si>
    <t>Adjustment</t>
  </si>
  <si>
    <t>Potential Generation
(to keep GH near ~30MW)</t>
  </si>
  <si>
    <t>Potential Net Power for Load (GOLDHILL wo snowmaking)</t>
  </si>
  <si>
    <t>Cells/Array</t>
  </si>
  <si>
    <t>Sheet</t>
  </si>
  <si>
    <t>Workbook</t>
  </si>
  <si>
    <t>rowRef_inVBA</t>
  </si>
  <si>
    <t>a1:s369</t>
  </si>
  <si>
    <t>2021 Daily Report.xlsx</t>
  </si>
  <si>
    <t>2021 Total</t>
  </si>
  <si>
    <t>B66</t>
  </si>
  <si>
    <t>=trim(right(A33)&amp;" "&amp;</t>
  </si>
  <si>
    <t>Jan 1-21'!B66</t>
  </si>
  <si>
    <t>Jan 1-21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</si>
</sst>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;[Red]#,##0"/>
    <numFmt numFmtId="165" formatCode="[$-409]d\-mmm\-yy;@"/>
    <numFmt numFmtId="166" formatCode="#,##0.000"/>
    <numFmt numFmtId="167" formatCode="0.0"/>
    <numFmt numFmtId="168" formatCode="m/d/yyyy;@"/>
    <numFmt numFmtId="169" formatCode="&quot;$&quot;#,##0.00"/>
    <numFmt numFmtId="170" formatCode="0;[Red]0"/>
    <numFmt numFmtId="171" formatCode="#,##0.0"/>
    <numFmt numFmtId="172" formatCode="0.000"/>
    <numFmt numFmtId="173" formatCode=";;;"/>
    <numFmt numFmtId="174" formatCode="0.0%"/>
    <numFmt numFmtId="175" formatCode="_(* #,##0_);_(* \(#,##0\);_(* &quot;-&quot;??_);_(@_)"/>
  </numFmts>
  <fonts count="7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sz val="10"/>
      <name val="Arial"/>
      <family val="2"/>
    </font>
    <font>
      <sz val="11"/>
      <color theme="0" tint="-0.34998626667073579"/>
      <name val="Calibri"/>
      <family val="2"/>
      <scheme val="minor"/>
    </font>
    <font>
      <u/>
      <sz val="9"/>
      <name val="Arial"/>
      <family val="2"/>
    </font>
    <font>
      <u/>
      <sz val="9"/>
      <color theme="0"/>
      <name val="Arial"/>
      <family val="2"/>
    </font>
    <font>
      <sz val="10"/>
      <color theme="0" tint="-0.34998626667073579"/>
      <name val="Arial"/>
      <family val="2"/>
    </font>
    <font>
      <sz val="11"/>
      <name val="Calibri"/>
      <family val="2"/>
      <scheme val="minor"/>
    </font>
    <font>
      <b/>
      <sz val="10"/>
      <name val="Arial"/>
      <family val="2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theme="1"/>
      <name val="Times New Roman"/>
      <family val="1"/>
    </font>
    <font>
      <sz val="8"/>
      <color theme="1"/>
      <name val="Times New Roman"/>
      <family val="1"/>
    </font>
    <font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6"/>
      <name val="Arial"/>
      <family val="2"/>
    </font>
    <font>
      <sz val="20"/>
      <name val="Arial"/>
      <family val="2"/>
    </font>
    <font>
      <b/>
      <i/>
      <sz val="14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b/>
      <i/>
      <sz val="10"/>
      <color rgb="FFFF0000"/>
      <name val="Arial"/>
      <family val="2"/>
    </font>
    <font>
      <b/>
      <sz val="10"/>
      <color rgb="FF4685DF"/>
      <name val="Arial"/>
      <family val="2"/>
    </font>
    <font>
      <sz val="10"/>
      <color rgb="FFFF000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2"/>
      <name val="Arial"/>
      <family val="2"/>
    </font>
    <font>
      <b/>
      <i/>
      <sz val="12"/>
      <name val="Arial"/>
      <family val="2"/>
    </font>
    <font>
      <b/>
      <i/>
      <sz val="18"/>
      <color rgb="FFCC6600"/>
      <name val="Arial"/>
      <family val="2"/>
    </font>
    <font>
      <sz val="14"/>
      <color rgb="FF222222"/>
      <name val="Arial"/>
      <family val="2"/>
    </font>
    <font>
      <sz val="10"/>
      <color rgb="FF0000FF"/>
      <name val="Arial"/>
      <family val="2"/>
    </font>
    <font>
      <sz val="10"/>
      <color theme="0"/>
      <name val="Arial"/>
      <family val="2"/>
    </font>
    <font>
      <b/>
      <sz val="12"/>
      <color rgb="FF2E8242"/>
      <name val="Arial"/>
      <family val="2"/>
    </font>
    <font>
      <sz val="12"/>
      <name val="Arial"/>
      <family val="2"/>
    </font>
    <font>
      <sz val="10"/>
      <color rgb="FF00B050"/>
      <name val="Arial"/>
      <family val="2"/>
    </font>
    <font>
      <b/>
      <sz val="10"/>
      <color rgb="FFFF0000"/>
      <name val="Arial"/>
      <family val="2"/>
    </font>
    <font>
      <sz val="10.5"/>
      <name val="Arial"/>
      <family val="2"/>
    </font>
    <font>
      <sz val="12"/>
      <color rgb="FF2E8242"/>
      <name val="Arial"/>
      <family val="2"/>
    </font>
    <font>
      <i/>
      <sz val="12"/>
      <name val="Arial"/>
      <family val="2"/>
    </font>
    <font>
      <b/>
      <u/>
      <sz val="10"/>
      <name val="Arial"/>
      <family val="2"/>
    </font>
    <font>
      <b/>
      <sz val="10"/>
      <color rgb="FFFF6600"/>
      <name val="Arial"/>
      <family val="2"/>
    </font>
    <font>
      <b/>
      <sz val="10"/>
      <color rgb="FF0000FF"/>
      <name val="Arial"/>
      <family val="2"/>
    </font>
    <font>
      <b/>
      <sz val="10.5"/>
      <name val="Arial"/>
      <family val="2"/>
    </font>
    <font>
      <sz val="10.5"/>
      <color rgb="FF0000FF"/>
      <name val="Arial"/>
      <family val="2"/>
    </font>
    <font>
      <sz val="10.5"/>
      <color rgb="FF00B050"/>
      <name val="Arial"/>
      <family val="2"/>
    </font>
    <font>
      <sz val="12"/>
      <color rgb="FF0000FF"/>
      <name val="Arial"/>
      <family val="2"/>
    </font>
    <font>
      <b/>
      <sz val="12"/>
      <color theme="1"/>
      <name val="Arial"/>
      <family val="2"/>
    </font>
    <font>
      <b/>
      <i/>
      <u/>
      <sz val="10"/>
      <name val="Arial"/>
      <family val="2"/>
    </font>
    <font>
      <b/>
      <sz val="12"/>
      <color rgb="FF0000FF"/>
      <name val="Arial"/>
      <family val="2"/>
    </font>
    <font>
      <sz val="12"/>
      <color rgb="FF00B0F0"/>
      <name val="Arial"/>
      <family val="2"/>
    </font>
    <font>
      <b/>
      <sz val="8"/>
      <name val="Arial"/>
      <family val="2"/>
    </font>
    <font>
      <sz val="10"/>
      <color rgb="FF2E8242"/>
      <name val="Arial"/>
      <family val="2"/>
    </font>
    <font>
      <sz val="10"/>
      <color indexed="22"/>
      <name val="Arial"/>
      <family val="2"/>
    </font>
    <font>
      <b/>
      <u/>
      <sz val="10.5"/>
      <name val="Arial"/>
      <family val="2"/>
    </font>
    <font>
      <b/>
      <sz val="10.5"/>
      <color indexed="8"/>
      <name val="Arial"/>
      <family val="2"/>
    </font>
    <font>
      <sz val="10.5"/>
      <color rgb="FFFF0000"/>
      <name val="Arial"/>
      <family val="2"/>
    </font>
    <font>
      <b/>
      <i/>
      <sz val="10"/>
      <name val="Arial"/>
      <family val="2"/>
    </font>
    <font>
      <sz val="10.5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rgb="FF0000FF"/>
      <name val="Arial"/>
      <family val="2"/>
    </font>
    <font>
      <strike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Times New Roman"/>
      <family val="1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59999389629810485"/>
        <bgColor indexed="64"/>
      </patternFill>
    </fill>
  </fills>
  <borders count="4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4" fillId="0" borderId="0"/>
  </cellStyleXfs>
  <cellXfs count="549">
    <xf numFmtId="0" fontId="0" fillId="0" borderId="0" xfId="0"/>
    <xf numFmtId="0" fontId="3" fillId="2" borderId="0" xfId="0" applyFont="1" applyFill="1" applyAlignment="1">
      <alignment horizontal="center" wrapText="1"/>
    </xf>
    <xf numFmtId="44" fontId="3" fillId="2" borderId="0" xfId="2" applyFont="1" applyFill="1" applyAlignment="1">
      <alignment horizontal="center" wrapText="1"/>
    </xf>
    <xf numFmtId="44" fontId="3" fillId="2" borderId="0" xfId="2" applyNumberFormat="1" applyFont="1" applyFill="1" applyAlignment="1">
      <alignment horizontal="center"/>
    </xf>
    <xf numFmtId="0" fontId="0" fillId="0" borderId="0" xfId="0" applyFill="1"/>
    <xf numFmtId="6" fontId="5" fillId="0" borderId="1" xfId="0" applyNumberFormat="1" applyFont="1" applyFill="1" applyBorder="1"/>
    <xf numFmtId="0" fontId="3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/>
    </xf>
    <xf numFmtId="44" fontId="7" fillId="0" borderId="0" xfId="2" applyFont="1" applyFill="1" applyAlignment="1">
      <alignment horizontal="center"/>
    </xf>
    <xf numFmtId="0" fontId="7" fillId="0" borderId="0" xfId="0" applyFont="1" applyFill="1" applyAlignment="1">
      <alignment horizontal="center"/>
    </xf>
    <xf numFmtId="44" fontId="6" fillId="0" borderId="0" xfId="2" applyFont="1" applyFill="1" applyAlignment="1">
      <alignment horizontal="center"/>
    </xf>
    <xf numFmtId="44" fontId="6" fillId="0" borderId="0" xfId="2" applyNumberFormat="1" applyFont="1" applyFill="1" applyAlignment="1">
      <alignment horizontal="center"/>
    </xf>
    <xf numFmtId="0" fontId="8" fillId="0" borderId="2" xfId="0" applyFont="1" applyFill="1" applyBorder="1"/>
    <xf numFmtId="0" fontId="0" fillId="0" borderId="0" xfId="0" applyFill="1" applyAlignment="1">
      <alignment horizontal="center"/>
    </xf>
    <xf numFmtId="44" fontId="0" fillId="0" borderId="0" xfId="2" applyFont="1" applyFill="1" applyAlignment="1">
      <alignment horizontal="center"/>
    </xf>
    <xf numFmtId="44" fontId="9" fillId="0" borderId="0" xfId="2" applyFont="1" applyFill="1" applyAlignment="1">
      <alignment horizontal="center"/>
    </xf>
    <xf numFmtId="44" fontId="0" fillId="0" borderId="0" xfId="2" applyFont="1" applyFill="1"/>
    <xf numFmtId="0" fontId="10" fillId="0" borderId="0" xfId="0" applyFont="1" applyFill="1" applyAlignment="1">
      <alignment horizontal="center"/>
    </xf>
    <xf numFmtId="44" fontId="10" fillId="0" borderId="0" xfId="0" applyNumberFormat="1" applyFont="1" applyFill="1" applyAlignment="1">
      <alignment horizontal="center"/>
    </xf>
    <xf numFmtId="44" fontId="0" fillId="0" borderId="0" xfId="2" applyNumberFormat="1" applyFont="1" applyFill="1" applyAlignment="1">
      <alignment horizontal="center"/>
    </xf>
    <xf numFmtId="44" fontId="0" fillId="0" borderId="0" xfId="0" applyNumberFormat="1" applyFill="1" applyAlignment="1">
      <alignment horizontal="center"/>
    </xf>
    <xf numFmtId="0" fontId="4" fillId="0" borderId="0" xfId="0" applyFont="1" applyFill="1" applyAlignment="1">
      <alignment horizontal="center"/>
    </xf>
    <xf numFmtId="10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0" fontId="0" fillId="0" borderId="0" xfId="0" applyFill="1" applyBorder="1" applyAlignment="1">
      <alignment horizontal="center"/>
    </xf>
    <xf numFmtId="16" fontId="0" fillId="0" borderId="0" xfId="0" applyNumberFormat="1" applyFill="1" applyAlignment="1">
      <alignment horizontal="center"/>
    </xf>
    <xf numFmtId="44" fontId="0" fillId="0" borderId="0" xfId="2" applyFont="1" applyFill="1" applyBorder="1" applyAlignment="1">
      <alignment horizontal="center"/>
    </xf>
    <xf numFmtId="44" fontId="9" fillId="0" borderId="0" xfId="2" applyFont="1" applyFill="1" applyBorder="1" applyAlignment="1">
      <alignment horizontal="center"/>
    </xf>
    <xf numFmtId="44" fontId="0" fillId="0" borderId="0" xfId="2" applyFont="1" applyFill="1" applyBorder="1"/>
    <xf numFmtId="0" fontId="10" fillId="0" borderId="0" xfId="0" applyFon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44" fontId="10" fillId="0" borderId="0" xfId="0" applyNumberFormat="1" applyFont="1" applyFill="1" applyBorder="1" applyAlignment="1">
      <alignment horizontal="center"/>
    </xf>
    <xf numFmtId="44" fontId="0" fillId="0" borderId="0" xfId="2" applyNumberFormat="1" applyFont="1" applyFill="1" applyBorder="1" applyAlignment="1">
      <alignment horizontal="center"/>
    </xf>
    <xf numFmtId="44" fontId="0" fillId="0" borderId="0" xfId="0" applyNumberForma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10" fontId="0" fillId="0" borderId="0" xfId="0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0" fontId="16" fillId="2" borderId="3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16" fillId="2" borderId="6" xfId="0" applyFont="1" applyFill="1" applyBorder="1" applyAlignment="1">
      <alignment horizontal="center" vertical="center" wrapText="1"/>
    </xf>
    <xf numFmtId="1" fontId="17" fillId="0" borderId="6" xfId="0" applyNumberFormat="1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1" fontId="0" fillId="0" borderId="0" xfId="0" applyNumberFormat="1"/>
    <xf numFmtId="0" fontId="17" fillId="2" borderId="6" xfId="0" applyFont="1" applyFill="1" applyBorder="1" applyAlignment="1">
      <alignment horizontal="center" vertical="center" wrapText="1"/>
    </xf>
    <xf numFmtId="0" fontId="16" fillId="2" borderId="8" xfId="0" applyFont="1" applyFill="1" applyBorder="1" applyAlignment="1">
      <alignment horizontal="center" vertical="center" wrapText="1"/>
    </xf>
    <xf numFmtId="0" fontId="16" fillId="2" borderId="4" xfId="0" applyFont="1" applyFill="1" applyBorder="1" applyAlignment="1">
      <alignment horizontal="center" vertical="center" wrapText="1"/>
    </xf>
    <xf numFmtId="0" fontId="18" fillId="2" borderId="7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0" fillId="5" borderId="11" xfId="0" applyFill="1" applyBorder="1"/>
    <xf numFmtId="0" fontId="0" fillId="0" borderId="0" xfId="0" quotePrefix="1"/>
    <xf numFmtId="0" fontId="19" fillId="0" borderId="0" xfId="4"/>
    <xf numFmtId="21" fontId="0" fillId="0" borderId="0" xfId="0" applyNumberFormat="1"/>
    <xf numFmtId="0" fontId="20" fillId="0" borderId="0" xfId="3" applyFont="1"/>
    <xf numFmtId="0" fontId="21" fillId="0" borderId="0" xfId="3" applyFont="1"/>
    <xf numFmtId="0" fontId="4" fillId="0" borderId="0" xfId="3"/>
    <xf numFmtId="0" fontId="10" fillId="0" borderId="0" xfId="3" applyFont="1"/>
    <xf numFmtId="0" fontId="23" fillId="0" borderId="0" xfId="3" applyFont="1" applyFill="1"/>
    <xf numFmtId="165" fontId="24" fillId="0" borderId="0" xfId="2" applyNumberFormat="1" applyFont="1" applyFill="1" applyBorder="1"/>
    <xf numFmtId="0" fontId="4" fillId="0" borderId="0" xfId="3" applyFont="1"/>
    <xf numFmtId="15" fontId="25" fillId="0" borderId="0" xfId="3" applyNumberFormat="1" applyFont="1" applyFill="1"/>
    <xf numFmtId="0" fontId="25" fillId="0" borderId="0" xfId="3" applyFont="1" applyFill="1"/>
    <xf numFmtId="0" fontId="26" fillId="0" borderId="0" xfId="0" applyFont="1" applyFill="1"/>
    <xf numFmtId="0" fontId="27" fillId="0" borderId="0" xfId="3" applyFont="1" applyFill="1" applyBorder="1"/>
    <xf numFmtId="0" fontId="28" fillId="0" borderId="0" xfId="3" applyFont="1"/>
    <xf numFmtId="0" fontId="29" fillId="0" borderId="0" xfId="3" applyFont="1"/>
    <xf numFmtId="0" fontId="29" fillId="3" borderId="0" xfId="3" applyFont="1" applyFill="1"/>
    <xf numFmtId="0" fontId="30" fillId="0" borderId="0" xfId="3" applyFont="1" applyFill="1"/>
    <xf numFmtId="0" fontId="4" fillId="0" borderId="0" xfId="3" applyFill="1"/>
    <xf numFmtId="4" fontId="4" fillId="0" borderId="0" xfId="3" applyNumberFormat="1" applyBorder="1"/>
    <xf numFmtId="4" fontId="31" fillId="6" borderId="0" xfId="3" applyNumberFormat="1" applyFont="1" applyFill="1" applyBorder="1"/>
    <xf numFmtId="4" fontId="4" fillId="6" borderId="0" xfId="3" applyNumberFormat="1" applyFill="1" applyBorder="1"/>
    <xf numFmtId="4" fontId="4" fillId="0" borderId="0" xfId="3" applyNumberFormat="1" applyFill="1" applyBorder="1"/>
    <xf numFmtId="0" fontId="32" fillId="0" borderId="0" xfId="3" applyFont="1" applyFill="1" applyBorder="1"/>
    <xf numFmtId="0" fontId="4" fillId="0" borderId="0" xfId="3" applyFill="1" applyBorder="1"/>
    <xf numFmtId="14" fontId="4" fillId="0" borderId="0" xfId="3" applyNumberFormat="1" applyFill="1"/>
    <xf numFmtId="0" fontId="33" fillId="0" borderId="0" xfId="0" applyFont="1"/>
    <xf numFmtId="0" fontId="29" fillId="7" borderId="0" xfId="3" applyFont="1" applyFill="1"/>
    <xf numFmtId="166" fontId="29" fillId="3" borderId="0" xfId="3" applyNumberFormat="1" applyFont="1" applyFill="1" applyAlignment="1">
      <alignment horizontal="center"/>
    </xf>
    <xf numFmtId="2" fontId="28" fillId="0" borderId="0" xfId="3" applyNumberFormat="1" applyFont="1"/>
    <xf numFmtId="0" fontId="29" fillId="0" borderId="0" xfId="3" applyFont="1" applyFill="1"/>
    <xf numFmtId="4" fontId="4" fillId="0" borderId="0" xfId="3" applyNumberFormat="1"/>
    <xf numFmtId="3" fontId="10" fillId="0" borderId="0" xfId="3" applyNumberFormat="1" applyFont="1" applyAlignment="1">
      <alignment horizontal="center"/>
    </xf>
    <xf numFmtId="14" fontId="4" fillId="0" borderId="0" xfId="3" applyNumberFormat="1"/>
    <xf numFmtId="167" fontId="28" fillId="0" borderId="0" xfId="3" applyNumberFormat="1" applyFont="1"/>
    <xf numFmtId="0" fontId="35" fillId="0" borderId="0" xfId="3" applyFont="1" applyFill="1"/>
    <xf numFmtId="168" fontId="36" fillId="8" borderId="12" xfId="3" applyNumberFormat="1" applyFont="1" applyFill="1" applyBorder="1" applyAlignment="1">
      <alignment horizontal="center"/>
    </xf>
    <xf numFmtId="0" fontId="37" fillId="0" borderId="14" xfId="3" applyFont="1" applyBorder="1" applyAlignment="1">
      <alignment horizontal="center"/>
    </xf>
    <xf numFmtId="14" fontId="37" fillId="0" borderId="3" xfId="3" applyNumberFormat="1" applyFont="1" applyBorder="1" applyAlignment="1">
      <alignment horizontal="center"/>
    </xf>
    <xf numFmtId="0" fontId="4" fillId="0" borderId="0" xfId="3" applyBorder="1"/>
    <xf numFmtId="0" fontId="38" fillId="0" borderId="15" xfId="3" applyFont="1" applyBorder="1"/>
    <xf numFmtId="0" fontId="4" fillId="0" borderId="15" xfId="3" applyBorder="1"/>
    <xf numFmtId="0" fontId="10" fillId="0" borderId="0" xfId="3" applyFont="1" applyBorder="1"/>
    <xf numFmtId="0" fontId="39" fillId="0" borderId="0" xfId="3" applyFont="1" applyFill="1" applyBorder="1"/>
    <xf numFmtId="2" fontId="10" fillId="6" borderId="0" xfId="3" applyNumberFormat="1" applyFont="1" applyFill="1" applyBorder="1" applyAlignment="1">
      <alignment horizontal="left"/>
    </xf>
    <xf numFmtId="2" fontId="4" fillId="6" borderId="0" xfId="3" applyNumberFormat="1" applyFont="1" applyFill="1" applyBorder="1" applyAlignment="1">
      <alignment horizontal="right"/>
    </xf>
    <xf numFmtId="2" fontId="40" fillId="0" borderId="0" xfId="3" applyNumberFormat="1" applyFont="1" applyFill="1" applyBorder="1" applyAlignment="1">
      <alignment horizontal="right"/>
    </xf>
    <xf numFmtId="16" fontId="41" fillId="0" borderId="0" xfId="3" applyNumberFormat="1" applyFont="1"/>
    <xf numFmtId="4" fontId="30" fillId="0" borderId="0" xfId="3" applyNumberFormat="1" applyFont="1" applyFill="1"/>
    <xf numFmtId="4" fontId="37" fillId="0" borderId="0" xfId="3" applyNumberFormat="1" applyFont="1" applyFill="1"/>
    <xf numFmtId="0" fontId="30" fillId="0" borderId="18" xfId="3" applyFont="1" applyBorder="1" applyAlignment="1">
      <alignment horizontal="center"/>
    </xf>
    <xf numFmtId="0" fontId="10" fillId="0" borderId="19" xfId="3" applyFont="1" applyFill="1" applyBorder="1" applyAlignment="1">
      <alignment horizontal="center" wrapText="1"/>
    </xf>
    <xf numFmtId="0" fontId="10" fillId="0" borderId="19" xfId="3" applyFont="1" applyBorder="1" applyAlignment="1">
      <alignment horizontal="center" wrapText="1"/>
    </xf>
    <xf numFmtId="1" fontId="4" fillId="0" borderId="19" xfId="3" applyNumberFormat="1" applyFont="1" applyFill="1" applyBorder="1" applyAlignment="1">
      <alignment horizontal="center" wrapText="1"/>
    </xf>
    <xf numFmtId="0" fontId="34" fillId="0" borderId="19" xfId="3" applyFont="1" applyFill="1" applyBorder="1" applyAlignment="1">
      <alignment horizontal="center" wrapText="1"/>
    </xf>
    <xf numFmtId="0" fontId="4" fillId="0" borderId="19" xfId="3" applyFont="1" applyFill="1" applyBorder="1" applyAlignment="1">
      <alignment horizontal="center" wrapText="1"/>
    </xf>
    <xf numFmtId="0" fontId="4" fillId="0" borderId="19" xfId="3" applyFont="1" applyBorder="1" applyAlignment="1">
      <alignment horizontal="center" wrapText="1"/>
    </xf>
    <xf numFmtId="0" fontId="44" fillId="0" borderId="19" xfId="3" applyFont="1" applyBorder="1" applyAlignment="1">
      <alignment horizontal="center" wrapText="1"/>
    </xf>
    <xf numFmtId="0" fontId="4" fillId="0" borderId="19" xfId="3" applyFill="1" applyBorder="1" applyAlignment="1">
      <alignment horizontal="center" wrapText="1"/>
    </xf>
    <xf numFmtId="169" fontId="4" fillId="0" borderId="19" xfId="3" applyNumberFormat="1" applyFont="1" applyFill="1" applyBorder="1" applyAlignment="1">
      <alignment horizontal="center" wrapText="1"/>
    </xf>
    <xf numFmtId="0" fontId="4" fillId="0" borderId="20" xfId="3" applyFont="1" applyBorder="1" applyAlignment="1">
      <alignment horizontal="center" wrapText="1"/>
    </xf>
    <xf numFmtId="0" fontId="4" fillId="0" borderId="18" xfId="3" applyFont="1" applyBorder="1" applyAlignment="1">
      <alignment horizontal="center" wrapText="1"/>
    </xf>
    <xf numFmtId="0" fontId="4" fillId="0" borderId="19" xfId="3" applyBorder="1" applyAlignment="1">
      <alignment horizontal="center" wrapText="1"/>
    </xf>
    <xf numFmtId="0" fontId="4" fillId="0" borderId="21" xfId="3" applyFont="1" applyBorder="1" applyAlignment="1">
      <alignment horizontal="center" wrapText="1"/>
    </xf>
    <xf numFmtId="0" fontId="4" fillId="0" borderId="22" xfId="3" applyFont="1" applyBorder="1" applyAlignment="1">
      <alignment horizontal="center" wrapText="1"/>
    </xf>
    <xf numFmtId="0" fontId="4" fillId="0" borderId="23" xfId="3" applyFont="1" applyBorder="1" applyAlignment="1">
      <alignment horizontal="center" wrapText="1"/>
    </xf>
    <xf numFmtId="0" fontId="4" fillId="0" borderId="24" xfId="3" applyBorder="1" applyAlignment="1">
      <alignment horizontal="center" wrapText="1"/>
    </xf>
    <xf numFmtId="0" fontId="4" fillId="0" borderId="20" xfId="3" applyBorder="1" applyAlignment="1">
      <alignment horizontal="center" wrapText="1"/>
    </xf>
    <xf numFmtId="4" fontId="37" fillId="0" borderId="0" xfId="3" applyNumberFormat="1" applyFont="1" applyBorder="1"/>
    <xf numFmtId="2" fontId="37" fillId="0" borderId="0" xfId="3" applyNumberFormat="1" applyFont="1" applyFill="1" applyBorder="1" applyAlignment="1">
      <alignment horizontal="right"/>
    </xf>
    <xf numFmtId="0" fontId="40" fillId="0" borderId="25" xfId="3" applyFont="1" applyBorder="1" applyAlignment="1">
      <alignment horizontal="center"/>
    </xf>
    <xf numFmtId="2" fontId="46" fillId="9" borderId="0" xfId="3" applyNumberFormat="1" applyFont="1" applyFill="1" applyBorder="1" applyAlignment="1">
      <alignment horizontal="center"/>
    </xf>
    <xf numFmtId="2" fontId="46" fillId="10" borderId="0" xfId="3" applyNumberFormat="1" applyFont="1" applyFill="1" applyBorder="1" applyAlignment="1">
      <alignment horizontal="center"/>
    </xf>
    <xf numFmtId="2" fontId="40" fillId="0" borderId="0" xfId="3" applyNumberFormat="1" applyFont="1" applyFill="1" applyBorder="1" applyAlignment="1">
      <alignment horizontal="center"/>
    </xf>
    <xf numFmtId="2" fontId="40" fillId="0" borderId="0" xfId="3" applyNumberFormat="1" applyFont="1" applyBorder="1" applyAlignment="1">
      <alignment horizontal="center"/>
    </xf>
    <xf numFmtId="1" fontId="40" fillId="0" borderId="0" xfId="3" applyNumberFormat="1" applyFont="1" applyBorder="1" applyAlignment="1">
      <alignment horizontal="center"/>
    </xf>
    <xf numFmtId="1" fontId="47" fillId="0" borderId="0" xfId="3" applyNumberFormat="1" applyFont="1" applyBorder="1" applyAlignment="1">
      <alignment horizontal="center"/>
    </xf>
    <xf numFmtId="170" fontId="40" fillId="2" borderId="0" xfId="3" applyNumberFormat="1" applyFont="1" applyFill="1" applyBorder="1" applyAlignment="1">
      <alignment horizontal="center"/>
    </xf>
    <xf numFmtId="167" fontId="40" fillId="0" borderId="0" xfId="3" applyNumberFormat="1" applyFont="1" applyFill="1" applyBorder="1" applyAlignment="1">
      <alignment horizontal="center"/>
    </xf>
    <xf numFmtId="167" fontId="48" fillId="0" borderId="0" xfId="3" applyNumberFormat="1" applyFont="1" applyFill="1" applyBorder="1" applyAlignment="1">
      <alignment horizontal="center"/>
    </xf>
    <xf numFmtId="167" fontId="40" fillId="0" borderId="0" xfId="3" applyNumberFormat="1" applyFont="1" applyBorder="1" applyAlignment="1">
      <alignment horizontal="center"/>
    </xf>
    <xf numFmtId="2" fontId="46" fillId="3" borderId="0" xfId="3" applyNumberFormat="1" applyFont="1" applyFill="1" applyBorder="1" applyAlignment="1">
      <alignment horizontal="center"/>
    </xf>
    <xf numFmtId="2" fontId="46" fillId="3" borderId="4" xfId="3" applyNumberFormat="1" applyFont="1" applyFill="1" applyBorder="1" applyAlignment="1">
      <alignment horizontal="center"/>
    </xf>
    <xf numFmtId="2" fontId="40" fillId="0" borderId="25" xfId="3" applyNumberFormat="1" applyFont="1" applyFill="1" applyBorder="1" applyAlignment="1">
      <alignment horizontal="center"/>
    </xf>
    <xf numFmtId="44" fontId="40" fillId="0" borderId="0" xfId="2" applyFont="1" applyFill="1" applyBorder="1" applyAlignment="1">
      <alignment horizontal="center"/>
    </xf>
    <xf numFmtId="44" fontId="40" fillId="11" borderId="0" xfId="2" applyFont="1" applyFill="1" applyBorder="1" applyAlignment="1">
      <alignment horizontal="center"/>
    </xf>
    <xf numFmtId="1" fontId="40" fillId="0" borderId="1" xfId="3" applyNumberFormat="1" applyFont="1" applyBorder="1" applyAlignment="1">
      <alignment horizontal="center"/>
    </xf>
    <xf numFmtId="1" fontId="4" fillId="0" borderId="26" xfId="3" applyNumberFormat="1" applyBorder="1" applyAlignment="1">
      <alignment horizontal="center"/>
    </xf>
    <xf numFmtId="2" fontId="40" fillId="6" borderId="27" xfId="3" applyNumberFormat="1" applyFont="1" applyFill="1" applyBorder="1" applyAlignment="1">
      <alignment horizontal="center"/>
    </xf>
    <xf numFmtId="2" fontId="40" fillId="6" borderId="28" xfId="3" applyNumberFormat="1" applyFont="1" applyFill="1" applyBorder="1" applyAlignment="1">
      <alignment horizontal="center"/>
    </xf>
    <xf numFmtId="2" fontId="29" fillId="6" borderId="0" xfId="3" applyNumberFormat="1" applyFont="1" applyFill="1" applyBorder="1" applyAlignment="1">
      <alignment horizontal="center"/>
    </xf>
    <xf numFmtId="2" fontId="40" fillId="12" borderId="5" xfId="3" applyNumberFormat="1" applyFont="1" applyFill="1" applyBorder="1" applyAlignment="1">
      <alignment horizontal="center"/>
    </xf>
    <xf numFmtId="2" fontId="40" fillId="9" borderId="4" xfId="3" applyNumberFormat="1" applyFont="1" applyFill="1" applyBorder="1" applyAlignment="1">
      <alignment horizontal="center"/>
    </xf>
    <xf numFmtId="0" fontId="40" fillId="0" borderId="0" xfId="3" applyFont="1"/>
    <xf numFmtId="2" fontId="4" fillId="0" borderId="0" xfId="3" applyNumberFormat="1"/>
    <xf numFmtId="4" fontId="49" fillId="0" borderId="0" xfId="3" applyNumberFormat="1" applyFont="1" applyBorder="1"/>
    <xf numFmtId="171" fontId="49" fillId="0" borderId="0" xfId="3" applyNumberFormat="1" applyFont="1" applyBorder="1" applyAlignment="1">
      <alignment horizontal="right"/>
    </xf>
    <xf numFmtId="0" fontId="23" fillId="0" borderId="0" xfId="3" applyFont="1" applyBorder="1"/>
    <xf numFmtId="1" fontId="40" fillId="0" borderId="12" xfId="3" applyNumberFormat="1" applyFont="1" applyBorder="1" applyAlignment="1">
      <alignment horizontal="center"/>
    </xf>
    <xf numFmtId="1" fontId="4" fillId="0" borderId="13" xfId="3" applyNumberFormat="1" applyBorder="1" applyAlignment="1">
      <alignment horizontal="center"/>
    </xf>
    <xf numFmtId="14" fontId="49" fillId="0" borderId="0" xfId="3" applyNumberFormat="1" applyFont="1" applyBorder="1"/>
    <xf numFmtId="14" fontId="37" fillId="0" borderId="0" xfId="3" applyNumberFormat="1" applyFont="1" applyBorder="1"/>
    <xf numFmtId="3" fontId="50" fillId="0" borderId="13" xfId="3" applyNumberFormat="1" applyFont="1" applyFill="1" applyBorder="1"/>
    <xf numFmtId="3" fontId="4" fillId="0" borderId="0" xfId="3" applyNumberFormat="1" applyAlignment="1">
      <alignment horizontal="center"/>
    </xf>
    <xf numFmtId="3" fontId="49" fillId="0" borderId="12" xfId="3" applyNumberFormat="1" applyFont="1" applyFill="1" applyBorder="1" applyAlignment="1">
      <alignment horizontal="right"/>
    </xf>
    <xf numFmtId="0" fontId="40" fillId="13" borderId="25" xfId="3" applyFont="1" applyFill="1" applyBorder="1" applyAlignment="1">
      <alignment horizontal="center"/>
    </xf>
    <xf numFmtId="1" fontId="40" fillId="14" borderId="0" xfId="3" applyNumberFormat="1" applyFont="1" applyFill="1" applyBorder="1" applyAlignment="1">
      <alignment horizontal="center"/>
    </xf>
    <xf numFmtId="3" fontId="37" fillId="0" borderId="0" xfId="3" applyNumberFormat="1" applyFont="1" applyFill="1" applyBorder="1" applyAlignment="1">
      <alignment horizontal="right"/>
    </xf>
    <xf numFmtId="3" fontId="49" fillId="0" borderId="0" xfId="3" applyNumberFormat="1" applyFont="1" applyBorder="1" applyAlignment="1">
      <alignment horizontal="right"/>
    </xf>
    <xf numFmtId="14" fontId="51" fillId="0" borderId="0" xfId="3" applyNumberFormat="1" applyFont="1" applyBorder="1"/>
    <xf numFmtId="4" fontId="49" fillId="0" borderId="0" xfId="3" applyNumberFormat="1" applyFont="1" applyBorder="1" applyAlignment="1">
      <alignment horizontal="right"/>
    </xf>
    <xf numFmtId="4" fontId="37" fillId="0" borderId="0" xfId="1" applyNumberFormat="1" applyFont="1" applyBorder="1"/>
    <xf numFmtId="3" fontId="4" fillId="0" borderId="0" xfId="3" applyNumberFormat="1" applyBorder="1" applyAlignment="1">
      <alignment horizontal="center"/>
    </xf>
    <xf numFmtId="14" fontId="52" fillId="0" borderId="0" xfId="3" applyNumberFormat="1" applyFont="1" applyBorder="1" applyAlignment="1">
      <alignment horizontal="right"/>
    </xf>
    <xf numFmtId="43" fontId="4" fillId="0" borderId="0" xfId="3" applyNumberFormat="1"/>
    <xf numFmtId="9" fontId="53" fillId="0" borderId="0" xfId="5" applyFont="1" applyBorder="1" applyAlignment="1">
      <alignment horizontal="right"/>
    </xf>
    <xf numFmtId="14" fontId="37" fillId="0" borderId="0" xfId="3" applyNumberFormat="1" applyFont="1" applyBorder="1" applyAlignment="1">
      <alignment horizontal="left"/>
    </xf>
    <xf numFmtId="3" fontId="53" fillId="0" borderId="0" xfId="3" applyNumberFormat="1" applyFont="1" applyBorder="1" applyAlignment="1">
      <alignment horizontal="right"/>
    </xf>
    <xf numFmtId="3" fontId="53" fillId="0" borderId="0" xfId="3" applyNumberFormat="1" applyFont="1" applyBorder="1"/>
    <xf numFmtId="3" fontId="53" fillId="0" borderId="0" xfId="3" applyNumberFormat="1" applyFont="1"/>
    <xf numFmtId="3" fontId="53" fillId="0" borderId="0" xfId="1" applyNumberFormat="1" applyFont="1" applyBorder="1"/>
    <xf numFmtId="43" fontId="37" fillId="0" borderId="0" xfId="1" applyFont="1" applyBorder="1"/>
    <xf numFmtId="14" fontId="37" fillId="0" borderId="0" xfId="3" applyNumberFormat="1" applyFont="1" applyBorder="1" applyAlignment="1">
      <alignment horizontal="right"/>
    </xf>
    <xf numFmtId="43" fontId="37" fillId="0" borderId="0" xfId="1" applyFont="1" applyFill="1" applyBorder="1"/>
    <xf numFmtId="43" fontId="49" fillId="0" borderId="0" xfId="1" applyFont="1" applyFill="1" applyBorder="1"/>
    <xf numFmtId="0" fontId="37" fillId="0" borderId="0" xfId="3" applyFont="1" applyBorder="1"/>
    <xf numFmtId="3" fontId="49" fillId="0" borderId="0" xfId="3" applyNumberFormat="1" applyFont="1" applyBorder="1"/>
    <xf numFmtId="0" fontId="40" fillId="0" borderId="25" xfId="3" applyFont="1" applyBorder="1"/>
    <xf numFmtId="0" fontId="40" fillId="0" borderId="0" xfId="3" applyFont="1" applyBorder="1" applyAlignment="1">
      <alignment horizontal="center"/>
    </xf>
    <xf numFmtId="0" fontId="46" fillId="0" borderId="0" xfId="3" applyFont="1" applyBorder="1" applyAlignment="1">
      <alignment horizontal="center"/>
    </xf>
    <xf numFmtId="0" fontId="47" fillId="0" borderId="0" xfId="3" applyFont="1" applyBorder="1" applyAlignment="1">
      <alignment horizontal="center"/>
    </xf>
    <xf numFmtId="0" fontId="40" fillId="0" borderId="4" xfId="3" applyFont="1" applyBorder="1" applyAlignment="1">
      <alignment horizontal="center"/>
    </xf>
    <xf numFmtId="0" fontId="4" fillId="0" borderId="0" xfId="3" applyBorder="1" applyAlignment="1">
      <alignment horizontal="center"/>
    </xf>
    <xf numFmtId="0" fontId="4" fillId="0" borderId="5" xfId="3" applyBorder="1" applyAlignment="1">
      <alignment horizontal="center"/>
    </xf>
    <xf numFmtId="2" fontId="4" fillId="0" borderId="4" xfId="3" applyNumberFormat="1" applyBorder="1" applyAlignment="1">
      <alignment horizontal="center"/>
    </xf>
    <xf numFmtId="1" fontId="10" fillId="0" borderId="0" xfId="3" applyNumberFormat="1" applyFont="1" applyFill="1" applyBorder="1"/>
    <xf numFmtId="14" fontId="36" fillId="0" borderId="0" xfId="3" applyNumberFormat="1" applyFont="1" applyFill="1" applyBorder="1" applyAlignment="1">
      <alignment horizontal="right"/>
    </xf>
    <xf numFmtId="0" fontId="4" fillId="0" borderId="15" xfId="3" applyBorder="1" applyAlignment="1">
      <alignment horizontal="center"/>
    </xf>
    <xf numFmtId="14" fontId="23" fillId="0" borderId="0" xfId="3" applyNumberFormat="1" applyFont="1" applyFill="1" applyBorder="1"/>
    <xf numFmtId="0" fontId="36" fillId="0" borderId="0" xfId="3" applyFont="1" applyFill="1" applyBorder="1" applyAlignment="1"/>
    <xf numFmtId="0" fontId="4" fillId="0" borderId="0" xfId="3" applyFont="1" applyBorder="1"/>
    <xf numFmtId="167" fontId="54" fillId="0" borderId="0" xfId="3" applyNumberFormat="1" applyFont="1" applyAlignment="1">
      <alignment horizontal="center"/>
    </xf>
    <xf numFmtId="1" fontId="4" fillId="0" borderId="0" xfId="3" applyNumberFormat="1"/>
    <xf numFmtId="0" fontId="4" fillId="0" borderId="25" xfId="3" applyBorder="1" applyAlignment="1">
      <alignment horizontal="center"/>
    </xf>
    <xf numFmtId="0" fontId="55" fillId="0" borderId="4" xfId="3" applyFont="1" applyBorder="1"/>
    <xf numFmtId="0" fontId="55" fillId="0" borderId="0" xfId="3" applyFont="1"/>
    <xf numFmtId="0" fontId="4" fillId="0" borderId="0" xfId="3" applyNumberFormat="1" applyFill="1" applyBorder="1"/>
    <xf numFmtId="0" fontId="35" fillId="0" borderId="0" xfId="3" applyFont="1"/>
    <xf numFmtId="4" fontId="41" fillId="0" borderId="4" xfId="3" applyNumberFormat="1" applyFont="1" applyFill="1" applyBorder="1"/>
    <xf numFmtId="43" fontId="41" fillId="0" borderId="0" xfId="1" applyFont="1" applyBorder="1"/>
    <xf numFmtId="0" fontId="34" fillId="0" borderId="0" xfId="3" applyFont="1" applyBorder="1" applyAlignment="1">
      <alignment horizontal="center"/>
    </xf>
    <xf numFmtId="2" fontId="34" fillId="0" borderId="0" xfId="3" applyNumberFormat="1" applyFont="1" applyBorder="1" applyAlignment="1">
      <alignment horizontal="center"/>
    </xf>
    <xf numFmtId="2" fontId="35" fillId="0" borderId="0" xfId="3" applyNumberFormat="1" applyFont="1" applyFill="1" applyBorder="1" applyAlignment="1">
      <alignment horizontal="center"/>
    </xf>
    <xf numFmtId="2" fontId="4" fillId="0" borderId="0" xfId="3" applyNumberFormat="1" applyFont="1" applyBorder="1" applyAlignment="1">
      <alignment horizontal="center"/>
    </xf>
    <xf numFmtId="0" fontId="4" fillId="0" borderId="25" xfId="3" applyBorder="1"/>
    <xf numFmtId="0" fontId="4" fillId="0" borderId="0" xfId="3" applyFont="1" applyFill="1" applyBorder="1"/>
    <xf numFmtId="44" fontId="4" fillId="0" borderId="0" xfId="3" applyNumberFormat="1" applyFill="1" applyBorder="1"/>
    <xf numFmtId="44" fontId="56" fillId="0" borderId="0" xfId="3" applyNumberFormat="1" applyFont="1" applyFill="1" applyBorder="1"/>
    <xf numFmtId="173" fontId="4" fillId="0" borderId="0" xfId="3" applyNumberFormat="1" applyFill="1" applyBorder="1"/>
    <xf numFmtId="0" fontId="4" fillId="0" borderId="4" xfId="3" applyBorder="1"/>
    <xf numFmtId="0" fontId="4" fillId="0" borderId="0" xfId="3" applyFill="1" applyBorder="1" applyAlignment="1">
      <alignment horizontal="center"/>
    </xf>
    <xf numFmtId="1" fontId="4" fillId="0" borderId="0" xfId="3" applyNumberFormat="1" applyFill="1" applyBorder="1" applyAlignment="1">
      <alignment horizontal="right"/>
    </xf>
    <xf numFmtId="0" fontId="4" fillId="0" borderId="6" xfId="3" applyBorder="1"/>
    <xf numFmtId="1" fontId="4" fillId="0" borderId="0" xfId="3" applyNumberFormat="1" applyFill="1" applyBorder="1"/>
    <xf numFmtId="2" fontId="4" fillId="0" borderId="0" xfId="3" applyNumberFormat="1" applyFont="1" applyFill="1" applyBorder="1" applyAlignment="1">
      <alignment horizontal="center"/>
    </xf>
    <xf numFmtId="0" fontId="40" fillId="0" borderId="4" xfId="3" applyFont="1" applyBorder="1"/>
    <xf numFmtId="2" fontId="40" fillId="0" borderId="0" xfId="3" applyNumberFormat="1" applyFont="1" applyBorder="1"/>
    <xf numFmtId="0" fontId="40" fillId="0" borderId="34" xfId="3" applyFont="1" applyBorder="1" applyAlignment="1">
      <alignment horizontal="center"/>
    </xf>
    <xf numFmtId="2" fontId="40" fillId="0" borderId="12" xfId="3" applyNumberFormat="1" applyFont="1" applyBorder="1"/>
    <xf numFmtId="1" fontId="59" fillId="0" borderId="25" xfId="3" applyNumberFormat="1" applyFont="1" applyBorder="1" applyAlignment="1">
      <alignment horizontal="center"/>
    </xf>
    <xf numFmtId="2" fontId="40" fillId="0" borderId="12" xfId="3" applyNumberFormat="1" applyFont="1" applyBorder="1" applyAlignment="1">
      <alignment horizontal="right"/>
    </xf>
    <xf numFmtId="172" fontId="4" fillId="0" borderId="0" xfId="3" applyNumberFormat="1"/>
    <xf numFmtId="2" fontId="40" fillId="0" borderId="12" xfId="3" applyNumberFormat="1" applyFont="1" applyFill="1" applyBorder="1" applyAlignment="1">
      <alignment horizontal="right"/>
    </xf>
    <xf numFmtId="2" fontId="40" fillId="15" borderId="12" xfId="3" applyNumberFormat="1" applyFont="1" applyFill="1" applyBorder="1"/>
    <xf numFmtId="14" fontId="4" fillId="0" borderId="0" xfId="3" applyNumberFormat="1" applyFill="1" applyBorder="1"/>
    <xf numFmtId="0" fontId="4" fillId="0" borderId="29" xfId="3" applyFill="1" applyBorder="1"/>
    <xf numFmtId="0" fontId="40" fillId="12" borderId="34" xfId="3" applyFont="1" applyFill="1" applyBorder="1" applyAlignment="1">
      <alignment horizontal="center"/>
    </xf>
    <xf numFmtId="2" fontId="4" fillId="0" borderId="0" xfId="3" applyNumberFormat="1" applyFill="1" applyBorder="1" applyAlignment="1">
      <alignment horizontal="center"/>
    </xf>
    <xf numFmtId="0" fontId="35" fillId="0" borderId="0" xfId="3" applyFont="1" applyFill="1" applyBorder="1"/>
    <xf numFmtId="167" fontId="4" fillId="0" borderId="0" xfId="3" applyNumberFormat="1"/>
    <xf numFmtId="0" fontId="4" fillId="0" borderId="0" xfId="3" applyFill="1" applyBorder="1" applyAlignment="1">
      <alignment wrapText="1"/>
    </xf>
    <xf numFmtId="0" fontId="34" fillId="0" borderId="0" xfId="3" applyFont="1" applyFill="1" applyBorder="1" applyAlignment="1">
      <alignment horizontal="center"/>
    </xf>
    <xf numFmtId="167" fontId="34" fillId="0" borderId="0" xfId="3" applyNumberFormat="1" applyFont="1" applyFill="1" applyBorder="1" applyAlignment="1">
      <alignment horizontal="center"/>
    </xf>
    <xf numFmtId="2" fontId="34" fillId="0" borderId="0" xfId="3" applyNumberFormat="1" applyFont="1" applyFill="1" applyBorder="1" applyAlignment="1">
      <alignment horizontal="center"/>
    </xf>
    <xf numFmtId="167" fontId="4" fillId="0" borderId="0" xfId="3" applyNumberFormat="1" applyFill="1" applyBorder="1"/>
    <xf numFmtId="0" fontId="4" fillId="0" borderId="0" xfId="3" applyAlignment="1">
      <alignment horizontal="center"/>
    </xf>
    <xf numFmtId="0" fontId="40" fillId="0" borderId="38" xfId="3" applyFont="1" applyBorder="1"/>
    <xf numFmtId="0" fontId="40" fillId="0" borderId="33" xfId="3" applyFont="1" applyBorder="1"/>
    <xf numFmtId="49" fontId="40" fillId="0" borderId="33" xfId="3" applyNumberFormat="1" applyFont="1" applyBorder="1"/>
    <xf numFmtId="44" fontId="59" fillId="0" borderId="39" xfId="2" applyFont="1" applyBorder="1"/>
    <xf numFmtId="0" fontId="40" fillId="0" borderId="0" xfId="3" applyFont="1" applyBorder="1"/>
    <xf numFmtId="0" fontId="40" fillId="0" borderId="0" xfId="3" applyFont="1" applyFill="1" applyBorder="1"/>
    <xf numFmtId="49" fontId="40" fillId="0" borderId="0" xfId="3" applyNumberFormat="1" applyFont="1" applyBorder="1"/>
    <xf numFmtId="44" fontId="40" fillId="0" borderId="0" xfId="2" applyFont="1" applyBorder="1"/>
    <xf numFmtId="0" fontId="40" fillId="0" borderId="12" xfId="3" applyFont="1" applyBorder="1"/>
    <xf numFmtId="2" fontId="46" fillId="0" borderId="12" xfId="3" applyNumberFormat="1" applyFont="1" applyBorder="1"/>
    <xf numFmtId="0" fontId="61" fillId="0" borderId="12" xfId="3" applyFont="1" applyBorder="1"/>
    <xf numFmtId="169" fontId="46" fillId="16" borderId="12" xfId="3" applyNumberFormat="1" applyFont="1" applyFill="1" applyBorder="1"/>
    <xf numFmtId="169" fontId="46" fillId="0" borderId="0" xfId="3" applyNumberFormat="1" applyFont="1" applyFill="1" applyBorder="1"/>
    <xf numFmtId="0" fontId="46" fillId="0" borderId="15" xfId="3" applyFont="1" applyBorder="1"/>
    <xf numFmtId="44" fontId="46" fillId="0" borderId="6" xfId="3" applyNumberFormat="1" applyFont="1" applyBorder="1"/>
    <xf numFmtId="0" fontId="58" fillId="0" borderId="12" xfId="3" applyFont="1" applyBorder="1"/>
    <xf numFmtId="169" fontId="46" fillId="0" borderId="12" xfId="3" applyNumberFormat="1" applyFont="1" applyFill="1" applyBorder="1"/>
    <xf numFmtId="169" fontId="4" fillId="0" borderId="0" xfId="3" applyNumberFormat="1" applyFill="1" applyBorder="1"/>
    <xf numFmtId="0" fontId="62" fillId="0" borderId="0" xfId="3" applyFont="1" applyFill="1" applyBorder="1"/>
    <xf numFmtId="0" fontId="30" fillId="0" borderId="0" xfId="3" applyFont="1" applyBorder="1" applyAlignment="1">
      <alignment horizontal="center"/>
    </xf>
    <xf numFmtId="0" fontId="10" fillId="0" borderId="25" xfId="3" applyFont="1" applyBorder="1"/>
    <xf numFmtId="0" fontId="4" fillId="0" borderId="4" xfId="3" applyBorder="1" applyAlignment="1">
      <alignment wrapText="1"/>
    </xf>
    <xf numFmtId="169" fontId="4" fillId="0" borderId="4" xfId="3" applyNumberFormat="1" applyBorder="1"/>
    <xf numFmtId="0" fontId="3" fillId="0" borderId="0" xfId="3" applyFont="1" applyBorder="1" applyAlignment="1">
      <alignment horizontal="center"/>
    </xf>
    <xf numFmtId="169" fontId="4" fillId="0" borderId="0" xfId="3" applyNumberFormat="1" applyBorder="1"/>
    <xf numFmtId="0" fontId="34" fillId="0" borderId="0" xfId="3" applyFont="1" applyFill="1" applyBorder="1"/>
    <xf numFmtId="174" fontId="34" fillId="0" borderId="0" xfId="3" applyNumberFormat="1" applyFont="1" applyFill="1" applyBorder="1" applyAlignment="1">
      <alignment horizontal="center"/>
    </xf>
    <xf numFmtId="167" fontId="34" fillId="0" borderId="0" xfId="3" applyNumberFormat="1" applyFont="1" applyFill="1" applyBorder="1"/>
    <xf numFmtId="0" fontId="4" fillId="0" borderId="25" xfId="3" applyFont="1" applyBorder="1" applyAlignment="1">
      <alignment horizontal="right"/>
    </xf>
    <xf numFmtId="0" fontId="4" fillId="0" borderId="29" xfId="3" applyBorder="1"/>
    <xf numFmtId="169" fontId="4" fillId="0" borderId="6" xfId="3" applyNumberFormat="1" applyBorder="1"/>
    <xf numFmtId="0" fontId="4" fillId="0" borderId="25" xfId="3" applyFont="1" applyBorder="1" applyAlignment="1">
      <alignment horizontal="center"/>
    </xf>
    <xf numFmtId="0" fontId="10" fillId="0" borderId="0" xfId="3" applyFont="1" applyBorder="1" applyAlignment="1">
      <alignment horizontal="center" wrapText="1"/>
    </xf>
    <xf numFmtId="0" fontId="4" fillId="0" borderId="0" xfId="3" applyFont="1" applyBorder="1" applyAlignment="1">
      <alignment horizontal="center"/>
    </xf>
    <xf numFmtId="0" fontId="4" fillId="0" borderId="4" xfId="3" applyFont="1" applyBorder="1" applyAlignment="1">
      <alignment horizontal="center"/>
    </xf>
    <xf numFmtId="0" fontId="10" fillId="0" borderId="25" xfId="3" applyFont="1" applyBorder="1" applyAlignment="1">
      <alignment horizontal="center"/>
    </xf>
    <xf numFmtId="0" fontId="10" fillId="0" borderId="0" xfId="3" applyFont="1" applyBorder="1" applyAlignment="1">
      <alignment horizontal="center"/>
    </xf>
    <xf numFmtId="169" fontId="4" fillId="0" borderId="0" xfId="3" applyNumberFormat="1"/>
    <xf numFmtId="2" fontId="4" fillId="0" borderId="0" xfId="3" applyNumberFormat="1" applyBorder="1"/>
    <xf numFmtId="44" fontId="0" fillId="0" borderId="0" xfId="2" applyFont="1" applyBorder="1"/>
    <xf numFmtId="44" fontId="4" fillId="0" borderId="0" xfId="3" applyNumberFormat="1" applyBorder="1"/>
    <xf numFmtId="44" fontId="0" fillId="0" borderId="4" xfId="2" applyFont="1" applyBorder="1"/>
    <xf numFmtId="0" fontId="4" fillId="0" borderId="14" xfId="3" applyBorder="1" applyAlignment="1">
      <alignment horizontal="center" vertical="center"/>
    </xf>
    <xf numFmtId="14" fontId="4" fillId="0" borderId="3" xfId="3" applyNumberFormat="1" applyBorder="1" applyAlignment="1">
      <alignment horizontal="center" vertical="center"/>
    </xf>
    <xf numFmtId="0" fontId="4" fillId="0" borderId="14" xfId="3" applyBorder="1" applyAlignment="1">
      <alignment horizontal="center"/>
    </xf>
    <xf numFmtId="0" fontId="10" fillId="0" borderId="40" xfId="3" applyFont="1" applyFill="1" applyBorder="1" applyAlignment="1">
      <alignment horizontal="center" vertical="center" wrapText="1"/>
    </xf>
    <xf numFmtId="0" fontId="10" fillId="0" borderId="40" xfId="3" applyFont="1" applyBorder="1" applyAlignment="1">
      <alignment horizontal="center" vertical="center" wrapText="1"/>
    </xf>
    <xf numFmtId="0" fontId="44" fillId="0" borderId="40" xfId="3" applyFont="1" applyBorder="1" applyAlignment="1">
      <alignment horizontal="center" vertical="center" wrapText="1"/>
    </xf>
    <xf numFmtId="0" fontId="10" fillId="0" borderId="3" xfId="3" applyFont="1" applyBorder="1" applyAlignment="1">
      <alignment horizontal="center" vertical="center" wrapText="1"/>
    </xf>
    <xf numFmtId="0" fontId="4" fillId="0" borderId="9" xfId="3" applyBorder="1" applyAlignment="1">
      <alignment horizontal="center" wrapText="1"/>
    </xf>
    <xf numFmtId="0" fontId="10" fillId="0" borderId="31" xfId="3" applyFont="1" applyBorder="1" applyAlignment="1">
      <alignment horizontal="center" vertical="center" wrapText="1"/>
    </xf>
    <xf numFmtId="2" fontId="46" fillId="17" borderId="0" xfId="3" applyNumberFormat="1" applyFont="1" applyFill="1" applyBorder="1" applyAlignment="1">
      <alignment horizontal="center"/>
    </xf>
    <xf numFmtId="167" fontId="4" fillId="0" borderId="0" xfId="3" applyNumberFormat="1" applyBorder="1" applyAlignment="1">
      <alignment horizontal="center"/>
    </xf>
    <xf numFmtId="2" fontId="28" fillId="0" borderId="0" xfId="3" applyNumberFormat="1" applyFont="1" applyBorder="1" applyAlignment="1">
      <alignment horizontal="center"/>
    </xf>
    <xf numFmtId="2" fontId="40" fillId="18" borderId="4" xfId="3" applyNumberFormat="1" applyFont="1" applyFill="1" applyBorder="1" applyAlignment="1">
      <alignment horizontal="center"/>
    </xf>
    <xf numFmtId="2" fontId="40" fillId="0" borderId="9" xfId="3" applyNumberFormat="1" applyFont="1" applyFill="1" applyBorder="1" applyAlignment="1">
      <alignment horizontal="center"/>
    </xf>
    <xf numFmtId="2" fontId="40" fillId="0" borderId="5" xfId="3" applyNumberFormat="1" applyFont="1" applyFill="1" applyBorder="1" applyAlignment="1">
      <alignment horizontal="center"/>
    </xf>
    <xf numFmtId="0" fontId="4" fillId="0" borderId="29" xfId="3" applyBorder="1" applyAlignment="1">
      <alignment horizontal="center"/>
    </xf>
    <xf numFmtId="2" fontId="46" fillId="17" borderId="15" xfId="3" applyNumberFormat="1" applyFont="1" applyFill="1" applyBorder="1" applyAlignment="1">
      <alignment horizontal="center"/>
    </xf>
    <xf numFmtId="2" fontId="46" fillId="10" borderId="15" xfId="3" applyNumberFormat="1" applyFont="1" applyFill="1" applyBorder="1" applyAlignment="1">
      <alignment horizontal="center"/>
    </xf>
    <xf numFmtId="167" fontId="4" fillId="0" borderId="15" xfId="3" applyNumberFormat="1" applyBorder="1" applyAlignment="1">
      <alignment horizontal="center"/>
    </xf>
    <xf numFmtId="2" fontId="28" fillId="0" borderId="15" xfId="3" applyNumberFormat="1" applyFont="1" applyBorder="1" applyAlignment="1">
      <alignment horizontal="center"/>
    </xf>
    <xf numFmtId="2" fontId="40" fillId="18" borderId="6" xfId="3" applyNumberFormat="1" applyFont="1" applyFill="1" applyBorder="1" applyAlignment="1">
      <alignment horizontal="center"/>
    </xf>
    <xf numFmtId="2" fontId="40" fillId="0" borderId="7" xfId="3" applyNumberFormat="1" applyFont="1" applyFill="1" applyBorder="1" applyAlignment="1">
      <alignment horizontal="center"/>
    </xf>
    <xf numFmtId="2" fontId="29" fillId="6" borderId="15" xfId="3" applyNumberFormat="1" applyFont="1" applyFill="1" applyBorder="1" applyAlignment="1">
      <alignment horizontal="center"/>
    </xf>
    <xf numFmtId="2" fontId="10" fillId="17" borderId="40" xfId="3" applyNumberFormat="1" applyFont="1" applyFill="1" applyBorder="1" applyAlignment="1">
      <alignment horizontal="center"/>
    </xf>
    <xf numFmtId="2" fontId="10" fillId="10" borderId="40" xfId="3" applyNumberFormat="1" applyFont="1" applyFill="1" applyBorder="1" applyAlignment="1">
      <alignment horizontal="center"/>
    </xf>
    <xf numFmtId="167" fontId="10" fillId="0" borderId="40" xfId="3" applyNumberFormat="1" applyFont="1" applyFill="1" applyBorder="1" applyAlignment="1">
      <alignment horizontal="center"/>
    </xf>
    <xf numFmtId="167" fontId="10" fillId="18" borderId="3" xfId="3" applyNumberFormat="1" applyFont="1" applyFill="1" applyBorder="1" applyAlignment="1">
      <alignment horizontal="center"/>
    </xf>
    <xf numFmtId="44" fontId="59" fillId="0" borderId="42" xfId="2" applyFont="1" applyBorder="1"/>
    <xf numFmtId="44" fontId="10" fillId="0" borderId="0" xfId="2" applyFont="1" applyFill="1" applyBorder="1" applyAlignment="1">
      <alignment horizontal="center"/>
    </xf>
    <xf numFmtId="1" fontId="4" fillId="0" borderId="0" xfId="3" applyNumberFormat="1" applyFont="1" applyFill="1" applyBorder="1"/>
    <xf numFmtId="9" fontId="49" fillId="0" borderId="12" xfId="5" applyFont="1" applyBorder="1" applyAlignment="1">
      <alignment horizontal="center"/>
    </xf>
    <xf numFmtId="1" fontId="0" fillId="0" borderId="0" xfId="0" applyNumberFormat="1" applyFill="1" applyAlignment="1">
      <alignment horizontal="center"/>
    </xf>
    <xf numFmtId="1" fontId="0" fillId="0" borderId="15" xfId="0" applyNumberFormat="1" applyFill="1" applyBorder="1" applyAlignment="1">
      <alignment horizontal="center"/>
    </xf>
    <xf numFmtId="44" fontId="0" fillId="0" borderId="15" xfId="2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44" fontId="9" fillId="0" borderId="15" xfId="2" applyFont="1" applyFill="1" applyBorder="1" applyAlignment="1">
      <alignment horizontal="center"/>
    </xf>
    <xf numFmtId="44" fontId="0" fillId="0" borderId="15" xfId="2" applyFont="1" applyFill="1" applyBorder="1"/>
    <xf numFmtId="0" fontId="10" fillId="0" borderId="15" xfId="0" applyFont="1" applyFill="1" applyBorder="1" applyAlignment="1">
      <alignment horizontal="center"/>
    </xf>
    <xf numFmtId="44" fontId="10" fillId="0" borderId="15" xfId="0" applyNumberFormat="1" applyFont="1" applyFill="1" applyBorder="1" applyAlignment="1">
      <alignment horizontal="center"/>
    </xf>
    <xf numFmtId="44" fontId="0" fillId="0" borderId="15" xfId="2" applyNumberFormat="1" applyFont="1" applyFill="1" applyBorder="1" applyAlignment="1">
      <alignment horizontal="center"/>
    </xf>
    <xf numFmtId="44" fontId="0" fillId="0" borderId="15" xfId="0" applyNumberFormat="1" applyFill="1" applyBorder="1" applyAlignment="1">
      <alignment horizontal="center"/>
    </xf>
    <xf numFmtId="0" fontId="4" fillId="0" borderId="15" xfId="0" applyFont="1" applyFill="1" applyBorder="1" applyAlignment="1">
      <alignment horizontal="center"/>
    </xf>
    <xf numFmtId="10" fontId="0" fillId="0" borderId="15" xfId="0" applyNumberFormat="1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0" borderId="25" xfId="0" applyBorder="1"/>
    <xf numFmtId="0" fontId="0" fillId="0" borderId="0" xfId="0" applyBorder="1"/>
    <xf numFmtId="0" fontId="0" fillId="0" borderId="4" xfId="0" applyBorder="1"/>
    <xf numFmtId="0" fontId="0" fillId="0" borderId="29" xfId="0" applyBorder="1"/>
    <xf numFmtId="0" fontId="0" fillId="0" borderId="15" xfId="0" applyBorder="1"/>
    <xf numFmtId="0" fontId="0" fillId="0" borderId="6" xfId="0" applyBorder="1"/>
    <xf numFmtId="0" fontId="0" fillId="5" borderId="30" xfId="0" applyFill="1" applyBorder="1"/>
    <xf numFmtId="0" fontId="0" fillId="5" borderId="31" xfId="0" applyFill="1" applyBorder="1"/>
    <xf numFmtId="0" fontId="0" fillId="5" borderId="8" xfId="0" applyFill="1" applyBorder="1"/>
    <xf numFmtId="0" fontId="0" fillId="5" borderId="25" xfId="0" applyFill="1" applyBorder="1"/>
    <xf numFmtId="0" fontId="0" fillId="5" borderId="0" xfId="0" applyFill="1" applyBorder="1"/>
    <xf numFmtId="0" fontId="0" fillId="5" borderId="4" xfId="0" applyFill="1" applyBorder="1"/>
    <xf numFmtId="0" fontId="3" fillId="3" borderId="0" xfId="0" applyFont="1" applyFill="1" applyAlignment="1">
      <alignment horizontal="center" wrapText="1"/>
    </xf>
    <xf numFmtId="44" fontId="3" fillId="3" borderId="0" xfId="2" applyFont="1" applyFill="1" applyAlignment="1">
      <alignment horizontal="center" wrapText="1"/>
    </xf>
    <xf numFmtId="0" fontId="0" fillId="3" borderId="0" xfId="0" quotePrefix="1" applyFill="1"/>
    <xf numFmtId="16" fontId="2" fillId="2" borderId="0" xfId="0" applyNumberFormat="1" applyFont="1" applyFill="1" applyBorder="1" applyAlignment="1">
      <alignment horizontal="center" vertical="center"/>
    </xf>
    <xf numFmtId="164" fontId="2" fillId="2" borderId="0" xfId="1" applyNumberFormat="1" applyFont="1" applyFill="1" applyBorder="1" applyAlignment="1">
      <alignment horizontal="center" vertical="center"/>
    </xf>
    <xf numFmtId="44" fontId="2" fillId="2" borderId="0" xfId="2" applyFont="1" applyFill="1" applyBorder="1" applyAlignment="1">
      <alignment horizontal="center" vertical="center"/>
    </xf>
    <xf numFmtId="44" fontId="11" fillId="2" borderId="0" xfId="2" applyFont="1" applyFill="1" applyBorder="1" applyAlignment="1">
      <alignment horizontal="center" vertical="center"/>
    </xf>
    <xf numFmtId="44" fontId="2" fillId="2" borderId="0" xfId="2" applyFont="1" applyFill="1" applyBorder="1" applyAlignment="1">
      <alignment vertical="center"/>
    </xf>
    <xf numFmtId="44" fontId="2" fillId="2" borderId="0" xfId="2" applyNumberFormat="1" applyFont="1" applyFill="1" applyBorder="1" applyAlignment="1">
      <alignment horizontal="center" vertical="center"/>
    </xf>
    <xf numFmtId="0" fontId="10" fillId="2" borderId="0" xfId="0" applyFont="1" applyFill="1" applyBorder="1" applyAlignment="1">
      <alignment horizontal="center" vertical="center"/>
    </xf>
    <xf numFmtId="10" fontId="2" fillId="2" borderId="0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17" fillId="19" borderId="6" xfId="0" applyFont="1" applyFill="1" applyBorder="1" applyAlignment="1">
      <alignment horizontal="center" vertical="center" wrapText="1"/>
    </xf>
    <xf numFmtId="0" fontId="17" fillId="0" borderId="6" xfId="0" applyFont="1" applyFill="1" applyBorder="1" applyAlignment="1">
      <alignment horizontal="center" vertical="center" wrapText="1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center"/>
    </xf>
    <xf numFmtId="0" fontId="0" fillId="5" borderId="0" xfId="0" applyFill="1"/>
    <xf numFmtId="0" fontId="46" fillId="0" borderId="29" xfId="3" applyFont="1" applyBorder="1"/>
    <xf numFmtId="44" fontId="59" fillId="0" borderId="37" xfId="2" applyFont="1" applyBorder="1"/>
    <xf numFmtId="44" fontId="59" fillId="0" borderId="4" xfId="2" applyFont="1" applyFill="1" applyBorder="1"/>
    <xf numFmtId="44" fontId="59" fillId="0" borderId="6" xfId="2" applyFont="1" applyFill="1" applyBorder="1"/>
    <xf numFmtId="44" fontId="59" fillId="0" borderId="1" xfId="2" applyFont="1" applyBorder="1"/>
    <xf numFmtId="44" fontId="59" fillId="0" borderId="43" xfId="2" applyFont="1" applyFill="1" applyBorder="1"/>
    <xf numFmtId="1" fontId="59" fillId="0" borderId="35" xfId="3" applyNumberFormat="1" applyFont="1" applyBorder="1" applyAlignment="1">
      <alignment horizontal="center"/>
    </xf>
    <xf numFmtId="1" fontId="59" fillId="0" borderId="29" xfId="3" applyNumberFormat="1" applyFont="1" applyBorder="1" applyAlignment="1">
      <alignment horizontal="center"/>
    </xf>
    <xf numFmtId="44" fontId="40" fillId="0" borderId="12" xfId="2" applyFont="1" applyBorder="1"/>
    <xf numFmtId="0" fontId="46" fillId="21" borderId="34" xfId="3" applyFont="1" applyFill="1" applyBorder="1" applyAlignment="1">
      <alignment horizontal="center" wrapText="1"/>
    </xf>
    <xf numFmtId="0" fontId="58" fillId="21" borderId="12" xfId="3" applyFont="1" applyFill="1" applyBorder="1" applyAlignment="1">
      <alignment horizontal="center" wrapText="1"/>
    </xf>
    <xf numFmtId="0" fontId="58" fillId="21" borderId="12" xfId="3" applyFont="1" applyFill="1" applyBorder="1" applyAlignment="1" applyProtection="1">
      <alignment horizontal="center" wrapText="1"/>
    </xf>
    <xf numFmtId="0" fontId="46" fillId="11" borderId="1" xfId="3" applyFont="1" applyFill="1" applyBorder="1" applyAlignment="1">
      <alignment horizontal="center"/>
    </xf>
    <xf numFmtId="0" fontId="46" fillId="20" borderId="44" xfId="3" applyFont="1" applyFill="1" applyBorder="1" applyAlignment="1">
      <alignment horizontal="center"/>
    </xf>
    <xf numFmtId="0" fontId="46" fillId="20" borderId="11" xfId="3" applyFont="1" applyFill="1" applyBorder="1" applyAlignment="1">
      <alignment horizontal="center"/>
    </xf>
    <xf numFmtId="0" fontId="46" fillId="20" borderId="43" xfId="3" applyFont="1" applyFill="1" applyBorder="1" applyAlignment="1">
      <alignment horizontal="center" wrapText="1"/>
    </xf>
    <xf numFmtId="44" fontId="40" fillId="0" borderId="4" xfId="2" applyFont="1" applyBorder="1"/>
    <xf numFmtId="1" fontId="40" fillId="11" borderId="35" xfId="3" applyNumberFormat="1" applyFont="1" applyFill="1" applyBorder="1" applyAlignment="1">
      <alignment horizontal="center" wrapText="1"/>
    </xf>
    <xf numFmtId="0" fontId="40" fillId="11" borderId="36" xfId="3" applyFont="1" applyFill="1" applyBorder="1" applyAlignment="1">
      <alignment horizontal="center" vertical="center" wrapText="1"/>
    </xf>
    <xf numFmtId="1" fontId="40" fillId="11" borderId="18" xfId="3" applyNumberFormat="1" applyFont="1" applyFill="1" applyBorder="1" applyAlignment="1">
      <alignment wrapText="1"/>
    </xf>
    <xf numFmtId="0" fontId="40" fillId="11" borderId="20" xfId="3" applyFont="1" applyFill="1" applyBorder="1" applyAlignment="1">
      <alignment vertical="center" wrapText="1"/>
    </xf>
    <xf numFmtId="0" fontId="24" fillId="11" borderId="19" xfId="3" applyFont="1" applyFill="1" applyBorder="1" applyAlignment="1">
      <alignment horizontal="center"/>
    </xf>
    <xf numFmtId="3" fontId="30" fillId="0" borderId="13" xfId="3" applyNumberFormat="1" applyFont="1" applyFill="1" applyBorder="1" applyAlignment="1">
      <alignment horizontal="right"/>
    </xf>
    <xf numFmtId="3" fontId="49" fillId="0" borderId="12" xfId="3" applyNumberFormat="1" applyFont="1" applyBorder="1" applyAlignment="1">
      <alignment horizontal="right"/>
    </xf>
    <xf numFmtId="14" fontId="30" fillId="0" borderId="0" xfId="3" applyNumberFormat="1" applyFont="1" applyBorder="1"/>
    <xf numFmtId="0" fontId="46" fillId="21" borderId="41" xfId="3" applyFont="1" applyFill="1" applyBorder="1" applyAlignment="1">
      <alignment horizontal="center" wrapText="1"/>
    </xf>
    <xf numFmtId="44" fontId="59" fillId="0" borderId="41" xfId="2" applyFont="1" applyBorder="1"/>
    <xf numFmtId="0" fontId="4" fillId="0" borderId="0" xfId="3" applyFill="1" applyAlignment="1">
      <alignment horizontal="center"/>
    </xf>
    <xf numFmtId="0" fontId="10" fillId="0" borderId="0" xfId="3" applyFont="1" applyAlignment="1">
      <alignment horizontal="center"/>
    </xf>
    <xf numFmtId="0" fontId="40" fillId="0" borderId="0" xfId="3" applyFont="1" applyAlignment="1">
      <alignment horizontal="center"/>
    </xf>
    <xf numFmtId="0" fontId="22" fillId="0" borderId="0" xfId="3" applyFont="1" applyFill="1" applyAlignment="1">
      <alignment horizontal="center"/>
    </xf>
    <xf numFmtId="4" fontId="4" fillId="0" borderId="0" xfId="3" applyNumberFormat="1" applyBorder="1" applyAlignment="1">
      <alignment horizontal="center"/>
    </xf>
    <xf numFmtId="16" fontId="34" fillId="0" borderId="0" xfId="3" applyNumberFormat="1" applyFont="1" applyAlignment="1">
      <alignment horizontal="center"/>
    </xf>
    <xf numFmtId="2" fontId="34" fillId="6" borderId="0" xfId="3" applyNumberFormat="1" applyFont="1" applyFill="1" applyBorder="1" applyAlignment="1">
      <alignment horizontal="center"/>
    </xf>
    <xf numFmtId="1" fontId="45" fillId="0" borderId="0" xfId="3" applyNumberFormat="1" applyFont="1" applyFill="1" applyBorder="1" applyAlignment="1">
      <alignment horizontal="center"/>
    </xf>
    <xf numFmtId="1" fontId="10" fillId="0" borderId="0" xfId="3" applyNumberFormat="1" applyFont="1" applyFill="1" applyBorder="1" applyAlignment="1">
      <alignment horizontal="center"/>
    </xf>
    <xf numFmtId="0" fontId="4" fillId="0" borderId="0" xfId="6" applyAlignment="1">
      <alignment horizontal="center"/>
    </xf>
    <xf numFmtId="0" fontId="4" fillId="0" borderId="30" xfId="3" applyFont="1" applyBorder="1" applyAlignment="1">
      <alignment horizontal="center" wrapText="1"/>
    </xf>
    <xf numFmtId="0" fontId="34" fillId="0" borderId="31" xfId="3" applyFont="1" applyBorder="1" applyAlignment="1">
      <alignment horizontal="center" wrapText="1"/>
    </xf>
    <xf numFmtId="4" fontId="4" fillId="0" borderId="8" xfId="3" applyNumberFormat="1" applyBorder="1" applyAlignment="1">
      <alignment horizontal="center" wrapText="1"/>
    </xf>
    <xf numFmtId="2" fontId="4" fillId="0" borderId="25" xfId="3" applyNumberFormat="1" applyBorder="1" applyAlignment="1">
      <alignment horizontal="center"/>
    </xf>
    <xf numFmtId="1" fontId="10" fillId="0" borderId="4" xfId="3" applyNumberFormat="1" applyFont="1" applyFill="1" applyBorder="1" applyAlignment="1">
      <alignment horizontal="center"/>
    </xf>
    <xf numFmtId="0" fontId="4" fillId="0" borderId="15" xfId="3" applyFill="1" applyBorder="1" applyAlignment="1">
      <alignment horizontal="center"/>
    </xf>
    <xf numFmtId="0" fontId="4" fillId="0" borderId="6" xfId="3" applyFill="1" applyBorder="1" applyAlignment="1">
      <alignment horizontal="center"/>
    </xf>
    <xf numFmtId="1" fontId="45" fillId="0" borderId="25" xfId="3" applyNumberFormat="1" applyFont="1" applyFill="1" applyBorder="1" applyAlignment="1">
      <alignment horizontal="center"/>
    </xf>
    <xf numFmtId="3" fontId="49" fillId="2" borderId="12" xfId="3" applyNumberFormat="1" applyFont="1" applyFill="1" applyBorder="1" applyAlignment="1">
      <alignment horizontal="right"/>
    </xf>
    <xf numFmtId="4" fontId="4" fillId="0" borderId="0" xfId="3" applyNumberFormat="1" applyBorder="1" applyAlignment="1">
      <alignment horizontal="center" wrapText="1"/>
    </xf>
    <xf numFmtId="2" fontId="4" fillId="0" borderId="0" xfId="3" applyNumberFormat="1" applyBorder="1" applyAlignment="1">
      <alignment horizontal="center"/>
    </xf>
    <xf numFmtId="0" fontId="46" fillId="0" borderId="0" xfId="3" applyFont="1" applyAlignment="1">
      <alignment horizontal="center"/>
    </xf>
    <xf numFmtId="0" fontId="28" fillId="0" borderId="29" xfId="3" applyFont="1" applyBorder="1" applyAlignment="1">
      <alignment horizontal="center"/>
    </xf>
    <xf numFmtId="167" fontId="28" fillId="0" borderId="15" xfId="3" applyNumberFormat="1" applyFont="1" applyBorder="1" applyAlignment="1">
      <alignment horizontal="center"/>
    </xf>
    <xf numFmtId="1" fontId="28" fillId="0" borderId="15" xfId="3" applyNumberFormat="1" applyFont="1" applyBorder="1" applyAlignment="1">
      <alignment horizontal="center"/>
    </xf>
    <xf numFmtId="1" fontId="63" fillId="0" borderId="15" xfId="3" applyNumberFormat="1" applyFont="1" applyBorder="1" applyAlignment="1">
      <alignment horizontal="center"/>
    </xf>
    <xf numFmtId="2" fontId="28" fillId="0" borderId="6" xfId="3" applyNumberFormat="1" applyFont="1" applyBorder="1" applyAlignment="1">
      <alignment horizontal="center"/>
    </xf>
    <xf numFmtId="2" fontId="28" fillId="0" borderId="29" xfId="3" applyNumberFormat="1" applyFont="1" applyBorder="1" applyAlignment="1">
      <alignment horizontal="center"/>
    </xf>
    <xf numFmtId="2" fontId="28" fillId="0" borderId="7" xfId="3" applyNumberFormat="1" applyFont="1" applyBorder="1" applyAlignment="1">
      <alignment horizontal="center"/>
    </xf>
    <xf numFmtId="0" fontId="28" fillId="0" borderId="15" xfId="3" applyFont="1" applyBorder="1" applyAlignment="1">
      <alignment horizontal="center"/>
    </xf>
    <xf numFmtId="4" fontId="42" fillId="3" borderId="0" xfId="3" applyNumberFormat="1" applyFont="1" applyFill="1"/>
    <xf numFmtId="4" fontId="30" fillId="3" borderId="0" xfId="3" applyNumberFormat="1" applyFont="1" applyFill="1"/>
    <xf numFmtId="0" fontId="19" fillId="0" borderId="0" xfId="4" quotePrefix="1"/>
    <xf numFmtId="0" fontId="0" fillId="23" borderId="0" xfId="0" applyFill="1"/>
    <xf numFmtId="0" fontId="0" fillId="24" borderId="0" xfId="0" applyFill="1"/>
    <xf numFmtId="0" fontId="46" fillId="25" borderId="0" xfId="3" applyFont="1" applyFill="1" applyAlignment="1">
      <alignment horizontal="center"/>
    </xf>
    <xf numFmtId="0" fontId="46" fillId="13" borderId="0" xfId="3" applyFont="1" applyFill="1" applyAlignment="1">
      <alignment horizontal="center"/>
    </xf>
    <xf numFmtId="0" fontId="40" fillId="25" borderId="25" xfId="3" applyFont="1" applyFill="1" applyBorder="1" applyAlignment="1">
      <alignment horizontal="center"/>
    </xf>
    <xf numFmtId="44" fontId="0" fillId="0" borderId="0" xfId="0" applyNumberFormat="1" applyFill="1"/>
    <xf numFmtId="175" fontId="37" fillId="6" borderId="13" xfId="1" applyNumberFormat="1" applyFont="1" applyFill="1" applyBorder="1" applyAlignment="1">
      <alignment horizontal="right"/>
    </xf>
    <xf numFmtId="0" fontId="0" fillId="26" borderId="0" xfId="0" applyFill="1" applyAlignment="1">
      <alignment horizontal="center"/>
    </xf>
    <xf numFmtId="0" fontId="0" fillId="15" borderId="0" xfId="0" applyFill="1"/>
    <xf numFmtId="0" fontId="0" fillId="3" borderId="0" xfId="0" applyFill="1"/>
    <xf numFmtId="0" fontId="0" fillId="27" borderId="0" xfId="0" applyFill="1"/>
    <xf numFmtId="0" fontId="0" fillId="22" borderId="0" xfId="0" applyFill="1"/>
    <xf numFmtId="0" fontId="0" fillId="12" borderId="0" xfId="0" applyFill="1"/>
    <xf numFmtId="0" fontId="0" fillId="28" borderId="0" xfId="0" applyFill="1"/>
    <xf numFmtId="0" fontId="0" fillId="2" borderId="0" xfId="0" applyFill="1"/>
    <xf numFmtId="0" fontId="2" fillId="0" borderId="0" xfId="0" applyFont="1"/>
    <xf numFmtId="0" fontId="0" fillId="0" borderId="30" xfId="0" applyBorder="1"/>
    <xf numFmtId="0" fontId="0" fillId="0" borderId="31" xfId="0" applyBorder="1"/>
    <xf numFmtId="0" fontId="0" fillId="0" borderId="8" xfId="0" applyBorder="1"/>
    <xf numFmtId="0" fontId="0" fillId="27" borderId="34" xfId="0" applyFill="1" applyBorder="1" applyAlignment="1">
      <alignment horizontal="center"/>
    </xf>
    <xf numFmtId="0" fontId="0" fillId="27" borderId="45" xfId="0" applyFill="1" applyBorder="1" applyAlignment="1">
      <alignment horizontal="center"/>
    </xf>
    <xf numFmtId="0" fontId="0" fillId="27" borderId="41" xfId="0" applyFill="1" applyBorder="1" applyAlignment="1">
      <alignment horizontal="center"/>
    </xf>
    <xf numFmtId="0" fontId="0" fillId="0" borderId="34" xfId="0" applyBorder="1"/>
    <xf numFmtId="0" fontId="0" fillId="0" borderId="45" xfId="0" applyBorder="1" applyAlignment="1">
      <alignment horizontal="center"/>
    </xf>
    <xf numFmtId="0" fontId="0" fillId="0" borderId="41" xfId="0" applyBorder="1" applyAlignment="1">
      <alignment horizontal="center"/>
    </xf>
    <xf numFmtId="0" fontId="19" fillId="0" borderId="25" xfId="4" applyBorder="1"/>
    <xf numFmtId="0" fontId="19" fillId="0" borderId="0" xfId="4" applyBorder="1"/>
    <xf numFmtId="0" fontId="0" fillId="8" borderId="12" xfId="0" applyFill="1" applyBorder="1"/>
    <xf numFmtId="0" fontId="0" fillId="3" borderId="30" xfId="0" applyFill="1" applyBorder="1"/>
    <xf numFmtId="0" fontId="0" fillId="3" borderId="31" xfId="0" applyFill="1" applyBorder="1"/>
    <xf numFmtId="0" fontId="0" fillId="3" borderId="8" xfId="0" applyFill="1" applyBorder="1"/>
    <xf numFmtId="0" fontId="0" fillId="3" borderId="25" xfId="0" applyFill="1" applyBorder="1"/>
    <xf numFmtId="0" fontId="0" fillId="3" borderId="0" xfId="0" applyFill="1" applyBorder="1"/>
    <xf numFmtId="0" fontId="0" fillId="3" borderId="4" xfId="0" applyFill="1" applyBorder="1"/>
    <xf numFmtId="0" fontId="0" fillId="3" borderId="29" xfId="0" applyFill="1" applyBorder="1"/>
    <xf numFmtId="0" fontId="0" fillId="3" borderId="15" xfId="0" applyFill="1" applyBorder="1"/>
    <xf numFmtId="0" fontId="0" fillId="3" borderId="6" xfId="0" applyFill="1" applyBorder="1"/>
    <xf numFmtId="175" fontId="45" fillId="0" borderId="0" xfId="1" applyNumberFormat="1" applyFont="1" applyFill="1" applyBorder="1" applyAlignment="1">
      <alignment horizontal="center"/>
    </xf>
    <xf numFmtId="2" fontId="34" fillId="0" borderId="0" xfId="3" quotePrefix="1" applyNumberFormat="1" applyFont="1" applyBorder="1" applyAlignment="1">
      <alignment horizontal="center"/>
    </xf>
    <xf numFmtId="2" fontId="40" fillId="0" borderId="0" xfId="3" quotePrefix="1" applyNumberFormat="1" applyFont="1" applyBorder="1" applyAlignment="1">
      <alignment horizontal="center"/>
    </xf>
    <xf numFmtId="0" fontId="64" fillId="0" borderId="0" xfId="0" applyFont="1"/>
    <xf numFmtId="0" fontId="19" fillId="3" borderId="0" xfId="4" applyFill="1"/>
    <xf numFmtId="2" fontId="0" fillId="4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14" borderId="0" xfId="0" applyNumberFormat="1" applyFill="1" applyAlignment="1">
      <alignment horizontal="center"/>
    </xf>
    <xf numFmtId="1" fontId="0" fillId="14" borderId="0" xfId="0" quotePrefix="1" applyNumberFormat="1" applyFill="1" applyAlignment="1">
      <alignment horizontal="center"/>
    </xf>
    <xf numFmtId="2" fontId="0" fillId="0" borderId="0" xfId="0" applyNumberFormat="1"/>
    <xf numFmtId="43" fontId="0" fillId="0" borderId="0" xfId="0" applyNumberFormat="1"/>
    <xf numFmtId="0" fontId="0" fillId="27" borderId="0" xfId="0" applyFill="1" applyAlignment="1"/>
    <xf numFmtId="4" fontId="0" fillId="0" borderId="27" xfId="0" applyNumberFormat="1" applyBorder="1" applyAlignment="1">
      <alignment horizontal="center"/>
    </xf>
    <xf numFmtId="4" fontId="0" fillId="0" borderId="26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1" fontId="0" fillId="0" borderId="27" xfId="1" applyNumberFormat="1" applyFont="1" applyBorder="1" applyAlignment="1">
      <alignment horizontal="center"/>
    </xf>
    <xf numFmtId="1" fontId="0" fillId="0" borderId="12" xfId="1" applyNumberFormat="1" applyFont="1" applyBorder="1" applyAlignment="1">
      <alignment horizontal="center"/>
    </xf>
    <xf numFmtId="0" fontId="65" fillId="2" borderId="0" xfId="0" applyFont="1" applyFill="1" applyBorder="1" applyAlignment="1">
      <alignment horizontal="center" vertical="center" wrapText="1"/>
    </xf>
    <xf numFmtId="0" fontId="0" fillId="2" borderId="0" xfId="0" applyFont="1" applyFill="1"/>
    <xf numFmtId="0" fontId="0" fillId="2" borderId="0" xfId="0" applyFont="1" applyFill="1" applyAlignment="1">
      <alignment horizontal="center"/>
    </xf>
    <xf numFmtId="1" fontId="0" fillId="0" borderId="0" xfId="0" quotePrefix="1" applyNumberFormat="1" applyFont="1" applyAlignment="1">
      <alignment horizontal="center"/>
    </xf>
    <xf numFmtId="1" fontId="0" fillId="0" borderId="0" xfId="0" applyNumberFormat="1" applyFont="1" applyBorder="1" applyAlignment="1">
      <alignment horizontal="center"/>
    </xf>
    <xf numFmtId="1" fontId="0" fillId="0" borderId="0" xfId="0" applyNumberFormat="1" applyFont="1" applyAlignment="1">
      <alignment horizontal="center"/>
    </xf>
    <xf numFmtId="1" fontId="0" fillId="0" borderId="11" xfId="0" applyNumberFormat="1" applyFont="1" applyBorder="1" applyAlignment="1">
      <alignment horizontal="center"/>
    </xf>
    <xf numFmtId="1" fontId="0" fillId="0" borderId="11" xfId="0" quotePrefix="1" applyNumberFormat="1" applyFont="1" applyBorder="1" applyAlignment="1">
      <alignment horizontal="center"/>
    </xf>
    <xf numFmtId="0" fontId="65" fillId="2" borderId="11" xfId="0" applyFont="1" applyFill="1" applyBorder="1" applyAlignment="1">
      <alignment horizontal="center" vertical="center" wrapText="1"/>
    </xf>
    <xf numFmtId="3" fontId="0" fillId="0" borderId="0" xfId="0" quotePrefix="1" applyNumberFormat="1" applyFont="1" applyAlignment="1">
      <alignment horizontal="center"/>
    </xf>
    <xf numFmtId="3" fontId="0" fillId="0" borderId="0" xfId="0" applyNumberFormat="1" applyFont="1" applyAlignment="1">
      <alignment horizontal="center"/>
    </xf>
    <xf numFmtId="3" fontId="0" fillId="0" borderId="11" xfId="0" applyNumberFormat="1" applyFont="1" applyBorder="1" applyAlignment="1">
      <alignment horizontal="center"/>
    </xf>
    <xf numFmtId="2" fontId="0" fillId="4" borderId="15" xfId="0" applyNumberFormat="1" applyFill="1" applyBorder="1" applyAlignment="1">
      <alignment horizontal="center"/>
    </xf>
    <xf numFmtId="0" fontId="40" fillId="0" borderId="25" xfId="3" applyFont="1" applyFill="1" applyBorder="1" applyAlignment="1">
      <alignment horizontal="center"/>
    </xf>
    <xf numFmtId="0" fontId="66" fillId="0" borderId="6" xfId="0" applyFont="1" applyBorder="1" applyAlignment="1">
      <alignment horizontal="center" vertical="center" wrapText="1"/>
    </xf>
    <xf numFmtId="0" fontId="0" fillId="3" borderId="12" xfId="0" applyFill="1" applyBorder="1"/>
    <xf numFmtId="16" fontId="0" fillId="0" borderId="15" xfId="0" applyNumberFormat="1" applyFill="1" applyBorder="1" applyAlignment="1">
      <alignment horizontal="center"/>
    </xf>
    <xf numFmtId="16" fontId="0" fillId="0" borderId="0" xfId="0" applyNumberFormat="1" applyFill="1" applyBorder="1" applyAlignment="1">
      <alignment horizontal="center"/>
    </xf>
    <xf numFmtId="16" fontId="9" fillId="22" borderId="0" xfId="0" applyNumberFormat="1" applyFont="1" applyFill="1" applyAlignment="1">
      <alignment horizontal="center"/>
    </xf>
    <xf numFmtId="16" fontId="9" fillId="22" borderId="15" xfId="0" applyNumberFormat="1" applyFont="1" applyFill="1" applyBorder="1" applyAlignment="1">
      <alignment horizontal="center"/>
    </xf>
    <xf numFmtId="0" fontId="0" fillId="30" borderId="12" xfId="0" applyFill="1" applyBorder="1"/>
    <xf numFmtId="16" fontId="0" fillId="22" borderId="0" xfId="0" applyNumberFormat="1" applyFill="1" applyAlignment="1">
      <alignment horizontal="center"/>
    </xf>
    <xf numFmtId="16" fontId="0" fillId="22" borderId="15" xfId="0" applyNumberForma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67" fillId="29" borderId="0" xfId="0" applyFont="1" applyFill="1"/>
    <xf numFmtId="16" fontId="0" fillId="3" borderId="0" xfId="0" applyNumberFormat="1" applyFill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0" fillId="26" borderId="0" xfId="0" applyFill="1"/>
    <xf numFmtId="44" fontId="0" fillId="0" borderId="0" xfId="0" quotePrefix="1" applyNumberFormat="1"/>
    <xf numFmtId="44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quotePrefix="1" applyNumberFormat="1" applyAlignment="1">
      <alignment horizontal="center"/>
    </xf>
    <xf numFmtId="2" fontId="0" fillId="0" borderId="31" xfId="0" applyNumberFormat="1" applyFill="1" applyBorder="1" applyAlignment="1">
      <alignment horizontal="center"/>
    </xf>
    <xf numFmtId="44" fontId="0" fillId="0" borderId="31" xfId="2" applyFont="1" applyFill="1" applyBorder="1" applyAlignment="1">
      <alignment horizontal="center"/>
    </xf>
    <xf numFmtId="171" fontId="37" fillId="0" borderId="0" xfId="3" applyNumberFormat="1" applyFont="1" applyBorder="1" applyAlignment="1">
      <alignment horizontal="right"/>
    </xf>
    <xf numFmtId="172" fontId="10" fillId="0" borderId="0" xfId="3" applyNumberFormat="1" applyFont="1"/>
    <xf numFmtId="44" fontId="40" fillId="0" borderId="41" xfId="2" applyFont="1" applyBorder="1"/>
    <xf numFmtId="44" fontId="40" fillId="0" borderId="37" xfId="2" applyFont="1" applyBorder="1"/>
    <xf numFmtId="44" fontId="40" fillId="0" borderId="1" xfId="2" applyFont="1" applyBorder="1"/>
    <xf numFmtId="0" fontId="69" fillId="0" borderId="0" xfId="0" applyFont="1" applyAlignment="1">
      <alignment horizontal="center"/>
    </xf>
    <xf numFmtId="0" fontId="68" fillId="0" borderId="0" xfId="0" applyFont="1"/>
    <xf numFmtId="0" fontId="11" fillId="0" borderId="0" xfId="0" applyFont="1" applyAlignment="1">
      <alignment horizontal="center"/>
    </xf>
    <xf numFmtId="0" fontId="36" fillId="0" borderId="30" xfId="3" applyFont="1" applyFill="1" applyBorder="1" applyAlignment="1">
      <alignment horizontal="center"/>
    </xf>
    <xf numFmtId="0" fontId="36" fillId="0" borderId="8" xfId="3" applyFont="1" applyFill="1" applyBorder="1" applyAlignment="1">
      <alignment horizontal="center"/>
    </xf>
    <xf numFmtId="0" fontId="30" fillId="0" borderId="22" xfId="3" applyFont="1" applyBorder="1" applyAlignment="1">
      <alignment horizontal="center"/>
    </xf>
    <xf numFmtId="0" fontId="30" fillId="0" borderId="23" xfId="3" applyFont="1" applyBorder="1" applyAlignment="1">
      <alignment horizontal="center"/>
    </xf>
    <xf numFmtId="0" fontId="30" fillId="0" borderId="30" xfId="3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8" xfId="0" applyBorder="1" applyAlignment="1">
      <alignment horizontal="center"/>
    </xf>
    <xf numFmtId="0" fontId="30" fillId="0" borderId="31" xfId="3" applyFont="1" applyBorder="1" applyAlignment="1">
      <alignment horizontal="center"/>
    </xf>
    <xf numFmtId="0" fontId="30" fillId="0" borderId="8" xfId="3" applyFont="1" applyBorder="1" applyAlignment="1">
      <alignment horizontal="center"/>
    </xf>
    <xf numFmtId="0" fontId="4" fillId="3" borderId="13" xfId="3" applyFill="1" applyBorder="1" applyAlignment="1">
      <alignment horizontal="center"/>
    </xf>
    <xf numFmtId="0" fontId="4" fillId="3" borderId="45" xfId="3" applyFill="1" applyBorder="1" applyAlignment="1">
      <alignment horizontal="center"/>
    </xf>
    <xf numFmtId="0" fontId="4" fillId="3" borderId="32" xfId="3" applyFill="1" applyBorder="1" applyAlignment="1">
      <alignment horizontal="center"/>
    </xf>
    <xf numFmtId="0" fontId="4" fillId="6" borderId="16" xfId="3" applyFill="1" applyBorder="1" applyAlignment="1">
      <alignment horizontal="center"/>
    </xf>
    <xf numFmtId="0" fontId="4" fillId="6" borderId="17" xfId="3" applyFill="1" applyBorder="1" applyAlignment="1">
      <alignment horizontal="center"/>
    </xf>
    <xf numFmtId="0" fontId="24" fillId="21" borderId="18" xfId="3" applyFont="1" applyFill="1" applyBorder="1" applyAlignment="1">
      <alignment horizontal="center"/>
    </xf>
    <xf numFmtId="0" fontId="24" fillId="21" borderId="19" xfId="3" applyFont="1" applyFill="1" applyBorder="1" applyAlignment="1">
      <alignment horizontal="center"/>
    </xf>
    <xf numFmtId="0" fontId="24" fillId="21" borderId="20" xfId="3" applyFont="1" applyFill="1" applyBorder="1" applyAlignment="1">
      <alignment horizontal="center"/>
    </xf>
    <xf numFmtId="0" fontId="46" fillId="20" borderId="18" xfId="3" applyFont="1" applyFill="1" applyBorder="1" applyAlignment="1">
      <alignment horizontal="center"/>
    </xf>
    <xf numFmtId="0" fontId="46" fillId="20" borderId="19" xfId="3" applyFont="1" applyFill="1" applyBorder="1" applyAlignment="1">
      <alignment horizontal="center"/>
    </xf>
    <xf numFmtId="0" fontId="46" fillId="20" borderId="20" xfId="3" applyFont="1" applyFill="1" applyBorder="1" applyAlignment="1">
      <alignment horizontal="center"/>
    </xf>
    <xf numFmtId="0" fontId="0" fillId="27" borderId="0" xfId="0" applyFont="1" applyFill="1" applyAlignment="1">
      <alignment horizontal="center"/>
    </xf>
    <xf numFmtId="0" fontId="16" fillId="2" borderId="9" xfId="0" applyFont="1" applyFill="1" applyBorder="1" applyAlignment="1">
      <alignment horizontal="center" vertical="center" wrapText="1"/>
    </xf>
    <xf numFmtId="0" fontId="16" fillId="2" borderId="5" xfId="0" applyFont="1" applyFill="1" applyBorder="1" applyAlignment="1">
      <alignment horizontal="center" vertical="center" wrapText="1"/>
    </xf>
    <xf numFmtId="0" fontId="16" fillId="2" borderId="7" xfId="0" applyFont="1" applyFill="1" applyBorder="1" applyAlignment="1">
      <alignment horizontal="center" vertical="center" wrapText="1"/>
    </xf>
    <xf numFmtId="0" fontId="0" fillId="2" borderId="10" xfId="0" applyFill="1" applyBorder="1" applyAlignment="1">
      <alignment horizontal="center"/>
    </xf>
    <xf numFmtId="0" fontId="0" fillId="3" borderId="0" xfId="0" applyFill="1" applyAlignment="1">
      <alignment horizontal="center" vertical="top" wrapText="1"/>
    </xf>
    <xf numFmtId="0" fontId="0" fillId="0" borderId="0" xfId="0" applyAlignment="1">
      <alignment horizontal="left" vertical="top" wrapText="1"/>
    </xf>
    <xf numFmtId="0" fontId="2" fillId="1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0" fillId="27" borderId="25" xfId="0" applyFill="1" applyBorder="1" applyAlignment="1">
      <alignment horizontal="center"/>
    </xf>
    <xf numFmtId="0" fontId="0" fillId="27" borderId="0" xfId="0" applyFill="1" applyBorder="1" applyAlignment="1">
      <alignment horizontal="center"/>
    </xf>
    <xf numFmtId="0" fontId="0" fillId="27" borderId="4" xfId="0" applyFill="1" applyBorder="1" applyAlignment="1">
      <alignment horizontal="center"/>
    </xf>
    <xf numFmtId="0" fontId="2" fillId="0" borderId="25" xfId="0" applyFont="1" applyBorder="1" applyAlignment="1">
      <alignment horizontal="left" wrapText="1"/>
    </xf>
    <xf numFmtId="0" fontId="2" fillId="0" borderId="0" xfId="0" applyFont="1" applyBorder="1" applyAlignment="1">
      <alignment horizontal="left" wrapText="1"/>
    </xf>
    <xf numFmtId="0" fontId="2" fillId="0" borderId="4" xfId="0" applyFont="1" applyBorder="1" applyAlignment="1">
      <alignment horizontal="left" wrapText="1"/>
    </xf>
  </cellXfs>
  <cellStyles count="7">
    <cellStyle name="Comma" xfId="1" builtinId="3"/>
    <cellStyle name="Currency" xfId="2" builtinId="4"/>
    <cellStyle name="Hyperlink" xfId="4" builtinId="8"/>
    <cellStyle name="Normal" xfId="0" builtinId="0"/>
    <cellStyle name="Normal 3" xfId="3"/>
    <cellStyle name="Normal_Feb 18-18" xfId="6"/>
    <cellStyle name="Percent" xfId="5" builtinId="5"/>
  </cellStyles>
  <dxfs count="208"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theme="5"/>
        </patternFill>
      </fill>
      <border>
        <left style="dashDot">
          <color auto="1"/>
        </left>
        <right style="dashDot">
          <color auto="1"/>
        </right>
        <top style="dashDot">
          <color auto="1"/>
        </top>
        <bottom style="dashDot">
          <color auto="1"/>
        </bottom>
        <vertical/>
        <horizontal/>
      </border>
    </dxf>
    <dxf>
      <border>
        <left style="dashDotDot">
          <color auto="1"/>
        </left>
        <right style="dashDotDot">
          <color auto="1"/>
        </right>
        <top style="dashDotDot">
          <color auto="1"/>
        </top>
        <bottom style="dashDotDot">
          <color auto="1"/>
        </bottom>
        <vertical/>
        <horizontal/>
      </border>
    </dxf>
    <dxf>
      <fill>
        <patternFill>
          <bgColor theme="5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CC00"/>
      <color rgb="FFCC9900"/>
      <color rgb="FF000000"/>
      <color rgb="FF00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2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'COPY THIS TAB FORWARD'!$AM$5:$BJ$5</c:f>
              <c:numCache>
                <c:formatCode>_(* #,##0_);_(* \(#,##0\);_(* "-"??_);_(@_)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A1-4293-A225-0D9DC015B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'COPY THIS TAB FORWARD'!$AM$17:$BJ$17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8B-4B3A-8B9C-79ABD7FE97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25-22'!$AM$5:$BJ$5</c:f>
              <c:numCache>
                <c:formatCode>_(* #,##0_);_(* \(#,##0\);_(* "-"??_);_(@_)</c:formatCode>
                <c:ptCount val="24"/>
                <c:pt idx="0">
                  <c:v>13388</c:v>
                </c:pt>
                <c:pt idx="1">
                  <c:v>13315</c:v>
                </c:pt>
                <c:pt idx="2">
                  <c:v>13001</c:v>
                </c:pt>
                <c:pt idx="3">
                  <c:v>12890</c:v>
                </c:pt>
                <c:pt idx="4">
                  <c:v>13042</c:v>
                </c:pt>
                <c:pt idx="5">
                  <c:v>13508</c:v>
                </c:pt>
                <c:pt idx="6">
                  <c:v>14435</c:v>
                </c:pt>
                <c:pt idx="7">
                  <c:v>15070</c:v>
                </c:pt>
                <c:pt idx="8">
                  <c:v>12247</c:v>
                </c:pt>
                <c:pt idx="9">
                  <c:v>11693</c:v>
                </c:pt>
                <c:pt idx="10">
                  <c:v>12125</c:v>
                </c:pt>
                <c:pt idx="11">
                  <c:v>11466</c:v>
                </c:pt>
                <c:pt idx="12">
                  <c:v>11261</c:v>
                </c:pt>
                <c:pt idx="13">
                  <c:v>11439</c:v>
                </c:pt>
                <c:pt idx="14">
                  <c:v>11798</c:v>
                </c:pt>
                <c:pt idx="15">
                  <c:v>13148</c:v>
                </c:pt>
                <c:pt idx="16">
                  <c:v>14668</c:v>
                </c:pt>
                <c:pt idx="17">
                  <c:v>16582</c:v>
                </c:pt>
                <c:pt idx="18">
                  <c:v>17280</c:v>
                </c:pt>
                <c:pt idx="19">
                  <c:v>17413</c:v>
                </c:pt>
                <c:pt idx="20">
                  <c:v>17064</c:v>
                </c:pt>
                <c:pt idx="21">
                  <c:v>16404</c:v>
                </c:pt>
                <c:pt idx="22">
                  <c:v>15399</c:v>
                </c:pt>
                <c:pt idx="23">
                  <c:v>14399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0-4CA9-9332-F7C727EBB6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25-22'!$AM$17:$BJ$17</c:f>
              <c:numCache>
                <c:formatCode>#,##0</c:formatCode>
                <c:ptCount val="24"/>
                <c:pt idx="0">
                  <c:v>2919</c:v>
                </c:pt>
                <c:pt idx="1">
                  <c:v>2771</c:v>
                </c:pt>
                <c:pt idx="2">
                  <c:v>2764</c:v>
                </c:pt>
                <c:pt idx="3">
                  <c:v>2780</c:v>
                </c:pt>
                <c:pt idx="4">
                  <c:v>2700</c:v>
                </c:pt>
                <c:pt idx="5">
                  <c:v>2757</c:v>
                </c:pt>
                <c:pt idx="6">
                  <c:v>2879</c:v>
                </c:pt>
                <c:pt idx="7">
                  <c:v>2945</c:v>
                </c:pt>
                <c:pt idx="8">
                  <c:v>3010</c:v>
                </c:pt>
                <c:pt idx="9">
                  <c:v>2954</c:v>
                </c:pt>
                <c:pt idx="10">
                  <c:v>2915</c:v>
                </c:pt>
                <c:pt idx="11">
                  <c:v>2899</c:v>
                </c:pt>
                <c:pt idx="12">
                  <c:v>2927</c:v>
                </c:pt>
                <c:pt idx="13">
                  <c:v>2885</c:v>
                </c:pt>
                <c:pt idx="14">
                  <c:v>2875</c:v>
                </c:pt>
                <c:pt idx="15">
                  <c:v>2983</c:v>
                </c:pt>
                <c:pt idx="16">
                  <c:v>3152</c:v>
                </c:pt>
                <c:pt idx="17">
                  <c:v>3453</c:v>
                </c:pt>
                <c:pt idx="18">
                  <c:v>3548</c:v>
                </c:pt>
                <c:pt idx="19">
                  <c:v>3571</c:v>
                </c:pt>
                <c:pt idx="20">
                  <c:v>3464</c:v>
                </c:pt>
                <c:pt idx="21">
                  <c:v>3299</c:v>
                </c:pt>
                <c:pt idx="22">
                  <c:v>3165</c:v>
                </c:pt>
                <c:pt idx="23">
                  <c:v>3032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45-4CCB-B6CC-0E63030BB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24"/>
              <c:pt idx="0">
                <c:v>15188</c:v>
              </c:pt>
              <c:pt idx="1">
                <c:v>14604</c:v>
              </c:pt>
              <c:pt idx="2">
                <c:v>14099</c:v>
              </c:pt>
              <c:pt idx="3">
                <c:v>14073</c:v>
              </c:pt>
              <c:pt idx="4">
                <c:v>14221</c:v>
              </c:pt>
              <c:pt idx="5">
                <c:v>14725</c:v>
              </c:pt>
              <c:pt idx="6">
                <c:v>15700</c:v>
              </c:pt>
              <c:pt idx="7">
                <c:v>16709</c:v>
              </c:pt>
              <c:pt idx="8">
                <c:v>15215</c:v>
              </c:pt>
              <c:pt idx="9">
                <c:v>15377</c:v>
              </c:pt>
              <c:pt idx="10">
                <c:v>15167</c:v>
              </c:pt>
              <c:pt idx="11">
                <c:v>15827</c:v>
              </c:pt>
              <c:pt idx="12">
                <c:v>15206</c:v>
              </c:pt>
              <c:pt idx="13">
                <c:v>14389</c:v>
              </c:pt>
              <c:pt idx="14">
                <c:v>14791</c:v>
              </c:pt>
              <c:pt idx="15">
                <c:v>15674</c:v>
              </c:pt>
              <c:pt idx="16">
                <c:v>16451</c:v>
              </c:pt>
              <c:pt idx="17">
                <c:v>18260</c:v>
              </c:pt>
              <c:pt idx="18">
                <c:v>18311</c:v>
              </c:pt>
              <c:pt idx="19">
                <c:v>18406</c:v>
              </c:pt>
              <c:pt idx="20">
                <c:v>17442</c:v>
              </c:pt>
              <c:pt idx="21">
                <c:v>16286</c:v>
              </c:pt>
              <c:pt idx="22">
                <c:v>15184</c:v>
              </c:pt>
              <c:pt idx="23">
                <c:v>14062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B77-4F3D-B275-08FE2F107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24"/>
              <c:pt idx="0">
                <c:v>3281</c:v>
              </c:pt>
              <c:pt idx="1">
                <c:v>3131</c:v>
              </c:pt>
              <c:pt idx="2">
                <c:v>2994</c:v>
              </c:pt>
              <c:pt idx="3">
                <c:v>2945</c:v>
              </c:pt>
              <c:pt idx="4">
                <c:v>2961</c:v>
              </c:pt>
              <c:pt idx="5">
                <c:v>3015</c:v>
              </c:pt>
              <c:pt idx="6">
                <c:v>3158</c:v>
              </c:pt>
              <c:pt idx="7">
                <c:v>3386</c:v>
              </c:pt>
              <c:pt idx="8">
                <c:v>3454</c:v>
              </c:pt>
              <c:pt idx="9">
                <c:v>3454</c:v>
              </c:pt>
              <c:pt idx="10">
                <c:v>3344</c:v>
              </c:pt>
              <c:pt idx="11">
                <c:v>3353</c:v>
              </c:pt>
              <c:pt idx="12">
                <c:v>3254</c:v>
              </c:pt>
              <c:pt idx="13">
                <c:v>3165</c:v>
              </c:pt>
              <c:pt idx="14">
                <c:v>3272</c:v>
              </c:pt>
              <c:pt idx="15">
                <c:v>3381</c:v>
              </c:pt>
              <c:pt idx="16">
                <c:v>3628</c:v>
              </c:pt>
              <c:pt idx="17">
                <c:v>3894</c:v>
              </c:pt>
              <c:pt idx="18">
                <c:v>3930</c:v>
              </c:pt>
              <c:pt idx="19">
                <c:v>3818</c:v>
              </c:pt>
              <c:pt idx="20">
                <c:v>3680</c:v>
              </c:pt>
              <c:pt idx="21">
                <c:v>3373</c:v>
              </c:pt>
              <c:pt idx="22">
                <c:v>3116</c:v>
              </c:pt>
              <c:pt idx="23">
                <c:v>3062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CC9-438A-B560-9A52733C76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24"/>
              <c:pt idx="0">
                <c:v>17804</c:v>
              </c:pt>
              <c:pt idx="1">
                <c:v>16961</c:v>
              </c:pt>
              <c:pt idx="2">
                <c:v>16298</c:v>
              </c:pt>
              <c:pt idx="3">
                <c:v>16189</c:v>
              </c:pt>
              <c:pt idx="4">
                <c:v>15981</c:v>
              </c:pt>
              <c:pt idx="5">
                <c:v>16180</c:v>
              </c:pt>
              <c:pt idx="6">
                <c:v>17074</c:v>
              </c:pt>
              <c:pt idx="7">
                <c:v>17454</c:v>
              </c:pt>
              <c:pt idx="8">
                <c:v>16724</c:v>
              </c:pt>
              <c:pt idx="9">
                <c:v>16775</c:v>
              </c:pt>
              <c:pt idx="10">
                <c:v>15467</c:v>
              </c:pt>
              <c:pt idx="11">
                <c:v>14387</c:v>
              </c:pt>
              <c:pt idx="12">
                <c:v>14287</c:v>
              </c:pt>
              <c:pt idx="13">
                <c:v>14266</c:v>
              </c:pt>
              <c:pt idx="14">
                <c:v>15280</c:v>
              </c:pt>
              <c:pt idx="15">
                <c:v>17275</c:v>
              </c:pt>
              <c:pt idx="16">
                <c:v>18990</c:v>
              </c:pt>
              <c:pt idx="17">
                <c:v>21262</c:v>
              </c:pt>
              <c:pt idx="18">
                <c:v>21788</c:v>
              </c:pt>
              <c:pt idx="19">
                <c:v>21648</c:v>
              </c:pt>
              <c:pt idx="20">
                <c:v>20718</c:v>
              </c:pt>
              <c:pt idx="21">
                <c:v>19247</c:v>
              </c:pt>
              <c:pt idx="22">
                <c:v>17599</c:v>
              </c:pt>
              <c:pt idx="23">
                <c:v>16158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895-40CB-AFCF-3193D1B2C4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24"/>
              <c:pt idx="0">
                <c:v>3785</c:v>
              </c:pt>
              <c:pt idx="1">
                <c:v>3570</c:v>
              </c:pt>
              <c:pt idx="2">
                <c:v>3348</c:v>
              </c:pt>
              <c:pt idx="3">
                <c:v>3321</c:v>
              </c:pt>
              <c:pt idx="4">
                <c:v>3289</c:v>
              </c:pt>
              <c:pt idx="5">
                <c:v>3348</c:v>
              </c:pt>
              <c:pt idx="6">
                <c:v>3553</c:v>
              </c:pt>
              <c:pt idx="7">
                <c:v>3881</c:v>
              </c:pt>
              <c:pt idx="8">
                <c:v>3953</c:v>
              </c:pt>
              <c:pt idx="9">
                <c:v>3840</c:v>
              </c:pt>
              <c:pt idx="10">
                <c:v>3627</c:v>
              </c:pt>
              <c:pt idx="11">
                <c:v>3511</c:v>
              </c:pt>
              <c:pt idx="12">
                <c:v>3493</c:v>
              </c:pt>
              <c:pt idx="13">
                <c:v>3447</c:v>
              </c:pt>
              <c:pt idx="14">
                <c:v>3481</c:v>
              </c:pt>
              <c:pt idx="15">
                <c:v>3763</c:v>
              </c:pt>
              <c:pt idx="16">
                <c:v>4102</c:v>
              </c:pt>
              <c:pt idx="17">
                <c:v>4595</c:v>
              </c:pt>
              <c:pt idx="18">
                <c:v>4745</c:v>
              </c:pt>
              <c:pt idx="19">
                <c:v>4679</c:v>
              </c:pt>
              <c:pt idx="20">
                <c:v>4549</c:v>
              </c:pt>
              <c:pt idx="21">
                <c:v>4316</c:v>
              </c:pt>
              <c:pt idx="22">
                <c:v>3919</c:v>
              </c:pt>
              <c:pt idx="23">
                <c:v>3541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7AD1-4724-9603-9F53B7485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24"/>
              <c:pt idx="0">
                <c:v>16939</c:v>
              </c:pt>
              <c:pt idx="1">
                <c:v>16138</c:v>
              </c:pt>
              <c:pt idx="2">
                <c:v>15484</c:v>
              </c:pt>
              <c:pt idx="3">
                <c:v>15243</c:v>
              </c:pt>
              <c:pt idx="4">
                <c:v>15097</c:v>
              </c:pt>
              <c:pt idx="5">
                <c:v>15328</c:v>
              </c:pt>
              <c:pt idx="6">
                <c:v>16245</c:v>
              </c:pt>
              <c:pt idx="7">
                <c:v>17533</c:v>
              </c:pt>
              <c:pt idx="8">
                <c:v>18272</c:v>
              </c:pt>
              <c:pt idx="9">
                <c:v>18498</c:v>
              </c:pt>
              <c:pt idx="10">
                <c:v>15124</c:v>
              </c:pt>
              <c:pt idx="11">
                <c:v>14941</c:v>
              </c:pt>
              <c:pt idx="12">
                <c:v>15788</c:v>
              </c:pt>
              <c:pt idx="13">
                <c:v>17087</c:v>
              </c:pt>
              <c:pt idx="14">
                <c:v>15081</c:v>
              </c:pt>
              <c:pt idx="15">
                <c:v>19382</c:v>
              </c:pt>
              <c:pt idx="16">
                <c:v>20916</c:v>
              </c:pt>
              <c:pt idx="17">
                <c:v>23595</c:v>
              </c:pt>
              <c:pt idx="18">
                <c:v>24207</c:v>
              </c:pt>
              <c:pt idx="19">
                <c:v>23925</c:v>
              </c:pt>
              <c:pt idx="20">
                <c:v>23267</c:v>
              </c:pt>
              <c:pt idx="21">
                <c:v>22272</c:v>
              </c:pt>
              <c:pt idx="22">
                <c:v>20633</c:v>
              </c:pt>
              <c:pt idx="23">
                <c:v>19002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735-4ECC-9457-38B71D6557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Lit>
              <c:formatCode>General</c:formatCode>
              <c:ptCount val="24"/>
              <c:pt idx="0">
                <c:v>3685</c:v>
              </c:pt>
              <c:pt idx="1">
                <c:v>3486</c:v>
              </c:pt>
              <c:pt idx="2">
                <c:v>3276</c:v>
              </c:pt>
              <c:pt idx="3">
                <c:v>3203</c:v>
              </c:pt>
              <c:pt idx="4">
                <c:v>3200</c:v>
              </c:pt>
              <c:pt idx="5">
                <c:v>3232</c:v>
              </c:pt>
              <c:pt idx="6">
                <c:v>3372</c:v>
              </c:pt>
              <c:pt idx="7">
                <c:v>3613</c:v>
              </c:pt>
              <c:pt idx="8">
                <c:v>3788</c:v>
              </c:pt>
              <c:pt idx="9">
                <c:v>3905</c:v>
              </c:pt>
              <c:pt idx="10">
                <c:v>4074</c:v>
              </c:pt>
              <c:pt idx="11">
                <c:v>3959</c:v>
              </c:pt>
              <c:pt idx="12">
                <c:v>3912</c:v>
              </c:pt>
              <c:pt idx="13">
                <c:v>3906</c:v>
              </c:pt>
              <c:pt idx="14">
                <c:v>3992</c:v>
              </c:pt>
              <c:pt idx="15">
                <c:v>4234</c:v>
              </c:pt>
              <c:pt idx="16">
                <c:v>4638</c:v>
              </c:pt>
              <c:pt idx="17">
                <c:v>5208</c:v>
              </c:pt>
              <c:pt idx="18">
                <c:v>5379</c:v>
              </c:pt>
              <c:pt idx="19">
                <c:v>5232</c:v>
              </c:pt>
              <c:pt idx="20">
                <c:v>5169</c:v>
              </c:pt>
              <c:pt idx="21">
                <c:v>4968</c:v>
              </c:pt>
              <c:pt idx="22">
                <c:v>4569</c:v>
              </c:pt>
              <c:pt idx="23">
                <c:v>4100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34C-4238-B2D6-0FA3B28AA7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21-22'!$AM$5:$BJ$5</c:f>
              <c:numCache>
                <c:formatCode>_(* #,##0_);_(* \(#,##0\);_(* "-"??_);_(@_)</c:formatCode>
                <c:ptCount val="24"/>
                <c:pt idx="0">
                  <c:v>13486</c:v>
                </c:pt>
                <c:pt idx="1">
                  <c:v>13122</c:v>
                </c:pt>
                <c:pt idx="2">
                  <c:v>12755</c:v>
                </c:pt>
                <c:pt idx="3">
                  <c:v>12722</c:v>
                </c:pt>
                <c:pt idx="4">
                  <c:v>12825</c:v>
                </c:pt>
                <c:pt idx="5">
                  <c:v>13277</c:v>
                </c:pt>
                <c:pt idx="6">
                  <c:v>14193</c:v>
                </c:pt>
                <c:pt idx="7">
                  <c:v>14609</c:v>
                </c:pt>
                <c:pt idx="8">
                  <c:v>12648</c:v>
                </c:pt>
                <c:pt idx="9">
                  <c:v>13272</c:v>
                </c:pt>
                <c:pt idx="10">
                  <c:v>12795</c:v>
                </c:pt>
                <c:pt idx="11">
                  <c:v>11981</c:v>
                </c:pt>
                <c:pt idx="12">
                  <c:v>11975</c:v>
                </c:pt>
                <c:pt idx="13">
                  <c:v>12490</c:v>
                </c:pt>
                <c:pt idx="14">
                  <c:v>13051</c:v>
                </c:pt>
                <c:pt idx="15">
                  <c:v>14844</c:v>
                </c:pt>
                <c:pt idx="16">
                  <c:v>17435</c:v>
                </c:pt>
                <c:pt idx="17">
                  <c:v>20110</c:v>
                </c:pt>
                <c:pt idx="18">
                  <c:v>20923</c:v>
                </c:pt>
                <c:pt idx="19">
                  <c:v>21173</c:v>
                </c:pt>
                <c:pt idx="20">
                  <c:v>21128</c:v>
                </c:pt>
                <c:pt idx="21">
                  <c:v>20588</c:v>
                </c:pt>
                <c:pt idx="22">
                  <c:v>19595</c:v>
                </c:pt>
                <c:pt idx="23">
                  <c:v>18139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37-46C2-9084-4CBD3AAA7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21-22'!$AM$17:$BJ$17</c:f>
              <c:numCache>
                <c:formatCode>#,##0</c:formatCode>
                <c:ptCount val="24"/>
                <c:pt idx="0">
                  <c:v>2883</c:v>
                </c:pt>
                <c:pt idx="1">
                  <c:v>2780</c:v>
                </c:pt>
                <c:pt idx="2">
                  <c:v>2703</c:v>
                </c:pt>
                <c:pt idx="3">
                  <c:v>2701</c:v>
                </c:pt>
                <c:pt idx="4">
                  <c:v>2702</c:v>
                </c:pt>
                <c:pt idx="5">
                  <c:v>2753</c:v>
                </c:pt>
                <c:pt idx="6">
                  <c:v>2886</c:v>
                </c:pt>
                <c:pt idx="7">
                  <c:v>3022</c:v>
                </c:pt>
                <c:pt idx="8">
                  <c:v>3043</c:v>
                </c:pt>
                <c:pt idx="9">
                  <c:v>3067</c:v>
                </c:pt>
                <c:pt idx="10">
                  <c:v>3098</c:v>
                </c:pt>
                <c:pt idx="11">
                  <c:v>3083</c:v>
                </c:pt>
                <c:pt idx="12">
                  <c:v>3132</c:v>
                </c:pt>
                <c:pt idx="13">
                  <c:v>3148</c:v>
                </c:pt>
                <c:pt idx="14">
                  <c:v>3234</c:v>
                </c:pt>
                <c:pt idx="15">
                  <c:v>3407</c:v>
                </c:pt>
                <c:pt idx="16">
                  <c:v>3683</c:v>
                </c:pt>
                <c:pt idx="17">
                  <c:v>4248</c:v>
                </c:pt>
                <c:pt idx="18">
                  <c:v>4494</c:v>
                </c:pt>
                <c:pt idx="19">
                  <c:v>4557</c:v>
                </c:pt>
                <c:pt idx="20">
                  <c:v>4584</c:v>
                </c:pt>
                <c:pt idx="21">
                  <c:v>4501</c:v>
                </c:pt>
                <c:pt idx="22">
                  <c:v>4260</c:v>
                </c:pt>
                <c:pt idx="23">
                  <c:v>3892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B-4D24-B351-07B1490366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20-22'!$AM$5:$BJ$5</c:f>
              <c:numCache>
                <c:formatCode>_(* #,##0_);_(* \(#,##0\);_(* "-"??_);_(@_)</c:formatCode>
                <c:ptCount val="24"/>
                <c:pt idx="0">
                  <c:v>15975</c:v>
                </c:pt>
                <c:pt idx="1">
                  <c:v>15687</c:v>
                </c:pt>
                <c:pt idx="2">
                  <c:v>15516</c:v>
                </c:pt>
                <c:pt idx="3">
                  <c:v>15561</c:v>
                </c:pt>
                <c:pt idx="4">
                  <c:v>15870</c:v>
                </c:pt>
                <c:pt idx="5">
                  <c:v>16110</c:v>
                </c:pt>
                <c:pt idx="6">
                  <c:v>17112</c:v>
                </c:pt>
                <c:pt idx="7">
                  <c:v>17408</c:v>
                </c:pt>
                <c:pt idx="8">
                  <c:v>15576</c:v>
                </c:pt>
                <c:pt idx="9">
                  <c:v>15289</c:v>
                </c:pt>
                <c:pt idx="10">
                  <c:v>14247</c:v>
                </c:pt>
                <c:pt idx="11">
                  <c:v>13365</c:v>
                </c:pt>
                <c:pt idx="12">
                  <c:v>12737</c:v>
                </c:pt>
                <c:pt idx="13">
                  <c:v>12627</c:v>
                </c:pt>
                <c:pt idx="14">
                  <c:v>12233</c:v>
                </c:pt>
                <c:pt idx="15">
                  <c:v>13511</c:v>
                </c:pt>
                <c:pt idx="16">
                  <c:v>15218</c:v>
                </c:pt>
                <c:pt idx="17">
                  <c:v>17170</c:v>
                </c:pt>
                <c:pt idx="18">
                  <c:v>18060</c:v>
                </c:pt>
                <c:pt idx="19">
                  <c:v>18024</c:v>
                </c:pt>
                <c:pt idx="20">
                  <c:v>17585</c:v>
                </c:pt>
                <c:pt idx="21">
                  <c:v>17056</c:v>
                </c:pt>
                <c:pt idx="22">
                  <c:v>16042</c:v>
                </c:pt>
                <c:pt idx="23">
                  <c:v>15080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B-4069-AC9F-8407A134F7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20-22'!$AM$17:$BJ$17</c:f>
              <c:numCache>
                <c:formatCode>#,##0</c:formatCode>
                <c:ptCount val="24"/>
                <c:pt idx="0">
                  <c:v>3151</c:v>
                </c:pt>
                <c:pt idx="1">
                  <c:v>3027</c:v>
                </c:pt>
                <c:pt idx="2">
                  <c:v>2993</c:v>
                </c:pt>
                <c:pt idx="3">
                  <c:v>2954</c:v>
                </c:pt>
                <c:pt idx="4">
                  <c:v>3018</c:v>
                </c:pt>
                <c:pt idx="5">
                  <c:v>3069</c:v>
                </c:pt>
                <c:pt idx="6">
                  <c:v>3230</c:v>
                </c:pt>
                <c:pt idx="7">
                  <c:v>3316</c:v>
                </c:pt>
                <c:pt idx="8">
                  <c:v>3297</c:v>
                </c:pt>
                <c:pt idx="9">
                  <c:v>3256</c:v>
                </c:pt>
                <c:pt idx="10">
                  <c:v>3169</c:v>
                </c:pt>
                <c:pt idx="11">
                  <c:v>3041</c:v>
                </c:pt>
                <c:pt idx="12">
                  <c:v>2994</c:v>
                </c:pt>
                <c:pt idx="13">
                  <c:v>2929</c:v>
                </c:pt>
                <c:pt idx="14">
                  <c:v>2959</c:v>
                </c:pt>
                <c:pt idx="15">
                  <c:v>3081</c:v>
                </c:pt>
                <c:pt idx="16">
                  <c:v>3367</c:v>
                </c:pt>
                <c:pt idx="17">
                  <c:v>3699</c:v>
                </c:pt>
                <c:pt idx="18">
                  <c:v>3777</c:v>
                </c:pt>
                <c:pt idx="19">
                  <c:v>3696</c:v>
                </c:pt>
                <c:pt idx="20">
                  <c:v>3616</c:v>
                </c:pt>
                <c:pt idx="21">
                  <c:v>3466</c:v>
                </c:pt>
                <c:pt idx="22">
                  <c:v>3237</c:v>
                </c:pt>
                <c:pt idx="23">
                  <c:v>3100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1D-4644-9147-51A76620DE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19-22'!$AM$5:$BJ$5</c:f>
              <c:numCache>
                <c:formatCode>_(* #,##0_);_(* \(#,##0\);_(* "-"??_);_(@_)</c:formatCode>
                <c:ptCount val="24"/>
                <c:pt idx="0">
                  <c:v>15975</c:v>
                </c:pt>
                <c:pt idx="1">
                  <c:v>15687</c:v>
                </c:pt>
                <c:pt idx="2">
                  <c:v>15516</c:v>
                </c:pt>
                <c:pt idx="3">
                  <c:v>15561</c:v>
                </c:pt>
                <c:pt idx="4">
                  <c:v>15870</c:v>
                </c:pt>
                <c:pt idx="5">
                  <c:v>16110</c:v>
                </c:pt>
                <c:pt idx="6">
                  <c:v>17112</c:v>
                </c:pt>
                <c:pt idx="7">
                  <c:v>17408</c:v>
                </c:pt>
                <c:pt idx="8">
                  <c:v>15576</c:v>
                </c:pt>
                <c:pt idx="9">
                  <c:v>15289</c:v>
                </c:pt>
                <c:pt idx="10">
                  <c:v>14247</c:v>
                </c:pt>
                <c:pt idx="11">
                  <c:v>13365</c:v>
                </c:pt>
                <c:pt idx="12">
                  <c:v>12737</c:v>
                </c:pt>
                <c:pt idx="13">
                  <c:v>12627</c:v>
                </c:pt>
                <c:pt idx="14">
                  <c:v>12233</c:v>
                </c:pt>
                <c:pt idx="15">
                  <c:v>13511</c:v>
                </c:pt>
                <c:pt idx="16">
                  <c:v>15218</c:v>
                </c:pt>
                <c:pt idx="17">
                  <c:v>17170</c:v>
                </c:pt>
                <c:pt idx="18">
                  <c:v>18060</c:v>
                </c:pt>
                <c:pt idx="19">
                  <c:v>18024</c:v>
                </c:pt>
                <c:pt idx="20">
                  <c:v>17585</c:v>
                </c:pt>
                <c:pt idx="21">
                  <c:v>17056</c:v>
                </c:pt>
                <c:pt idx="22">
                  <c:v>16042</c:v>
                </c:pt>
                <c:pt idx="23">
                  <c:v>15080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9B-4AAF-96CE-4FA87D154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19-22'!$AM$17:$BJ$17</c:f>
              <c:numCache>
                <c:formatCode>#,##0</c:formatCode>
                <c:ptCount val="24"/>
                <c:pt idx="0">
                  <c:v>3151</c:v>
                </c:pt>
                <c:pt idx="1">
                  <c:v>3027</c:v>
                </c:pt>
                <c:pt idx="2">
                  <c:v>2993</c:v>
                </c:pt>
                <c:pt idx="3">
                  <c:v>2954</c:v>
                </c:pt>
                <c:pt idx="4">
                  <c:v>3018</c:v>
                </c:pt>
                <c:pt idx="5">
                  <c:v>3069</c:v>
                </c:pt>
                <c:pt idx="6">
                  <c:v>3230</c:v>
                </c:pt>
                <c:pt idx="7">
                  <c:v>3316</c:v>
                </c:pt>
                <c:pt idx="8">
                  <c:v>3297</c:v>
                </c:pt>
                <c:pt idx="9">
                  <c:v>3256</c:v>
                </c:pt>
                <c:pt idx="10">
                  <c:v>3169</c:v>
                </c:pt>
                <c:pt idx="11">
                  <c:v>3041</c:v>
                </c:pt>
                <c:pt idx="12">
                  <c:v>2994</c:v>
                </c:pt>
                <c:pt idx="13">
                  <c:v>2929</c:v>
                </c:pt>
                <c:pt idx="14">
                  <c:v>2959</c:v>
                </c:pt>
                <c:pt idx="15">
                  <c:v>3081</c:v>
                </c:pt>
                <c:pt idx="16">
                  <c:v>3367</c:v>
                </c:pt>
                <c:pt idx="17">
                  <c:v>3699</c:v>
                </c:pt>
                <c:pt idx="18">
                  <c:v>3777</c:v>
                </c:pt>
                <c:pt idx="19">
                  <c:v>3696</c:v>
                </c:pt>
                <c:pt idx="20">
                  <c:v>3616</c:v>
                </c:pt>
                <c:pt idx="21">
                  <c:v>3466</c:v>
                </c:pt>
                <c:pt idx="22">
                  <c:v>3237</c:v>
                </c:pt>
                <c:pt idx="23">
                  <c:v>3100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63-4BAC-A698-BC0BA6BF7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18-22'!$AM$5:$BJ$5</c:f>
              <c:numCache>
                <c:formatCode>_(* #,##0_);_(* \(#,##0\);_(* "-"??_);_(@_)</c:formatCode>
                <c:ptCount val="24"/>
                <c:pt idx="0">
                  <c:v>14872</c:v>
                </c:pt>
                <c:pt idx="1">
                  <c:v>14715</c:v>
                </c:pt>
                <c:pt idx="2">
                  <c:v>14768</c:v>
                </c:pt>
                <c:pt idx="3">
                  <c:v>14641</c:v>
                </c:pt>
                <c:pt idx="4">
                  <c:v>15015</c:v>
                </c:pt>
                <c:pt idx="5">
                  <c:v>15340</c:v>
                </c:pt>
                <c:pt idx="6">
                  <c:v>16357</c:v>
                </c:pt>
                <c:pt idx="7">
                  <c:v>17147</c:v>
                </c:pt>
                <c:pt idx="8">
                  <c:v>17540</c:v>
                </c:pt>
                <c:pt idx="9">
                  <c:v>16961</c:v>
                </c:pt>
                <c:pt idx="10">
                  <c:v>16511</c:v>
                </c:pt>
                <c:pt idx="11">
                  <c:v>16082</c:v>
                </c:pt>
                <c:pt idx="12">
                  <c:v>16714</c:v>
                </c:pt>
                <c:pt idx="13">
                  <c:v>17326</c:v>
                </c:pt>
                <c:pt idx="14">
                  <c:v>18219</c:v>
                </c:pt>
                <c:pt idx="15">
                  <c:v>18900</c:v>
                </c:pt>
                <c:pt idx="16">
                  <c:v>19950</c:v>
                </c:pt>
                <c:pt idx="17">
                  <c:v>20778</c:v>
                </c:pt>
                <c:pt idx="18">
                  <c:v>21352</c:v>
                </c:pt>
                <c:pt idx="19">
                  <c:v>21125</c:v>
                </c:pt>
                <c:pt idx="20">
                  <c:v>19855</c:v>
                </c:pt>
                <c:pt idx="21">
                  <c:v>18820</c:v>
                </c:pt>
                <c:pt idx="22">
                  <c:v>17686</c:v>
                </c:pt>
                <c:pt idx="23">
                  <c:v>16377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78-457E-989A-EBC490499A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18-22'!$AM$17:$BJ$17</c:f>
              <c:numCache>
                <c:formatCode>#,##0</c:formatCode>
                <c:ptCount val="24"/>
                <c:pt idx="0">
                  <c:v>4434</c:v>
                </c:pt>
                <c:pt idx="1">
                  <c:v>4156</c:v>
                </c:pt>
                <c:pt idx="2">
                  <c:v>4075</c:v>
                </c:pt>
                <c:pt idx="3">
                  <c:v>3947</c:v>
                </c:pt>
                <c:pt idx="4">
                  <c:v>3933</c:v>
                </c:pt>
                <c:pt idx="5">
                  <c:v>3998</c:v>
                </c:pt>
                <c:pt idx="6">
                  <c:v>4225</c:v>
                </c:pt>
                <c:pt idx="7">
                  <c:v>4585</c:v>
                </c:pt>
                <c:pt idx="8">
                  <c:v>4712</c:v>
                </c:pt>
                <c:pt idx="9">
                  <c:v>4627</c:v>
                </c:pt>
                <c:pt idx="10">
                  <c:v>4349</c:v>
                </c:pt>
                <c:pt idx="11">
                  <c:v>4144</c:v>
                </c:pt>
                <c:pt idx="12">
                  <c:v>4189</c:v>
                </c:pt>
                <c:pt idx="13">
                  <c:v>4041</c:v>
                </c:pt>
                <c:pt idx="14">
                  <c:v>4195</c:v>
                </c:pt>
                <c:pt idx="15">
                  <c:v>4384</c:v>
                </c:pt>
                <c:pt idx="16">
                  <c:v>4791</c:v>
                </c:pt>
                <c:pt idx="17">
                  <c:v>5421</c:v>
                </c:pt>
                <c:pt idx="18">
                  <c:v>5490</c:v>
                </c:pt>
                <c:pt idx="19">
                  <c:v>5421</c:v>
                </c:pt>
                <c:pt idx="20">
                  <c:v>5327</c:v>
                </c:pt>
                <c:pt idx="21">
                  <c:v>5050</c:v>
                </c:pt>
                <c:pt idx="22">
                  <c:v>4598</c:v>
                </c:pt>
                <c:pt idx="23">
                  <c:v>4156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7-4FDC-8E73-559227C1A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17-22'!$AM$5:$BJ$5</c:f>
              <c:numCache>
                <c:formatCode>_(* #,##0_);_(* \(#,##0\);_(* "-"??_);_(@_)</c:formatCode>
                <c:ptCount val="24"/>
                <c:pt idx="0">
                  <c:v>14404</c:v>
                </c:pt>
                <c:pt idx="1">
                  <c:v>13894</c:v>
                </c:pt>
                <c:pt idx="2">
                  <c:v>13585</c:v>
                </c:pt>
                <c:pt idx="3">
                  <c:v>13458</c:v>
                </c:pt>
                <c:pt idx="4">
                  <c:v>14004</c:v>
                </c:pt>
                <c:pt idx="5">
                  <c:v>14391</c:v>
                </c:pt>
                <c:pt idx="6">
                  <c:v>15460</c:v>
                </c:pt>
                <c:pt idx="7">
                  <c:v>16352</c:v>
                </c:pt>
                <c:pt idx="8">
                  <c:v>16200</c:v>
                </c:pt>
                <c:pt idx="9">
                  <c:v>15297</c:v>
                </c:pt>
                <c:pt idx="10">
                  <c:v>14561</c:v>
                </c:pt>
                <c:pt idx="11">
                  <c:v>13820</c:v>
                </c:pt>
                <c:pt idx="12">
                  <c:v>13102</c:v>
                </c:pt>
                <c:pt idx="13">
                  <c:v>12910</c:v>
                </c:pt>
                <c:pt idx="14">
                  <c:v>13143</c:v>
                </c:pt>
                <c:pt idx="15">
                  <c:v>14371</c:v>
                </c:pt>
                <c:pt idx="16">
                  <c:v>15814</c:v>
                </c:pt>
                <c:pt idx="17">
                  <c:v>17663</c:v>
                </c:pt>
                <c:pt idx="18">
                  <c:v>18450</c:v>
                </c:pt>
                <c:pt idx="19">
                  <c:v>18476</c:v>
                </c:pt>
                <c:pt idx="20">
                  <c:v>18067</c:v>
                </c:pt>
                <c:pt idx="21">
                  <c:v>17266</c:v>
                </c:pt>
                <c:pt idx="22">
                  <c:v>16469</c:v>
                </c:pt>
                <c:pt idx="23">
                  <c:v>15033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CD-4678-AD9D-B664164C49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17-22'!$AM$17:$BJ$17</c:f>
              <c:numCache>
                <c:formatCode>#,##0</c:formatCode>
                <c:ptCount val="24"/>
                <c:pt idx="0">
                  <c:v>4454</c:v>
                </c:pt>
                <c:pt idx="1">
                  <c:v>4179</c:v>
                </c:pt>
                <c:pt idx="2">
                  <c:v>4108</c:v>
                </c:pt>
                <c:pt idx="3">
                  <c:v>3923</c:v>
                </c:pt>
                <c:pt idx="4">
                  <c:v>3877</c:v>
                </c:pt>
                <c:pt idx="5">
                  <c:v>3965</c:v>
                </c:pt>
                <c:pt idx="6">
                  <c:v>4241</c:v>
                </c:pt>
                <c:pt idx="7">
                  <c:v>4517</c:v>
                </c:pt>
                <c:pt idx="8">
                  <c:v>4522</c:v>
                </c:pt>
                <c:pt idx="9">
                  <c:v>4483</c:v>
                </c:pt>
                <c:pt idx="10">
                  <c:v>4337</c:v>
                </c:pt>
                <c:pt idx="11">
                  <c:v>4181</c:v>
                </c:pt>
                <c:pt idx="12">
                  <c:v>4125</c:v>
                </c:pt>
                <c:pt idx="13">
                  <c:v>4215</c:v>
                </c:pt>
                <c:pt idx="14">
                  <c:v>4450</c:v>
                </c:pt>
                <c:pt idx="15">
                  <c:v>4645</c:v>
                </c:pt>
                <c:pt idx="16">
                  <c:v>5179</c:v>
                </c:pt>
                <c:pt idx="17">
                  <c:v>6032</c:v>
                </c:pt>
                <c:pt idx="18">
                  <c:v>6297</c:v>
                </c:pt>
                <c:pt idx="19">
                  <c:v>6252</c:v>
                </c:pt>
                <c:pt idx="20">
                  <c:v>6158</c:v>
                </c:pt>
                <c:pt idx="21">
                  <c:v>5911</c:v>
                </c:pt>
                <c:pt idx="22">
                  <c:v>5449</c:v>
                </c:pt>
                <c:pt idx="23">
                  <c:v>4908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E8-4DCB-A17B-1C7870490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16-22'!$AM$5:$BJ$5</c:f>
              <c:numCache>
                <c:formatCode>_(* #,##0_);_(* \(#,##0\);_(* "-"??_);_(@_)</c:formatCode>
                <c:ptCount val="24"/>
                <c:pt idx="0">
                  <c:v>15719</c:v>
                </c:pt>
                <c:pt idx="1">
                  <c:v>14900</c:v>
                </c:pt>
                <c:pt idx="2">
                  <c:v>14533</c:v>
                </c:pt>
                <c:pt idx="3">
                  <c:v>14150</c:v>
                </c:pt>
                <c:pt idx="4">
                  <c:v>14496</c:v>
                </c:pt>
                <c:pt idx="5">
                  <c:v>14677</c:v>
                </c:pt>
                <c:pt idx="6">
                  <c:v>15638</c:v>
                </c:pt>
                <c:pt idx="7">
                  <c:v>16825</c:v>
                </c:pt>
                <c:pt idx="8">
                  <c:v>16982</c:v>
                </c:pt>
                <c:pt idx="9">
                  <c:v>16246</c:v>
                </c:pt>
                <c:pt idx="10">
                  <c:v>14707</c:v>
                </c:pt>
                <c:pt idx="11">
                  <c:v>14180</c:v>
                </c:pt>
                <c:pt idx="12">
                  <c:v>13798</c:v>
                </c:pt>
                <c:pt idx="13">
                  <c:v>13641</c:v>
                </c:pt>
                <c:pt idx="14">
                  <c:v>14068</c:v>
                </c:pt>
                <c:pt idx="15">
                  <c:v>14744</c:v>
                </c:pt>
                <c:pt idx="16">
                  <c:v>16832</c:v>
                </c:pt>
                <c:pt idx="17">
                  <c:v>19458</c:v>
                </c:pt>
                <c:pt idx="18">
                  <c:v>19936</c:v>
                </c:pt>
                <c:pt idx="19">
                  <c:v>19741</c:v>
                </c:pt>
                <c:pt idx="20">
                  <c:v>19115</c:v>
                </c:pt>
                <c:pt idx="21">
                  <c:v>18054</c:v>
                </c:pt>
                <c:pt idx="22">
                  <c:v>16816</c:v>
                </c:pt>
                <c:pt idx="23">
                  <c:v>15401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34-43C2-B3E4-5967011F1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16-22'!$AM$17:$BJ$17</c:f>
              <c:numCache>
                <c:formatCode>#,##0</c:formatCode>
                <c:ptCount val="24"/>
                <c:pt idx="0">
                  <c:v>3834</c:v>
                </c:pt>
                <c:pt idx="1">
                  <c:v>3679</c:v>
                </c:pt>
                <c:pt idx="2">
                  <c:v>3662</c:v>
                </c:pt>
                <c:pt idx="3">
                  <c:v>3536</c:v>
                </c:pt>
                <c:pt idx="4">
                  <c:v>3392</c:v>
                </c:pt>
                <c:pt idx="5">
                  <c:v>3482</c:v>
                </c:pt>
                <c:pt idx="6">
                  <c:v>3664</c:v>
                </c:pt>
                <c:pt idx="7">
                  <c:v>3816</c:v>
                </c:pt>
                <c:pt idx="8">
                  <c:v>3860</c:v>
                </c:pt>
                <c:pt idx="9">
                  <c:v>3827</c:v>
                </c:pt>
                <c:pt idx="10">
                  <c:v>3732</c:v>
                </c:pt>
                <c:pt idx="11">
                  <c:v>3775</c:v>
                </c:pt>
                <c:pt idx="12">
                  <c:v>3782</c:v>
                </c:pt>
                <c:pt idx="13">
                  <c:v>3592</c:v>
                </c:pt>
                <c:pt idx="14">
                  <c:v>3788</c:v>
                </c:pt>
                <c:pt idx="15">
                  <c:v>3932</c:v>
                </c:pt>
                <c:pt idx="16">
                  <c:v>4326</c:v>
                </c:pt>
                <c:pt idx="17">
                  <c:v>5053</c:v>
                </c:pt>
                <c:pt idx="18">
                  <c:v>5290</c:v>
                </c:pt>
                <c:pt idx="19">
                  <c:v>5396</c:v>
                </c:pt>
                <c:pt idx="20">
                  <c:v>5432</c:v>
                </c:pt>
                <c:pt idx="21">
                  <c:v>5348</c:v>
                </c:pt>
                <c:pt idx="22">
                  <c:v>5317</c:v>
                </c:pt>
                <c:pt idx="23">
                  <c:v>4927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78-4DB6-8E91-20BB52E48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15-22'!$AM$5:$BJ$5</c:f>
              <c:numCache>
                <c:formatCode>_(* #,##0_);_(* \(#,##0\);_(* "-"??_);_(@_)</c:formatCode>
                <c:ptCount val="24"/>
                <c:pt idx="0">
                  <c:v>15562</c:v>
                </c:pt>
                <c:pt idx="1">
                  <c:v>14620</c:v>
                </c:pt>
                <c:pt idx="2">
                  <c:v>13955</c:v>
                </c:pt>
                <c:pt idx="3">
                  <c:v>13666</c:v>
                </c:pt>
                <c:pt idx="4">
                  <c:v>13740</c:v>
                </c:pt>
                <c:pt idx="5">
                  <c:v>13875</c:v>
                </c:pt>
                <c:pt idx="6">
                  <c:v>15046</c:v>
                </c:pt>
                <c:pt idx="7">
                  <c:v>15595</c:v>
                </c:pt>
                <c:pt idx="8">
                  <c:v>14752</c:v>
                </c:pt>
                <c:pt idx="9">
                  <c:v>15347</c:v>
                </c:pt>
                <c:pt idx="10">
                  <c:v>14692</c:v>
                </c:pt>
                <c:pt idx="11">
                  <c:v>14239</c:v>
                </c:pt>
                <c:pt idx="12">
                  <c:v>14119</c:v>
                </c:pt>
                <c:pt idx="13">
                  <c:v>14227</c:v>
                </c:pt>
                <c:pt idx="14">
                  <c:v>15745</c:v>
                </c:pt>
                <c:pt idx="15">
                  <c:v>16777</c:v>
                </c:pt>
                <c:pt idx="16">
                  <c:v>20047</c:v>
                </c:pt>
                <c:pt idx="17">
                  <c:v>23024</c:v>
                </c:pt>
                <c:pt idx="18">
                  <c:v>23906</c:v>
                </c:pt>
                <c:pt idx="19">
                  <c:v>23723</c:v>
                </c:pt>
                <c:pt idx="20">
                  <c:v>22202</c:v>
                </c:pt>
                <c:pt idx="21">
                  <c:v>20984</c:v>
                </c:pt>
                <c:pt idx="22">
                  <c:v>18506</c:v>
                </c:pt>
                <c:pt idx="23">
                  <c:v>17016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B-49B5-9822-844D4AD75C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15-22'!$AM$17:$BJ$17</c:f>
              <c:numCache>
                <c:formatCode>#,##0</c:formatCode>
                <c:ptCount val="24"/>
                <c:pt idx="0">
                  <c:v>3249</c:v>
                </c:pt>
                <c:pt idx="1">
                  <c:v>3174</c:v>
                </c:pt>
                <c:pt idx="2">
                  <c:v>3199</c:v>
                </c:pt>
                <c:pt idx="3">
                  <c:v>3130</c:v>
                </c:pt>
                <c:pt idx="4">
                  <c:v>3186</c:v>
                </c:pt>
                <c:pt idx="5">
                  <c:v>3236</c:v>
                </c:pt>
                <c:pt idx="6">
                  <c:v>3455</c:v>
                </c:pt>
                <c:pt idx="7">
                  <c:v>3579</c:v>
                </c:pt>
                <c:pt idx="8">
                  <c:v>3531</c:v>
                </c:pt>
                <c:pt idx="9">
                  <c:v>3450</c:v>
                </c:pt>
                <c:pt idx="10">
                  <c:v>3448</c:v>
                </c:pt>
                <c:pt idx="11">
                  <c:v>3380</c:v>
                </c:pt>
                <c:pt idx="12">
                  <c:v>3374</c:v>
                </c:pt>
                <c:pt idx="13">
                  <c:v>3394</c:v>
                </c:pt>
                <c:pt idx="14">
                  <c:v>4606</c:v>
                </c:pt>
                <c:pt idx="15">
                  <c:v>4778</c:v>
                </c:pt>
                <c:pt idx="16">
                  <c:v>5171</c:v>
                </c:pt>
                <c:pt idx="17">
                  <c:v>5604</c:v>
                </c:pt>
                <c:pt idx="18">
                  <c:v>5706</c:v>
                </c:pt>
                <c:pt idx="19">
                  <c:v>5639</c:v>
                </c:pt>
                <c:pt idx="20">
                  <c:v>5506</c:v>
                </c:pt>
                <c:pt idx="21">
                  <c:v>5322</c:v>
                </c:pt>
                <c:pt idx="22">
                  <c:v>4124</c:v>
                </c:pt>
                <c:pt idx="23">
                  <c:v>3961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52-459B-9666-03E0FAE35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14-22'!$AM$5:$BJ$5</c:f>
              <c:numCache>
                <c:formatCode>_(* #,##0_);_(* \(#,##0\);_(* "-"??_);_(@_)</c:formatCode>
                <c:ptCount val="24"/>
                <c:pt idx="0">
                  <c:v>15810</c:v>
                </c:pt>
                <c:pt idx="1">
                  <c:v>15497</c:v>
                </c:pt>
                <c:pt idx="2">
                  <c:v>14819</c:v>
                </c:pt>
                <c:pt idx="3">
                  <c:v>14770</c:v>
                </c:pt>
                <c:pt idx="4">
                  <c:v>14593</c:v>
                </c:pt>
                <c:pt idx="5">
                  <c:v>15467</c:v>
                </c:pt>
                <c:pt idx="6">
                  <c:v>16216</c:v>
                </c:pt>
                <c:pt idx="7">
                  <c:v>17162</c:v>
                </c:pt>
                <c:pt idx="8">
                  <c:v>16546</c:v>
                </c:pt>
                <c:pt idx="9">
                  <c:v>15565</c:v>
                </c:pt>
                <c:pt idx="10">
                  <c:v>14648</c:v>
                </c:pt>
                <c:pt idx="11">
                  <c:v>13794</c:v>
                </c:pt>
                <c:pt idx="12">
                  <c:v>13208</c:v>
                </c:pt>
                <c:pt idx="13">
                  <c:v>13142</c:v>
                </c:pt>
                <c:pt idx="14">
                  <c:v>13641</c:v>
                </c:pt>
                <c:pt idx="15">
                  <c:v>15424</c:v>
                </c:pt>
                <c:pt idx="16">
                  <c:v>18047</c:v>
                </c:pt>
                <c:pt idx="17">
                  <c:v>20798</c:v>
                </c:pt>
                <c:pt idx="18">
                  <c:v>21718</c:v>
                </c:pt>
                <c:pt idx="19">
                  <c:v>21977</c:v>
                </c:pt>
                <c:pt idx="20">
                  <c:v>21307</c:v>
                </c:pt>
                <c:pt idx="21">
                  <c:v>20392</c:v>
                </c:pt>
                <c:pt idx="22">
                  <c:v>19210</c:v>
                </c:pt>
                <c:pt idx="23">
                  <c:v>17521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9-4121-A390-CCC749AA85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14-22'!$AM$17:$BJ$17</c:f>
              <c:numCache>
                <c:formatCode>#,##0</c:formatCode>
                <c:ptCount val="24"/>
                <c:pt idx="0">
                  <c:v>3343</c:v>
                </c:pt>
                <c:pt idx="1">
                  <c:v>3181</c:v>
                </c:pt>
                <c:pt idx="2">
                  <c:v>3091</c:v>
                </c:pt>
                <c:pt idx="3">
                  <c:v>3041</c:v>
                </c:pt>
                <c:pt idx="4">
                  <c:v>3025</c:v>
                </c:pt>
                <c:pt idx="5">
                  <c:v>3062</c:v>
                </c:pt>
                <c:pt idx="6">
                  <c:v>3187</c:v>
                </c:pt>
                <c:pt idx="7">
                  <c:v>3344</c:v>
                </c:pt>
                <c:pt idx="8">
                  <c:v>3373</c:v>
                </c:pt>
                <c:pt idx="9">
                  <c:v>3351</c:v>
                </c:pt>
                <c:pt idx="10">
                  <c:v>3279</c:v>
                </c:pt>
                <c:pt idx="11">
                  <c:v>3211</c:v>
                </c:pt>
                <c:pt idx="12">
                  <c:v>3211</c:v>
                </c:pt>
                <c:pt idx="13">
                  <c:v>3181</c:v>
                </c:pt>
                <c:pt idx="14">
                  <c:v>3304</c:v>
                </c:pt>
                <c:pt idx="15">
                  <c:v>3494</c:v>
                </c:pt>
                <c:pt idx="16">
                  <c:v>3834</c:v>
                </c:pt>
                <c:pt idx="17">
                  <c:v>4431</c:v>
                </c:pt>
                <c:pt idx="18">
                  <c:v>4683</c:v>
                </c:pt>
                <c:pt idx="19">
                  <c:v>4680</c:v>
                </c:pt>
                <c:pt idx="20">
                  <c:v>4648</c:v>
                </c:pt>
                <c:pt idx="21">
                  <c:v>4507</c:v>
                </c:pt>
                <c:pt idx="22">
                  <c:v>4161</c:v>
                </c:pt>
                <c:pt idx="23">
                  <c:v>3870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2-42F2-98BF-2ECDF2E28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13-22'!$AM$5:$BJ$5</c:f>
              <c:numCache>
                <c:formatCode>_(* #,##0_);_(* \(#,##0\);_(* "-"??_);_(@_)</c:formatCode>
                <c:ptCount val="24"/>
                <c:pt idx="0">
                  <c:v>16540</c:v>
                </c:pt>
                <c:pt idx="1">
                  <c:v>15711</c:v>
                </c:pt>
                <c:pt idx="2">
                  <c:v>15431</c:v>
                </c:pt>
                <c:pt idx="3">
                  <c:v>15058</c:v>
                </c:pt>
                <c:pt idx="4">
                  <c:v>15030</c:v>
                </c:pt>
                <c:pt idx="5">
                  <c:v>15215</c:v>
                </c:pt>
                <c:pt idx="6">
                  <c:v>15716</c:v>
                </c:pt>
                <c:pt idx="7">
                  <c:v>16553</c:v>
                </c:pt>
                <c:pt idx="8">
                  <c:v>17541</c:v>
                </c:pt>
                <c:pt idx="9">
                  <c:v>16750</c:v>
                </c:pt>
                <c:pt idx="10">
                  <c:v>15488</c:v>
                </c:pt>
                <c:pt idx="11">
                  <c:v>14257</c:v>
                </c:pt>
                <c:pt idx="12">
                  <c:v>13367</c:v>
                </c:pt>
                <c:pt idx="13">
                  <c:v>13075</c:v>
                </c:pt>
                <c:pt idx="14">
                  <c:v>13347</c:v>
                </c:pt>
                <c:pt idx="15">
                  <c:v>13922</c:v>
                </c:pt>
                <c:pt idx="16">
                  <c:v>15300</c:v>
                </c:pt>
                <c:pt idx="17">
                  <c:v>17395</c:v>
                </c:pt>
                <c:pt idx="18">
                  <c:v>19605</c:v>
                </c:pt>
                <c:pt idx="19">
                  <c:v>20205</c:v>
                </c:pt>
                <c:pt idx="20">
                  <c:v>20094</c:v>
                </c:pt>
                <c:pt idx="21">
                  <c:v>19676</c:v>
                </c:pt>
                <c:pt idx="22">
                  <c:v>18922</c:v>
                </c:pt>
                <c:pt idx="23">
                  <c:v>17972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FA-4FB5-92D9-A6862C075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13-22'!$AM$17:$BJ$17</c:f>
              <c:numCache>
                <c:formatCode>#,##0</c:formatCode>
                <c:ptCount val="24"/>
                <c:pt idx="0">
                  <c:v>3403</c:v>
                </c:pt>
                <c:pt idx="1">
                  <c:v>3316</c:v>
                </c:pt>
                <c:pt idx="2">
                  <c:v>3161</c:v>
                </c:pt>
                <c:pt idx="3">
                  <c:v>3121</c:v>
                </c:pt>
                <c:pt idx="4">
                  <c:v>3058</c:v>
                </c:pt>
                <c:pt idx="5">
                  <c:v>3067</c:v>
                </c:pt>
                <c:pt idx="6">
                  <c:v>3107</c:v>
                </c:pt>
                <c:pt idx="7">
                  <c:v>3216</c:v>
                </c:pt>
                <c:pt idx="8">
                  <c:v>3447</c:v>
                </c:pt>
                <c:pt idx="9">
                  <c:v>3453</c:v>
                </c:pt>
                <c:pt idx="10">
                  <c:v>3410</c:v>
                </c:pt>
                <c:pt idx="11">
                  <c:v>3347</c:v>
                </c:pt>
                <c:pt idx="12">
                  <c:v>3212</c:v>
                </c:pt>
                <c:pt idx="13">
                  <c:v>3215</c:v>
                </c:pt>
                <c:pt idx="14">
                  <c:v>3166</c:v>
                </c:pt>
                <c:pt idx="15">
                  <c:v>3193</c:v>
                </c:pt>
                <c:pt idx="16">
                  <c:v>3325</c:v>
                </c:pt>
                <c:pt idx="17">
                  <c:v>3640</c:v>
                </c:pt>
                <c:pt idx="18">
                  <c:v>4095</c:v>
                </c:pt>
                <c:pt idx="19">
                  <c:v>4203</c:v>
                </c:pt>
                <c:pt idx="20">
                  <c:v>4194</c:v>
                </c:pt>
                <c:pt idx="21">
                  <c:v>4081</c:v>
                </c:pt>
                <c:pt idx="22">
                  <c:v>3932</c:v>
                </c:pt>
                <c:pt idx="23">
                  <c:v>3700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B-4DA4-8CFE-AFDF8CB0C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12-22'!$AM$5:$BJ$5</c:f>
              <c:numCache>
                <c:formatCode>_(* #,##0_);_(* \(#,##0\);_(* "-"??_);_(@_)</c:formatCode>
                <c:ptCount val="24"/>
                <c:pt idx="0">
                  <c:v>17109</c:v>
                </c:pt>
                <c:pt idx="1">
                  <c:v>16184</c:v>
                </c:pt>
                <c:pt idx="2">
                  <c:v>15892</c:v>
                </c:pt>
                <c:pt idx="3">
                  <c:v>15266</c:v>
                </c:pt>
                <c:pt idx="4">
                  <c:v>15223</c:v>
                </c:pt>
                <c:pt idx="5">
                  <c:v>15358</c:v>
                </c:pt>
                <c:pt idx="6">
                  <c:v>15927</c:v>
                </c:pt>
                <c:pt idx="7">
                  <c:v>16781</c:v>
                </c:pt>
                <c:pt idx="8">
                  <c:v>17441</c:v>
                </c:pt>
                <c:pt idx="9">
                  <c:v>16931</c:v>
                </c:pt>
                <c:pt idx="10">
                  <c:v>15734</c:v>
                </c:pt>
                <c:pt idx="11">
                  <c:v>14557</c:v>
                </c:pt>
                <c:pt idx="12">
                  <c:v>13632</c:v>
                </c:pt>
                <c:pt idx="13">
                  <c:v>13152</c:v>
                </c:pt>
                <c:pt idx="14">
                  <c:v>13313</c:v>
                </c:pt>
                <c:pt idx="15">
                  <c:v>13872</c:v>
                </c:pt>
                <c:pt idx="16">
                  <c:v>15402</c:v>
                </c:pt>
                <c:pt idx="17">
                  <c:v>17562</c:v>
                </c:pt>
                <c:pt idx="18">
                  <c:v>19861</c:v>
                </c:pt>
                <c:pt idx="19">
                  <c:v>20407</c:v>
                </c:pt>
                <c:pt idx="20">
                  <c:v>20475</c:v>
                </c:pt>
                <c:pt idx="21">
                  <c:v>20011</c:v>
                </c:pt>
                <c:pt idx="22">
                  <c:v>18986</c:v>
                </c:pt>
                <c:pt idx="23">
                  <c:v>17890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34-4446-958B-CA30E500D9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12-22'!$AM$17:$BJ$17</c:f>
              <c:numCache>
                <c:formatCode>#,##0</c:formatCode>
                <c:ptCount val="24"/>
                <c:pt idx="0">
                  <c:v>3429</c:v>
                </c:pt>
                <c:pt idx="1">
                  <c:v>3312</c:v>
                </c:pt>
                <c:pt idx="2">
                  <c:v>3141</c:v>
                </c:pt>
                <c:pt idx="3">
                  <c:v>3097</c:v>
                </c:pt>
                <c:pt idx="4">
                  <c:v>3059</c:v>
                </c:pt>
                <c:pt idx="5">
                  <c:v>3067</c:v>
                </c:pt>
                <c:pt idx="6">
                  <c:v>3113</c:v>
                </c:pt>
                <c:pt idx="7">
                  <c:v>3272</c:v>
                </c:pt>
                <c:pt idx="8">
                  <c:v>3434</c:v>
                </c:pt>
                <c:pt idx="9">
                  <c:v>3515</c:v>
                </c:pt>
                <c:pt idx="10">
                  <c:v>3473</c:v>
                </c:pt>
                <c:pt idx="11">
                  <c:v>3314</c:v>
                </c:pt>
                <c:pt idx="12">
                  <c:v>3215</c:v>
                </c:pt>
                <c:pt idx="13">
                  <c:v>3186</c:v>
                </c:pt>
                <c:pt idx="14">
                  <c:v>3188</c:v>
                </c:pt>
                <c:pt idx="15">
                  <c:v>3251</c:v>
                </c:pt>
                <c:pt idx="16">
                  <c:v>3359</c:v>
                </c:pt>
                <c:pt idx="17">
                  <c:v>3716</c:v>
                </c:pt>
                <c:pt idx="18">
                  <c:v>4079</c:v>
                </c:pt>
                <c:pt idx="19">
                  <c:v>4140</c:v>
                </c:pt>
                <c:pt idx="20">
                  <c:v>4106</c:v>
                </c:pt>
                <c:pt idx="21">
                  <c:v>4082</c:v>
                </c:pt>
                <c:pt idx="22">
                  <c:v>3932</c:v>
                </c:pt>
                <c:pt idx="23">
                  <c:v>3655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52-4F83-A6F4-9C7963931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11-22'!$AM$5:$BJ$5</c:f>
              <c:numCache>
                <c:formatCode>_(* #,##0_);_(* \(#,##0\);_(* "-"??_);_(@_)</c:formatCode>
                <c:ptCount val="24"/>
                <c:pt idx="0">
                  <c:v>18761</c:v>
                </c:pt>
                <c:pt idx="1">
                  <c:v>17752</c:v>
                </c:pt>
                <c:pt idx="2">
                  <c:v>16961</c:v>
                </c:pt>
                <c:pt idx="3">
                  <c:v>16488</c:v>
                </c:pt>
                <c:pt idx="4">
                  <c:v>16452</c:v>
                </c:pt>
                <c:pt idx="5">
                  <c:v>16406</c:v>
                </c:pt>
                <c:pt idx="6">
                  <c:v>16767</c:v>
                </c:pt>
                <c:pt idx="7">
                  <c:v>17032</c:v>
                </c:pt>
                <c:pt idx="8">
                  <c:v>15874</c:v>
                </c:pt>
                <c:pt idx="9">
                  <c:v>15265</c:v>
                </c:pt>
                <c:pt idx="10">
                  <c:v>14365</c:v>
                </c:pt>
                <c:pt idx="11">
                  <c:v>13425</c:v>
                </c:pt>
                <c:pt idx="12">
                  <c:v>12514</c:v>
                </c:pt>
                <c:pt idx="13">
                  <c:v>12101</c:v>
                </c:pt>
                <c:pt idx="14">
                  <c:v>12317</c:v>
                </c:pt>
                <c:pt idx="15">
                  <c:v>12914</c:v>
                </c:pt>
                <c:pt idx="16">
                  <c:v>14521</c:v>
                </c:pt>
                <c:pt idx="17">
                  <c:v>16636</c:v>
                </c:pt>
                <c:pt idx="18">
                  <c:v>21013</c:v>
                </c:pt>
                <c:pt idx="19">
                  <c:v>21441</c:v>
                </c:pt>
                <c:pt idx="20">
                  <c:v>21480</c:v>
                </c:pt>
                <c:pt idx="21">
                  <c:v>20778</c:v>
                </c:pt>
                <c:pt idx="22">
                  <c:v>19830</c:v>
                </c:pt>
                <c:pt idx="23">
                  <c:v>18465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9-44E4-8927-68B610D913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11-22'!$AM$17:$BJ$17</c:f>
              <c:numCache>
                <c:formatCode>#,##0</c:formatCode>
                <c:ptCount val="24"/>
                <c:pt idx="0">
                  <c:v>3691</c:v>
                </c:pt>
                <c:pt idx="1">
                  <c:v>3505</c:v>
                </c:pt>
                <c:pt idx="2">
                  <c:v>3375</c:v>
                </c:pt>
                <c:pt idx="3">
                  <c:v>3277</c:v>
                </c:pt>
                <c:pt idx="4">
                  <c:v>3238</c:v>
                </c:pt>
                <c:pt idx="5">
                  <c:v>3204</c:v>
                </c:pt>
                <c:pt idx="6">
                  <c:v>3193</c:v>
                </c:pt>
                <c:pt idx="7">
                  <c:v>3684</c:v>
                </c:pt>
                <c:pt idx="8">
                  <c:v>5439</c:v>
                </c:pt>
                <c:pt idx="9">
                  <c:v>5464</c:v>
                </c:pt>
                <c:pt idx="10">
                  <c:v>5422</c:v>
                </c:pt>
                <c:pt idx="11">
                  <c:v>5224</c:v>
                </c:pt>
                <c:pt idx="12">
                  <c:v>5029</c:v>
                </c:pt>
                <c:pt idx="13">
                  <c:v>4876</c:v>
                </c:pt>
                <c:pt idx="14">
                  <c:v>4878</c:v>
                </c:pt>
                <c:pt idx="15">
                  <c:v>5025</c:v>
                </c:pt>
                <c:pt idx="16">
                  <c:v>5294</c:v>
                </c:pt>
                <c:pt idx="17">
                  <c:v>5498</c:v>
                </c:pt>
                <c:pt idx="18">
                  <c:v>4248</c:v>
                </c:pt>
                <c:pt idx="19">
                  <c:v>4307</c:v>
                </c:pt>
                <c:pt idx="20">
                  <c:v>4309</c:v>
                </c:pt>
                <c:pt idx="21">
                  <c:v>4277</c:v>
                </c:pt>
                <c:pt idx="22">
                  <c:v>4083</c:v>
                </c:pt>
                <c:pt idx="23">
                  <c:v>3754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CE-4FD3-8332-02D9E392A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10-22'!$AM$5:$BJ$5</c:f>
              <c:numCache>
                <c:formatCode>_(* #,##0_);_(* \(#,##0\);_(* "-"??_);_(@_)</c:formatCode>
                <c:ptCount val="24"/>
                <c:pt idx="0">
                  <c:v>18483</c:v>
                </c:pt>
                <c:pt idx="1">
                  <c:v>17901</c:v>
                </c:pt>
                <c:pt idx="2">
                  <c:v>17504</c:v>
                </c:pt>
                <c:pt idx="3">
                  <c:v>17354</c:v>
                </c:pt>
                <c:pt idx="4">
                  <c:v>17606</c:v>
                </c:pt>
                <c:pt idx="5">
                  <c:v>17934</c:v>
                </c:pt>
                <c:pt idx="6">
                  <c:v>18750</c:v>
                </c:pt>
                <c:pt idx="7">
                  <c:v>18851</c:v>
                </c:pt>
                <c:pt idx="8">
                  <c:v>18526</c:v>
                </c:pt>
                <c:pt idx="9">
                  <c:v>17103</c:v>
                </c:pt>
                <c:pt idx="10">
                  <c:v>15911</c:v>
                </c:pt>
                <c:pt idx="11">
                  <c:v>14940</c:v>
                </c:pt>
                <c:pt idx="12">
                  <c:v>14661</c:v>
                </c:pt>
                <c:pt idx="13">
                  <c:v>14632</c:v>
                </c:pt>
                <c:pt idx="14">
                  <c:v>15420</c:v>
                </c:pt>
                <c:pt idx="15">
                  <c:v>17000</c:v>
                </c:pt>
                <c:pt idx="16">
                  <c:v>19195</c:v>
                </c:pt>
                <c:pt idx="17">
                  <c:v>21945</c:v>
                </c:pt>
                <c:pt idx="18">
                  <c:v>22506</c:v>
                </c:pt>
                <c:pt idx="19">
                  <c:v>22961</c:v>
                </c:pt>
                <c:pt idx="20">
                  <c:v>22772</c:v>
                </c:pt>
                <c:pt idx="21">
                  <c:v>21755</c:v>
                </c:pt>
                <c:pt idx="22">
                  <c:v>20267</c:v>
                </c:pt>
                <c:pt idx="23">
                  <c:v>20267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38-4373-A06D-F73ABA759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10-22'!$AM$17:$BJ$17</c:f>
              <c:numCache>
                <c:formatCode>#,##0</c:formatCode>
                <c:ptCount val="24"/>
                <c:pt idx="0">
                  <c:v>3758</c:v>
                </c:pt>
                <c:pt idx="1">
                  <c:v>3596</c:v>
                </c:pt>
                <c:pt idx="2">
                  <c:v>3503</c:v>
                </c:pt>
                <c:pt idx="3">
                  <c:v>3455</c:v>
                </c:pt>
                <c:pt idx="4">
                  <c:v>3416</c:v>
                </c:pt>
                <c:pt idx="5">
                  <c:v>3492</c:v>
                </c:pt>
                <c:pt idx="6">
                  <c:v>3598</c:v>
                </c:pt>
                <c:pt idx="7">
                  <c:v>3802</c:v>
                </c:pt>
                <c:pt idx="8">
                  <c:v>3862</c:v>
                </c:pt>
                <c:pt idx="9">
                  <c:v>3774</c:v>
                </c:pt>
                <c:pt idx="10">
                  <c:v>3616</c:v>
                </c:pt>
                <c:pt idx="11">
                  <c:v>3473</c:v>
                </c:pt>
                <c:pt idx="12">
                  <c:v>3454</c:v>
                </c:pt>
                <c:pt idx="13">
                  <c:v>3389</c:v>
                </c:pt>
                <c:pt idx="14">
                  <c:v>3384</c:v>
                </c:pt>
                <c:pt idx="15">
                  <c:v>3479</c:v>
                </c:pt>
                <c:pt idx="16">
                  <c:v>3817</c:v>
                </c:pt>
                <c:pt idx="17">
                  <c:v>4395</c:v>
                </c:pt>
                <c:pt idx="18">
                  <c:v>4485</c:v>
                </c:pt>
                <c:pt idx="19">
                  <c:v>4491</c:v>
                </c:pt>
                <c:pt idx="20">
                  <c:v>4442</c:v>
                </c:pt>
                <c:pt idx="21">
                  <c:v>4258</c:v>
                </c:pt>
                <c:pt idx="22">
                  <c:v>4005</c:v>
                </c:pt>
                <c:pt idx="23">
                  <c:v>4005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54-404C-B9E4-FF7B8FE34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9-22'!$AM$5:$BJ$5</c:f>
              <c:numCache>
                <c:formatCode>_(* #,##0_);_(* \(#,##0\);_(* "-"??_);_(@_)</c:formatCode>
                <c:ptCount val="24"/>
                <c:pt idx="0">
                  <c:v>19426</c:v>
                </c:pt>
                <c:pt idx="1">
                  <c:v>18954</c:v>
                </c:pt>
                <c:pt idx="2">
                  <c:v>18345</c:v>
                </c:pt>
                <c:pt idx="3">
                  <c:v>18234</c:v>
                </c:pt>
                <c:pt idx="4">
                  <c:v>18161</c:v>
                </c:pt>
                <c:pt idx="5">
                  <c:v>18314</c:v>
                </c:pt>
                <c:pt idx="6">
                  <c:v>19227</c:v>
                </c:pt>
                <c:pt idx="7">
                  <c:v>19863</c:v>
                </c:pt>
                <c:pt idx="8">
                  <c:v>18735</c:v>
                </c:pt>
                <c:pt idx="9">
                  <c:v>17843</c:v>
                </c:pt>
                <c:pt idx="10">
                  <c:v>16335</c:v>
                </c:pt>
                <c:pt idx="11">
                  <c:v>15234</c:v>
                </c:pt>
                <c:pt idx="12">
                  <c:v>15094</c:v>
                </c:pt>
                <c:pt idx="13">
                  <c:v>15326</c:v>
                </c:pt>
                <c:pt idx="14">
                  <c:v>16063</c:v>
                </c:pt>
                <c:pt idx="15">
                  <c:v>17845</c:v>
                </c:pt>
                <c:pt idx="16">
                  <c:v>20253</c:v>
                </c:pt>
                <c:pt idx="17">
                  <c:v>22300</c:v>
                </c:pt>
                <c:pt idx="18">
                  <c:v>22472</c:v>
                </c:pt>
                <c:pt idx="19">
                  <c:v>22736</c:v>
                </c:pt>
                <c:pt idx="20">
                  <c:v>22817</c:v>
                </c:pt>
                <c:pt idx="21">
                  <c:v>22047</c:v>
                </c:pt>
                <c:pt idx="22">
                  <c:v>20787</c:v>
                </c:pt>
                <c:pt idx="23">
                  <c:v>19402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D-44F9-8BFD-4D76FB63B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9-22'!$AM$17:$BJ$17</c:f>
              <c:numCache>
                <c:formatCode>#,##0</c:formatCode>
                <c:ptCount val="24"/>
                <c:pt idx="0">
                  <c:v>4055</c:v>
                </c:pt>
                <c:pt idx="1">
                  <c:v>3901</c:v>
                </c:pt>
                <c:pt idx="2">
                  <c:v>3779</c:v>
                </c:pt>
                <c:pt idx="3">
                  <c:v>3738</c:v>
                </c:pt>
                <c:pt idx="4">
                  <c:v>3705</c:v>
                </c:pt>
                <c:pt idx="5">
                  <c:v>3753</c:v>
                </c:pt>
                <c:pt idx="6">
                  <c:v>3895</c:v>
                </c:pt>
                <c:pt idx="7">
                  <c:v>4108</c:v>
                </c:pt>
                <c:pt idx="8">
                  <c:v>4086</c:v>
                </c:pt>
                <c:pt idx="9">
                  <c:v>4004</c:v>
                </c:pt>
                <c:pt idx="10">
                  <c:v>3809</c:v>
                </c:pt>
                <c:pt idx="11">
                  <c:v>3648</c:v>
                </c:pt>
                <c:pt idx="12">
                  <c:v>3561</c:v>
                </c:pt>
                <c:pt idx="13">
                  <c:v>3554</c:v>
                </c:pt>
                <c:pt idx="14">
                  <c:v>3561</c:v>
                </c:pt>
                <c:pt idx="15">
                  <c:v>3706</c:v>
                </c:pt>
                <c:pt idx="16">
                  <c:v>4091</c:v>
                </c:pt>
                <c:pt idx="17">
                  <c:v>4553</c:v>
                </c:pt>
                <c:pt idx="18">
                  <c:v>4674</c:v>
                </c:pt>
                <c:pt idx="19">
                  <c:v>4663</c:v>
                </c:pt>
                <c:pt idx="20">
                  <c:v>4588</c:v>
                </c:pt>
                <c:pt idx="21">
                  <c:v>4528</c:v>
                </c:pt>
                <c:pt idx="22">
                  <c:v>4284</c:v>
                </c:pt>
                <c:pt idx="23">
                  <c:v>3990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1B-405C-B119-CB8A94FC48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8-22'!$AM$5:$BJ$5</c:f>
              <c:numCache>
                <c:formatCode>_(* #,##0_);_(* \(#,##0\);_(* "-"??_);_(@_)</c:formatCode>
                <c:ptCount val="24"/>
                <c:pt idx="0">
                  <c:v>19953</c:v>
                </c:pt>
                <c:pt idx="1">
                  <c:v>19445</c:v>
                </c:pt>
                <c:pt idx="2">
                  <c:v>18807</c:v>
                </c:pt>
                <c:pt idx="3">
                  <c:v>18967</c:v>
                </c:pt>
                <c:pt idx="4">
                  <c:v>18784</c:v>
                </c:pt>
                <c:pt idx="5">
                  <c:v>19098</c:v>
                </c:pt>
                <c:pt idx="6">
                  <c:v>19995</c:v>
                </c:pt>
                <c:pt idx="7">
                  <c:v>20583</c:v>
                </c:pt>
                <c:pt idx="8">
                  <c:v>17935</c:v>
                </c:pt>
                <c:pt idx="9">
                  <c:v>17852</c:v>
                </c:pt>
                <c:pt idx="10">
                  <c:v>17619</c:v>
                </c:pt>
                <c:pt idx="11">
                  <c:v>16632</c:v>
                </c:pt>
                <c:pt idx="12">
                  <c:v>16019</c:v>
                </c:pt>
                <c:pt idx="13">
                  <c:v>16630</c:v>
                </c:pt>
                <c:pt idx="14">
                  <c:v>17400</c:v>
                </c:pt>
                <c:pt idx="15">
                  <c:v>19175</c:v>
                </c:pt>
                <c:pt idx="16">
                  <c:v>21584</c:v>
                </c:pt>
                <c:pt idx="17">
                  <c:v>24260</c:v>
                </c:pt>
                <c:pt idx="18">
                  <c:v>24151</c:v>
                </c:pt>
                <c:pt idx="19">
                  <c:v>24434</c:v>
                </c:pt>
                <c:pt idx="20">
                  <c:v>24174</c:v>
                </c:pt>
                <c:pt idx="21">
                  <c:v>23604</c:v>
                </c:pt>
                <c:pt idx="22">
                  <c:v>22278</c:v>
                </c:pt>
                <c:pt idx="23">
                  <c:v>20672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65-4BA2-9EBA-1D137CD09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8-22'!$AM$17:$BJ$17</c:f>
              <c:numCache>
                <c:formatCode>#,##0</c:formatCode>
                <c:ptCount val="24"/>
                <c:pt idx="0">
                  <c:v>4072</c:v>
                </c:pt>
                <c:pt idx="1">
                  <c:v>3891</c:v>
                </c:pt>
                <c:pt idx="2">
                  <c:v>3776</c:v>
                </c:pt>
                <c:pt idx="3">
                  <c:v>3724</c:v>
                </c:pt>
                <c:pt idx="4">
                  <c:v>3656</c:v>
                </c:pt>
                <c:pt idx="5">
                  <c:v>3717</c:v>
                </c:pt>
                <c:pt idx="6">
                  <c:v>3878</c:v>
                </c:pt>
                <c:pt idx="7">
                  <c:v>4210</c:v>
                </c:pt>
                <c:pt idx="8">
                  <c:v>4124</c:v>
                </c:pt>
                <c:pt idx="9">
                  <c:v>4081</c:v>
                </c:pt>
                <c:pt idx="10">
                  <c:v>3971</c:v>
                </c:pt>
                <c:pt idx="11">
                  <c:v>3857</c:v>
                </c:pt>
                <c:pt idx="12">
                  <c:v>3704</c:v>
                </c:pt>
                <c:pt idx="13">
                  <c:v>3659</c:v>
                </c:pt>
                <c:pt idx="14">
                  <c:v>3672</c:v>
                </c:pt>
                <c:pt idx="15">
                  <c:v>3859</c:v>
                </c:pt>
                <c:pt idx="16">
                  <c:v>4334</c:v>
                </c:pt>
                <c:pt idx="17">
                  <c:v>4921</c:v>
                </c:pt>
                <c:pt idx="18">
                  <c:v>5133</c:v>
                </c:pt>
                <c:pt idx="19">
                  <c:v>5206</c:v>
                </c:pt>
                <c:pt idx="20">
                  <c:v>5123</c:v>
                </c:pt>
                <c:pt idx="21">
                  <c:v>4890</c:v>
                </c:pt>
                <c:pt idx="22">
                  <c:v>4521</c:v>
                </c:pt>
                <c:pt idx="23">
                  <c:v>4291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E2-4228-86DA-0D216A6FA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7-22'!$AM$5:$BJ$5</c:f>
              <c:numCache>
                <c:formatCode>_(* #,##0_);_(* \(#,##0\);_(* "-"??_);_(@_)</c:formatCode>
                <c:ptCount val="24"/>
                <c:pt idx="0">
                  <c:v>16490</c:v>
                </c:pt>
                <c:pt idx="1">
                  <c:v>16206</c:v>
                </c:pt>
                <c:pt idx="2">
                  <c:v>15551</c:v>
                </c:pt>
                <c:pt idx="3">
                  <c:v>15482</c:v>
                </c:pt>
                <c:pt idx="4">
                  <c:v>15619</c:v>
                </c:pt>
                <c:pt idx="5">
                  <c:v>16188</c:v>
                </c:pt>
                <c:pt idx="6">
                  <c:v>17049</c:v>
                </c:pt>
                <c:pt idx="7">
                  <c:v>17713</c:v>
                </c:pt>
                <c:pt idx="8">
                  <c:v>17438</c:v>
                </c:pt>
                <c:pt idx="9">
                  <c:v>16299</c:v>
                </c:pt>
                <c:pt idx="10">
                  <c:v>15257</c:v>
                </c:pt>
                <c:pt idx="11">
                  <c:v>14329</c:v>
                </c:pt>
                <c:pt idx="12">
                  <c:v>13837</c:v>
                </c:pt>
                <c:pt idx="13">
                  <c:v>13999</c:v>
                </c:pt>
                <c:pt idx="14">
                  <c:v>14525</c:v>
                </c:pt>
                <c:pt idx="15">
                  <c:v>15984</c:v>
                </c:pt>
                <c:pt idx="16">
                  <c:v>17832</c:v>
                </c:pt>
                <c:pt idx="17">
                  <c:v>20117</c:v>
                </c:pt>
                <c:pt idx="18">
                  <c:v>20671</c:v>
                </c:pt>
                <c:pt idx="19">
                  <c:v>20740</c:v>
                </c:pt>
                <c:pt idx="20">
                  <c:v>20283</c:v>
                </c:pt>
                <c:pt idx="21">
                  <c:v>19250</c:v>
                </c:pt>
                <c:pt idx="22">
                  <c:v>18147</c:v>
                </c:pt>
                <c:pt idx="23">
                  <c:v>16795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A2B-4002-B170-5933ACBDD8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7-22'!$AM$17:$BJ$17</c:f>
              <c:numCache>
                <c:formatCode>#,##0</c:formatCode>
                <c:ptCount val="24"/>
                <c:pt idx="0">
                  <c:v>3312</c:v>
                </c:pt>
                <c:pt idx="1">
                  <c:v>3141</c:v>
                </c:pt>
                <c:pt idx="2">
                  <c:v>3097</c:v>
                </c:pt>
                <c:pt idx="3">
                  <c:v>3059</c:v>
                </c:pt>
                <c:pt idx="4">
                  <c:v>3067</c:v>
                </c:pt>
                <c:pt idx="5">
                  <c:v>3113</c:v>
                </c:pt>
                <c:pt idx="6">
                  <c:v>3272</c:v>
                </c:pt>
                <c:pt idx="7">
                  <c:v>3434</c:v>
                </c:pt>
                <c:pt idx="8">
                  <c:v>3515</c:v>
                </c:pt>
                <c:pt idx="9">
                  <c:v>3473</c:v>
                </c:pt>
                <c:pt idx="10">
                  <c:v>3314</c:v>
                </c:pt>
                <c:pt idx="11">
                  <c:v>3215</c:v>
                </c:pt>
                <c:pt idx="12">
                  <c:v>3186</c:v>
                </c:pt>
                <c:pt idx="13">
                  <c:v>3188</c:v>
                </c:pt>
                <c:pt idx="14">
                  <c:v>3251</c:v>
                </c:pt>
                <c:pt idx="15">
                  <c:v>3359</c:v>
                </c:pt>
                <c:pt idx="16">
                  <c:v>3716</c:v>
                </c:pt>
                <c:pt idx="17">
                  <c:v>4079</c:v>
                </c:pt>
                <c:pt idx="18">
                  <c:v>4140</c:v>
                </c:pt>
                <c:pt idx="19">
                  <c:v>4106</c:v>
                </c:pt>
                <c:pt idx="20">
                  <c:v>4082</c:v>
                </c:pt>
                <c:pt idx="21">
                  <c:v>3932</c:v>
                </c:pt>
                <c:pt idx="22">
                  <c:v>3655</c:v>
                </c:pt>
                <c:pt idx="23">
                  <c:v>3403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9-46E0-A53B-531A049B5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6-22'!$AM$5:$BJ$5</c:f>
              <c:numCache>
                <c:formatCode>_(* #,##0_);_(* \(#,##0\);_(* "-"??_);_(@_)</c:formatCode>
                <c:ptCount val="24"/>
                <c:pt idx="0">
                  <c:v>18483</c:v>
                </c:pt>
                <c:pt idx="1">
                  <c:v>17901</c:v>
                </c:pt>
                <c:pt idx="2">
                  <c:v>17504</c:v>
                </c:pt>
                <c:pt idx="3">
                  <c:v>17354</c:v>
                </c:pt>
                <c:pt idx="4">
                  <c:v>17606</c:v>
                </c:pt>
                <c:pt idx="5">
                  <c:v>17934</c:v>
                </c:pt>
                <c:pt idx="6">
                  <c:v>18750</c:v>
                </c:pt>
                <c:pt idx="7">
                  <c:v>18851</c:v>
                </c:pt>
                <c:pt idx="8">
                  <c:v>18526</c:v>
                </c:pt>
                <c:pt idx="9">
                  <c:v>17103</c:v>
                </c:pt>
                <c:pt idx="10">
                  <c:v>15911</c:v>
                </c:pt>
                <c:pt idx="11">
                  <c:v>14940</c:v>
                </c:pt>
                <c:pt idx="12">
                  <c:v>14661</c:v>
                </c:pt>
                <c:pt idx="13">
                  <c:v>14632</c:v>
                </c:pt>
                <c:pt idx="14">
                  <c:v>15420</c:v>
                </c:pt>
                <c:pt idx="15">
                  <c:v>17000</c:v>
                </c:pt>
                <c:pt idx="16">
                  <c:v>19195</c:v>
                </c:pt>
                <c:pt idx="17">
                  <c:v>21945</c:v>
                </c:pt>
                <c:pt idx="18">
                  <c:v>22506</c:v>
                </c:pt>
                <c:pt idx="19">
                  <c:v>22961</c:v>
                </c:pt>
                <c:pt idx="20">
                  <c:v>22772</c:v>
                </c:pt>
                <c:pt idx="21">
                  <c:v>21755</c:v>
                </c:pt>
                <c:pt idx="22">
                  <c:v>20267</c:v>
                </c:pt>
                <c:pt idx="23">
                  <c:v>18761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2-4276-8CF1-8DC531D61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6-22'!$AM$17:$BJ$17</c:f>
              <c:numCache>
                <c:formatCode>#,##0</c:formatCode>
                <c:ptCount val="24"/>
                <c:pt idx="0">
                  <c:v>3758</c:v>
                </c:pt>
                <c:pt idx="1">
                  <c:v>3596</c:v>
                </c:pt>
                <c:pt idx="2">
                  <c:v>3503</c:v>
                </c:pt>
                <c:pt idx="3">
                  <c:v>3455</c:v>
                </c:pt>
                <c:pt idx="4">
                  <c:v>3416</c:v>
                </c:pt>
                <c:pt idx="5">
                  <c:v>3492</c:v>
                </c:pt>
                <c:pt idx="6">
                  <c:v>3598</c:v>
                </c:pt>
                <c:pt idx="7">
                  <c:v>3802</c:v>
                </c:pt>
                <c:pt idx="8">
                  <c:v>3862</c:v>
                </c:pt>
                <c:pt idx="9">
                  <c:v>3774</c:v>
                </c:pt>
                <c:pt idx="10">
                  <c:v>3616</c:v>
                </c:pt>
                <c:pt idx="11">
                  <c:v>3473</c:v>
                </c:pt>
                <c:pt idx="12">
                  <c:v>3454</c:v>
                </c:pt>
                <c:pt idx="13">
                  <c:v>3389</c:v>
                </c:pt>
                <c:pt idx="14">
                  <c:v>3384</c:v>
                </c:pt>
                <c:pt idx="15">
                  <c:v>3479</c:v>
                </c:pt>
                <c:pt idx="16">
                  <c:v>3817</c:v>
                </c:pt>
                <c:pt idx="17">
                  <c:v>4395</c:v>
                </c:pt>
                <c:pt idx="18">
                  <c:v>4485</c:v>
                </c:pt>
                <c:pt idx="19">
                  <c:v>4491</c:v>
                </c:pt>
                <c:pt idx="20">
                  <c:v>4442</c:v>
                </c:pt>
                <c:pt idx="21">
                  <c:v>4258</c:v>
                </c:pt>
                <c:pt idx="22">
                  <c:v>4005</c:v>
                </c:pt>
                <c:pt idx="23">
                  <c:v>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9-44DC-9547-0CAA888DF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5-22'!$AM$5:$BJ$5</c:f>
              <c:numCache>
                <c:formatCode>_(* #,##0_);_(* \(#,##0\);_(* "-"??_);_(@_)</c:formatCode>
                <c:ptCount val="24"/>
                <c:pt idx="0">
                  <c:v>18483</c:v>
                </c:pt>
                <c:pt idx="1">
                  <c:v>17901</c:v>
                </c:pt>
                <c:pt idx="2">
                  <c:v>17504</c:v>
                </c:pt>
                <c:pt idx="3">
                  <c:v>17354</c:v>
                </c:pt>
                <c:pt idx="4">
                  <c:v>17606</c:v>
                </c:pt>
                <c:pt idx="5">
                  <c:v>17934</c:v>
                </c:pt>
                <c:pt idx="6">
                  <c:v>18750</c:v>
                </c:pt>
                <c:pt idx="7">
                  <c:v>18851</c:v>
                </c:pt>
                <c:pt idx="8">
                  <c:v>18526</c:v>
                </c:pt>
                <c:pt idx="9">
                  <c:v>17103</c:v>
                </c:pt>
                <c:pt idx="10">
                  <c:v>15911</c:v>
                </c:pt>
                <c:pt idx="11">
                  <c:v>14940</c:v>
                </c:pt>
                <c:pt idx="12">
                  <c:v>14661</c:v>
                </c:pt>
                <c:pt idx="13">
                  <c:v>14632</c:v>
                </c:pt>
                <c:pt idx="14">
                  <c:v>15420</c:v>
                </c:pt>
                <c:pt idx="15">
                  <c:v>17000</c:v>
                </c:pt>
                <c:pt idx="16">
                  <c:v>19195</c:v>
                </c:pt>
                <c:pt idx="17">
                  <c:v>21945</c:v>
                </c:pt>
                <c:pt idx="18">
                  <c:v>22506</c:v>
                </c:pt>
                <c:pt idx="19">
                  <c:v>22961</c:v>
                </c:pt>
                <c:pt idx="20">
                  <c:v>22772</c:v>
                </c:pt>
                <c:pt idx="21">
                  <c:v>21755</c:v>
                </c:pt>
                <c:pt idx="22">
                  <c:v>20267</c:v>
                </c:pt>
                <c:pt idx="23">
                  <c:v>18761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DE-4A58-9C1C-6E9941796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5-22'!$AM$17:$BJ$17</c:f>
              <c:numCache>
                <c:formatCode>#,##0</c:formatCode>
                <c:ptCount val="24"/>
                <c:pt idx="0">
                  <c:v>3758</c:v>
                </c:pt>
                <c:pt idx="1">
                  <c:v>3596</c:v>
                </c:pt>
                <c:pt idx="2">
                  <c:v>3503</c:v>
                </c:pt>
                <c:pt idx="3">
                  <c:v>3455</c:v>
                </c:pt>
                <c:pt idx="4">
                  <c:v>3416</c:v>
                </c:pt>
                <c:pt idx="5">
                  <c:v>3492</c:v>
                </c:pt>
                <c:pt idx="6">
                  <c:v>3598</c:v>
                </c:pt>
                <c:pt idx="7">
                  <c:v>3802</c:v>
                </c:pt>
                <c:pt idx="8">
                  <c:v>3862</c:v>
                </c:pt>
                <c:pt idx="9">
                  <c:v>3774</c:v>
                </c:pt>
                <c:pt idx="10">
                  <c:v>3616</c:v>
                </c:pt>
                <c:pt idx="11">
                  <c:v>3473</c:v>
                </c:pt>
                <c:pt idx="12">
                  <c:v>3454</c:v>
                </c:pt>
                <c:pt idx="13">
                  <c:v>3389</c:v>
                </c:pt>
                <c:pt idx="14">
                  <c:v>3384</c:v>
                </c:pt>
                <c:pt idx="15">
                  <c:v>3479</c:v>
                </c:pt>
                <c:pt idx="16">
                  <c:v>3817</c:v>
                </c:pt>
                <c:pt idx="17">
                  <c:v>4395</c:v>
                </c:pt>
                <c:pt idx="18">
                  <c:v>4485</c:v>
                </c:pt>
                <c:pt idx="19">
                  <c:v>4491</c:v>
                </c:pt>
                <c:pt idx="20">
                  <c:v>4442</c:v>
                </c:pt>
                <c:pt idx="21">
                  <c:v>4258</c:v>
                </c:pt>
                <c:pt idx="22">
                  <c:v>4005</c:v>
                </c:pt>
                <c:pt idx="23">
                  <c:v>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57-451A-8FC0-6F04184B4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4-22'!$AM$5:$BJ$5</c:f>
              <c:numCache>
                <c:formatCode>_(* #,##0_);_(* \(#,##0\);_(* "-"??_);_(@_)</c:formatCode>
                <c:ptCount val="24"/>
                <c:pt idx="0">
                  <c:v>20695</c:v>
                </c:pt>
                <c:pt idx="1">
                  <c:v>20035</c:v>
                </c:pt>
                <c:pt idx="2">
                  <c:v>19310</c:v>
                </c:pt>
                <c:pt idx="3">
                  <c:v>19371</c:v>
                </c:pt>
                <c:pt idx="4">
                  <c:v>19343</c:v>
                </c:pt>
                <c:pt idx="5">
                  <c:v>19514</c:v>
                </c:pt>
                <c:pt idx="6">
                  <c:v>20607</c:v>
                </c:pt>
                <c:pt idx="7">
                  <c:v>21715</c:v>
                </c:pt>
                <c:pt idx="8">
                  <c:v>19871</c:v>
                </c:pt>
                <c:pt idx="9">
                  <c:v>19106</c:v>
                </c:pt>
                <c:pt idx="10">
                  <c:v>17898</c:v>
                </c:pt>
                <c:pt idx="11">
                  <c:v>17749</c:v>
                </c:pt>
                <c:pt idx="12">
                  <c:v>18694</c:v>
                </c:pt>
                <c:pt idx="13">
                  <c:v>20145</c:v>
                </c:pt>
                <c:pt idx="14">
                  <c:v>20262</c:v>
                </c:pt>
                <c:pt idx="15">
                  <c:v>22304</c:v>
                </c:pt>
                <c:pt idx="16">
                  <c:v>23598</c:v>
                </c:pt>
                <c:pt idx="17">
                  <c:v>25416</c:v>
                </c:pt>
                <c:pt idx="18">
                  <c:v>26149</c:v>
                </c:pt>
                <c:pt idx="19">
                  <c:v>27268</c:v>
                </c:pt>
                <c:pt idx="20">
                  <c:v>26283</c:v>
                </c:pt>
                <c:pt idx="21">
                  <c:v>24755</c:v>
                </c:pt>
                <c:pt idx="22">
                  <c:v>22950</c:v>
                </c:pt>
                <c:pt idx="23">
                  <c:v>20754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21-493F-B1FA-1FF0599A3A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4-22'!$AM$17:$BJ$17</c:f>
              <c:numCache>
                <c:formatCode>#,##0</c:formatCode>
                <c:ptCount val="24"/>
                <c:pt idx="0">
                  <c:v>4171</c:v>
                </c:pt>
                <c:pt idx="1">
                  <c:v>3915</c:v>
                </c:pt>
                <c:pt idx="2">
                  <c:v>3782</c:v>
                </c:pt>
                <c:pt idx="3">
                  <c:v>3729</c:v>
                </c:pt>
                <c:pt idx="4">
                  <c:v>3722</c:v>
                </c:pt>
                <c:pt idx="5">
                  <c:v>3730</c:v>
                </c:pt>
                <c:pt idx="6">
                  <c:v>3942</c:v>
                </c:pt>
                <c:pt idx="7">
                  <c:v>4228</c:v>
                </c:pt>
                <c:pt idx="8">
                  <c:v>4369</c:v>
                </c:pt>
                <c:pt idx="9">
                  <c:v>4394</c:v>
                </c:pt>
                <c:pt idx="10">
                  <c:v>4300</c:v>
                </c:pt>
                <c:pt idx="11">
                  <c:v>4289</c:v>
                </c:pt>
                <c:pt idx="12">
                  <c:v>4464</c:v>
                </c:pt>
                <c:pt idx="13">
                  <c:v>4500</c:v>
                </c:pt>
                <c:pt idx="14">
                  <c:v>4447</c:v>
                </c:pt>
                <c:pt idx="15">
                  <c:v>4713</c:v>
                </c:pt>
                <c:pt idx="16">
                  <c:v>5090</c:v>
                </c:pt>
                <c:pt idx="17">
                  <c:v>5589</c:v>
                </c:pt>
                <c:pt idx="18">
                  <c:v>5625</c:v>
                </c:pt>
                <c:pt idx="19">
                  <c:v>5556</c:v>
                </c:pt>
                <c:pt idx="20">
                  <c:v>5382</c:v>
                </c:pt>
                <c:pt idx="21">
                  <c:v>4987</c:v>
                </c:pt>
                <c:pt idx="22">
                  <c:v>4559</c:v>
                </c:pt>
                <c:pt idx="23">
                  <c:v>3316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C-47F1-A209-55A42D581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3-22'!$AM$5:$BJ$5</c:f>
              <c:numCache>
                <c:formatCode>_(* #,##0_);_(* \(#,##0\);_(* "-"??_);_(@_)</c:formatCode>
                <c:ptCount val="24"/>
                <c:pt idx="0">
                  <c:v>16030</c:v>
                </c:pt>
                <c:pt idx="1">
                  <c:v>15397</c:v>
                </c:pt>
                <c:pt idx="2">
                  <c:v>15199</c:v>
                </c:pt>
                <c:pt idx="3">
                  <c:v>15146</c:v>
                </c:pt>
                <c:pt idx="4">
                  <c:v>15373</c:v>
                </c:pt>
                <c:pt idx="5">
                  <c:v>15708</c:v>
                </c:pt>
                <c:pt idx="6">
                  <c:v>16642</c:v>
                </c:pt>
                <c:pt idx="7">
                  <c:v>17280</c:v>
                </c:pt>
                <c:pt idx="8">
                  <c:v>16969</c:v>
                </c:pt>
                <c:pt idx="9">
                  <c:v>15882</c:v>
                </c:pt>
                <c:pt idx="10">
                  <c:v>15693</c:v>
                </c:pt>
                <c:pt idx="11">
                  <c:v>14953</c:v>
                </c:pt>
                <c:pt idx="12">
                  <c:v>14563</c:v>
                </c:pt>
                <c:pt idx="13">
                  <c:v>14807</c:v>
                </c:pt>
                <c:pt idx="14">
                  <c:v>15194</c:v>
                </c:pt>
                <c:pt idx="15">
                  <c:v>16085</c:v>
                </c:pt>
                <c:pt idx="16">
                  <c:v>18361</c:v>
                </c:pt>
                <c:pt idx="17">
                  <c:v>20565</c:v>
                </c:pt>
                <c:pt idx="18">
                  <c:v>20977</c:v>
                </c:pt>
                <c:pt idx="19">
                  <c:v>20724</c:v>
                </c:pt>
                <c:pt idx="20">
                  <c:v>19979</c:v>
                </c:pt>
                <c:pt idx="21">
                  <c:v>18707</c:v>
                </c:pt>
                <c:pt idx="22">
                  <c:v>17449</c:v>
                </c:pt>
                <c:pt idx="23">
                  <c:v>16406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E-4265-BB08-833DB1C58F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3-22'!$AM$17:$BJ$17</c:f>
              <c:numCache>
                <c:formatCode>#,##0</c:formatCode>
                <c:ptCount val="24"/>
                <c:pt idx="0">
                  <c:v>3128</c:v>
                </c:pt>
                <c:pt idx="1">
                  <c:v>3019</c:v>
                </c:pt>
                <c:pt idx="2">
                  <c:v>2976</c:v>
                </c:pt>
                <c:pt idx="3">
                  <c:v>2968</c:v>
                </c:pt>
                <c:pt idx="4">
                  <c:v>2951</c:v>
                </c:pt>
                <c:pt idx="5">
                  <c:v>2989</c:v>
                </c:pt>
                <c:pt idx="6">
                  <c:v>3061</c:v>
                </c:pt>
                <c:pt idx="7">
                  <c:v>3262</c:v>
                </c:pt>
                <c:pt idx="8">
                  <c:v>3386</c:v>
                </c:pt>
                <c:pt idx="9">
                  <c:v>3366</c:v>
                </c:pt>
                <c:pt idx="10">
                  <c:v>3281</c:v>
                </c:pt>
                <c:pt idx="11">
                  <c:v>3254</c:v>
                </c:pt>
                <c:pt idx="12">
                  <c:v>3130</c:v>
                </c:pt>
                <c:pt idx="13">
                  <c:v>3088</c:v>
                </c:pt>
                <c:pt idx="14">
                  <c:v>3127</c:v>
                </c:pt>
                <c:pt idx="15">
                  <c:v>3254</c:v>
                </c:pt>
                <c:pt idx="16">
                  <c:v>3570</c:v>
                </c:pt>
                <c:pt idx="17">
                  <c:v>4052</c:v>
                </c:pt>
                <c:pt idx="18">
                  <c:v>4122</c:v>
                </c:pt>
                <c:pt idx="19">
                  <c:v>4123</c:v>
                </c:pt>
                <c:pt idx="20">
                  <c:v>3945</c:v>
                </c:pt>
                <c:pt idx="21">
                  <c:v>3729</c:v>
                </c:pt>
                <c:pt idx="22">
                  <c:v>3523</c:v>
                </c:pt>
                <c:pt idx="23">
                  <c:v>3316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BD-4A07-8D0F-EF2D51832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2-22'!$AM$5:$BJ$5</c:f>
              <c:numCache>
                <c:formatCode>_(* #,##0_);_(* \(#,##0\);_(* "-"??_);_(@_)</c:formatCode>
                <c:ptCount val="24"/>
                <c:pt idx="0">
                  <c:v>18044</c:v>
                </c:pt>
                <c:pt idx="1">
                  <c:v>17078</c:v>
                </c:pt>
                <c:pt idx="2">
                  <c:v>16373</c:v>
                </c:pt>
                <c:pt idx="3">
                  <c:v>16201</c:v>
                </c:pt>
                <c:pt idx="4">
                  <c:v>16343</c:v>
                </c:pt>
                <c:pt idx="5">
                  <c:v>16541</c:v>
                </c:pt>
                <c:pt idx="6">
                  <c:v>17576</c:v>
                </c:pt>
                <c:pt idx="7">
                  <c:v>18467</c:v>
                </c:pt>
                <c:pt idx="8">
                  <c:v>18573</c:v>
                </c:pt>
                <c:pt idx="9">
                  <c:v>16459</c:v>
                </c:pt>
                <c:pt idx="10">
                  <c:v>15513</c:v>
                </c:pt>
                <c:pt idx="11">
                  <c:v>14765</c:v>
                </c:pt>
                <c:pt idx="12">
                  <c:v>14388</c:v>
                </c:pt>
                <c:pt idx="13">
                  <c:v>15532</c:v>
                </c:pt>
                <c:pt idx="14">
                  <c:v>16445</c:v>
                </c:pt>
                <c:pt idx="15">
                  <c:v>17233</c:v>
                </c:pt>
                <c:pt idx="16">
                  <c:v>19158</c:v>
                </c:pt>
                <c:pt idx="17">
                  <c:v>21289</c:v>
                </c:pt>
                <c:pt idx="18">
                  <c:v>21785</c:v>
                </c:pt>
                <c:pt idx="19">
                  <c:v>21630</c:v>
                </c:pt>
                <c:pt idx="20">
                  <c:v>20830</c:v>
                </c:pt>
                <c:pt idx="21">
                  <c:v>19499</c:v>
                </c:pt>
                <c:pt idx="22">
                  <c:v>18268</c:v>
                </c:pt>
                <c:pt idx="23">
                  <c:v>16898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2-4BC5-BF24-DCB2F1217E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2-22'!$AM$17:$BJ$17</c:f>
              <c:numCache>
                <c:formatCode>#,##0</c:formatCode>
                <c:ptCount val="24"/>
                <c:pt idx="0">
                  <c:v>3655</c:v>
                </c:pt>
                <c:pt idx="1">
                  <c:v>3401</c:v>
                </c:pt>
                <c:pt idx="2">
                  <c:v>3287</c:v>
                </c:pt>
                <c:pt idx="3">
                  <c:v>3263</c:v>
                </c:pt>
                <c:pt idx="4">
                  <c:v>3225</c:v>
                </c:pt>
                <c:pt idx="5">
                  <c:v>3267</c:v>
                </c:pt>
                <c:pt idx="6">
                  <c:v>3404</c:v>
                </c:pt>
                <c:pt idx="7">
                  <c:v>3647</c:v>
                </c:pt>
                <c:pt idx="8">
                  <c:v>3857</c:v>
                </c:pt>
                <c:pt idx="9">
                  <c:v>3796</c:v>
                </c:pt>
                <c:pt idx="10">
                  <c:v>3654</c:v>
                </c:pt>
                <c:pt idx="11">
                  <c:v>3482</c:v>
                </c:pt>
                <c:pt idx="12">
                  <c:v>3341</c:v>
                </c:pt>
                <c:pt idx="13">
                  <c:v>3317</c:v>
                </c:pt>
                <c:pt idx="14">
                  <c:v>3316</c:v>
                </c:pt>
                <c:pt idx="15">
                  <c:v>3395</c:v>
                </c:pt>
                <c:pt idx="16">
                  <c:v>3700</c:v>
                </c:pt>
                <c:pt idx="17">
                  <c:v>4223</c:v>
                </c:pt>
                <c:pt idx="18">
                  <c:v>4302</c:v>
                </c:pt>
                <c:pt idx="19">
                  <c:v>4226</c:v>
                </c:pt>
                <c:pt idx="20">
                  <c:v>4043</c:v>
                </c:pt>
                <c:pt idx="21">
                  <c:v>3836</c:v>
                </c:pt>
                <c:pt idx="22">
                  <c:v>3578</c:v>
                </c:pt>
                <c:pt idx="23">
                  <c:v>3347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B0-4FDE-B6C9-75DFEB03C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Goldhill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1-22'!$AM$5:$BJ$5</c:f>
              <c:numCache>
                <c:formatCode>_(* #,##0_);_(* \(#,##0\);_(* "-"??_);_(@_)</c:formatCode>
                <c:ptCount val="24"/>
                <c:pt idx="0">
                  <c:v>21283</c:v>
                </c:pt>
                <c:pt idx="1">
                  <c:v>20014</c:v>
                </c:pt>
                <c:pt idx="2">
                  <c:v>19272</c:v>
                </c:pt>
                <c:pt idx="3">
                  <c:v>18788</c:v>
                </c:pt>
                <c:pt idx="4">
                  <c:v>18606</c:v>
                </c:pt>
                <c:pt idx="5">
                  <c:v>18803</c:v>
                </c:pt>
                <c:pt idx="6">
                  <c:v>19685</c:v>
                </c:pt>
                <c:pt idx="7">
                  <c:v>20454</c:v>
                </c:pt>
                <c:pt idx="8">
                  <c:v>18556</c:v>
                </c:pt>
                <c:pt idx="9">
                  <c:v>20565</c:v>
                </c:pt>
                <c:pt idx="10">
                  <c:v>19886</c:v>
                </c:pt>
                <c:pt idx="11">
                  <c:v>18902</c:v>
                </c:pt>
                <c:pt idx="12">
                  <c:v>17859</c:v>
                </c:pt>
                <c:pt idx="13">
                  <c:v>18056</c:v>
                </c:pt>
                <c:pt idx="14">
                  <c:v>18440</c:v>
                </c:pt>
                <c:pt idx="15">
                  <c:v>19577</c:v>
                </c:pt>
                <c:pt idx="16">
                  <c:v>22018</c:v>
                </c:pt>
                <c:pt idx="17">
                  <c:v>25029</c:v>
                </c:pt>
                <c:pt idx="18">
                  <c:v>25616</c:v>
                </c:pt>
                <c:pt idx="19">
                  <c:v>25308</c:v>
                </c:pt>
                <c:pt idx="20">
                  <c:v>24428</c:v>
                </c:pt>
                <c:pt idx="21">
                  <c:v>22939</c:v>
                </c:pt>
                <c:pt idx="22">
                  <c:v>21378</c:v>
                </c:pt>
                <c:pt idx="23">
                  <c:v>19459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C3-46E9-8AF4-C608229043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48975"/>
        <c:axId val="772252303"/>
      </c:lineChart>
      <c:catAx>
        <c:axId val="77224897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2303"/>
        <c:crosses val="autoZero"/>
        <c:auto val="1"/>
        <c:lblAlgn val="ctr"/>
        <c:lblOffset val="100"/>
        <c:noMultiLvlLbl val="0"/>
      </c:catAx>
      <c:valAx>
        <c:axId val="7722523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489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Radford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'Jan 1-22'!$AM$17:$BJ$17</c:f>
              <c:numCache>
                <c:formatCode>#,##0</c:formatCode>
                <c:ptCount val="24"/>
                <c:pt idx="0">
                  <c:v>4200</c:v>
                </c:pt>
                <c:pt idx="1">
                  <c:v>3976</c:v>
                </c:pt>
                <c:pt idx="2">
                  <c:v>3842</c:v>
                </c:pt>
                <c:pt idx="3">
                  <c:v>3844</c:v>
                </c:pt>
                <c:pt idx="4">
                  <c:v>3787</c:v>
                </c:pt>
                <c:pt idx="5">
                  <c:v>3768</c:v>
                </c:pt>
                <c:pt idx="6">
                  <c:v>3872</c:v>
                </c:pt>
                <c:pt idx="7">
                  <c:v>4032</c:v>
                </c:pt>
                <c:pt idx="8">
                  <c:v>4260</c:v>
                </c:pt>
                <c:pt idx="9">
                  <c:v>4343</c:v>
                </c:pt>
                <c:pt idx="10">
                  <c:v>4207</c:v>
                </c:pt>
                <c:pt idx="11">
                  <c:v>4012</c:v>
                </c:pt>
                <c:pt idx="12">
                  <c:v>3934</c:v>
                </c:pt>
                <c:pt idx="13">
                  <c:v>3852</c:v>
                </c:pt>
                <c:pt idx="14">
                  <c:v>3825</c:v>
                </c:pt>
                <c:pt idx="15">
                  <c:v>3969</c:v>
                </c:pt>
                <c:pt idx="16">
                  <c:v>4346</c:v>
                </c:pt>
                <c:pt idx="17">
                  <c:v>4971</c:v>
                </c:pt>
                <c:pt idx="18">
                  <c:v>5231</c:v>
                </c:pt>
                <c:pt idx="19">
                  <c:v>5217</c:v>
                </c:pt>
                <c:pt idx="20">
                  <c:v>5065</c:v>
                </c:pt>
                <c:pt idx="21">
                  <c:v>4821.7030567685588</c:v>
                </c:pt>
                <c:pt idx="22">
                  <c:v>4481.0873362445409</c:v>
                </c:pt>
                <c:pt idx="23">
                  <c:v>4227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9-4DA0-9318-879BBBE98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2254383"/>
        <c:axId val="772260623"/>
      </c:lineChart>
      <c:catAx>
        <c:axId val="77225438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60623"/>
        <c:crosses val="autoZero"/>
        <c:auto val="1"/>
        <c:lblAlgn val="ctr"/>
        <c:lblOffset val="100"/>
        <c:noMultiLvlLbl val="0"/>
      </c:catAx>
      <c:valAx>
        <c:axId val="77226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22543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chart" Target="../charts/chart47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cid:image007.jpg@01D68B41.01E5A290" TargetMode="External"/><Relationship Id="rId1" Type="http://schemas.openxmlformats.org/officeDocument/2006/relationships/image" Target="../media/image6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457200</xdr:colOff>
          <xdr:row>0</xdr:row>
          <xdr:rowOff>15240</xdr:rowOff>
        </xdr:from>
        <xdr:to>
          <xdr:col>2</xdr:col>
          <xdr:colOff>601980</xdr:colOff>
          <xdr:row>0</xdr:row>
          <xdr:rowOff>175260</xdr:rowOff>
        </xdr:to>
        <xdr:sp macro="" textlink="">
          <xdr:nvSpPr>
            <xdr:cNvPr id="37756930" name="Button 2" hidden="1">
              <a:extLst>
                <a:ext uri="{63B3BB69-23CF-44E3-9099-C40C66FF867C}">
                  <a14:compatExt spid="_x0000_s37756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Multi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31750</xdr:colOff>
      <xdr:row>21</xdr:row>
      <xdr:rowOff>25400</xdr:rowOff>
    </xdr:from>
    <xdr:to>
      <xdr:col>44</xdr:col>
      <xdr:colOff>232832</xdr:colOff>
      <xdr:row>34</xdr:row>
      <xdr:rowOff>186267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45</xdr:col>
      <xdr:colOff>137583</xdr:colOff>
      <xdr:row>21</xdr:row>
      <xdr:rowOff>4234</xdr:rowOff>
    </xdr:from>
    <xdr:to>
      <xdr:col>51</xdr:col>
      <xdr:colOff>391583</xdr:colOff>
      <xdr:row>34</xdr:row>
      <xdr:rowOff>165101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17</xdr:col>
      <xdr:colOff>560686</xdr:colOff>
      <xdr:row>40</xdr:row>
      <xdr:rowOff>151452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90500"/>
          <a:ext cx="10314286" cy="758095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80</xdr:row>
      <xdr:rowOff>0</xdr:rowOff>
    </xdr:from>
    <xdr:to>
      <xdr:col>22</xdr:col>
      <xdr:colOff>417447</xdr:colOff>
      <xdr:row>130</xdr:row>
      <xdr:rowOff>132143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15782925"/>
          <a:ext cx="13219047" cy="9657143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27</xdr:row>
      <xdr:rowOff>142875</xdr:rowOff>
    </xdr:from>
    <xdr:to>
      <xdr:col>5</xdr:col>
      <xdr:colOff>732952</xdr:colOff>
      <xdr:row>44</xdr:row>
      <xdr:rowOff>113899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" y="4914900"/>
          <a:ext cx="3780952" cy="3209524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190500</xdr:colOff>
      <xdr:row>2</xdr:row>
      <xdr:rowOff>28575</xdr:rowOff>
    </xdr:from>
    <xdr:to>
      <xdr:col>14</xdr:col>
      <xdr:colOff>266005</xdr:colOff>
      <xdr:row>46</xdr:row>
      <xdr:rowOff>18002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810125" y="419100"/>
          <a:ext cx="5561905" cy="838095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85725</xdr:rowOff>
    </xdr:from>
    <xdr:to>
      <xdr:col>14</xdr:col>
      <xdr:colOff>237409</xdr:colOff>
      <xdr:row>79</xdr:row>
      <xdr:rowOff>161177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619625" y="9248775"/>
          <a:ext cx="5723809" cy="5980952"/>
        </a:xfrm>
        <a:prstGeom prst="rect">
          <a:avLst/>
        </a:prstGeom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556260</xdr:colOff>
      <xdr:row>4</xdr:row>
      <xdr:rowOff>45720</xdr:rowOff>
    </xdr:from>
    <xdr:to>
      <xdr:col>16</xdr:col>
      <xdr:colOff>160020</xdr:colOff>
      <xdr:row>14</xdr:row>
      <xdr:rowOff>22860</xdr:rowOff>
    </xdr:to>
    <xdr:pic>
      <xdr:nvPicPr>
        <xdr:cNvPr id="2" name="Picture 3" descr="cid:image007.jpg@01D68B41.01E5A290"/>
        <xdr:cNvPicPr>
          <a:picLocks noChangeAspect="1" noChangeArrowheads="1"/>
        </xdr:cNvPicPr>
      </xdr:nvPicPr>
      <xdr:blipFill>
        <a:blip xmlns:r="http://schemas.openxmlformats.org/officeDocument/2006/relationships" r:embed="rId1" r:link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6260" y="777240"/>
          <a:ext cx="9357360" cy="18059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2022%20Daily%20Report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2021%20Daily%20Repor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Worksheet PS Costs"/>
      <sheetName val="COPY THIS TAB FORWARD"/>
      <sheetName val="Jan 25-22"/>
      <sheetName val="Jan 24-22"/>
      <sheetName val="Jan 23-22"/>
      <sheetName val="Jan 22-22"/>
      <sheetName val="Jan 21-22"/>
      <sheetName val="Jan 20-22"/>
      <sheetName val="Jan 19-22"/>
      <sheetName val="Jan 18-22"/>
      <sheetName val="Jan 17-22"/>
      <sheetName val="Jan 16-22"/>
      <sheetName val="Jan 15-22"/>
      <sheetName val="Jan 14-22"/>
      <sheetName val="Jan 13-22"/>
      <sheetName val="Jan 12-22"/>
      <sheetName val="Jan 11-22"/>
      <sheetName val="Jan 10-22"/>
      <sheetName val="Jan 9-22"/>
      <sheetName val="Jan 8-22"/>
      <sheetName val="Jan 7-22"/>
      <sheetName val="Jan 6-22"/>
      <sheetName val="Jan 5-22"/>
      <sheetName val="Jan 4-22"/>
      <sheetName val="Jan 3-22"/>
      <sheetName val="Jan 2-22"/>
      <sheetName val="Jan 1-22"/>
      <sheetName val="snowmaking table"/>
      <sheetName val="scheduling volumes &amp; prices"/>
      <sheetName val="APX, MSCG, &amp; EXPT contact info"/>
      <sheetName val="tab color key"/>
      <sheetName val="PSPS to winter 2019"/>
      <sheetName val="PSPS spring 2020 +"/>
      <sheetName val="Jan 1 - 21"/>
      <sheetName val="Jan 2 - 21"/>
      <sheetName val="Jan 3 - 21"/>
      <sheetName val="Jan 4 - 21"/>
      <sheetName val="Jan 5 - 21"/>
      <sheetName val="Jan 6 - 21"/>
      <sheetName val="Jan 7 - 21"/>
      <sheetName val="Jan 8 - 21"/>
      <sheetName val="Jan 9 - 21"/>
      <sheetName val="Jan 10 - 21"/>
      <sheetName val="Jan 11 - 21"/>
      <sheetName val="Jan 12 - 21"/>
      <sheetName val="Jan 13 - 21"/>
      <sheetName val="Jan 14 - 21"/>
      <sheetName val="Jan 15 - 21"/>
      <sheetName val="Jan 16 - 21"/>
      <sheetName val="Jan 17 - 21"/>
      <sheetName val="Jan 18 - 21"/>
      <sheetName val="Jan 19 - 21"/>
      <sheetName val="Jan 20 - 21"/>
      <sheetName val="Jan 21 - 21"/>
      <sheetName val="Jan 22 - 21"/>
      <sheetName val="Jan 23 - 21"/>
      <sheetName val="Jan 24 - 21"/>
      <sheetName val="Jan 25 - 21"/>
      <sheetName val="Jan 26 - 21"/>
      <sheetName val="Jan 27 - 21"/>
      <sheetName val="Jan 28 - 21"/>
      <sheetName val="Jan 29 - 21"/>
      <sheetName val="Jan 30 - 21"/>
      <sheetName val="Jan 31 - 21"/>
      <sheetName val="Feb 1 - 21"/>
      <sheetName val="Feb 2 - 21"/>
      <sheetName val="Feb 3 - 21"/>
      <sheetName val="Feb 4 - 21"/>
      <sheetName val="Feb 5 - 21"/>
      <sheetName val="Feb 6 - 21"/>
      <sheetName val="Feb 7 - 21"/>
      <sheetName val="Feb 8 - 21"/>
      <sheetName val="Feb 9 - 21"/>
      <sheetName val="Feb 10 - 21"/>
      <sheetName val="Feb 11 - 21"/>
      <sheetName val="Feb 12 - 21"/>
      <sheetName val="Feb 13 - 21"/>
      <sheetName val="Feb 14 - 21"/>
      <sheetName val="Feb 15 - 21"/>
      <sheetName val="Feb 16 - 21"/>
      <sheetName val="Feb 17 - 21"/>
      <sheetName val="Feb 18 - 21"/>
      <sheetName val="Feb 19 - 21"/>
      <sheetName val="Feb 20 - 21"/>
      <sheetName val="Feb 21 - 21"/>
      <sheetName val="Feb 22 - 21"/>
      <sheetName val="Feb 23 - 21"/>
      <sheetName val="Feb 24 - 21"/>
      <sheetName val="Feb 25 - 21"/>
      <sheetName val="Feb 26 - 21"/>
      <sheetName val="Feb 27 - 21"/>
      <sheetName val="Feb 28 - 21"/>
      <sheetName val="Mar 1 - 21"/>
      <sheetName val="Mar 2 - 21"/>
      <sheetName val="Mar 3 - 21"/>
      <sheetName val="Mar 4 - 21"/>
      <sheetName val="Mar 5 - 21"/>
      <sheetName val="Mar 6 - 21"/>
      <sheetName val="Mar 7 - 21"/>
      <sheetName val="Mar 8 - 21"/>
      <sheetName val="Mar 9 - 21"/>
      <sheetName val="Mar 10 - 21"/>
      <sheetName val="Mar 11 - 21"/>
      <sheetName val="Mar 12 - 21"/>
      <sheetName val="Mar 13 - 21"/>
      <sheetName val="Mar 14 - 21"/>
      <sheetName val="Mar 15 - 21"/>
      <sheetName val="Mar 16 - 21"/>
      <sheetName val="Mar 17 - 21"/>
      <sheetName val="Mar 18 - 21"/>
      <sheetName val="Mar 19 - 21"/>
      <sheetName val="Mar 20 - 21"/>
      <sheetName val="Mar 21 - 21"/>
      <sheetName val="Mar 22 - 21"/>
      <sheetName val="Mar 23 - 21"/>
      <sheetName val="Mar 24 - 21"/>
      <sheetName val="Mar 25 - 21"/>
      <sheetName val="Mar 26 - 21"/>
      <sheetName val="Mar 27 - 21"/>
      <sheetName val="Mar 28 - 21"/>
      <sheetName val="Mar 29 - 21"/>
      <sheetName val="Mar 30 - 21"/>
      <sheetName val="Mar 31 - 21"/>
      <sheetName val="Apr 1 - 21"/>
      <sheetName val="Apr 2 - 21"/>
      <sheetName val="Apr 3 - 21"/>
      <sheetName val="Apr 4 - 21"/>
      <sheetName val="Apr 5 - 21"/>
      <sheetName val="Apr 6 - 21"/>
      <sheetName val="Apr 7 - 21"/>
      <sheetName val="Apr 8 - 21"/>
      <sheetName val="Apr 9 - 21"/>
      <sheetName val="Apr 10 - 21"/>
      <sheetName val="Apr 11 - 21"/>
      <sheetName val="Apr 12 - 21"/>
      <sheetName val="Apr 13 - 21"/>
      <sheetName val="Apr 14 - 21"/>
      <sheetName val="Apr 15 - 21"/>
      <sheetName val="Apr 16 - 21"/>
      <sheetName val="Apr 17 - 21"/>
      <sheetName val="Apr 18 - 21"/>
      <sheetName val="Apr 19 - 21"/>
      <sheetName val="Apr 20 - 21"/>
      <sheetName val="Apr 21 - 21"/>
      <sheetName val="Apr 22 - 21"/>
      <sheetName val="Apr 23 - 21"/>
      <sheetName val="Apr 24 - 21"/>
      <sheetName val="Apr 25 - 21"/>
      <sheetName val="Apr 26 - 21"/>
      <sheetName val="Apr 27 - 21"/>
      <sheetName val="Apr 28 - 21"/>
      <sheetName val="Apr 29 - 21"/>
      <sheetName val="Apr 30 - 21"/>
      <sheetName val="May 1 - 21"/>
      <sheetName val="May 2 - 21"/>
      <sheetName val="May 3 - 21"/>
      <sheetName val="May 4 - 21"/>
      <sheetName val="May 5 - 21"/>
      <sheetName val="May 6 - 21"/>
      <sheetName val="May 7 - 21"/>
      <sheetName val="May 8 - 21"/>
      <sheetName val="May 9 - 21"/>
      <sheetName val="May 10 - 21"/>
      <sheetName val="May 11 - 21"/>
      <sheetName val="May 12 - 21"/>
      <sheetName val="May 13 - 21"/>
      <sheetName val="May 14 - 21"/>
      <sheetName val="May 15 - 21"/>
      <sheetName val="May 16 - 21"/>
      <sheetName val="May 17 - 21"/>
      <sheetName val="May 18 - 21"/>
      <sheetName val="May 19 - 21"/>
      <sheetName val="May 20 - 21"/>
      <sheetName val="May 21 - 21"/>
      <sheetName val="May 22 - 21"/>
      <sheetName val="May 23 - 21"/>
      <sheetName val="May 24 - 21"/>
      <sheetName val="May 25 - 21"/>
      <sheetName val="May 26 - 21"/>
      <sheetName val="May 27 - 21"/>
      <sheetName val="May 28 - 21"/>
      <sheetName val="May 29 - 21"/>
      <sheetName val="May 30 - 21"/>
      <sheetName val="May 31 - 21"/>
      <sheetName val="June 1 - 21"/>
      <sheetName val="June 2 - 21"/>
      <sheetName val="June 3 - 21"/>
      <sheetName val="June 4 - 21"/>
      <sheetName val="June 5 - 21"/>
      <sheetName val="June 6 - 21"/>
      <sheetName val="June 7 - 21"/>
      <sheetName val="June 8 - 21"/>
      <sheetName val="June 9 - 21"/>
      <sheetName val="June 10 - 21"/>
      <sheetName val="June 11 - 21"/>
      <sheetName val="June 12 - 21"/>
      <sheetName val="June 13 - 21"/>
      <sheetName val="June 14 - 21"/>
      <sheetName val="June 15 - 21"/>
      <sheetName val="June 16 - 21"/>
      <sheetName val="June 17 - 21"/>
      <sheetName val="June 18 - 21"/>
      <sheetName val="June 19 - 21"/>
      <sheetName val="June 20 - 21"/>
      <sheetName val="June 21 - 21"/>
      <sheetName val="June 22 - 21"/>
      <sheetName val="June 23 - 21"/>
      <sheetName val="June 24 - 21"/>
      <sheetName val="June 25 - 21"/>
      <sheetName val="June 26 - 21"/>
      <sheetName val="June 27 - 21"/>
      <sheetName val="June 28 - 21"/>
      <sheetName val="June 29 - 21"/>
      <sheetName val="June 30 - 21"/>
      <sheetName val="July 1 - 21"/>
      <sheetName val="July 2 - 21"/>
      <sheetName val="July 3 - 21"/>
      <sheetName val="July 4 - 21"/>
      <sheetName val="July 5 - 21"/>
      <sheetName val="July 6 - 21"/>
      <sheetName val="July 7 - 21"/>
      <sheetName val="July 8 - 21"/>
      <sheetName val="July 9 - 21"/>
      <sheetName val="July 10 - 21"/>
      <sheetName val="July 11 - 21"/>
      <sheetName val="July 12 - 21"/>
      <sheetName val="July 13 - 21"/>
      <sheetName val="July 14 - 21"/>
      <sheetName val="July 15 - 21"/>
      <sheetName val="July 16 - 21"/>
      <sheetName val="July 17 - 21"/>
      <sheetName val="July 18 - 21"/>
      <sheetName val="July 19 - 21"/>
      <sheetName val="July 20 - 21"/>
      <sheetName val="July 21 - 21"/>
      <sheetName val="July 22 - 21"/>
      <sheetName val="July 23 - 21"/>
      <sheetName val="July 24 - 21"/>
      <sheetName val="July 25 - 21"/>
      <sheetName val="July 26 - 21"/>
      <sheetName val="July 27 - 21"/>
      <sheetName val="July 28 - 21"/>
      <sheetName val="July 29 - 21"/>
      <sheetName val="July 30 - 21"/>
      <sheetName val="July 31 - 21"/>
      <sheetName val="Aug 1 - 21"/>
      <sheetName val="Aug 2 - 21"/>
      <sheetName val="Aug 3 - 21"/>
      <sheetName val="Aug 4 - 21"/>
      <sheetName val="Aug 5 - 21"/>
      <sheetName val="Aug 6 - 21"/>
      <sheetName val="Aug 7 - 21"/>
      <sheetName val="Aug 8 - 21"/>
      <sheetName val="Aug 9 - 21"/>
      <sheetName val="Aug 10 - 21"/>
      <sheetName val="Aug 11 - 21"/>
      <sheetName val="Aug 12 - 21"/>
      <sheetName val="Aug 13 - 21"/>
      <sheetName val="Aug 14 - 21"/>
      <sheetName val="Aug 15 - 21"/>
      <sheetName val="Aug 16 - 21"/>
      <sheetName val="Aug 17 - 21"/>
      <sheetName val="Aug 18 - 21"/>
      <sheetName val="Aug 19 - 21"/>
      <sheetName val="Aug 20 - 21"/>
      <sheetName val="Aug 21 - 21"/>
      <sheetName val="Aug 22 - 21"/>
      <sheetName val="Aug 23 - 21"/>
      <sheetName val="Aug 24 - 21"/>
      <sheetName val="Aug 25 - 21"/>
      <sheetName val="Aug 26 - 21"/>
      <sheetName val="Aug 27 - 21"/>
      <sheetName val="Aug 28 - 21"/>
      <sheetName val="Aug 29 - 21"/>
      <sheetName val="Aug 30 - 21"/>
      <sheetName val="Aug 31 - 21"/>
      <sheetName val="Sept 1 - 21"/>
      <sheetName val="Sept 2 - 21"/>
      <sheetName val="Sept 3 - 21"/>
      <sheetName val="Sept 4 - 21"/>
      <sheetName val="Sept 5 - 21"/>
      <sheetName val="Sept 6 - 21"/>
      <sheetName val="Sept 7 - 21"/>
      <sheetName val="Sept 8 - 21"/>
      <sheetName val="Sept 9 - 21"/>
      <sheetName val="Sept 10 - 21"/>
      <sheetName val="Sept 11 - 21"/>
      <sheetName val="Sept 12 - 21"/>
      <sheetName val="Sept 13 - 21"/>
      <sheetName val="Sept 14 - 21"/>
      <sheetName val="Sept 15 - 21"/>
      <sheetName val="Sept 16 - 21"/>
      <sheetName val="Sept 17 - 21"/>
      <sheetName val="Sept 18 - 21"/>
      <sheetName val="Sept 19 - 21"/>
      <sheetName val="Sept 20 - 21"/>
      <sheetName val="Sept 21 - 21"/>
      <sheetName val="Sept 22 - 21"/>
      <sheetName val="Sept 23 - 21"/>
      <sheetName val="Sept 24 - 21"/>
      <sheetName val="Sept 25 - 21"/>
      <sheetName val="Sept 26 - 21"/>
      <sheetName val="Sept 27 - 21"/>
      <sheetName val="Sept 28 - 21"/>
      <sheetName val="Sept 29 - 21"/>
      <sheetName val="Sept 30 - 21"/>
      <sheetName val="Oct 1 - 21"/>
      <sheetName val="Oct 2 - 21"/>
      <sheetName val="Oct 3 - 21"/>
      <sheetName val="Oct 4 - 21"/>
      <sheetName val="Oct 5 - 21"/>
      <sheetName val="Oct 6 - 21"/>
      <sheetName val="Oct 7 - 21"/>
      <sheetName val="Oct 8 - 21"/>
      <sheetName val="Oct 9 - 21"/>
      <sheetName val="Oct 10 - 21"/>
      <sheetName val="Oct 11 - 21"/>
      <sheetName val="Oct 12 - 21"/>
      <sheetName val="Oct 13 - 21"/>
      <sheetName val="Oct 14 - 21"/>
      <sheetName val="Oct 15 - 21"/>
      <sheetName val="Oct 16 - 21"/>
      <sheetName val="Oct 17 - 21"/>
      <sheetName val="Oct 18 - 21"/>
      <sheetName val="Oct 19 - 21"/>
      <sheetName val="Oct 20 - 21"/>
      <sheetName val="Oct 21 - 21"/>
      <sheetName val="Oct 22 - 21"/>
      <sheetName val="Oct 23 - 21"/>
      <sheetName val="Oct 24 - 21"/>
      <sheetName val="Oct 25 - 21"/>
      <sheetName val="Oct 26 - 21"/>
      <sheetName val="Oct 27 - 21"/>
      <sheetName val="Oct 28 - 21"/>
      <sheetName val="Oct 29 - 21"/>
      <sheetName val="Oct 30 - 21"/>
      <sheetName val="Oct 31 - 21"/>
      <sheetName val="Nov 1 - 21"/>
      <sheetName val="Nov 2 - 21"/>
      <sheetName val="Nov 3 - 21"/>
      <sheetName val="Nov 4 - 21"/>
      <sheetName val="Nov 5 - 21"/>
      <sheetName val="Nov 6 - 21"/>
      <sheetName val="Nov 7 - 21"/>
      <sheetName val="Nov 8 - 21"/>
      <sheetName val="Nov 9 - 21"/>
      <sheetName val="Nov 10 - 21"/>
      <sheetName val="Nov 11 - 21"/>
      <sheetName val="Nov 12 - 21"/>
      <sheetName val="Nov 13 - 21"/>
      <sheetName val="Nov 14 - 21"/>
      <sheetName val="Nov 15 - 21"/>
      <sheetName val="Nov 16 - 21"/>
      <sheetName val="Nov 17 - 21"/>
      <sheetName val="Nov 18 - 21"/>
      <sheetName val="Nov 19 - 21"/>
      <sheetName val="Nov 20 - 21"/>
      <sheetName val="Nov 21 - 21"/>
      <sheetName val="Nov 22 - 21"/>
      <sheetName val="Nov 23 - 21"/>
      <sheetName val="Nov 24 - 21"/>
      <sheetName val="Nov 25 - 21"/>
      <sheetName val="Nov 26 - 21"/>
      <sheetName val="Nov 27 - 21"/>
      <sheetName val="Nov 28 - 21"/>
      <sheetName val="Nov 29 - 21"/>
      <sheetName val="Nov 30 - 21"/>
      <sheetName val="Dec 01 - 21"/>
      <sheetName val="Dec 02 - 21"/>
      <sheetName val="Dec 03 - 21"/>
      <sheetName val="Dec 04 - 21"/>
      <sheetName val="Dec 05 - 21"/>
      <sheetName val="Dec 06 - 21"/>
      <sheetName val="Dec 07 - 21"/>
      <sheetName val="Dec 08 - 21"/>
      <sheetName val="Dec 09 - 21"/>
      <sheetName val="Dec 10 - 21"/>
      <sheetName val="Dec 11 - 21"/>
      <sheetName val="Dec 12 - 21"/>
      <sheetName val="Dec 13 - 21"/>
      <sheetName val="Dec 14 - 21"/>
      <sheetName val="Dec 15 - 21"/>
      <sheetName val="Dec 16-21"/>
      <sheetName val="Dec 17-21"/>
      <sheetName val="Dec 18-21"/>
      <sheetName val="Dec 19-21"/>
      <sheetName val="Dec 20-21"/>
      <sheetName val="Dec 21-21"/>
      <sheetName val="Dec 22-21"/>
      <sheetName val="Dec 23-21"/>
      <sheetName val="Dec 24-21"/>
      <sheetName val="Dec 25-21"/>
      <sheetName val="Dec 26-21"/>
      <sheetName val="Dec 27-21"/>
      <sheetName val="Dec 28-21"/>
      <sheetName val="Dec 29-21"/>
      <sheetName val="Dec 30-21"/>
      <sheetName val="Dec 31-2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>
        <row r="20">
          <cell r="AC20">
            <v>366</v>
          </cell>
        </row>
        <row r="21">
          <cell r="AC21">
            <v>406</v>
          </cell>
        </row>
        <row r="22">
          <cell r="AC22">
            <v>367</v>
          </cell>
        </row>
        <row r="23">
          <cell r="AC23">
            <v>315</v>
          </cell>
        </row>
        <row r="24">
          <cell r="AC24">
            <v>294</v>
          </cell>
        </row>
        <row r="25">
          <cell r="AC25">
            <v>312</v>
          </cell>
        </row>
        <row r="26">
          <cell r="AC26">
            <v>339</v>
          </cell>
        </row>
        <row r="27">
          <cell r="AC27">
            <v>329</v>
          </cell>
        </row>
        <row r="28">
          <cell r="AC28">
            <v>304</v>
          </cell>
        </row>
        <row r="29">
          <cell r="AC29">
            <v>295</v>
          </cell>
        </row>
        <row r="30">
          <cell r="AC30">
            <v>342</v>
          </cell>
        </row>
        <row r="31">
          <cell r="AC31">
            <v>353</v>
          </cell>
        </row>
        <row r="74">
          <cell r="I74">
            <v>168</v>
          </cell>
        </row>
        <row r="75">
          <cell r="H75">
            <v>72</v>
          </cell>
        </row>
      </sheetData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orksheet PS Costs"/>
      <sheetName val="COPY THIS TAB FORWARD"/>
      <sheetName val="Jan 3-22"/>
      <sheetName val="Jan 2-22"/>
      <sheetName val="Jan 1-22"/>
      <sheetName val="Dec 31-21"/>
      <sheetName val="Dec 30-21"/>
      <sheetName val="Dec 29-21"/>
      <sheetName val="Dec 28-21"/>
      <sheetName val="Dec 27-21"/>
      <sheetName val="Dec 26-21"/>
      <sheetName val="Dec 25-21"/>
      <sheetName val="Dec 24-21"/>
      <sheetName val="Dec 23-21"/>
      <sheetName val="Dec 22-21"/>
      <sheetName val="Dec 21-21"/>
      <sheetName val="Dec 20-21"/>
      <sheetName val="Dec 19-21"/>
      <sheetName val="Dec 18-21"/>
      <sheetName val="Dec 17-21"/>
      <sheetName val="Dec 16-21"/>
      <sheetName val="Dec 15 - 21"/>
      <sheetName val="Dec 14 - 21"/>
      <sheetName val="Dec 13 - 21"/>
      <sheetName val="Dec 12 - 21"/>
      <sheetName val="Dec 11 - 21"/>
      <sheetName val="Dec 10 - 21"/>
      <sheetName val="Dec 09 - 21"/>
      <sheetName val="Dec 08 - 21"/>
      <sheetName val="Dec 07 - 21"/>
      <sheetName val="Dec 06 - 21"/>
      <sheetName val="Dec 05 - 21"/>
      <sheetName val="Dec 04 - 21"/>
      <sheetName val="Dec 03 - 21"/>
      <sheetName val="Dec 02 - 21"/>
      <sheetName val="Dec 01 - 21"/>
      <sheetName val="Nov 30 - 21"/>
      <sheetName val="Nov 29 - 21"/>
      <sheetName val="Nov 28 - 21"/>
      <sheetName val="Nov 27 - 21"/>
      <sheetName val="Nov 26 - 21"/>
      <sheetName val="Nov 25 - 21"/>
      <sheetName val="Nov 24 - 21"/>
      <sheetName val="Nov 23 - 21"/>
      <sheetName val="Nov 22 - 21"/>
      <sheetName val="Nov 21 - 21"/>
      <sheetName val="Nov 20 - 21"/>
      <sheetName val="Nov 19 - 21"/>
      <sheetName val="Nov 18 - 21"/>
      <sheetName val="Nov 17 - 21"/>
      <sheetName val="Nov 16 - 21"/>
      <sheetName val="Nov 15 - 21"/>
      <sheetName val="Nov 14 - 21"/>
      <sheetName val="Nov 13 - 21"/>
      <sheetName val="Nov 12 - 21"/>
      <sheetName val="Nov 11 - 21"/>
      <sheetName val="Nov 10 - 21"/>
      <sheetName val="Nov 9 - 21"/>
      <sheetName val="Nov 8 - 21"/>
      <sheetName val="Nov 7 - 21"/>
      <sheetName val="Nov 6 - 21"/>
      <sheetName val="Nov 5 - 21"/>
      <sheetName val="Nov 4 - 21"/>
      <sheetName val="Nov 3 - 21"/>
      <sheetName val="Nov 2 - 21"/>
      <sheetName val="Nov 1 - 21"/>
      <sheetName val="Oct 31 - 21"/>
      <sheetName val="Oct 30 - 21"/>
      <sheetName val="Oct 29 - 21"/>
      <sheetName val="Oct 28 - 21"/>
      <sheetName val="Oct 27 - 21"/>
      <sheetName val="Oct 26 - 21"/>
      <sheetName val="Oct 25 - 21"/>
      <sheetName val="Oct 24 - 21"/>
      <sheetName val="Oct 23 - 21"/>
      <sheetName val="Oct 22 - 21"/>
      <sheetName val="Oct 21 - 21"/>
      <sheetName val="Oct 20 - 21"/>
      <sheetName val="Oct 19 - 21"/>
      <sheetName val="Oct 18 - 21"/>
      <sheetName val="Oct 17 - 21"/>
      <sheetName val="Oct 16 - 21"/>
      <sheetName val="Oct 15 - 21"/>
      <sheetName val="Oct 14 - 21"/>
      <sheetName val="Oct 13 - 21"/>
      <sheetName val="Oct 12 - 21"/>
      <sheetName val="Oct 11 - 21"/>
      <sheetName val="Oct 10 - 21"/>
      <sheetName val="Oct 9 - 21"/>
      <sheetName val="Oct 8 - 21"/>
      <sheetName val="Oct 7 - 21"/>
      <sheetName val="Oct 6 - 21"/>
      <sheetName val="Oct 5 - 21"/>
      <sheetName val="Oct 4 - 21"/>
      <sheetName val="Oct 3 - 21"/>
      <sheetName val="Oct 2 - 21"/>
      <sheetName val="Oct 1 - 21"/>
      <sheetName val="Sept 30 - 21"/>
      <sheetName val="Sept 29 - 21"/>
      <sheetName val="Sept 28 - 21"/>
      <sheetName val="Sept 27 - 21"/>
      <sheetName val="Sept 26 - 21"/>
      <sheetName val="Sept 25 - 21"/>
      <sheetName val="Sept 24 - 21"/>
      <sheetName val="Sept 23 - 21"/>
      <sheetName val="Sept 22 - 21"/>
      <sheetName val="Sept 21 - 21"/>
      <sheetName val="Sept 20 - 21"/>
      <sheetName val="Sept 19 - 21"/>
      <sheetName val="Sept 18 - 21"/>
      <sheetName val="Sept 17 - 21"/>
      <sheetName val="Sept 16 - 21"/>
      <sheetName val="Sept 15 - 21"/>
      <sheetName val="Sept 14 - 21"/>
      <sheetName val="Sept 13 - 21"/>
      <sheetName val="Sept 12 - 21"/>
      <sheetName val="Sept 11 - 21"/>
      <sheetName val="Sept 10 - 21"/>
      <sheetName val="Sept 9 - 21"/>
      <sheetName val="Sept 8 - 21"/>
      <sheetName val="Sept 7 - 21"/>
      <sheetName val="Sept 6 - 21"/>
      <sheetName val="Sept 5 - 21"/>
      <sheetName val="Sept 4 - 21"/>
      <sheetName val="Sept 3 - 21"/>
      <sheetName val="Sept 2 - 21"/>
      <sheetName val="Sept 1 - 21"/>
      <sheetName val="Aug 31 - 21"/>
      <sheetName val="Aug 30 - 21"/>
      <sheetName val="Aug 29 - 21"/>
      <sheetName val="Aug 28 - 21"/>
      <sheetName val="Aug 27 - 21"/>
      <sheetName val="Aug 26 - 21"/>
      <sheetName val="Aug 25 - 21"/>
      <sheetName val="Aug 24 - 21"/>
      <sheetName val="Aug 23 - 21"/>
      <sheetName val="Aug 22 - 21"/>
      <sheetName val="Aug 21 - 21"/>
      <sheetName val="Aug 20 - 21"/>
      <sheetName val="Aug 19 - 21"/>
      <sheetName val="Aug 18 - 21"/>
      <sheetName val="Aug 17 - 21"/>
      <sheetName val="Aug 16 - 21"/>
      <sheetName val="Aug 15 - 21"/>
      <sheetName val="Aug 14 - 21"/>
      <sheetName val="Aug 13 - 21"/>
      <sheetName val="Aug 12 - 21"/>
      <sheetName val="Aug 11 - 21"/>
      <sheetName val="Aug 10 - 21"/>
      <sheetName val="Aug 9 - 21"/>
      <sheetName val="Aug 8 - 21"/>
      <sheetName val="Aug 7 - 21"/>
      <sheetName val="Aug 6 - 21"/>
      <sheetName val="Aug 5 - 21"/>
      <sheetName val="Aug 4 - 21"/>
      <sheetName val="Aug 3 - 21"/>
      <sheetName val="Aug 2 - 21"/>
      <sheetName val="Aug 1 - 21"/>
      <sheetName val="July 31 - 21"/>
      <sheetName val="July 30 - 21"/>
      <sheetName val="July 29 - 21"/>
      <sheetName val="July 28 - 21"/>
      <sheetName val="July 27 - 21"/>
      <sheetName val="July 26 - 21"/>
      <sheetName val="July 25 - 21"/>
      <sheetName val="July 24 - 21"/>
      <sheetName val="July 23 - 21"/>
      <sheetName val="July 22 - 21"/>
      <sheetName val="July 21 - 21"/>
      <sheetName val="July 20 - 21"/>
      <sheetName val="July 19 - 21"/>
      <sheetName val="July 18 - 21"/>
      <sheetName val="July 17 - 21"/>
      <sheetName val="July 16 - 21"/>
      <sheetName val="July 15 - 21"/>
      <sheetName val="July 14 - 21"/>
      <sheetName val="July 13 - 21"/>
      <sheetName val="July 12 - 21"/>
      <sheetName val="July 11 - 21"/>
      <sheetName val="July 10 - 21"/>
      <sheetName val="July 9 - 21"/>
      <sheetName val="July 8 - 21"/>
      <sheetName val="July 7 - 21"/>
      <sheetName val="July 6 - 21"/>
      <sheetName val="July 5 - 21"/>
      <sheetName val="July 4 - 21"/>
      <sheetName val="July 3 - 21"/>
      <sheetName val="July 2 - 21"/>
      <sheetName val="July 1 - 21"/>
      <sheetName val="June 30 - 21"/>
      <sheetName val="June 29 - 21"/>
      <sheetName val="June 28 - 21"/>
      <sheetName val="June 27 - 21"/>
      <sheetName val="June 26 - 21"/>
      <sheetName val="June 25 - 21"/>
      <sheetName val="June 24 - 21"/>
      <sheetName val="June 23 - 21"/>
      <sheetName val="June 22 - 21"/>
      <sheetName val="June 21 - 21"/>
      <sheetName val="June 20 - 21"/>
      <sheetName val="June 19 - 21"/>
      <sheetName val="June 18 - 21"/>
      <sheetName val="June 17 - 21"/>
      <sheetName val="June 16 - 21"/>
      <sheetName val="June 15 - 21"/>
      <sheetName val="June 14 - 21"/>
      <sheetName val="June 13 - 21"/>
      <sheetName val="June 12 - 21"/>
      <sheetName val="June 11 - 21"/>
      <sheetName val="June 10 - 21"/>
      <sheetName val="June 9 - 21"/>
      <sheetName val="June 8 - 21"/>
      <sheetName val="June 7 - 21"/>
      <sheetName val="June 6 - 21"/>
      <sheetName val="June 5 - 21"/>
      <sheetName val="June 4 - 21"/>
      <sheetName val="June 3 - 21"/>
      <sheetName val="June 2 - 21"/>
      <sheetName val="June 1 - 21"/>
      <sheetName val="May 31 - 21"/>
      <sheetName val="May 30 - 21"/>
      <sheetName val="May 29 - 21"/>
      <sheetName val="May 28 - 21"/>
      <sheetName val="May 27 - 21"/>
      <sheetName val="May 26 - 21"/>
      <sheetName val="May 25 - 21"/>
      <sheetName val="May 24 - 21"/>
      <sheetName val="May 23 - 21"/>
      <sheetName val="May 22 - 21"/>
      <sheetName val="May 21 - 21"/>
      <sheetName val="May 20 - 21"/>
      <sheetName val="May 19 - 21"/>
      <sheetName val="May 18 - 21"/>
      <sheetName val="May 17 - 21"/>
      <sheetName val="May 16 - 21"/>
      <sheetName val="May 15 - 21"/>
      <sheetName val="May 14 - 21"/>
      <sheetName val="May 13 - 21"/>
      <sheetName val="May 12 - 21"/>
      <sheetName val="May 11 - 21"/>
      <sheetName val="May 10 - 21"/>
      <sheetName val="May 9 - 21"/>
      <sheetName val="May 8 - 21"/>
      <sheetName val="May 7 - 21"/>
      <sheetName val="May 6 - 21"/>
      <sheetName val="May 5 - 21"/>
      <sheetName val="May 4 - 21"/>
      <sheetName val="May 3 - 21"/>
      <sheetName val="May 2 - 21"/>
      <sheetName val="May 1 - 21"/>
      <sheetName val="Apr 30 - 21"/>
      <sheetName val="Apr 29 - 21"/>
      <sheetName val="Apr 28 - 21"/>
      <sheetName val="Apr 27 - 21"/>
      <sheetName val="Apr 26 - 21"/>
      <sheetName val="Apr 25 - 21"/>
      <sheetName val="Apr 24 - 21"/>
      <sheetName val="Apr 23 - 21"/>
      <sheetName val="Apr 22 - 21"/>
      <sheetName val="Apr 21 - 21"/>
      <sheetName val="Apr 20 - 21"/>
      <sheetName val="Apr 19 - 21"/>
      <sheetName val="Apr 18 - 21"/>
      <sheetName val="Apr 17 - 21"/>
      <sheetName val="Apr 16 - 21"/>
      <sheetName val="Apr 15 - 21"/>
      <sheetName val="Apr 14 - 21"/>
      <sheetName val="Apr 13 - 21"/>
      <sheetName val="Apr 12 - 21"/>
      <sheetName val="Apr 11 - 21"/>
      <sheetName val="Apr 10 - 21"/>
      <sheetName val="Apr 9 - 21"/>
      <sheetName val="Apr 8 - 21"/>
      <sheetName val="Apr 7 - 21"/>
      <sheetName val="Apr 6 - 21"/>
      <sheetName val="Apr 5 - 21"/>
      <sheetName val="Apr 4 - 21"/>
      <sheetName val="Apr 3 - 21"/>
      <sheetName val="Apr 2 - 21"/>
      <sheetName val="Apr 1 - 21"/>
      <sheetName val="Mar 31 - 21"/>
      <sheetName val="Mar 30 - 21"/>
      <sheetName val="Mar 29 - 21"/>
      <sheetName val="Mar 28 - 21"/>
      <sheetName val="Mar 27 - 21"/>
      <sheetName val="Mar 26 - 21"/>
      <sheetName val="Mar 25 - 21"/>
      <sheetName val="Mar 24 - 21"/>
      <sheetName val="Mar 23 - 21"/>
      <sheetName val="Mar 22 - 21"/>
      <sheetName val="Mar 21 - 21"/>
      <sheetName val="Mar 20 - 21"/>
      <sheetName val="Mar 19 - 21"/>
      <sheetName val="Mar 18 - 21"/>
      <sheetName val="Mar 17 - 21"/>
      <sheetName val="Mar 16 - 21"/>
      <sheetName val="Mar 15 - 21"/>
      <sheetName val="Mar 14 - 21"/>
      <sheetName val="Mar 13 - 21"/>
      <sheetName val="Mar 12 - 21"/>
      <sheetName val="Mar 11 - 21"/>
      <sheetName val="Mar 10 - 21"/>
      <sheetName val="Mar 9 - 21"/>
      <sheetName val="Mar 8 - 21"/>
      <sheetName val="Mar 7 - 21"/>
      <sheetName val="Mar 6 - 21"/>
      <sheetName val="Mar 5 - 21"/>
      <sheetName val="Mar 4 - 21"/>
      <sheetName val="Mar 3 - 21"/>
      <sheetName val="Mar 2 - 21"/>
      <sheetName val="Mar 1 - 21"/>
      <sheetName val="Feb 28 - 21"/>
      <sheetName val="Feb 27 - 21"/>
      <sheetName val="Feb 26 - 21"/>
      <sheetName val="Feb 25 - 21"/>
      <sheetName val="Feb 24 - 21"/>
      <sheetName val="Feb 23 - 21"/>
      <sheetName val="Feb 22 - 21"/>
      <sheetName val="Feb 21 - 21"/>
      <sheetName val="Feb 20 - 21"/>
      <sheetName val="Feb 19 - 21"/>
      <sheetName val="Feb 18 - 21"/>
      <sheetName val="Feb 17 - 21"/>
      <sheetName val="Feb 16 - 21"/>
      <sheetName val="Feb 15 - 21"/>
      <sheetName val="Feb 14 - 21"/>
      <sheetName val="Feb 13 - 21"/>
      <sheetName val="Feb 12 - 21"/>
      <sheetName val="Feb 11 - 21"/>
      <sheetName val="Feb 10 - 21"/>
      <sheetName val="Feb 9 - 21"/>
      <sheetName val="Feb 8 - 21"/>
      <sheetName val="Feb 7 - 21"/>
      <sheetName val="Feb 6 - 21"/>
      <sheetName val="Feb 5 - 21"/>
      <sheetName val="Feb 4 - 21"/>
      <sheetName val="Feb 3 - 21"/>
      <sheetName val="Feb 2 - 21"/>
      <sheetName val="Feb 1 - 21"/>
      <sheetName val="Jan 31 - 21"/>
      <sheetName val="Jan 30 - 21"/>
      <sheetName val="Jan 29 - 21"/>
      <sheetName val="Jan 28 - 21"/>
      <sheetName val="Jan 27 - 21"/>
      <sheetName val="Jan 26 - 21"/>
      <sheetName val="Jan 25 - 21"/>
      <sheetName val="Jan 24 - 21"/>
      <sheetName val="Jan 23 - 21"/>
      <sheetName val="Jan 22 - 21"/>
      <sheetName val="Jan 21 - 21"/>
      <sheetName val="Jan 20 - 21"/>
      <sheetName val="Jan 19 - 21"/>
      <sheetName val="Jan 18 - 21"/>
      <sheetName val="Jan 17 - 21"/>
      <sheetName val="Jan 16 - 21"/>
      <sheetName val="Jan 15 - 21"/>
      <sheetName val="Jan 14 - 21"/>
      <sheetName val="Jan 13 - 21"/>
      <sheetName val="Jan 12 - 21"/>
      <sheetName val="Jan 11 - 21"/>
      <sheetName val="Jan 10 - 21"/>
      <sheetName val="Jan 9 - 21"/>
      <sheetName val="Jan 8 - 21"/>
      <sheetName val="Jan 7 - 21"/>
      <sheetName val="Jan 6 - 21"/>
      <sheetName val="Jan 5 - 21"/>
      <sheetName val="Jan 4 - 21"/>
      <sheetName val="Jan 3 - 21"/>
      <sheetName val="Jan 2 - 21"/>
      <sheetName val="Jan 1 - 21"/>
      <sheetName val="snowmaking table"/>
      <sheetName val="scheduling volumes &amp; prices"/>
      <sheetName val="APX, MSCG, &amp; EXPT contact info"/>
      <sheetName val="tab color key"/>
      <sheetName val="PSPS to winter 2019"/>
      <sheetName val="PSPS spring 2020 +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4">
          <cell r="K64">
            <v>665.5300000000002</v>
          </cell>
        </row>
        <row r="67">
          <cell r="B67">
            <v>9297.9291324999995</v>
          </cell>
        </row>
      </sheetData>
      <sheetData sheetId="6">
        <row r="64">
          <cell r="K64">
            <v>695.05000000000007</v>
          </cell>
        </row>
        <row r="67">
          <cell r="B67">
            <v>12900.062760300005</v>
          </cell>
        </row>
      </sheetData>
      <sheetData sheetId="7">
        <row r="64">
          <cell r="K64">
            <v>809.26</v>
          </cell>
        </row>
        <row r="67">
          <cell r="B67">
            <v>22171.041530200007</v>
          </cell>
        </row>
      </sheetData>
      <sheetData sheetId="8">
        <row r="64">
          <cell r="K64">
            <v>838.6400000000001</v>
          </cell>
        </row>
        <row r="67">
          <cell r="B67">
            <v>22913.982750799998</v>
          </cell>
        </row>
      </sheetData>
      <sheetData sheetId="9">
        <row r="64">
          <cell r="K64">
            <v>895.75000000000011</v>
          </cell>
        </row>
        <row r="67">
          <cell r="B67">
            <v>30362.462904399999</v>
          </cell>
        </row>
      </sheetData>
      <sheetData sheetId="10">
        <row r="64">
          <cell r="K64">
            <v>820.09999999999991</v>
          </cell>
        </row>
        <row r="67">
          <cell r="B67">
            <v>15600.289734800002</v>
          </cell>
        </row>
      </sheetData>
      <sheetData sheetId="11">
        <row r="64">
          <cell r="K64">
            <v>777.56000000000017</v>
          </cell>
        </row>
        <row r="67">
          <cell r="B67">
            <v>15606.077947999998</v>
          </cell>
        </row>
      </sheetData>
      <sheetData sheetId="12">
        <row r="64">
          <cell r="K64">
            <v>586.47</v>
          </cell>
        </row>
        <row r="67">
          <cell r="B67">
            <v>4501.7901024000012</v>
          </cell>
        </row>
      </sheetData>
      <sheetData sheetId="13">
        <row r="64">
          <cell r="K64">
            <v>582.92999999999995</v>
          </cell>
        </row>
        <row r="67">
          <cell r="B67">
            <v>5114.4266993000001</v>
          </cell>
        </row>
      </sheetData>
      <sheetData sheetId="14">
        <row r="64">
          <cell r="K64">
            <v>527.44000000000005</v>
          </cell>
        </row>
        <row r="67">
          <cell r="B67">
            <v>2120.7185832</v>
          </cell>
        </row>
      </sheetData>
      <sheetData sheetId="15">
        <row r="64">
          <cell r="K64">
            <v>625.96</v>
          </cell>
        </row>
        <row r="67">
          <cell r="B67">
            <v>7474.5756468999989</v>
          </cell>
        </row>
      </sheetData>
      <sheetData sheetId="16">
        <row r="64">
          <cell r="K64">
            <v>634.31999999999982</v>
          </cell>
        </row>
        <row r="67">
          <cell r="B67">
            <v>7994.9129985999998</v>
          </cell>
        </row>
      </sheetData>
      <sheetData sheetId="17">
        <row r="64">
          <cell r="K64">
            <v>666.36</v>
          </cell>
        </row>
        <row r="67">
          <cell r="B67">
            <v>8138.2334834000003</v>
          </cell>
        </row>
      </sheetData>
      <sheetData sheetId="18">
        <row r="64">
          <cell r="K64">
            <v>692.68</v>
          </cell>
        </row>
        <row r="67">
          <cell r="B67">
            <v>9885.2190789000033</v>
          </cell>
        </row>
      </sheetData>
      <sheetData sheetId="19">
        <row r="64">
          <cell r="K64">
            <v>833.15</v>
          </cell>
        </row>
        <row r="67">
          <cell r="B67">
            <v>18790.106760899998</v>
          </cell>
        </row>
      </sheetData>
      <sheetData sheetId="20">
        <row r="64">
          <cell r="K64">
            <v>647.25999999999988</v>
          </cell>
        </row>
        <row r="67">
          <cell r="B67">
            <v>7734.6186394000006</v>
          </cell>
        </row>
      </sheetData>
      <sheetData sheetId="21">
        <row r="64">
          <cell r="K64">
            <v>656.73</v>
          </cell>
        </row>
        <row r="67">
          <cell r="B67">
            <v>8463.8855993999987</v>
          </cell>
        </row>
      </sheetData>
      <sheetData sheetId="22">
        <row r="64">
          <cell r="K64">
            <v>574.44000000000005</v>
          </cell>
        </row>
        <row r="67">
          <cell r="B67">
            <v>6943.8829450000003</v>
          </cell>
        </row>
      </sheetData>
      <sheetData sheetId="23">
        <row r="64">
          <cell r="K64">
            <v>571.37</v>
          </cell>
        </row>
        <row r="67">
          <cell r="B67">
            <v>4360.249329700001</v>
          </cell>
        </row>
      </sheetData>
      <sheetData sheetId="24">
        <row r="64">
          <cell r="K64">
            <v>485.46999999999997</v>
          </cell>
        </row>
        <row r="67">
          <cell r="B67">
            <v>1214.9588293999998</v>
          </cell>
        </row>
      </sheetData>
      <sheetData sheetId="25">
        <row r="64">
          <cell r="K64">
            <v>502.32000000000011</v>
          </cell>
        </row>
        <row r="67">
          <cell r="B67">
            <v>1827.2868323</v>
          </cell>
        </row>
      </sheetData>
      <sheetData sheetId="26">
        <row r="64">
          <cell r="K64">
            <v>472.8599999999999</v>
          </cell>
        </row>
        <row r="67">
          <cell r="B67">
            <v>849.17409170000019</v>
          </cell>
        </row>
      </sheetData>
      <sheetData sheetId="27">
        <row r="64">
          <cell r="K64">
            <v>382.99</v>
          </cell>
        </row>
        <row r="67">
          <cell r="B67">
            <v>18.441681400000103</v>
          </cell>
        </row>
      </sheetData>
      <sheetData sheetId="28">
        <row r="64">
          <cell r="K64">
            <v>393.65000000000003</v>
          </cell>
        </row>
        <row r="67">
          <cell r="B67">
            <v>542.06308940000019</v>
          </cell>
        </row>
      </sheetData>
      <sheetData sheetId="29">
        <row r="64">
          <cell r="K64">
            <v>325.23999999999995</v>
          </cell>
        </row>
        <row r="67">
          <cell r="B67">
            <v>0</v>
          </cell>
        </row>
      </sheetData>
      <sheetData sheetId="30">
        <row r="64">
          <cell r="K64">
            <v>471.77</v>
          </cell>
        </row>
        <row r="67">
          <cell r="B67">
            <v>329.97199689999974</v>
          </cell>
        </row>
      </sheetData>
      <sheetData sheetId="31">
        <row r="64">
          <cell r="K64">
            <v>509.32000000000005</v>
          </cell>
        </row>
        <row r="67">
          <cell r="B67">
            <v>1912.3335186000002</v>
          </cell>
        </row>
      </sheetData>
      <sheetData sheetId="32">
        <row r="64">
          <cell r="K64">
            <v>565.35</v>
          </cell>
        </row>
        <row r="67">
          <cell r="B67">
            <v>2439.0415700000003</v>
          </cell>
        </row>
      </sheetData>
      <sheetData sheetId="33">
        <row r="64">
          <cell r="K64">
            <v>568.17999999999995</v>
          </cell>
        </row>
        <row r="67">
          <cell r="B67">
            <v>3296.9858347000004</v>
          </cell>
        </row>
      </sheetData>
      <sheetData sheetId="34">
        <row r="64">
          <cell r="K64">
            <v>619.64999999999986</v>
          </cell>
        </row>
        <row r="67">
          <cell r="B67">
            <v>4357.7944639000007</v>
          </cell>
        </row>
      </sheetData>
      <sheetData sheetId="35">
        <row r="64">
          <cell r="K64">
            <v>499.05000000000018</v>
          </cell>
        </row>
        <row r="67">
          <cell r="B67">
            <v>363.82748560000022</v>
          </cell>
        </row>
      </sheetData>
      <sheetData sheetId="36">
        <row r="64">
          <cell r="K64">
            <v>403.63999999999993</v>
          </cell>
        </row>
        <row r="67">
          <cell r="B67">
            <v>1337.4548173999999</v>
          </cell>
        </row>
      </sheetData>
      <sheetData sheetId="37">
        <row r="64">
          <cell r="K64">
            <v>447.65999999999991</v>
          </cell>
        </row>
        <row r="67">
          <cell r="B67">
            <v>2307.5572028999995</v>
          </cell>
        </row>
      </sheetData>
      <sheetData sheetId="38">
        <row r="64">
          <cell r="K64">
            <v>453.9799999999999</v>
          </cell>
        </row>
        <row r="67">
          <cell r="B67">
            <v>1094.0277729000006</v>
          </cell>
        </row>
      </sheetData>
      <sheetData sheetId="39">
        <row r="64">
          <cell r="K64">
            <v>553.38</v>
          </cell>
        </row>
        <row r="67">
          <cell r="B67">
            <v>5437.6326292999984</v>
          </cell>
        </row>
      </sheetData>
      <sheetData sheetId="40">
        <row r="64">
          <cell r="K64">
            <v>657.32</v>
          </cell>
        </row>
        <row r="67">
          <cell r="B67">
            <v>10879.420540499998</v>
          </cell>
        </row>
      </sheetData>
      <sheetData sheetId="41">
        <row r="64">
          <cell r="K64">
            <v>634.2700000000001</v>
          </cell>
        </row>
        <row r="67">
          <cell r="B67">
            <v>8991.541840599999</v>
          </cell>
        </row>
      </sheetData>
      <sheetData sheetId="42">
        <row r="64">
          <cell r="K64">
            <v>502.88</v>
          </cell>
        </row>
        <row r="67">
          <cell r="B67">
            <v>5175.8397610999991</v>
          </cell>
        </row>
      </sheetData>
      <sheetData sheetId="43">
        <row r="64">
          <cell r="K64">
            <v>342.49</v>
          </cell>
        </row>
        <row r="67">
          <cell r="B67">
            <v>428.2749604</v>
          </cell>
        </row>
      </sheetData>
      <sheetData sheetId="44">
        <row r="64">
          <cell r="K64">
            <v>342.49</v>
          </cell>
        </row>
        <row r="67">
          <cell r="B67">
            <v>430.26604479999992</v>
          </cell>
        </row>
      </sheetData>
      <sheetData sheetId="45">
        <row r="64">
          <cell r="K64">
            <v>370.09999999999997</v>
          </cell>
        </row>
        <row r="67">
          <cell r="B67">
            <v>499.29485489999996</v>
          </cell>
        </row>
      </sheetData>
      <sheetData sheetId="46">
        <row r="64">
          <cell r="K64">
            <v>400.44</v>
          </cell>
        </row>
        <row r="67">
          <cell r="B67">
            <v>926.96823729999983</v>
          </cell>
        </row>
      </sheetData>
      <sheetData sheetId="47">
        <row r="64">
          <cell r="K64">
            <v>382.42999999999989</v>
          </cell>
        </row>
        <row r="67">
          <cell r="B67">
            <v>1134.5528119000001</v>
          </cell>
        </row>
      </sheetData>
      <sheetData sheetId="48">
        <row r="64">
          <cell r="K64">
            <v>342.43999999999994</v>
          </cell>
        </row>
        <row r="67">
          <cell r="B67">
            <v>274.4179714</v>
          </cell>
        </row>
      </sheetData>
      <sheetData sheetId="49">
        <row r="64">
          <cell r="K64">
            <v>340.46000000000004</v>
          </cell>
        </row>
        <row r="67">
          <cell r="B67">
            <v>244.49622330000003</v>
          </cell>
        </row>
      </sheetData>
      <sheetData sheetId="50">
        <row r="64">
          <cell r="K64">
            <v>340.46000000000004</v>
          </cell>
        </row>
        <row r="67">
          <cell r="B67">
            <v>236.9029985</v>
          </cell>
        </row>
      </sheetData>
      <sheetData sheetId="51">
        <row r="64">
          <cell r="K64">
            <v>327.79999999999995</v>
          </cell>
        </row>
        <row r="67">
          <cell r="B67">
            <v>184.53239479999996</v>
          </cell>
        </row>
      </sheetData>
      <sheetData sheetId="52">
        <row r="64">
          <cell r="K64">
            <v>349.42000000000007</v>
          </cell>
        </row>
        <row r="67">
          <cell r="B67">
            <v>318.58769100000001</v>
          </cell>
        </row>
      </sheetData>
      <sheetData sheetId="53">
        <row r="64">
          <cell r="K64">
            <v>431.70999999999992</v>
          </cell>
        </row>
        <row r="67">
          <cell r="B67">
            <v>1916.4975035999996</v>
          </cell>
        </row>
      </sheetData>
      <sheetData sheetId="54">
        <row r="64">
          <cell r="K64">
            <v>382.42999999999989</v>
          </cell>
        </row>
        <row r="67">
          <cell r="B67">
            <v>990.08824290000007</v>
          </cell>
        </row>
      </sheetData>
      <sheetData sheetId="55">
        <row r="64">
          <cell r="K64">
            <v>342.43999999999994</v>
          </cell>
        </row>
        <row r="67">
          <cell r="B67">
            <v>205.22847920000001</v>
          </cell>
        </row>
      </sheetData>
      <sheetData sheetId="56">
        <row r="64">
          <cell r="K64">
            <v>340.46000000000004</v>
          </cell>
        </row>
        <row r="67">
          <cell r="B67">
            <v>207.54522300000002</v>
          </cell>
        </row>
      </sheetData>
      <sheetData sheetId="57">
        <row r="64">
          <cell r="K64">
            <v>340.46000000000004</v>
          </cell>
        </row>
        <row r="67">
          <cell r="B67">
            <v>227.21396390000001</v>
          </cell>
        </row>
      </sheetData>
      <sheetData sheetId="58">
        <row r="64">
          <cell r="K64">
            <v>327.79999999999995</v>
          </cell>
        </row>
        <row r="67">
          <cell r="B67">
            <v>154.16597999999999</v>
          </cell>
        </row>
      </sheetData>
      <sheetData sheetId="59">
        <row r="65">
          <cell r="K65">
            <v>413.84999999999997</v>
          </cell>
        </row>
        <row r="68">
          <cell r="B68">
            <v>385.90805279999995</v>
          </cell>
        </row>
      </sheetData>
      <sheetData sheetId="60">
        <row r="64">
          <cell r="K64">
            <v>431.70999999999992</v>
          </cell>
        </row>
        <row r="67">
          <cell r="B67">
            <v>1981.2170265</v>
          </cell>
        </row>
      </sheetData>
      <sheetData sheetId="61">
        <row r="64">
          <cell r="K64">
            <v>382.42999999999989</v>
          </cell>
        </row>
        <row r="67">
          <cell r="B67">
            <v>951.94944450000014</v>
          </cell>
        </row>
      </sheetData>
      <sheetData sheetId="62">
        <row r="64">
          <cell r="K64">
            <v>342.43999999999994</v>
          </cell>
        </row>
        <row r="67">
          <cell r="B67">
            <v>180.13136879999999</v>
          </cell>
        </row>
      </sheetData>
      <sheetData sheetId="63">
        <row r="64">
          <cell r="K64">
            <v>340.46000000000004</v>
          </cell>
        </row>
        <row r="67">
          <cell r="B67">
            <v>203.38199689999999</v>
          </cell>
        </row>
      </sheetData>
      <sheetData sheetId="64">
        <row r="64">
          <cell r="K64">
            <v>340.46000000000004</v>
          </cell>
        </row>
        <row r="67">
          <cell r="B67">
            <v>230.90240940000001</v>
          </cell>
        </row>
      </sheetData>
      <sheetData sheetId="65">
        <row r="64">
          <cell r="K64">
            <v>327.79999999999995</v>
          </cell>
        </row>
        <row r="67">
          <cell r="B67">
            <v>231.94146819999997</v>
          </cell>
        </row>
      </sheetData>
      <sheetData sheetId="66">
        <row r="64">
          <cell r="K64">
            <v>349.42000000000007</v>
          </cell>
        </row>
        <row r="67">
          <cell r="B67">
            <v>2922.4163025000003</v>
          </cell>
        </row>
      </sheetData>
      <sheetData sheetId="67">
        <row r="64">
          <cell r="K64">
            <v>378.31</v>
          </cell>
        </row>
        <row r="67">
          <cell r="B67">
            <v>4447.2851296000017</v>
          </cell>
        </row>
      </sheetData>
      <sheetData sheetId="68">
        <row r="64">
          <cell r="K64">
            <v>352.39</v>
          </cell>
        </row>
        <row r="67">
          <cell r="B67">
            <v>3876.0316887999988</v>
          </cell>
        </row>
      </sheetData>
      <sheetData sheetId="69">
        <row r="64">
          <cell r="K64">
            <v>328.18</v>
          </cell>
        </row>
        <row r="67">
          <cell r="B67">
            <v>2864.5168659999999</v>
          </cell>
        </row>
      </sheetData>
      <sheetData sheetId="70">
        <row r="64">
          <cell r="K64">
            <v>344.78</v>
          </cell>
        </row>
        <row r="67">
          <cell r="B67">
            <v>3215.6524100000001</v>
          </cell>
        </row>
      </sheetData>
      <sheetData sheetId="71">
        <row r="64">
          <cell r="K64">
            <v>363.19999999999993</v>
          </cell>
        </row>
        <row r="67">
          <cell r="B67">
            <v>3479.685574000001</v>
          </cell>
        </row>
      </sheetData>
      <sheetData sheetId="72">
        <row r="64">
          <cell r="K64">
            <v>355.83000000000004</v>
          </cell>
        </row>
        <row r="67">
          <cell r="B67">
            <v>3646.7593313999996</v>
          </cell>
        </row>
      </sheetData>
      <sheetData sheetId="73">
        <row r="64">
          <cell r="K64">
            <v>367.80999999999995</v>
          </cell>
        </row>
        <row r="67">
          <cell r="B67">
            <v>3217.0291205999997</v>
          </cell>
        </row>
      </sheetData>
      <sheetData sheetId="74">
        <row r="64">
          <cell r="K64">
            <v>398.2299999999999</v>
          </cell>
        </row>
        <row r="67">
          <cell r="B67">
            <v>4241.0776590999994</v>
          </cell>
        </row>
      </sheetData>
      <sheetData sheetId="75">
        <row r="64">
          <cell r="K64">
            <v>375.89</v>
          </cell>
        </row>
        <row r="67">
          <cell r="B67">
            <v>4229.2362556999997</v>
          </cell>
        </row>
      </sheetData>
      <sheetData sheetId="76">
        <row r="64">
          <cell r="K64">
            <v>344.03</v>
          </cell>
        </row>
        <row r="67">
          <cell r="B67">
            <v>2906.8919885999999</v>
          </cell>
        </row>
      </sheetData>
      <sheetData sheetId="77">
        <row r="64">
          <cell r="K64">
            <v>347.18000000000012</v>
          </cell>
        </row>
        <row r="67">
          <cell r="B67">
            <v>3166.0186851000003</v>
          </cell>
        </row>
      </sheetData>
      <sheetData sheetId="78">
        <row r="64">
          <cell r="K64">
            <v>352.52999999999992</v>
          </cell>
        </row>
        <row r="67">
          <cell r="B67">
            <v>3308.1628761000002</v>
          </cell>
        </row>
      </sheetData>
      <sheetData sheetId="79">
        <row r="64">
          <cell r="K64">
            <v>352.44</v>
          </cell>
        </row>
        <row r="67">
          <cell r="B67">
            <v>1302.3159799999996</v>
          </cell>
        </row>
      </sheetData>
      <sheetData sheetId="80">
        <row r="64">
          <cell r="K64">
            <v>352.17999999999995</v>
          </cell>
        </row>
        <row r="67">
          <cell r="B67">
            <v>2401.0744532999997</v>
          </cell>
        </row>
      </sheetData>
      <sheetData sheetId="81">
        <row r="64">
          <cell r="K64">
            <v>381.81000000000006</v>
          </cell>
        </row>
        <row r="67">
          <cell r="B67">
            <v>3908.7727180000006</v>
          </cell>
        </row>
      </sheetData>
      <sheetData sheetId="82">
        <row r="64">
          <cell r="K64">
            <v>364</v>
          </cell>
        </row>
        <row r="67">
          <cell r="B67">
            <v>3385.0319153999999</v>
          </cell>
        </row>
      </sheetData>
      <sheetData sheetId="83">
        <row r="64">
          <cell r="K64">
            <v>359.18000000000006</v>
          </cell>
        </row>
        <row r="67">
          <cell r="B67">
            <v>3035.2808584000004</v>
          </cell>
        </row>
      </sheetData>
      <sheetData sheetId="84">
        <row r="64">
          <cell r="K64">
            <v>366.17999999999995</v>
          </cell>
        </row>
        <row r="67">
          <cell r="B67">
            <v>3088.9752883000001</v>
          </cell>
        </row>
      </sheetData>
      <sheetData sheetId="85">
        <row r="64">
          <cell r="K64">
            <v>304.39</v>
          </cell>
        </row>
        <row r="67">
          <cell r="B67">
            <v>718.18999880000001</v>
          </cell>
        </row>
      </sheetData>
      <sheetData sheetId="86">
        <row r="64">
          <cell r="K64">
            <v>306.25999999999993</v>
          </cell>
        </row>
        <row r="67">
          <cell r="B67">
            <v>723.42529990000003</v>
          </cell>
        </row>
      </sheetData>
      <sheetData sheetId="87">
        <row r="64">
          <cell r="K64">
            <v>314.63000000000005</v>
          </cell>
        </row>
        <row r="67">
          <cell r="B67">
            <v>537.03539789999991</v>
          </cell>
        </row>
      </sheetData>
      <sheetData sheetId="88">
        <row r="64">
          <cell r="K64">
            <v>332.90000000000009</v>
          </cell>
        </row>
        <row r="67">
          <cell r="B67">
            <v>820.05721680000011</v>
          </cell>
        </row>
      </sheetData>
      <sheetData sheetId="89">
        <row r="64">
          <cell r="K64">
            <v>314.54000000000002</v>
          </cell>
        </row>
        <row r="67">
          <cell r="B67">
            <v>1804.9300293000003</v>
          </cell>
        </row>
      </sheetData>
      <sheetData sheetId="90">
        <row r="64">
          <cell r="K64">
            <v>307.95999999999998</v>
          </cell>
        </row>
        <row r="67">
          <cell r="B67">
            <v>1781.7190394999998</v>
          </cell>
        </row>
      </sheetData>
      <sheetData sheetId="91">
        <row r="64">
          <cell r="K64">
            <v>307.95999999999998</v>
          </cell>
        </row>
        <row r="67">
          <cell r="B67">
            <v>1703.0553407999998</v>
          </cell>
        </row>
      </sheetData>
      <sheetData sheetId="92">
        <row r="64">
          <cell r="K64">
            <v>304.39</v>
          </cell>
        </row>
        <row r="67">
          <cell r="B67">
            <v>1701.7721527000001</v>
          </cell>
        </row>
      </sheetData>
      <sheetData sheetId="93">
        <row r="64">
          <cell r="K64">
            <v>306.25999999999993</v>
          </cell>
        </row>
        <row r="67">
          <cell r="B67">
            <v>1878.1023100999998</v>
          </cell>
        </row>
      </sheetData>
      <sheetData sheetId="94">
        <row r="64">
          <cell r="K64">
            <v>314.63000000000005</v>
          </cell>
        </row>
        <row r="67">
          <cell r="B67">
            <v>1448.9062257</v>
          </cell>
        </row>
      </sheetData>
      <sheetData sheetId="95">
        <row r="64">
          <cell r="K64">
            <v>332.90000000000009</v>
          </cell>
        </row>
        <row r="67">
          <cell r="B67">
            <v>1979.2526229</v>
          </cell>
        </row>
      </sheetData>
      <sheetData sheetId="96">
        <row r="64">
          <cell r="K64">
            <v>314.54000000000002</v>
          </cell>
        </row>
        <row r="67">
          <cell r="B67">
            <v>1674.6511676000002</v>
          </cell>
        </row>
      </sheetData>
      <sheetData sheetId="97">
        <row r="64">
          <cell r="K64">
            <v>304.65999999999997</v>
          </cell>
        </row>
        <row r="67">
          <cell r="B67">
            <v>1223.1806024999998</v>
          </cell>
        </row>
      </sheetData>
      <sheetData sheetId="98">
        <row r="64">
          <cell r="K64">
            <v>304.65999999999997</v>
          </cell>
        </row>
        <row r="67">
          <cell r="B67">
            <v>1343.7918943999998</v>
          </cell>
        </row>
      </sheetData>
      <sheetData sheetId="99">
        <row r="64">
          <cell r="K64">
            <v>305.28999999999996</v>
          </cell>
        </row>
        <row r="67">
          <cell r="B67">
            <v>1146.5147089</v>
          </cell>
        </row>
      </sheetData>
      <sheetData sheetId="100">
        <row r="64">
          <cell r="K64">
            <v>305.05999999999995</v>
          </cell>
        </row>
        <row r="67">
          <cell r="B67">
            <v>1173.7159770000001</v>
          </cell>
        </row>
      </sheetData>
      <sheetData sheetId="101">
        <row r="64">
          <cell r="K64">
            <v>314.63000000000005</v>
          </cell>
        </row>
        <row r="66">
          <cell r="B66">
            <v>30.139999999999997</v>
          </cell>
        </row>
        <row r="67">
          <cell r="B67">
            <v>1089.8250716000002</v>
          </cell>
        </row>
      </sheetData>
      <sheetData sheetId="102">
        <row r="64">
          <cell r="K64">
            <v>329.90000000000003</v>
          </cell>
        </row>
      </sheetData>
      <sheetData sheetId="103">
        <row r="64">
          <cell r="K64">
            <v>314.54000000000002</v>
          </cell>
        </row>
        <row r="67">
          <cell r="B67">
            <v>1274.4109274</v>
          </cell>
        </row>
      </sheetData>
      <sheetData sheetId="104">
        <row r="64">
          <cell r="K64">
            <v>304.39</v>
          </cell>
        </row>
        <row r="67">
          <cell r="B67">
            <v>1295.3602693000003</v>
          </cell>
        </row>
      </sheetData>
      <sheetData sheetId="105">
        <row r="64">
          <cell r="K64">
            <v>304.39</v>
          </cell>
        </row>
        <row r="67">
          <cell r="B67">
            <v>1301.6816624000001</v>
          </cell>
        </row>
      </sheetData>
      <sheetData sheetId="106">
        <row r="64">
          <cell r="K64">
            <v>304.39</v>
          </cell>
        </row>
        <row r="67">
          <cell r="B67">
            <v>1513.8813738000003</v>
          </cell>
        </row>
      </sheetData>
      <sheetData sheetId="107">
        <row r="64">
          <cell r="K64">
            <v>306.25999999999993</v>
          </cell>
        </row>
        <row r="67">
          <cell r="B67">
            <v>1345.4889525999999</v>
          </cell>
        </row>
      </sheetData>
      <sheetData sheetId="108">
        <row r="64">
          <cell r="K64">
            <v>314.63000000000005</v>
          </cell>
        </row>
        <row r="67">
          <cell r="B67">
            <v>535.47828619999996</v>
          </cell>
        </row>
      </sheetData>
      <sheetData sheetId="109">
        <row r="64">
          <cell r="K64">
            <v>332.90000000000009</v>
          </cell>
        </row>
        <row r="67">
          <cell r="B67">
            <v>1318.3282002000001</v>
          </cell>
        </row>
      </sheetData>
      <sheetData sheetId="110">
        <row r="64">
          <cell r="K64">
            <v>314.54000000000002</v>
          </cell>
        </row>
        <row r="67">
          <cell r="B67">
            <v>1390.4950365</v>
          </cell>
        </row>
      </sheetData>
      <sheetData sheetId="111">
        <row r="64">
          <cell r="K64">
            <v>311.42</v>
          </cell>
        </row>
        <row r="67">
          <cell r="B67">
            <v>1652.9861634999997</v>
          </cell>
        </row>
      </sheetData>
      <sheetData sheetId="112">
        <row r="64">
          <cell r="K64">
            <v>312.92</v>
          </cell>
        </row>
        <row r="67">
          <cell r="B67">
            <v>1689.4301110999997</v>
          </cell>
        </row>
      </sheetData>
      <sheetData sheetId="113">
        <row r="64">
          <cell r="K64">
            <v>315.12</v>
          </cell>
        </row>
        <row r="67">
          <cell r="B67">
            <v>1838.1663455999999</v>
          </cell>
        </row>
      </sheetData>
      <sheetData sheetId="114">
        <row r="64">
          <cell r="K64">
            <v>316.42000000000007</v>
          </cell>
        </row>
        <row r="67">
          <cell r="B67">
            <v>1931.5439476000004</v>
          </cell>
        </row>
      </sheetData>
      <sheetData sheetId="115">
        <row r="64">
          <cell r="K64">
            <v>320.58999999999992</v>
          </cell>
        </row>
        <row r="67">
          <cell r="B67">
            <v>1694.3184521000001</v>
          </cell>
        </row>
      </sheetData>
      <sheetData sheetId="116">
        <row r="64">
          <cell r="K64">
            <v>340.34</v>
          </cell>
        </row>
        <row r="67">
          <cell r="B67">
            <v>2208.4568710000008</v>
          </cell>
        </row>
      </sheetData>
      <sheetData sheetId="117">
        <row r="64">
          <cell r="K64">
            <v>326.44000000000005</v>
          </cell>
        </row>
        <row r="67">
          <cell r="B67">
            <v>2243.6605646000003</v>
          </cell>
        </row>
      </sheetData>
      <sheetData sheetId="118">
        <row r="64">
          <cell r="K64">
            <v>317.27000000000004</v>
          </cell>
        </row>
        <row r="67">
          <cell r="B67">
            <v>4591.6856233999997</v>
          </cell>
        </row>
      </sheetData>
      <sheetData sheetId="119">
        <row r="64">
          <cell r="K64">
            <v>314.76</v>
          </cell>
        </row>
        <row r="67">
          <cell r="B67">
            <v>3022.4773066999996</v>
          </cell>
        </row>
      </sheetData>
      <sheetData sheetId="120">
        <row r="64">
          <cell r="K64">
            <v>314.35000000000002</v>
          </cell>
        </row>
        <row r="67">
          <cell r="B67">
            <v>1715.4128544000002</v>
          </cell>
        </row>
      </sheetData>
      <sheetData sheetId="121">
        <row r="64">
          <cell r="K64">
            <v>335.43000000000006</v>
          </cell>
        </row>
        <row r="67">
          <cell r="B67">
            <v>2050.6857294000001</v>
          </cell>
        </row>
      </sheetData>
      <sheetData sheetId="122">
        <row r="64">
          <cell r="K64">
            <v>376.93999999999994</v>
          </cell>
        </row>
        <row r="67">
          <cell r="B67">
            <v>3690.8315384999996</v>
          </cell>
        </row>
      </sheetData>
      <sheetData sheetId="123">
        <row r="64">
          <cell r="K64">
            <v>371.80000000000007</v>
          </cell>
        </row>
        <row r="67">
          <cell r="B67">
            <v>3269.9485017000006</v>
          </cell>
        </row>
      </sheetData>
      <sheetData sheetId="124">
        <row r="64">
          <cell r="K64">
            <v>353.62000000000006</v>
          </cell>
        </row>
        <row r="67">
          <cell r="B67">
            <v>2528.8811825999992</v>
          </cell>
        </row>
      </sheetData>
      <sheetData sheetId="125">
        <row r="64">
          <cell r="K64">
            <v>313.73999999999995</v>
          </cell>
        </row>
        <row r="67">
          <cell r="B67">
            <v>1365.0386623999998</v>
          </cell>
        </row>
      </sheetData>
      <sheetData sheetId="126">
        <row r="64">
          <cell r="K64">
            <v>315.73999999999995</v>
          </cell>
        </row>
        <row r="67">
          <cell r="B67">
            <v>1502.8141037</v>
          </cell>
        </row>
      </sheetData>
      <sheetData sheetId="127">
        <row r="64">
          <cell r="K64">
            <v>326.24</v>
          </cell>
        </row>
        <row r="67">
          <cell r="B67">
            <v>1341.7119046000003</v>
          </cell>
        </row>
      </sheetData>
      <sheetData sheetId="128">
        <row r="64">
          <cell r="K64">
            <v>312.54000000000002</v>
          </cell>
        </row>
        <row r="67">
          <cell r="B67">
            <v>1071.5187105</v>
          </cell>
        </row>
      </sheetData>
      <sheetData sheetId="129">
        <row r="64">
          <cell r="K64">
            <v>308.79000000000002</v>
          </cell>
        </row>
        <row r="67">
          <cell r="B67">
            <v>1014.5178017999999</v>
          </cell>
        </row>
      </sheetData>
      <sheetData sheetId="130">
        <row r="64">
          <cell r="K64">
            <v>334.82</v>
          </cell>
        </row>
        <row r="67">
          <cell r="B67">
            <v>1262.7929443999999</v>
          </cell>
        </row>
      </sheetData>
      <sheetData sheetId="131">
        <row r="64">
          <cell r="K64">
            <v>332.61999999999995</v>
          </cell>
        </row>
        <row r="67">
          <cell r="B67">
            <v>1397.1727478999999</v>
          </cell>
        </row>
      </sheetData>
      <sheetData sheetId="132">
        <row r="64">
          <cell r="K64">
            <v>311.04000000000008</v>
          </cell>
        </row>
        <row r="67">
          <cell r="B67">
            <v>974.91572040000005</v>
          </cell>
        </row>
      </sheetData>
      <sheetData sheetId="133">
        <row r="64">
          <cell r="K64">
            <v>311.04000000000008</v>
          </cell>
        </row>
        <row r="67">
          <cell r="B67">
            <v>891.5248552999999</v>
          </cell>
        </row>
      </sheetData>
      <sheetData sheetId="134">
        <row r="64">
          <cell r="K64">
            <v>315.04000000000002</v>
          </cell>
        </row>
        <row r="67">
          <cell r="B67">
            <v>805.02752650000002</v>
          </cell>
        </row>
      </sheetData>
      <sheetData sheetId="135">
        <row r="64">
          <cell r="K64">
            <v>312.83</v>
          </cell>
        </row>
        <row r="67">
          <cell r="B67">
            <v>811.33036230000016</v>
          </cell>
        </row>
      </sheetData>
      <sheetData sheetId="136">
        <row r="64">
          <cell r="K64">
            <v>317.79000000000002</v>
          </cell>
        </row>
        <row r="67">
          <cell r="B67">
            <v>640.65163549999988</v>
          </cell>
        </row>
      </sheetData>
      <sheetData sheetId="137">
        <row r="64">
          <cell r="K64">
            <v>341.82</v>
          </cell>
        </row>
        <row r="67">
          <cell r="B67">
            <v>914.54564879999987</v>
          </cell>
        </row>
      </sheetData>
      <sheetData sheetId="138">
        <row r="64">
          <cell r="K64">
            <v>336.11999999999995</v>
          </cell>
        </row>
        <row r="67">
          <cell r="B67">
            <v>995.47026029999984</v>
          </cell>
        </row>
      </sheetData>
      <sheetData sheetId="139">
        <row r="64">
          <cell r="K64">
            <v>340.81999999999994</v>
          </cell>
        </row>
        <row r="67">
          <cell r="B67">
            <v>1342.9084076000001</v>
          </cell>
        </row>
      </sheetData>
      <sheetData sheetId="140">
        <row r="64">
          <cell r="K64">
            <v>340.81999999999994</v>
          </cell>
        </row>
        <row r="67">
          <cell r="B67">
            <v>1431.2676018</v>
          </cell>
        </row>
      </sheetData>
      <sheetData sheetId="141">
        <row r="64">
          <cell r="K64">
            <v>340.81999999999994</v>
          </cell>
        </row>
        <row r="67">
          <cell r="B67">
            <v>1845.1865404</v>
          </cell>
        </row>
      </sheetData>
      <sheetData sheetId="142">
        <row r="64">
          <cell r="K64">
            <v>356.71999999999997</v>
          </cell>
        </row>
        <row r="67">
          <cell r="B67">
            <v>2235.6545964000002</v>
          </cell>
        </row>
      </sheetData>
      <sheetData sheetId="143">
        <row r="64">
          <cell r="K64">
            <v>366.73</v>
          </cell>
        </row>
        <row r="67">
          <cell r="B67">
            <v>1981.9508985000004</v>
          </cell>
        </row>
      </sheetData>
      <sheetData sheetId="144">
        <row r="64">
          <cell r="K64">
            <v>376.51000000000005</v>
          </cell>
        </row>
        <row r="67">
          <cell r="B67">
            <v>2190.4771411000006</v>
          </cell>
        </row>
      </sheetData>
      <sheetData sheetId="145">
        <row r="64">
          <cell r="K64">
            <v>368.71999999999997</v>
          </cell>
        </row>
        <row r="67">
          <cell r="B67">
            <v>2874.0446925999995</v>
          </cell>
        </row>
      </sheetData>
      <sheetData sheetId="146">
        <row r="64">
          <cell r="K64">
            <v>354.32</v>
          </cell>
        </row>
        <row r="67">
          <cell r="B67">
            <v>2531.2078317999999</v>
          </cell>
        </row>
      </sheetData>
      <sheetData sheetId="147">
        <row r="64">
          <cell r="K64">
            <v>348.93</v>
          </cell>
        </row>
        <row r="67">
          <cell r="B67">
            <v>2481.3900192999999</v>
          </cell>
        </row>
      </sheetData>
      <sheetData sheetId="148">
        <row r="64">
          <cell r="K64">
            <v>348.36</v>
          </cell>
        </row>
        <row r="67">
          <cell r="B67">
            <v>1907.8394576999999</v>
          </cell>
        </row>
      </sheetData>
      <sheetData sheetId="149">
        <row r="64">
          <cell r="K64">
            <v>354.42</v>
          </cell>
        </row>
        <row r="67">
          <cell r="B67">
            <v>1720.3974905000005</v>
          </cell>
        </row>
      </sheetData>
      <sheetData sheetId="150">
        <row r="64">
          <cell r="K64">
            <v>369.43</v>
          </cell>
        </row>
        <row r="67">
          <cell r="B67">
            <v>1695.3556215000001</v>
          </cell>
        </row>
      </sheetData>
      <sheetData sheetId="151">
        <row r="64">
          <cell r="K64">
            <v>384.92999999999995</v>
          </cell>
        </row>
        <row r="67">
          <cell r="B67">
            <v>2510.3885453000007</v>
          </cell>
        </row>
      </sheetData>
      <sheetData sheetId="152">
        <row r="64">
          <cell r="K64">
            <v>371.84999999999997</v>
          </cell>
        </row>
        <row r="67">
          <cell r="B67">
            <v>2699.4071113999994</v>
          </cell>
        </row>
      </sheetData>
      <sheetData sheetId="153">
        <row r="64">
          <cell r="K64">
            <v>343.63</v>
          </cell>
        </row>
        <row r="67">
          <cell r="B67">
            <v>1860.5031539000001</v>
          </cell>
        </row>
      </sheetData>
      <sheetData sheetId="154">
        <row r="64">
          <cell r="K64">
            <v>337.43</v>
          </cell>
        </row>
        <row r="67">
          <cell r="B67">
            <v>1856.0561619999999</v>
          </cell>
        </row>
      </sheetData>
      <sheetData sheetId="155">
        <row r="64">
          <cell r="K64">
            <v>341.73</v>
          </cell>
        </row>
        <row r="67">
          <cell r="B67">
            <v>2140.3102079999999</v>
          </cell>
        </row>
      </sheetData>
      <sheetData sheetId="156">
        <row r="64">
          <cell r="K64">
            <v>343.82</v>
          </cell>
        </row>
        <row r="67">
          <cell r="B67">
            <v>2114.2269003000001</v>
          </cell>
        </row>
      </sheetData>
      <sheetData sheetId="157">
        <row r="64">
          <cell r="K64">
            <v>333.87000000000006</v>
          </cell>
        </row>
        <row r="67">
          <cell r="B67">
            <v>1330.7180436000001</v>
          </cell>
        </row>
      </sheetData>
      <sheetData sheetId="158">
        <row r="64">
          <cell r="K64">
            <v>351.67</v>
          </cell>
        </row>
        <row r="67">
          <cell r="B67">
            <v>1549.7844088000002</v>
          </cell>
        </row>
      </sheetData>
      <sheetData sheetId="159">
        <row r="64">
          <cell r="K64">
            <v>334.46</v>
          </cell>
        </row>
        <row r="67">
          <cell r="B67">
            <v>1567.7370432000002</v>
          </cell>
        </row>
      </sheetData>
      <sheetData sheetId="160">
        <row r="64">
          <cell r="K64">
            <v>335.33000000000004</v>
          </cell>
        </row>
        <row r="67">
          <cell r="B67">
            <v>1807.6405567999998</v>
          </cell>
        </row>
      </sheetData>
      <sheetData sheetId="161">
        <row r="64">
          <cell r="K64">
            <v>339.9799999999999</v>
          </cell>
        </row>
        <row r="67">
          <cell r="B67">
            <v>1489.9726506999996</v>
          </cell>
        </row>
      </sheetData>
      <sheetData sheetId="162">
        <row r="64">
          <cell r="K64">
            <v>340.53</v>
          </cell>
        </row>
        <row r="67">
          <cell r="B67">
            <v>1126.1855300999998</v>
          </cell>
        </row>
      </sheetData>
      <sheetData sheetId="163">
        <row r="64">
          <cell r="K64">
            <v>346.42</v>
          </cell>
        </row>
        <row r="67">
          <cell r="B67">
            <v>1609.2660672</v>
          </cell>
        </row>
      </sheetData>
      <sheetData sheetId="164">
        <row r="64">
          <cell r="K64">
            <v>362.63</v>
          </cell>
        </row>
        <row r="67">
          <cell r="B67">
            <v>1631.8775538</v>
          </cell>
        </row>
      </sheetData>
      <sheetData sheetId="165">
        <row r="64">
          <cell r="K64">
            <v>380.03</v>
          </cell>
        </row>
        <row r="67">
          <cell r="B67">
            <v>2402.8453251999999</v>
          </cell>
        </row>
      </sheetData>
      <sheetData sheetId="166">
        <row r="64">
          <cell r="K64">
            <v>375.9</v>
          </cell>
        </row>
        <row r="67">
          <cell r="B67">
            <v>2358.4982688000005</v>
          </cell>
        </row>
      </sheetData>
      <sheetData sheetId="167">
        <row r="64">
          <cell r="K64">
            <v>342.26999999999992</v>
          </cell>
        </row>
        <row r="67">
          <cell r="B67">
            <v>1487.9721486999997</v>
          </cell>
        </row>
      </sheetData>
      <sheetData sheetId="168">
        <row r="64">
          <cell r="K64">
            <v>347.26999999999992</v>
          </cell>
        </row>
        <row r="67">
          <cell r="B67">
            <v>1835.5773696999995</v>
          </cell>
        </row>
      </sheetData>
      <sheetData sheetId="169">
        <row r="64">
          <cell r="K64">
            <v>351.46999999999997</v>
          </cell>
        </row>
        <row r="67">
          <cell r="B67">
            <v>1798.1017446000001</v>
          </cell>
        </row>
      </sheetData>
      <sheetData sheetId="170">
        <row r="64">
          <cell r="K64">
            <v>360.36999999999995</v>
          </cell>
        </row>
        <row r="67">
          <cell r="B67">
            <v>2220.9785801000003</v>
          </cell>
        </row>
      </sheetData>
      <sheetData sheetId="171">
        <row r="64">
          <cell r="K64">
            <v>370.00999999999993</v>
          </cell>
        </row>
        <row r="67">
          <cell r="B67">
            <v>1692.7281696999996</v>
          </cell>
        </row>
      </sheetData>
      <sheetData sheetId="172">
        <row r="64">
          <cell r="K64">
            <v>385.21999999999997</v>
          </cell>
        </row>
        <row r="67">
          <cell r="B67">
            <v>2402.2296752000002</v>
          </cell>
        </row>
      </sheetData>
      <sheetData sheetId="173">
        <row r="64">
          <cell r="K64">
            <v>376.73</v>
          </cell>
        </row>
        <row r="67">
          <cell r="B67">
            <v>2030.8026660999997</v>
          </cell>
        </row>
      </sheetData>
      <sheetData sheetId="174">
        <row r="64">
          <cell r="K64">
            <v>366.16</v>
          </cell>
        </row>
        <row r="67">
          <cell r="B67">
            <v>1601.1384169</v>
          </cell>
        </row>
      </sheetData>
      <sheetData sheetId="175">
        <row r="64">
          <cell r="K64">
            <v>367.1400000000001</v>
          </cell>
        </row>
        <row r="67">
          <cell r="B67">
            <v>1989.5363803999999</v>
          </cell>
        </row>
      </sheetData>
      <sheetData sheetId="176">
        <row r="64">
          <cell r="K64">
            <v>367.1400000000001</v>
          </cell>
        </row>
        <row r="67">
          <cell r="B67">
            <v>2400.1021587</v>
          </cell>
        </row>
      </sheetData>
      <sheetData sheetId="177">
        <row r="64">
          <cell r="K64">
            <v>367.1400000000001</v>
          </cell>
        </row>
        <row r="67">
          <cell r="B67">
            <v>2543.8173280000001</v>
          </cell>
        </row>
      </sheetData>
      <sheetData sheetId="178">
        <row r="64">
          <cell r="K64">
            <v>366.31</v>
          </cell>
        </row>
        <row r="67">
          <cell r="B67">
            <v>1812.4115120000004</v>
          </cell>
        </row>
      </sheetData>
      <sheetData sheetId="179">
        <row r="64">
          <cell r="K64">
            <v>386.77</v>
          </cell>
        </row>
        <row r="67">
          <cell r="B67">
            <v>3424.5579713000002</v>
          </cell>
        </row>
      </sheetData>
      <sheetData sheetId="180">
        <row r="64">
          <cell r="K64">
            <v>373.00000000000006</v>
          </cell>
        </row>
        <row r="67">
          <cell r="B67">
            <v>2780.1018444000001</v>
          </cell>
        </row>
      </sheetData>
      <sheetData sheetId="181">
        <row r="64">
          <cell r="K64">
            <v>355.41999999999996</v>
          </cell>
        </row>
        <row r="67">
          <cell r="B67">
            <v>1382.0390699</v>
          </cell>
        </row>
      </sheetData>
      <sheetData sheetId="182">
        <row r="64">
          <cell r="K64">
            <v>340.32</v>
          </cell>
        </row>
        <row r="67">
          <cell r="B67">
            <v>903.97309589999998</v>
          </cell>
        </row>
      </sheetData>
      <sheetData sheetId="183">
        <row r="64">
          <cell r="K64">
            <v>340.34999999999997</v>
          </cell>
        </row>
        <row r="67">
          <cell r="B67">
            <v>869.17087649999996</v>
          </cell>
        </row>
      </sheetData>
      <sheetData sheetId="184">
        <row r="64">
          <cell r="K64">
            <v>365.46000000000004</v>
          </cell>
        </row>
        <row r="67">
          <cell r="B67">
            <v>959.72085379999999</v>
          </cell>
        </row>
      </sheetData>
      <sheetData sheetId="185">
        <row r="64">
          <cell r="K64">
            <v>397.1</v>
          </cell>
        </row>
        <row r="67">
          <cell r="B67">
            <v>2093.1102909000006</v>
          </cell>
        </row>
      </sheetData>
      <sheetData sheetId="186">
        <row r="64">
          <cell r="K64">
            <v>384.12</v>
          </cell>
        </row>
        <row r="67">
          <cell r="B67">
            <v>1946.4029754000005</v>
          </cell>
        </row>
      </sheetData>
      <sheetData sheetId="187">
        <row r="64">
          <cell r="K64">
            <v>361.86</v>
          </cell>
        </row>
        <row r="67">
          <cell r="B67">
            <v>1335.0832620000001</v>
          </cell>
        </row>
      </sheetData>
      <sheetData sheetId="188">
        <row r="64">
          <cell r="K64">
            <v>344.88999999999993</v>
          </cell>
        </row>
        <row r="67">
          <cell r="B67">
            <v>1037.0678697000001</v>
          </cell>
        </row>
      </sheetData>
      <sheetData sheetId="189">
        <row r="64">
          <cell r="K64">
            <v>330.87000000000006</v>
          </cell>
        </row>
        <row r="67">
          <cell r="B67">
            <v>1773.8860004000003</v>
          </cell>
        </row>
      </sheetData>
      <sheetData sheetId="190">
        <row r="64">
          <cell r="K64">
            <v>333.12000000000006</v>
          </cell>
        </row>
        <row r="67">
          <cell r="B67">
            <v>2177.0859970000006</v>
          </cell>
        </row>
      </sheetData>
      <sheetData sheetId="191">
        <row r="64">
          <cell r="K64">
            <v>338.7000000000001</v>
          </cell>
        </row>
        <row r="67">
          <cell r="B67">
            <v>2044.6932947999999</v>
          </cell>
        </row>
      </sheetData>
      <sheetData sheetId="192">
        <row r="64">
          <cell r="K64">
            <v>342.34000000000003</v>
          </cell>
        </row>
        <row r="67">
          <cell r="B67">
            <v>1611.9050844999997</v>
          </cell>
        </row>
      </sheetData>
      <sheetData sheetId="193">
        <row r="64">
          <cell r="K64">
            <v>357.37</v>
          </cell>
        </row>
        <row r="67">
          <cell r="B67">
            <v>2246.1588704000005</v>
          </cell>
        </row>
      </sheetData>
      <sheetData sheetId="194">
        <row r="64">
          <cell r="K64">
            <v>342.35</v>
          </cell>
        </row>
        <row r="67">
          <cell r="B67">
            <v>1669.6805657999996</v>
          </cell>
        </row>
      </sheetData>
      <sheetData sheetId="195">
        <row r="64">
          <cell r="K64">
            <v>326.98000000000008</v>
          </cell>
        </row>
        <row r="67">
          <cell r="B67">
            <v>1028.559201</v>
          </cell>
        </row>
      </sheetData>
      <sheetData sheetId="196">
        <row r="64">
          <cell r="K64">
            <v>326.98000000000008</v>
          </cell>
        </row>
        <row r="67">
          <cell r="B67">
            <v>1179.6222390999999</v>
          </cell>
        </row>
      </sheetData>
      <sheetData sheetId="197">
        <row r="64">
          <cell r="K64">
            <v>326.98000000000008</v>
          </cell>
        </row>
        <row r="67">
          <cell r="B67">
            <v>1199.9926263000002</v>
          </cell>
        </row>
      </sheetData>
      <sheetData sheetId="198">
        <row r="64">
          <cell r="K64">
            <v>345.58000000000004</v>
          </cell>
        </row>
        <row r="67">
          <cell r="B67">
            <v>1812.4324396999996</v>
          </cell>
        </row>
      </sheetData>
      <sheetData sheetId="199">
        <row r="64">
          <cell r="K64">
            <v>351.33</v>
          </cell>
        </row>
        <row r="67">
          <cell r="B67">
            <v>1495.0342905000002</v>
          </cell>
        </row>
      </sheetData>
      <sheetData sheetId="200">
        <row r="64">
          <cell r="K64">
            <v>371.59000000000003</v>
          </cell>
        </row>
        <row r="67">
          <cell r="B67">
            <v>2968.3294765000001</v>
          </cell>
        </row>
      </sheetData>
      <sheetData sheetId="201">
        <row r="64">
          <cell r="K64">
            <v>350.79999999999995</v>
          </cell>
        </row>
        <row r="67">
          <cell r="B67">
            <v>3044.9585467999996</v>
          </cell>
        </row>
      </sheetData>
      <sheetData sheetId="202">
        <row r="64">
          <cell r="K64">
            <v>333.55</v>
          </cell>
        </row>
        <row r="67">
          <cell r="B67">
            <v>2596.2417979000002</v>
          </cell>
        </row>
      </sheetData>
      <sheetData sheetId="203">
        <row r="64">
          <cell r="K64">
            <v>320.64999999999998</v>
          </cell>
        </row>
        <row r="67">
          <cell r="B67">
            <v>1713.5736625000006</v>
          </cell>
        </row>
      </sheetData>
      <sheetData sheetId="204">
        <row r="64">
          <cell r="K64">
            <v>280.69</v>
          </cell>
        </row>
        <row r="67">
          <cell r="B67">
            <v>879.16859860000011</v>
          </cell>
        </row>
      </sheetData>
      <sheetData sheetId="205">
        <row r="64">
          <cell r="K64">
            <v>289.61999999999995</v>
          </cell>
        </row>
        <row r="67">
          <cell r="B67">
            <v>871.47233210000013</v>
          </cell>
        </row>
      </sheetData>
      <sheetData sheetId="206">
        <row r="64">
          <cell r="K64">
            <v>312.20000000000005</v>
          </cell>
        </row>
        <row r="67">
          <cell r="B67">
            <v>603.26645239999993</v>
          </cell>
        </row>
      </sheetData>
      <sheetData sheetId="207">
        <row r="64">
          <cell r="K64">
            <v>332.24</v>
          </cell>
        </row>
        <row r="67">
          <cell r="B67">
            <v>604.83537809999996</v>
          </cell>
        </row>
      </sheetData>
      <sheetData sheetId="208">
        <row r="64">
          <cell r="K64">
            <v>315.03999999999996</v>
          </cell>
        </row>
        <row r="67">
          <cell r="B67">
            <v>453.48772790000004</v>
          </cell>
        </row>
      </sheetData>
      <sheetData sheetId="209">
        <row r="64">
          <cell r="K64">
            <v>297.73</v>
          </cell>
        </row>
        <row r="67">
          <cell r="B67">
            <v>138.15204079999995</v>
          </cell>
        </row>
      </sheetData>
      <sheetData sheetId="210">
        <row r="64">
          <cell r="K64">
            <v>293.53000000000003</v>
          </cell>
        </row>
        <row r="67">
          <cell r="B67">
            <v>367.58157630000005</v>
          </cell>
        </row>
      </sheetData>
      <sheetData sheetId="211">
        <row r="64">
          <cell r="K64">
            <v>273.32999999999993</v>
          </cell>
        </row>
        <row r="67">
          <cell r="B67">
            <v>164.61397399999998</v>
          </cell>
        </row>
      </sheetData>
      <sheetData sheetId="212">
        <row r="64">
          <cell r="K64">
            <v>266.06</v>
          </cell>
        </row>
        <row r="67">
          <cell r="B67">
            <v>179.48558669999997</v>
          </cell>
        </row>
      </sheetData>
      <sheetData sheetId="213">
        <row r="64">
          <cell r="K64">
            <v>269.87</v>
          </cell>
        </row>
        <row r="67">
          <cell r="B67">
            <v>12.250399600000001</v>
          </cell>
        </row>
      </sheetData>
      <sheetData sheetId="214">
        <row r="64">
          <cell r="K64">
            <v>284.01</v>
          </cell>
        </row>
        <row r="67">
          <cell r="B67">
            <v>38.327651800000027</v>
          </cell>
        </row>
      </sheetData>
      <sheetData sheetId="215">
        <row r="64">
          <cell r="K64">
            <v>269.83999999999997</v>
          </cell>
        </row>
        <row r="67">
          <cell r="B67">
            <v>85.213066300000008</v>
          </cell>
        </row>
      </sheetData>
      <sheetData sheetId="216">
        <row r="64">
          <cell r="K64">
            <v>258.92</v>
          </cell>
        </row>
        <row r="67">
          <cell r="B67">
            <v>195.86618980000003</v>
          </cell>
        </row>
      </sheetData>
      <sheetData sheetId="217">
        <row r="64">
          <cell r="K64">
            <v>245.07000000000005</v>
          </cell>
        </row>
        <row r="67">
          <cell r="B67">
            <v>202.82165779999994</v>
          </cell>
        </row>
      </sheetData>
      <sheetData sheetId="218">
        <row r="64">
          <cell r="K64">
            <v>256.07</v>
          </cell>
        </row>
        <row r="67">
          <cell r="B67">
            <v>297.8679987999999</v>
          </cell>
        </row>
      </sheetData>
      <sheetData sheetId="219">
        <row r="64">
          <cell r="K64">
            <v>283.33999999999997</v>
          </cell>
        </row>
        <row r="67">
          <cell r="B67">
            <v>454.71631179999991</v>
          </cell>
        </row>
      </sheetData>
      <sheetData sheetId="220">
        <row r="64">
          <cell r="K64">
            <v>328.62</v>
          </cell>
        </row>
        <row r="67">
          <cell r="B67">
            <v>846.13566849999995</v>
          </cell>
        </row>
      </sheetData>
      <sheetData sheetId="221">
        <row r="64">
          <cell r="K64">
            <v>326.25000000000006</v>
          </cell>
        </row>
        <row r="67">
          <cell r="B67">
            <v>996.84901209999975</v>
          </cell>
        </row>
      </sheetData>
      <sheetData sheetId="222">
        <row r="64">
          <cell r="K64">
            <v>302.13</v>
          </cell>
        </row>
        <row r="67">
          <cell r="B67">
            <v>798.0062018000001</v>
          </cell>
        </row>
      </sheetData>
      <sheetData sheetId="223">
        <row r="64">
          <cell r="K64">
            <v>255.53999999999996</v>
          </cell>
        </row>
        <row r="67">
          <cell r="B67">
            <v>146.5864952</v>
          </cell>
        </row>
      </sheetData>
      <sheetData sheetId="224">
        <row r="64">
          <cell r="K64">
            <v>265.40999999999997</v>
          </cell>
        </row>
        <row r="67">
          <cell r="B67">
            <v>321.14965910000001</v>
          </cell>
        </row>
      </sheetData>
      <sheetData sheetId="225">
        <row r="64">
          <cell r="K64">
            <v>272.77999999999997</v>
          </cell>
        </row>
        <row r="67">
          <cell r="B67">
            <v>227.5863708</v>
          </cell>
        </row>
      </sheetData>
      <sheetData sheetId="226">
        <row r="64">
          <cell r="K64">
            <v>291.70999999999992</v>
          </cell>
        </row>
        <row r="67">
          <cell r="B67">
            <v>442.4878468</v>
          </cell>
        </row>
      </sheetData>
      <sheetData sheetId="227">
        <row r="64">
          <cell r="K64">
            <v>322.37</v>
          </cell>
        </row>
        <row r="67">
          <cell r="B67">
            <v>326.31329360000001</v>
          </cell>
        </row>
      </sheetData>
      <sheetData sheetId="228">
        <row r="64">
          <cell r="K64">
            <v>343.38</v>
          </cell>
        </row>
        <row r="67">
          <cell r="B67">
            <v>632.79422690000001</v>
          </cell>
        </row>
      </sheetData>
      <sheetData sheetId="229">
        <row r="64">
          <cell r="K64">
            <v>305.03999999999996</v>
          </cell>
        </row>
        <row r="67">
          <cell r="B67">
            <v>318.02715540000003</v>
          </cell>
        </row>
      </sheetData>
      <sheetData sheetId="230">
        <row r="64">
          <cell r="K64">
            <v>276.21999999999997</v>
          </cell>
        </row>
        <row r="67">
          <cell r="B67">
            <v>97.406748999999948</v>
          </cell>
        </row>
      </sheetData>
      <sheetData sheetId="231">
        <row r="64">
          <cell r="K64">
            <v>274.06</v>
          </cell>
        </row>
        <row r="67">
          <cell r="B67">
            <v>122.95164059999999</v>
          </cell>
        </row>
      </sheetData>
      <sheetData sheetId="232">
        <row r="64">
          <cell r="K64">
            <v>273.83999999999997</v>
          </cell>
        </row>
        <row r="67">
          <cell r="B67">
            <v>104.87499829999999</v>
          </cell>
        </row>
      </sheetData>
      <sheetData sheetId="233">
        <row r="64">
          <cell r="K64">
            <v>279.48</v>
          </cell>
        </row>
        <row r="67">
          <cell r="B67">
            <v>213.80524259999999</v>
          </cell>
        </row>
      </sheetData>
      <sheetData sheetId="234">
        <row r="64">
          <cell r="K64">
            <v>284.14</v>
          </cell>
        </row>
        <row r="67">
          <cell r="B67">
            <v>81.185242300000013</v>
          </cell>
        </row>
      </sheetData>
      <sheetData sheetId="235">
        <row r="64">
          <cell r="K64">
            <v>298.16999999999996</v>
          </cell>
        </row>
        <row r="67">
          <cell r="B67">
            <v>118.66260679999999</v>
          </cell>
        </row>
      </sheetData>
      <sheetData sheetId="236">
        <row r="64">
          <cell r="K64">
            <v>281.39000000000004</v>
          </cell>
        </row>
        <row r="67">
          <cell r="B67">
            <v>298.72774229999993</v>
          </cell>
        </row>
      </sheetData>
      <sheetData sheetId="237">
        <row r="64">
          <cell r="K64">
            <v>269.19</v>
          </cell>
        </row>
        <row r="67">
          <cell r="B67">
            <v>381.46362030000006</v>
          </cell>
        </row>
      </sheetData>
      <sheetData sheetId="238">
        <row r="64">
          <cell r="K64">
            <v>266.77</v>
          </cell>
        </row>
        <row r="67">
          <cell r="B67">
            <v>284.08990269999998</v>
          </cell>
        </row>
      </sheetData>
      <sheetData sheetId="239">
        <row r="64">
          <cell r="K64">
            <v>267.62</v>
          </cell>
        </row>
        <row r="67">
          <cell r="B67">
            <v>244.86379780000004</v>
          </cell>
        </row>
      </sheetData>
      <sheetData sheetId="240">
        <row r="64">
          <cell r="K64">
            <v>281.04000000000002</v>
          </cell>
        </row>
        <row r="67">
          <cell r="B67">
            <v>423.06156430000004</v>
          </cell>
        </row>
      </sheetData>
      <sheetData sheetId="241">
        <row r="64">
          <cell r="K64">
            <v>289.72999999999996</v>
          </cell>
        </row>
        <row r="67">
          <cell r="B67">
            <v>73.241228800000016</v>
          </cell>
        </row>
      </sheetData>
      <sheetData sheetId="242">
        <row r="64">
          <cell r="K64">
            <v>299.34000000000003</v>
          </cell>
        </row>
        <row r="67">
          <cell r="B67">
            <v>198.41699170000004</v>
          </cell>
        </row>
      </sheetData>
      <sheetData sheetId="243">
        <row r="64">
          <cell r="K64">
            <v>289.40999999999997</v>
          </cell>
        </row>
        <row r="67">
          <cell r="B67">
            <v>395.90947560000001</v>
          </cell>
        </row>
      </sheetData>
      <sheetData sheetId="244">
        <row r="64">
          <cell r="K64">
            <v>274.8</v>
          </cell>
        </row>
        <row r="67">
          <cell r="B67">
            <v>469.74263560000009</v>
          </cell>
        </row>
      </sheetData>
      <sheetData sheetId="245">
        <row r="64">
          <cell r="K64">
            <v>282.40000000000003</v>
          </cell>
        </row>
        <row r="67">
          <cell r="B67">
            <v>538.9203930000001</v>
          </cell>
        </row>
      </sheetData>
      <sheetData sheetId="246">
        <row r="64">
          <cell r="K64">
            <v>282.16000000000003</v>
          </cell>
        </row>
        <row r="67">
          <cell r="B67">
            <v>658.69245809999984</v>
          </cell>
        </row>
      </sheetData>
      <sheetData sheetId="247">
        <row r="64">
          <cell r="K64">
            <v>285.90000000000003</v>
          </cell>
        </row>
        <row r="67">
          <cell r="B67">
            <v>556.43976370000019</v>
          </cell>
        </row>
      </sheetData>
      <sheetData sheetId="248">
        <row r="64">
          <cell r="K64">
            <v>295.50999999999993</v>
          </cell>
        </row>
        <row r="67">
          <cell r="B67">
            <v>127.32170039999995</v>
          </cell>
        </row>
      </sheetData>
      <sheetData sheetId="249">
        <row r="64">
          <cell r="K64">
            <v>305.82000000000005</v>
          </cell>
        </row>
        <row r="67">
          <cell r="B67">
            <v>581.36562709999998</v>
          </cell>
        </row>
      </sheetData>
      <sheetData sheetId="250">
        <row r="64">
          <cell r="K64">
            <v>293.33999999999992</v>
          </cell>
        </row>
        <row r="67">
          <cell r="B67">
            <v>310.36572449999994</v>
          </cell>
        </row>
      </sheetData>
      <sheetData sheetId="251">
        <row r="64">
          <cell r="K64">
            <v>296.73999999999995</v>
          </cell>
        </row>
        <row r="67">
          <cell r="B67">
            <v>415.22889279999993</v>
          </cell>
        </row>
      </sheetData>
      <sheetData sheetId="252">
        <row r="64">
          <cell r="K64">
            <v>321.13999999999993</v>
          </cell>
        </row>
        <row r="67">
          <cell r="B67">
            <v>592.84008919999997</v>
          </cell>
        </row>
      </sheetData>
      <sheetData sheetId="253">
        <row r="64">
          <cell r="K64">
            <v>322.36</v>
          </cell>
        </row>
        <row r="67">
          <cell r="B67">
            <v>774.42453389999991</v>
          </cell>
        </row>
      </sheetData>
      <sheetData sheetId="254">
        <row r="64">
          <cell r="K64">
            <v>336.7</v>
          </cell>
        </row>
        <row r="67">
          <cell r="B67">
            <v>1383.8933958000005</v>
          </cell>
        </row>
      </sheetData>
      <sheetData sheetId="255">
        <row r="64">
          <cell r="K64">
            <v>315.95</v>
          </cell>
        </row>
        <row r="67">
          <cell r="B67">
            <v>435.52624859999992</v>
          </cell>
        </row>
      </sheetData>
      <sheetData sheetId="256">
        <row r="64">
          <cell r="K64">
            <v>329.46999999999991</v>
          </cell>
        </row>
        <row r="67">
          <cell r="B67">
            <v>420.96045100000003</v>
          </cell>
        </row>
      </sheetData>
      <sheetData sheetId="257">
        <row r="64">
          <cell r="K64">
            <v>316.17999999999989</v>
          </cell>
        </row>
        <row r="67">
          <cell r="B67">
            <v>546.40893820000008</v>
          </cell>
        </row>
      </sheetData>
      <sheetData sheetId="258">
        <row r="64">
          <cell r="K64">
            <v>301.33999999999997</v>
          </cell>
        </row>
        <row r="67">
          <cell r="B67">
            <v>503.55864310000004</v>
          </cell>
        </row>
      </sheetData>
      <sheetData sheetId="259">
        <row r="64">
          <cell r="K64">
            <v>311.92999999999995</v>
          </cell>
        </row>
        <row r="67">
          <cell r="B67">
            <v>582.75921649999987</v>
          </cell>
        </row>
      </sheetData>
      <sheetData sheetId="260">
        <row r="64">
          <cell r="K64">
            <v>288.43</v>
          </cell>
        </row>
        <row r="67">
          <cell r="B67">
            <v>351.11658359999984</v>
          </cell>
        </row>
      </sheetData>
      <sheetData sheetId="261">
        <row r="64">
          <cell r="K64">
            <v>291.01</v>
          </cell>
        </row>
        <row r="67">
          <cell r="B67">
            <v>560.5802291</v>
          </cell>
        </row>
      </sheetData>
      <sheetData sheetId="262">
        <row r="64">
          <cell r="K64">
            <v>312.10000000000002</v>
          </cell>
        </row>
        <row r="67">
          <cell r="B67">
            <v>303.40052639999988</v>
          </cell>
        </row>
      </sheetData>
      <sheetData sheetId="263">
        <row r="64">
          <cell r="K64">
            <v>332.91</v>
          </cell>
        </row>
        <row r="67">
          <cell r="B67">
            <v>734.9331694</v>
          </cell>
        </row>
      </sheetData>
      <sheetData sheetId="264">
        <row r="64">
          <cell r="K64">
            <v>317.20999999999987</v>
          </cell>
        </row>
        <row r="67">
          <cell r="B67">
            <v>832.94657789999997</v>
          </cell>
        </row>
      </sheetData>
      <sheetData sheetId="265">
        <row r="64">
          <cell r="K64">
            <v>300.17</v>
          </cell>
        </row>
        <row r="67">
          <cell r="B67">
            <v>470.61389160000004</v>
          </cell>
        </row>
      </sheetData>
      <sheetData sheetId="266">
        <row r="64">
          <cell r="K64">
            <v>297.01</v>
          </cell>
        </row>
        <row r="67">
          <cell r="B67">
            <v>545.33709279999994</v>
          </cell>
        </row>
      </sheetData>
      <sheetData sheetId="267">
        <row r="64">
          <cell r="K64">
            <v>330.65</v>
          </cell>
        </row>
        <row r="67">
          <cell r="B67">
            <v>580.20432659999994</v>
          </cell>
        </row>
      </sheetData>
      <sheetData sheetId="268">
        <row r="64">
          <cell r="K64">
            <v>323.11000000000007</v>
          </cell>
        </row>
        <row r="67">
          <cell r="B67">
            <v>734.89417260000005</v>
          </cell>
        </row>
      </sheetData>
      <sheetData sheetId="269">
        <row r="64">
          <cell r="K64">
            <v>319.60000000000008</v>
          </cell>
        </row>
        <row r="67">
          <cell r="B67">
            <v>728.7320694</v>
          </cell>
        </row>
      </sheetData>
      <sheetData sheetId="270">
        <row r="64">
          <cell r="K64">
            <v>337.59</v>
          </cell>
        </row>
        <row r="67">
          <cell r="B67">
            <v>345.2543086</v>
          </cell>
        </row>
      </sheetData>
      <sheetData sheetId="271">
        <row r="64">
          <cell r="K64">
            <v>319.43</v>
          </cell>
        </row>
        <row r="67">
          <cell r="B67">
            <v>642.46903249999991</v>
          </cell>
        </row>
      </sheetData>
      <sheetData sheetId="272">
        <row r="64">
          <cell r="K64">
            <v>327.90000000000003</v>
          </cell>
        </row>
        <row r="67">
          <cell r="B67">
            <v>465.61378669999988</v>
          </cell>
        </row>
      </sheetData>
      <sheetData sheetId="273">
        <row r="64">
          <cell r="K64">
            <v>321.31000000000006</v>
          </cell>
        </row>
        <row r="67">
          <cell r="B67">
            <v>338.48234680000007</v>
          </cell>
        </row>
      </sheetData>
      <sheetData sheetId="274">
        <row r="64">
          <cell r="K64">
            <v>311.60000000000002</v>
          </cell>
        </row>
        <row r="67">
          <cell r="B67">
            <v>608.41243419999989</v>
          </cell>
        </row>
      </sheetData>
      <sheetData sheetId="275">
        <row r="64">
          <cell r="K64">
            <v>338.76000000000005</v>
          </cell>
        </row>
        <row r="67">
          <cell r="B67">
            <v>536.23122030000013</v>
          </cell>
        </row>
      </sheetData>
      <sheetData sheetId="276">
        <row r="64">
          <cell r="K64">
            <v>364.17999999999995</v>
          </cell>
        </row>
        <row r="67">
          <cell r="B67">
            <v>631.71711089999985</v>
          </cell>
        </row>
      </sheetData>
      <sheetData sheetId="277">
        <row r="64">
          <cell r="K64">
            <v>395.89999999999992</v>
          </cell>
        </row>
        <row r="67">
          <cell r="B67">
            <v>1757.9930856000001</v>
          </cell>
        </row>
      </sheetData>
      <sheetData sheetId="278">
        <row r="64">
          <cell r="K64">
            <v>368.58000000000004</v>
          </cell>
        </row>
        <row r="67">
          <cell r="B67">
            <v>1792.0165955999998</v>
          </cell>
        </row>
      </sheetData>
      <sheetData sheetId="279">
        <row r="64">
          <cell r="K64">
            <v>342.43999999999994</v>
          </cell>
        </row>
        <row r="67">
          <cell r="B67">
            <v>1220.1790713999997</v>
          </cell>
        </row>
      </sheetData>
      <sheetData sheetId="280">
        <row r="64">
          <cell r="K64">
            <v>350.23999999999995</v>
          </cell>
        </row>
        <row r="67">
          <cell r="B67">
            <v>425.67238819999989</v>
          </cell>
        </row>
      </sheetData>
      <sheetData sheetId="281">
        <row r="64">
          <cell r="K64">
            <v>364.53999999999996</v>
          </cell>
        </row>
        <row r="67">
          <cell r="B67">
            <v>374.68993339999992</v>
          </cell>
        </row>
      </sheetData>
      <sheetData sheetId="282">
        <row r="64">
          <cell r="K64">
            <v>369.03999999999996</v>
          </cell>
        </row>
        <row r="67">
          <cell r="B67">
            <v>466.07979219999987</v>
          </cell>
        </row>
      </sheetData>
      <sheetData sheetId="283">
        <row r="64">
          <cell r="K64">
            <v>390.11999999999995</v>
          </cell>
        </row>
        <row r="67">
          <cell r="B67">
            <v>619.55092779999995</v>
          </cell>
        </row>
      </sheetData>
      <sheetData sheetId="284">
        <row r="64">
          <cell r="K64">
            <v>421.75000000000011</v>
          </cell>
        </row>
        <row r="67">
          <cell r="B67">
            <v>1647.7673351999997</v>
          </cell>
        </row>
      </sheetData>
      <sheetData sheetId="285">
        <row r="64">
          <cell r="K64">
            <v>420.78000000000003</v>
          </cell>
        </row>
        <row r="67">
          <cell r="B67">
            <v>1912.2566378999995</v>
          </cell>
        </row>
      </sheetData>
      <sheetData sheetId="286">
        <row r="64">
          <cell r="K64">
            <v>443.38000000000005</v>
          </cell>
        </row>
        <row r="67">
          <cell r="B67">
            <v>2367.5553519999999</v>
          </cell>
        </row>
      </sheetData>
      <sheetData sheetId="287">
        <row r="64">
          <cell r="K64">
            <v>396.42</v>
          </cell>
        </row>
        <row r="67">
          <cell r="B67">
            <v>1054.0152401</v>
          </cell>
        </row>
      </sheetData>
      <sheetData sheetId="288">
        <row r="64">
          <cell r="K64">
            <v>425.8</v>
          </cell>
        </row>
        <row r="67">
          <cell r="B67">
            <v>1357.4378255000001</v>
          </cell>
        </row>
      </sheetData>
      <sheetData sheetId="289">
        <row r="64">
          <cell r="K64">
            <v>409.60000000000008</v>
          </cell>
        </row>
        <row r="67">
          <cell r="B67">
            <v>1024.9833180000001</v>
          </cell>
        </row>
      </sheetData>
      <sheetData sheetId="290">
        <row r="64">
          <cell r="K64">
            <v>410.26000000000005</v>
          </cell>
        </row>
        <row r="67">
          <cell r="B67">
            <v>682.08074439999984</v>
          </cell>
        </row>
      </sheetData>
      <sheetData sheetId="291">
        <row r="64">
          <cell r="K64">
            <v>417.94000000000005</v>
          </cell>
        </row>
        <row r="67">
          <cell r="B67">
            <v>1078.8878747000001</v>
          </cell>
        </row>
      </sheetData>
      <sheetData sheetId="292">
        <row r="64">
          <cell r="K64">
            <v>425.99000000000007</v>
          </cell>
        </row>
        <row r="67">
          <cell r="B67">
            <v>1970.9740923000002</v>
          </cell>
        </row>
      </sheetData>
      <sheetData sheetId="293">
        <row r="64">
          <cell r="K64">
            <v>404.50000000000006</v>
          </cell>
        </row>
        <row r="67">
          <cell r="B67">
            <v>1529.3221856999996</v>
          </cell>
        </row>
      </sheetData>
      <sheetData sheetId="294">
        <row r="64">
          <cell r="K64">
            <v>405.57000000000011</v>
          </cell>
        </row>
        <row r="67">
          <cell r="B67">
            <v>1612.4955775000001</v>
          </cell>
        </row>
      </sheetData>
      <sheetData sheetId="295">
        <row r="64">
          <cell r="K64">
            <v>396.50000000000006</v>
          </cell>
        </row>
        <row r="67">
          <cell r="B67">
            <v>1096.9585063999998</v>
          </cell>
        </row>
      </sheetData>
      <sheetData sheetId="296">
        <row r="64">
          <cell r="K64">
            <v>395.42999999999995</v>
          </cell>
        </row>
        <row r="67">
          <cell r="B67">
            <v>1201.2890192999998</v>
          </cell>
        </row>
      </sheetData>
      <sheetData sheetId="297">
        <row r="64">
          <cell r="K64">
            <v>429.5</v>
          </cell>
        </row>
        <row r="67">
          <cell r="B67">
            <v>1482.8716605999994</v>
          </cell>
        </row>
      </sheetData>
      <sheetData sheetId="298">
        <row r="64">
          <cell r="K64">
            <v>502.53999999999985</v>
          </cell>
        </row>
        <row r="67">
          <cell r="B67">
            <v>3085.6080832000002</v>
          </cell>
        </row>
      </sheetData>
      <sheetData sheetId="299">
        <row r="64">
          <cell r="K64">
            <v>509.82</v>
          </cell>
        </row>
        <row r="67">
          <cell r="B67">
            <v>5182.1060403999991</v>
          </cell>
        </row>
      </sheetData>
      <sheetData sheetId="300">
        <row r="64">
          <cell r="K64">
            <v>504.22999999999996</v>
          </cell>
        </row>
        <row r="67">
          <cell r="B67">
            <v>5155.7074850999998</v>
          </cell>
        </row>
      </sheetData>
      <sheetData sheetId="301">
        <row r="64">
          <cell r="K64">
            <v>451.36</v>
          </cell>
        </row>
        <row r="67">
          <cell r="B67">
            <v>3326.9110797999997</v>
          </cell>
        </row>
      </sheetData>
      <sheetData sheetId="302">
        <row r="64">
          <cell r="K64">
            <v>384.09999999999997</v>
          </cell>
        </row>
        <row r="67">
          <cell r="B67">
            <v>696.62304929999993</v>
          </cell>
        </row>
      </sheetData>
      <sheetData sheetId="303">
        <row r="64">
          <cell r="K64">
            <v>407.37000000000006</v>
          </cell>
        </row>
        <row r="67">
          <cell r="B67">
            <v>1108.1353954000003</v>
          </cell>
        </row>
      </sheetData>
      <sheetData sheetId="304">
        <row r="64">
          <cell r="K64">
            <v>455.44</v>
          </cell>
        </row>
        <row r="67">
          <cell r="B67">
            <v>2562.8146565999996</v>
          </cell>
        </row>
      </sheetData>
      <sheetData sheetId="305">
        <row r="64">
          <cell r="K64">
            <v>479.3</v>
          </cell>
        </row>
        <row r="67">
          <cell r="B67">
            <v>2686.5936383999997</v>
          </cell>
        </row>
      </sheetData>
      <sheetData sheetId="306">
        <row r="64">
          <cell r="K64">
            <v>443.75</v>
          </cell>
        </row>
        <row r="67">
          <cell r="B67">
            <v>2702.8382181000002</v>
          </cell>
        </row>
      </sheetData>
      <sheetData sheetId="307">
        <row r="64">
          <cell r="K64">
            <v>414.81999999999994</v>
          </cell>
        </row>
        <row r="67">
          <cell r="B67">
            <v>1451.5284997000001</v>
          </cell>
        </row>
      </sheetData>
      <sheetData sheetId="308">
        <row r="64">
          <cell r="K64">
            <v>395.85</v>
          </cell>
        </row>
        <row r="67">
          <cell r="B67">
            <v>1069.2877195999997</v>
          </cell>
        </row>
      </sheetData>
      <sheetData sheetId="309">
        <row r="64">
          <cell r="K64">
            <v>399.63999999999993</v>
          </cell>
        </row>
        <row r="67">
          <cell r="B67">
            <v>859.61588109999991</v>
          </cell>
        </row>
      </sheetData>
      <sheetData sheetId="310">
        <row r="64">
          <cell r="K64">
            <v>423.56000000000006</v>
          </cell>
        </row>
        <row r="67">
          <cell r="B67">
            <v>1654.4156771</v>
          </cell>
        </row>
      </sheetData>
      <sheetData sheetId="311">
        <row r="64">
          <cell r="K64">
            <v>483.25000000000017</v>
          </cell>
        </row>
        <row r="67">
          <cell r="B67">
            <v>589.24196180000001</v>
          </cell>
        </row>
      </sheetData>
      <sheetData sheetId="312">
        <row r="64">
          <cell r="K64">
            <v>491.0200000000001</v>
          </cell>
        </row>
        <row r="67">
          <cell r="B67">
            <v>1344.2498742999999</v>
          </cell>
        </row>
      </sheetData>
      <sheetData sheetId="313">
        <row r="64">
          <cell r="K64">
            <v>436.54</v>
          </cell>
        </row>
        <row r="67">
          <cell r="B67">
            <v>80.822532999999964</v>
          </cell>
        </row>
      </sheetData>
      <sheetData sheetId="314">
        <row r="64">
          <cell r="K64">
            <v>409.70999999999992</v>
          </cell>
        </row>
        <row r="67">
          <cell r="B67">
            <v>0</v>
          </cell>
        </row>
      </sheetData>
      <sheetData sheetId="315">
        <row r="64">
          <cell r="K64">
            <v>413.78</v>
          </cell>
        </row>
        <row r="67">
          <cell r="B67">
            <v>0</v>
          </cell>
        </row>
      </sheetData>
      <sheetData sheetId="316">
        <row r="64">
          <cell r="K64">
            <v>423.77999999999992</v>
          </cell>
        </row>
        <row r="67">
          <cell r="B67">
            <v>0</v>
          </cell>
        </row>
      </sheetData>
      <sheetData sheetId="317">
        <row r="64">
          <cell r="K64">
            <v>435.3599999999999</v>
          </cell>
        </row>
        <row r="67">
          <cell r="B67">
            <v>39.574348400000005</v>
          </cell>
        </row>
      </sheetData>
      <sheetData sheetId="318">
        <row r="64">
          <cell r="K64">
            <v>463.24000000000007</v>
          </cell>
        </row>
        <row r="67">
          <cell r="B67">
            <v>457.21262110000009</v>
          </cell>
        </row>
      </sheetData>
      <sheetData sheetId="319">
        <row r="64">
          <cell r="K64">
            <v>547.79999999999995</v>
          </cell>
        </row>
        <row r="67">
          <cell r="B67">
            <v>3773.0791160999997</v>
          </cell>
        </row>
      </sheetData>
      <sheetData sheetId="320">
        <row r="64">
          <cell r="K64">
            <v>552.29</v>
          </cell>
        </row>
        <row r="67">
          <cell r="B67">
            <v>5650.7743346000025</v>
          </cell>
        </row>
      </sheetData>
      <sheetData sheetId="321">
        <row r="64">
          <cell r="K64">
            <v>532.36000000000013</v>
          </cell>
        </row>
        <row r="67">
          <cell r="B67">
            <v>14586.505356500002</v>
          </cell>
        </row>
      </sheetData>
      <sheetData sheetId="322">
        <row r="64">
          <cell r="K64">
            <v>540.40000000000009</v>
          </cell>
        </row>
        <row r="67">
          <cell r="B67">
            <v>48002.254938800004</v>
          </cell>
        </row>
      </sheetData>
      <sheetData sheetId="323">
        <row r="64">
          <cell r="K64">
            <v>441.84999999999997</v>
          </cell>
        </row>
        <row r="67">
          <cell r="B67">
            <v>2131.2411305999995</v>
          </cell>
        </row>
      </sheetData>
      <sheetData sheetId="324">
        <row r="64">
          <cell r="K64">
            <v>451.92000000000007</v>
          </cell>
        </row>
        <row r="67">
          <cell r="B67">
            <v>291.26111049999963</v>
          </cell>
        </row>
      </sheetData>
      <sheetData sheetId="325">
        <row r="64">
          <cell r="K64">
            <v>559.52</v>
          </cell>
        </row>
        <row r="67">
          <cell r="B67">
            <v>7048.5531019999999</v>
          </cell>
        </row>
      </sheetData>
      <sheetData sheetId="326">
        <row r="64">
          <cell r="K64">
            <v>554.06000000000006</v>
          </cell>
        </row>
        <row r="67">
          <cell r="B67">
            <v>9958.5107814000003</v>
          </cell>
        </row>
      </sheetData>
      <sheetData sheetId="327">
        <row r="64">
          <cell r="K64">
            <v>494.28000000000003</v>
          </cell>
        </row>
        <row r="67">
          <cell r="B67">
            <v>2567.6043311999997</v>
          </cell>
        </row>
      </sheetData>
      <sheetData sheetId="328">
        <row r="64">
          <cell r="K64">
            <v>432.75</v>
          </cell>
        </row>
        <row r="67">
          <cell r="B67">
            <v>10.209483599999931</v>
          </cell>
        </row>
      </sheetData>
      <sheetData sheetId="329">
        <row r="64">
          <cell r="K64">
            <v>416.17</v>
          </cell>
        </row>
        <row r="67">
          <cell r="B67">
            <v>0</v>
          </cell>
        </row>
      </sheetData>
      <sheetData sheetId="330">
        <row r="64">
          <cell r="K64">
            <v>450.78</v>
          </cell>
        </row>
        <row r="67">
          <cell r="B67">
            <v>5.8558158999999694</v>
          </cell>
        </row>
      </sheetData>
      <sheetData sheetId="331">
        <row r="64">
          <cell r="K64">
            <v>441.88000000000005</v>
          </cell>
        </row>
        <row r="67">
          <cell r="B67">
            <v>26.112652800000021</v>
          </cell>
        </row>
      </sheetData>
      <sheetData sheetId="332">
        <row r="64">
          <cell r="K64">
            <v>480.15</v>
          </cell>
        </row>
        <row r="67">
          <cell r="B67">
            <v>565.63349580000022</v>
          </cell>
        </row>
      </sheetData>
      <sheetData sheetId="333">
        <row r="64">
          <cell r="K64">
            <v>489.29</v>
          </cell>
        </row>
        <row r="67">
          <cell r="B67">
            <v>1029.4802292999998</v>
          </cell>
        </row>
      </sheetData>
      <sheetData sheetId="334">
        <row r="64">
          <cell r="K64">
            <v>527.13</v>
          </cell>
        </row>
        <row r="67">
          <cell r="B67">
            <v>2106.5464012999996</v>
          </cell>
        </row>
      </sheetData>
      <sheetData sheetId="335">
        <row r="64">
          <cell r="K64">
            <v>504.98000000000008</v>
          </cell>
        </row>
        <row r="67">
          <cell r="B67">
            <v>1615.2671052999999</v>
          </cell>
        </row>
      </sheetData>
      <sheetData sheetId="336">
        <row r="64">
          <cell r="K64">
            <v>446.61999999999995</v>
          </cell>
        </row>
        <row r="67">
          <cell r="B67">
            <v>112.31929710000001</v>
          </cell>
        </row>
      </sheetData>
      <sheetData sheetId="337">
        <row r="64">
          <cell r="K64">
            <v>473.52000000000004</v>
          </cell>
        </row>
        <row r="67">
          <cell r="B67">
            <v>375.665414</v>
          </cell>
        </row>
      </sheetData>
      <sheetData sheetId="338">
        <row r="64">
          <cell r="K64">
            <v>502.34999999999997</v>
          </cell>
        </row>
        <row r="67">
          <cell r="B67">
            <v>1067.6059923000003</v>
          </cell>
        </row>
      </sheetData>
      <sheetData sheetId="339">
        <row r="64">
          <cell r="K64">
            <v>628.55999999999983</v>
          </cell>
        </row>
        <row r="67">
          <cell r="B67">
            <v>3041.7187023999995</v>
          </cell>
        </row>
      </sheetData>
      <sheetData sheetId="340">
        <row r="64">
          <cell r="K64">
            <v>686.9599999999997</v>
          </cell>
        </row>
        <row r="67">
          <cell r="B67">
            <v>5141.8875296999995</v>
          </cell>
        </row>
      </sheetData>
      <sheetData sheetId="341">
        <row r="64">
          <cell r="K64">
            <v>655.52</v>
          </cell>
        </row>
        <row r="67">
          <cell r="B67">
            <v>4436.6726948000005</v>
          </cell>
        </row>
      </sheetData>
      <sheetData sheetId="342">
        <row r="64">
          <cell r="K64">
            <v>621.11999999999989</v>
          </cell>
        </row>
        <row r="67">
          <cell r="B67">
            <v>2973.7713131</v>
          </cell>
        </row>
      </sheetData>
      <sheetData sheetId="343">
        <row r="64">
          <cell r="K64">
            <v>740.13000000000011</v>
          </cell>
        </row>
        <row r="67">
          <cell r="B67">
            <v>7742.3159882000009</v>
          </cell>
        </row>
      </sheetData>
      <sheetData sheetId="344">
        <row r="64">
          <cell r="K64">
            <v>740.6600000000002</v>
          </cell>
        </row>
        <row r="67">
          <cell r="B67">
            <v>6241.8191946999987</v>
          </cell>
        </row>
      </sheetData>
      <sheetData sheetId="345">
        <row r="64">
          <cell r="K64">
            <v>729.26</v>
          </cell>
        </row>
        <row r="67">
          <cell r="B67">
            <v>6370.0658293000006</v>
          </cell>
        </row>
      </sheetData>
      <sheetData sheetId="346">
        <row r="64">
          <cell r="K64">
            <v>723.95000000000016</v>
          </cell>
        </row>
        <row r="67">
          <cell r="B67">
            <v>5233.4826152999995</v>
          </cell>
        </row>
      </sheetData>
      <sheetData sheetId="347">
        <row r="64">
          <cell r="K64">
            <v>736.20999999999981</v>
          </cell>
        </row>
        <row r="67">
          <cell r="B67">
            <v>6240.8085199000006</v>
          </cell>
        </row>
      </sheetData>
      <sheetData sheetId="348">
        <row r="64">
          <cell r="K64">
            <v>544.91</v>
          </cell>
        </row>
        <row r="67">
          <cell r="B67">
            <v>1689.7104488</v>
          </cell>
        </row>
      </sheetData>
      <sheetData sheetId="349">
        <row r="64">
          <cell r="K64">
            <v>477.3</v>
          </cell>
        </row>
        <row r="67">
          <cell r="B67">
            <v>0</v>
          </cell>
        </row>
      </sheetData>
      <sheetData sheetId="350">
        <row r="64">
          <cell r="K64">
            <v>510.2000000000001</v>
          </cell>
        </row>
        <row r="67">
          <cell r="B67">
            <v>1080.7088982</v>
          </cell>
        </row>
      </sheetData>
      <sheetData sheetId="351">
        <row r="64">
          <cell r="K64">
            <v>693.93000000000006</v>
          </cell>
        </row>
        <row r="67">
          <cell r="B67">
            <v>5051.1648675999995</v>
          </cell>
        </row>
      </sheetData>
      <sheetData sheetId="352">
        <row r="64">
          <cell r="K64">
            <v>497.37</v>
          </cell>
        </row>
        <row r="67">
          <cell r="B67">
            <v>710.0993878999999</v>
          </cell>
        </row>
      </sheetData>
      <sheetData sheetId="353">
        <row r="64">
          <cell r="K64">
            <v>481.41</v>
          </cell>
        </row>
        <row r="67">
          <cell r="B67">
            <v>37.836139200000119</v>
          </cell>
        </row>
      </sheetData>
      <sheetData sheetId="354">
        <row r="64">
          <cell r="K64">
            <v>496.77</v>
          </cell>
        </row>
        <row r="67">
          <cell r="B67">
            <v>540.37627829999985</v>
          </cell>
        </row>
      </sheetData>
      <sheetData sheetId="355">
        <row r="64">
          <cell r="K64">
            <v>458.21999999999997</v>
          </cell>
        </row>
        <row r="67">
          <cell r="B67">
            <v>19.001092000000103</v>
          </cell>
        </row>
      </sheetData>
      <sheetData sheetId="356">
        <row r="64">
          <cell r="K64">
            <v>451.96000000000009</v>
          </cell>
        </row>
        <row r="67">
          <cell r="B67">
            <v>0</v>
          </cell>
        </row>
      </sheetData>
      <sheetData sheetId="357">
        <row r="64">
          <cell r="K64">
            <v>520.61</v>
          </cell>
        </row>
        <row r="67">
          <cell r="B67">
            <v>1108.3788565</v>
          </cell>
        </row>
      </sheetData>
      <sheetData sheetId="358">
        <row r="64">
          <cell r="K64">
            <v>559.25</v>
          </cell>
        </row>
        <row r="67">
          <cell r="B67">
            <v>2264.9979976</v>
          </cell>
        </row>
      </sheetData>
      <sheetData sheetId="359">
        <row r="64">
          <cell r="K64">
            <v>543.11</v>
          </cell>
        </row>
        <row r="67">
          <cell r="B67">
            <v>2010.5505467</v>
          </cell>
        </row>
      </sheetData>
      <sheetData sheetId="360">
        <row r="64">
          <cell r="K64">
            <v>599.94999999999993</v>
          </cell>
        </row>
        <row r="67">
          <cell r="B67">
            <v>2950.3907632999994</v>
          </cell>
        </row>
      </sheetData>
      <sheetData sheetId="361">
        <row r="64">
          <cell r="K64">
            <v>547.42000000000007</v>
          </cell>
        </row>
        <row r="67">
          <cell r="B67">
            <v>1301.8443552000003</v>
          </cell>
        </row>
      </sheetData>
      <sheetData sheetId="362">
        <row r="64">
          <cell r="K64">
            <v>502.18999999999994</v>
          </cell>
        </row>
        <row r="67">
          <cell r="B67">
            <v>417.88163020000002</v>
          </cell>
        </row>
      </sheetData>
      <sheetData sheetId="363">
        <row r="64">
          <cell r="K64">
            <v>463.53999999999996</v>
          </cell>
        </row>
        <row r="67">
          <cell r="B67">
            <v>0</v>
          </cell>
        </row>
      </sheetData>
      <sheetData sheetId="364">
        <row r="64">
          <cell r="K64">
            <v>475.78000000000003</v>
          </cell>
        </row>
        <row r="67">
          <cell r="B67">
            <v>12.232240700000078</v>
          </cell>
        </row>
      </sheetData>
      <sheetData sheetId="365">
        <row r="64">
          <cell r="K64">
            <v>475.78000000000003</v>
          </cell>
        </row>
        <row r="67">
          <cell r="B67">
            <v>12.915809200000083</v>
          </cell>
        </row>
      </sheetData>
      <sheetData sheetId="366">
        <row r="64">
          <cell r="K64">
            <v>593.54000000000008</v>
          </cell>
        </row>
        <row r="67">
          <cell r="B67">
            <v>2430.5092922999993</v>
          </cell>
        </row>
      </sheetData>
      <sheetData sheetId="367">
        <row r="64">
          <cell r="K64">
            <v>695.44</v>
          </cell>
        </row>
        <row r="67">
          <cell r="B67">
            <v>5323.8422170000003</v>
          </cell>
        </row>
      </sheetData>
      <sheetData sheetId="368">
        <row r="64">
          <cell r="K64">
            <v>753.92000000000019</v>
          </cell>
        </row>
        <row r="67">
          <cell r="B67">
            <v>7457.8808853000019</v>
          </cell>
        </row>
      </sheetData>
      <sheetData sheetId="369">
        <row r="64">
          <cell r="K64">
            <v>787.5200000000001</v>
          </cell>
        </row>
        <row r="67">
          <cell r="B67">
            <v>8355.8198663000003</v>
          </cell>
        </row>
      </sheetData>
      <sheetData sheetId="370" refreshError="1"/>
      <sheetData sheetId="371">
        <row r="20">
          <cell r="AC20">
            <v>366</v>
          </cell>
        </row>
      </sheetData>
      <sheetData sheetId="372" refreshError="1"/>
      <sheetData sheetId="373" refreshError="1"/>
      <sheetData sheetId="374" refreshError="1"/>
      <sheetData sheetId="37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7.bin"/><Relationship Id="rId3" Type="http://schemas.openxmlformats.org/officeDocument/2006/relationships/hyperlink" Target="mailto:nmijares@apx.com" TargetMode="External"/><Relationship Id="rId7" Type="http://schemas.openxmlformats.org/officeDocument/2006/relationships/hyperlink" Target="mailto:clorenzoni@apx.com" TargetMode="External"/><Relationship Id="rId2" Type="http://schemas.openxmlformats.org/officeDocument/2006/relationships/hyperlink" Target="mailto:clientservices@apx.com" TargetMode="External"/><Relationship Id="rId1" Type="http://schemas.openxmlformats.org/officeDocument/2006/relationships/hyperlink" Target="http://www.apx.com/contact-us" TargetMode="External"/><Relationship Id="rId6" Type="http://schemas.openxmlformats.org/officeDocument/2006/relationships/hyperlink" Target="mailto:helpdesk@apx.com" TargetMode="External"/><Relationship Id="rId5" Type="http://schemas.openxmlformats.org/officeDocument/2006/relationships/hyperlink" Target="mailto:schedulers@morganstanley.com" TargetMode="External"/><Relationship Id="rId4" Type="http://schemas.openxmlformats.org/officeDocument/2006/relationships/hyperlink" Target="mailto:clorenzoni@apx.com" TargetMode="External"/><Relationship Id="rId9" Type="http://schemas.openxmlformats.org/officeDocument/2006/relationships/drawing" Target="../drawings/drawing3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hyperlink" Target="https://www.sce.com/safety/wildfire/psps" TargetMode="External"/><Relationship Id="rId1" Type="http://schemas.openxmlformats.org/officeDocument/2006/relationships/hyperlink" Target="https://www.sce.com/safety/wildfire/psps" TargetMode="Externa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29.bin"/><Relationship Id="rId1" Type="http://schemas.openxmlformats.org/officeDocument/2006/relationships/hyperlink" Target="https://www.sce.com/wildfire/psp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V369"/>
  <sheetViews>
    <sheetView tabSelected="1" zoomScale="101" workbookViewId="0">
      <selection activeCell="U4" sqref="U4"/>
    </sheetView>
  </sheetViews>
  <sheetFormatPr defaultRowHeight="14.4" x14ac:dyDescent="0.3"/>
  <sheetData>
    <row r="1" spans="1:22" ht="69.599999999999994" x14ac:dyDescent="0.3">
      <c r="A1" s="1" t="s">
        <v>0</v>
      </c>
      <c r="B1" s="1" t="s">
        <v>129</v>
      </c>
      <c r="C1" s="2" t="s">
        <v>138</v>
      </c>
      <c r="D1" s="1" t="s">
        <v>133</v>
      </c>
      <c r="E1" s="2" t="s">
        <v>134</v>
      </c>
      <c r="F1" s="2" t="s">
        <v>1</v>
      </c>
      <c r="G1" s="339" t="s">
        <v>2</v>
      </c>
      <c r="H1" s="340" t="s">
        <v>3</v>
      </c>
      <c r="I1" s="1" t="s">
        <v>4</v>
      </c>
      <c r="J1" s="2" t="s">
        <v>5</v>
      </c>
      <c r="K1" s="339" t="s">
        <v>6</v>
      </c>
      <c r="L1" s="339" t="s">
        <v>7</v>
      </c>
      <c r="M1" s="3" t="s">
        <v>8</v>
      </c>
      <c r="N1" s="339" t="s">
        <v>9</v>
      </c>
      <c r="O1" s="1" t="s">
        <v>10</v>
      </c>
      <c r="P1" s="339" t="s">
        <v>11</v>
      </c>
      <c r="Q1" s="339" t="s">
        <v>12</v>
      </c>
      <c r="R1" s="1" t="s">
        <v>13</v>
      </c>
      <c r="S1" s="1" t="s">
        <v>14</v>
      </c>
      <c r="U1" s="52" t="s">
        <v>233</v>
      </c>
    </row>
    <row r="2" spans="1:22" x14ac:dyDescent="0.3">
      <c r="A2" s="6"/>
      <c r="B2" s="7"/>
      <c r="C2" s="8">
        <v>41.42</v>
      </c>
      <c r="D2" s="9"/>
      <c r="E2" s="8">
        <v>39.950000000000003</v>
      </c>
      <c r="F2" s="8"/>
      <c r="G2" s="9">
        <v>0</v>
      </c>
      <c r="H2" s="8"/>
      <c r="I2" s="7"/>
      <c r="J2" s="10"/>
      <c r="K2" s="7"/>
      <c r="L2" s="7"/>
      <c r="M2" s="11"/>
      <c r="N2" s="7"/>
      <c r="O2" s="7"/>
      <c r="P2" s="7"/>
      <c r="Q2" s="7"/>
      <c r="R2" s="7"/>
      <c r="S2" s="7"/>
      <c r="U2" s="52" t="s">
        <v>234</v>
      </c>
      <c r="V2" s="52" t="s">
        <v>231</v>
      </c>
    </row>
    <row r="3" spans="1:22" x14ac:dyDescent="0.3">
      <c r="A3" s="490">
        <v>43831</v>
      </c>
      <c r="B3" s="311">
        <f>'[1]scheduling volumes &amp; prices'!AC20</f>
        <v>366</v>
      </c>
      <c r="C3" s="14">
        <f t="shared" ref="C3:C66" si="0">$C$2</f>
        <v>41.42</v>
      </c>
      <c r="D3" s="13">
        <f>'[1]scheduling volumes &amp; prices'!I$74</f>
        <v>168</v>
      </c>
      <c r="E3" s="14">
        <f>$E$2</f>
        <v>39.950000000000003</v>
      </c>
      <c r="F3" s="16">
        <f t="shared" ref="F3:F66" si="1">B3*C3+E3*D3</f>
        <v>21871.32</v>
      </c>
      <c r="G3" s="17">
        <v>0</v>
      </c>
      <c r="H3" s="14">
        <f t="shared" ref="H3:H66" si="2">$H$2</f>
        <v>0</v>
      </c>
      <c r="I3" s="23" t="e">
        <f>'[1]Jan 1 - 21'!B66</f>
        <v>#REF!</v>
      </c>
      <c r="J3" s="14">
        <f>'[2]Jan 1 - 21'!B67</f>
        <v>8355.8198663000003</v>
      </c>
      <c r="K3" s="17">
        <v>0</v>
      </c>
      <c r="L3" s="18">
        <v>0</v>
      </c>
      <c r="M3" s="19">
        <f>(F3)+(H3)+(K3*L3)+J3</f>
        <v>30227.1398663</v>
      </c>
      <c r="N3" s="13"/>
      <c r="O3" s="23">
        <f>'[2]Jan 1 - 21'!K64</f>
        <v>787.5200000000001</v>
      </c>
      <c r="P3" s="20">
        <f>K3*L3</f>
        <v>0</v>
      </c>
      <c r="Q3" s="20">
        <f>K3*L3</f>
        <v>0</v>
      </c>
      <c r="R3" s="21" t="s">
        <v>16</v>
      </c>
      <c r="S3" s="22" t="e">
        <f>I3/O3</f>
        <v>#REF!</v>
      </c>
      <c r="U3" s="52" t="s">
        <v>232</v>
      </c>
    </row>
    <row r="4" spans="1:22" x14ac:dyDescent="0.3">
      <c r="A4" s="490">
        <v>43832</v>
      </c>
      <c r="B4" s="311">
        <f>B$3</f>
        <v>366</v>
      </c>
      <c r="C4" s="14">
        <f t="shared" si="0"/>
        <v>41.42</v>
      </c>
      <c r="D4" s="13">
        <f>'[1]scheduling volumes &amp; prices'!I$74</f>
        <v>168</v>
      </c>
      <c r="E4" s="14">
        <f t="shared" ref="E4:E61" si="3">$E$2</f>
        <v>39.950000000000003</v>
      </c>
      <c r="F4" s="16">
        <f t="shared" si="1"/>
        <v>21871.32</v>
      </c>
      <c r="G4" s="17">
        <f t="shared" ref="G4:G67" si="4">$G$2</f>
        <v>0</v>
      </c>
      <c r="H4" s="14">
        <f t="shared" si="2"/>
        <v>0</v>
      </c>
      <c r="I4" s="23" t="e">
        <f>'[1]Jan 2 - 21'!B66</f>
        <v>#REF!</v>
      </c>
      <c r="J4" s="14">
        <f>'[2]Jan 2 - 21'!B67</f>
        <v>7457.8808853000019</v>
      </c>
      <c r="K4" s="17">
        <v>0</v>
      </c>
      <c r="L4" s="18">
        <v>0</v>
      </c>
      <c r="M4" s="19">
        <f>(F4)+(H4)+(K4*L4)+J4</f>
        <v>29329.200885300001</v>
      </c>
      <c r="N4" s="13"/>
      <c r="O4" s="23">
        <f>'[2]Jan 2 - 21'!K64</f>
        <v>753.92000000000019</v>
      </c>
      <c r="P4" s="20">
        <f>K4*L4</f>
        <v>0</v>
      </c>
      <c r="Q4" s="20">
        <f>K4*L4</f>
        <v>0</v>
      </c>
      <c r="R4" s="21" t="s">
        <v>16</v>
      </c>
      <c r="S4" s="22" t="e">
        <f>I4/O4</f>
        <v>#REF!</v>
      </c>
      <c r="U4" t="str">
        <f>LEFT(A4&amp;"-",5)</f>
        <v>43832</v>
      </c>
    </row>
    <row r="5" spans="1:22" x14ac:dyDescent="0.3">
      <c r="A5" s="490">
        <v>43833</v>
      </c>
      <c r="B5" s="311">
        <f t="shared" ref="B5:B33" si="5">B$3</f>
        <v>366</v>
      </c>
      <c r="C5" s="14">
        <f t="shared" si="0"/>
        <v>41.42</v>
      </c>
      <c r="D5" s="13">
        <f>'[1]scheduling volumes &amp; prices'!I$74</f>
        <v>168</v>
      </c>
      <c r="E5" s="14">
        <f t="shared" si="3"/>
        <v>39.950000000000003</v>
      </c>
      <c r="F5" s="16">
        <f t="shared" si="1"/>
        <v>21871.32</v>
      </c>
      <c r="G5" s="17">
        <f t="shared" si="4"/>
        <v>0</v>
      </c>
      <c r="H5" s="14">
        <f t="shared" si="2"/>
        <v>0</v>
      </c>
      <c r="I5" s="23" t="e">
        <f>'[1]Jan 3 - 21'!B66</f>
        <v>#REF!</v>
      </c>
      <c r="J5" s="14">
        <f>'[2]Jan 3 - 21'!B67</f>
        <v>5323.8422170000003</v>
      </c>
      <c r="K5" s="17">
        <v>0</v>
      </c>
      <c r="L5" s="18">
        <v>0</v>
      </c>
      <c r="M5" s="19">
        <f>(F5)+(H5)+(K5*L5)+J5</f>
        <v>27195.162217000001</v>
      </c>
      <c r="N5" s="13"/>
      <c r="O5" s="23">
        <f>'[2]Jan 3 - 21'!K64</f>
        <v>695.44</v>
      </c>
      <c r="P5" s="20">
        <f>K5*L5</f>
        <v>0</v>
      </c>
      <c r="Q5" s="20">
        <f>K5*L5</f>
        <v>0</v>
      </c>
      <c r="R5" s="21" t="s">
        <v>16</v>
      </c>
      <c r="S5" s="22" t="e">
        <f>I5/O5</f>
        <v>#REF!</v>
      </c>
    </row>
    <row r="6" spans="1:22" x14ac:dyDescent="0.3">
      <c r="A6" s="490">
        <v>43834</v>
      </c>
      <c r="B6" s="311">
        <f t="shared" si="5"/>
        <v>366</v>
      </c>
      <c r="C6" s="14">
        <f t="shared" si="0"/>
        <v>41.42</v>
      </c>
      <c r="D6" s="13">
        <f>'[1]scheduling volumes &amp; prices'!I$74</f>
        <v>168</v>
      </c>
      <c r="E6" s="14">
        <f t="shared" si="3"/>
        <v>39.950000000000003</v>
      </c>
      <c r="F6" s="16">
        <f t="shared" si="1"/>
        <v>21871.32</v>
      </c>
      <c r="G6" s="17">
        <f t="shared" si="4"/>
        <v>0</v>
      </c>
      <c r="H6" s="14">
        <f t="shared" si="2"/>
        <v>0</v>
      </c>
      <c r="I6" s="23" t="e">
        <f>'[1]Jan 4 - 21'!B66</f>
        <v>#REF!</v>
      </c>
      <c r="J6" s="14">
        <f>'[2]Jan 4 - 21'!B67</f>
        <v>2430.5092922999993</v>
      </c>
      <c r="K6" s="17">
        <v>0</v>
      </c>
      <c r="L6" s="18">
        <v>0</v>
      </c>
      <c r="M6" s="19">
        <f t="shared" ref="M6:M69" si="6">(F6)+(H6)+(K6*L6)+J6</f>
        <v>24301.829292299997</v>
      </c>
      <c r="N6" s="13"/>
      <c r="O6" s="23">
        <f>'[2]Jan 4 - 21'!K64</f>
        <v>593.54000000000008</v>
      </c>
      <c r="P6" s="20">
        <f t="shared" ref="P6:P69" si="7">K6*L6</f>
        <v>0</v>
      </c>
      <c r="Q6" s="20">
        <f t="shared" ref="Q6:Q69" si="8">K6*L6</f>
        <v>0</v>
      </c>
      <c r="R6" s="21" t="s">
        <v>16</v>
      </c>
      <c r="S6" s="22" t="e">
        <f t="shared" ref="S6:S69" si="9">I6/O6</f>
        <v>#REF!</v>
      </c>
    </row>
    <row r="7" spans="1:22" x14ac:dyDescent="0.3">
      <c r="A7" s="490">
        <v>43835</v>
      </c>
      <c r="B7" s="311">
        <f t="shared" si="5"/>
        <v>366</v>
      </c>
      <c r="C7" s="14">
        <f t="shared" si="0"/>
        <v>41.42</v>
      </c>
      <c r="D7" s="13">
        <f>'[1]scheduling volumes &amp; prices'!I$74</f>
        <v>168</v>
      </c>
      <c r="E7" s="14">
        <f t="shared" si="3"/>
        <v>39.950000000000003</v>
      </c>
      <c r="F7" s="16">
        <f t="shared" si="1"/>
        <v>21871.32</v>
      </c>
      <c r="G7" s="17">
        <f t="shared" si="4"/>
        <v>0</v>
      </c>
      <c r="H7" s="14">
        <f t="shared" si="2"/>
        <v>0</v>
      </c>
      <c r="I7" s="23" t="e">
        <f>'[1]Jan 5 - 21'!B66</f>
        <v>#REF!</v>
      </c>
      <c r="J7" s="14">
        <f>'[2]Jan 5 - 21'!B67</f>
        <v>12.915809200000083</v>
      </c>
      <c r="K7" s="17">
        <v>0</v>
      </c>
      <c r="L7" s="18">
        <v>0</v>
      </c>
      <c r="M7" s="19">
        <f t="shared" si="6"/>
        <v>21884.235809199999</v>
      </c>
      <c r="N7" s="13"/>
      <c r="O7" s="23">
        <f>'[2]Jan 5 - 21'!K64</f>
        <v>475.78000000000003</v>
      </c>
      <c r="P7" s="20">
        <f t="shared" si="7"/>
        <v>0</v>
      </c>
      <c r="Q7" s="20">
        <f t="shared" si="8"/>
        <v>0</v>
      </c>
      <c r="R7" s="21" t="s">
        <v>16</v>
      </c>
      <c r="S7" s="22" t="e">
        <f t="shared" si="9"/>
        <v>#REF!</v>
      </c>
    </row>
    <row r="8" spans="1:22" x14ac:dyDescent="0.3">
      <c r="A8" s="490">
        <v>43836</v>
      </c>
      <c r="B8" s="311">
        <f t="shared" si="5"/>
        <v>366</v>
      </c>
      <c r="C8" s="14">
        <f t="shared" si="0"/>
        <v>41.42</v>
      </c>
      <c r="D8" s="13">
        <f>'[1]scheduling volumes &amp; prices'!I$74</f>
        <v>168</v>
      </c>
      <c r="E8" s="14">
        <f t="shared" si="3"/>
        <v>39.950000000000003</v>
      </c>
      <c r="F8" s="16">
        <f t="shared" si="1"/>
        <v>21871.32</v>
      </c>
      <c r="G8" s="17">
        <f t="shared" si="4"/>
        <v>0</v>
      </c>
      <c r="H8" s="14">
        <f t="shared" si="2"/>
        <v>0</v>
      </c>
      <c r="I8" s="23" t="e">
        <f>'[1]Jan 6 - 21'!B66</f>
        <v>#REF!</v>
      </c>
      <c r="J8" s="14">
        <f>'[2]Jan 6 - 21'!B67</f>
        <v>12.232240700000078</v>
      </c>
      <c r="K8" s="17">
        <v>0</v>
      </c>
      <c r="L8" s="18">
        <v>0</v>
      </c>
      <c r="M8" s="19">
        <f t="shared" si="6"/>
        <v>21883.552240699999</v>
      </c>
      <c r="N8" s="13"/>
      <c r="O8" s="23">
        <f>'[2]Jan 6 - 21'!K64</f>
        <v>475.78000000000003</v>
      </c>
      <c r="P8" s="20">
        <f t="shared" si="7"/>
        <v>0</v>
      </c>
      <c r="Q8" s="20">
        <f t="shared" si="8"/>
        <v>0</v>
      </c>
      <c r="R8" s="21" t="s">
        <v>16</v>
      </c>
      <c r="S8" s="22" t="e">
        <f t="shared" si="9"/>
        <v>#REF!</v>
      </c>
    </row>
    <row r="9" spans="1:22" x14ac:dyDescent="0.3">
      <c r="A9" s="490">
        <v>43837</v>
      </c>
      <c r="B9" s="311">
        <f t="shared" si="5"/>
        <v>366</v>
      </c>
      <c r="C9" s="14">
        <f t="shared" si="0"/>
        <v>41.42</v>
      </c>
      <c r="D9" s="13">
        <f>'[1]scheduling volumes &amp; prices'!I$74</f>
        <v>168</v>
      </c>
      <c r="E9" s="14">
        <f t="shared" si="3"/>
        <v>39.950000000000003</v>
      </c>
      <c r="F9" s="16">
        <f t="shared" si="1"/>
        <v>21871.32</v>
      </c>
      <c r="G9" s="17">
        <f t="shared" si="4"/>
        <v>0</v>
      </c>
      <c r="H9" s="14">
        <f t="shared" si="2"/>
        <v>0</v>
      </c>
      <c r="I9" s="23" t="e">
        <f>'[1]Jan 7 - 21'!B66</f>
        <v>#REF!</v>
      </c>
      <c r="J9" s="14">
        <f>'[2]Jan 7 - 21'!B67</f>
        <v>0</v>
      </c>
      <c r="K9" s="17">
        <v>0</v>
      </c>
      <c r="L9" s="18">
        <v>0</v>
      </c>
      <c r="M9" s="19">
        <f t="shared" si="6"/>
        <v>21871.32</v>
      </c>
      <c r="N9" s="13"/>
      <c r="O9" s="23">
        <f>'[2]Jan 7 - 21'!K64</f>
        <v>463.53999999999996</v>
      </c>
      <c r="P9" s="20">
        <f t="shared" si="7"/>
        <v>0</v>
      </c>
      <c r="Q9" s="20">
        <f t="shared" si="8"/>
        <v>0</v>
      </c>
      <c r="R9" s="21" t="s">
        <v>16</v>
      </c>
      <c r="S9" s="22" t="e">
        <f t="shared" si="9"/>
        <v>#REF!</v>
      </c>
    </row>
    <row r="10" spans="1:22" x14ac:dyDescent="0.3">
      <c r="A10" s="490">
        <v>43838</v>
      </c>
      <c r="B10" s="311">
        <f t="shared" si="5"/>
        <v>366</v>
      </c>
      <c r="C10" s="14">
        <f t="shared" si="0"/>
        <v>41.42</v>
      </c>
      <c r="D10" s="13">
        <f>'[1]scheduling volumes &amp; prices'!I$74</f>
        <v>168</v>
      </c>
      <c r="E10" s="14">
        <f t="shared" si="3"/>
        <v>39.950000000000003</v>
      </c>
      <c r="F10" s="16">
        <f t="shared" si="1"/>
        <v>21871.32</v>
      </c>
      <c r="G10" s="17">
        <f t="shared" si="4"/>
        <v>0</v>
      </c>
      <c r="H10" s="14">
        <f t="shared" si="2"/>
        <v>0</v>
      </c>
      <c r="I10" s="23" t="e">
        <f>'[1]Jan 8 - 21'!B66</f>
        <v>#REF!</v>
      </c>
      <c r="J10" s="14">
        <f>'[2]Jan 8 - 21'!B67</f>
        <v>417.88163020000002</v>
      </c>
      <c r="K10" s="17">
        <v>0</v>
      </c>
      <c r="L10" s="18">
        <v>0</v>
      </c>
      <c r="M10" s="19">
        <f t="shared" si="6"/>
        <v>22289.201630200001</v>
      </c>
      <c r="N10" s="13"/>
      <c r="O10" s="23">
        <f>'[2]Jan 8 - 21'!K64</f>
        <v>502.18999999999994</v>
      </c>
      <c r="P10" s="20">
        <f t="shared" si="7"/>
        <v>0</v>
      </c>
      <c r="Q10" s="20">
        <f t="shared" si="8"/>
        <v>0</v>
      </c>
      <c r="R10" s="21" t="s">
        <v>16</v>
      </c>
      <c r="S10" s="22" t="e">
        <f t="shared" si="9"/>
        <v>#REF!</v>
      </c>
    </row>
    <row r="11" spans="1:22" x14ac:dyDescent="0.3">
      <c r="A11" s="490">
        <v>43839</v>
      </c>
      <c r="B11" s="311">
        <f t="shared" si="5"/>
        <v>366</v>
      </c>
      <c r="C11" s="14">
        <f t="shared" si="0"/>
        <v>41.42</v>
      </c>
      <c r="D11" s="13">
        <f>'[1]scheduling volumes &amp; prices'!I$74</f>
        <v>168</v>
      </c>
      <c r="E11" s="14">
        <f t="shared" si="3"/>
        <v>39.950000000000003</v>
      </c>
      <c r="F11" s="16">
        <f t="shared" si="1"/>
        <v>21871.32</v>
      </c>
      <c r="G11" s="17">
        <f t="shared" si="4"/>
        <v>0</v>
      </c>
      <c r="H11" s="14">
        <f t="shared" si="2"/>
        <v>0</v>
      </c>
      <c r="I11" s="23" t="e">
        <f>'[1]Jan 9 - 21'!B66</f>
        <v>#REF!</v>
      </c>
      <c r="J11" s="14">
        <f>'[2]Jan 9 - 21'!B67</f>
        <v>1301.8443552000003</v>
      </c>
      <c r="K11" s="17">
        <v>0</v>
      </c>
      <c r="L11" s="18">
        <v>0</v>
      </c>
      <c r="M11" s="19">
        <f t="shared" si="6"/>
        <v>23173.164355199999</v>
      </c>
      <c r="N11" s="13"/>
      <c r="O11" s="23">
        <f>'[2]Jan 9 - 21'!K64</f>
        <v>547.42000000000007</v>
      </c>
      <c r="P11" s="20">
        <f t="shared" si="7"/>
        <v>0</v>
      </c>
      <c r="Q11" s="20">
        <f t="shared" si="8"/>
        <v>0</v>
      </c>
      <c r="R11" s="21" t="s">
        <v>16</v>
      </c>
      <c r="S11" s="22" t="e">
        <f t="shared" si="9"/>
        <v>#REF!</v>
      </c>
    </row>
    <row r="12" spans="1:22" x14ac:dyDescent="0.3">
      <c r="A12" s="490">
        <v>43840</v>
      </c>
      <c r="B12" s="311">
        <f t="shared" si="5"/>
        <v>366</v>
      </c>
      <c r="C12" s="14">
        <f t="shared" si="0"/>
        <v>41.42</v>
      </c>
      <c r="D12" s="13">
        <f>'[1]scheduling volumes &amp; prices'!I$74</f>
        <v>168</v>
      </c>
      <c r="E12" s="14">
        <f t="shared" si="3"/>
        <v>39.950000000000003</v>
      </c>
      <c r="F12" s="16">
        <f t="shared" si="1"/>
        <v>21871.32</v>
      </c>
      <c r="G12" s="17">
        <f t="shared" si="4"/>
        <v>0</v>
      </c>
      <c r="H12" s="14">
        <f t="shared" si="2"/>
        <v>0</v>
      </c>
      <c r="I12" s="23" t="e">
        <f>'[1]Jan 10 - 21'!B66</f>
        <v>#REF!</v>
      </c>
      <c r="J12" s="14">
        <f>'[2]Jan 10 - 21'!B67</f>
        <v>2950.3907632999994</v>
      </c>
      <c r="K12" s="17">
        <v>0</v>
      </c>
      <c r="L12" s="18">
        <v>0</v>
      </c>
      <c r="M12" s="19">
        <f t="shared" si="6"/>
        <v>24821.710763299998</v>
      </c>
      <c r="N12" s="13"/>
      <c r="O12" s="23">
        <f>'[2]Jan 10 - 21'!K64</f>
        <v>599.94999999999993</v>
      </c>
      <c r="P12" s="20">
        <f t="shared" si="7"/>
        <v>0</v>
      </c>
      <c r="Q12" s="20">
        <f t="shared" si="8"/>
        <v>0</v>
      </c>
      <c r="R12" s="21" t="s">
        <v>16</v>
      </c>
      <c r="S12" s="22" t="e">
        <f t="shared" si="9"/>
        <v>#REF!</v>
      </c>
    </row>
    <row r="13" spans="1:22" x14ac:dyDescent="0.3">
      <c r="A13" s="490">
        <v>43841</v>
      </c>
      <c r="B13" s="311">
        <f t="shared" si="5"/>
        <v>366</v>
      </c>
      <c r="C13" s="14">
        <f t="shared" si="0"/>
        <v>41.42</v>
      </c>
      <c r="D13" s="13">
        <f>'[1]scheduling volumes &amp; prices'!I$74</f>
        <v>168</v>
      </c>
      <c r="E13" s="14">
        <f t="shared" si="3"/>
        <v>39.950000000000003</v>
      </c>
      <c r="F13" s="16">
        <f t="shared" si="1"/>
        <v>21871.32</v>
      </c>
      <c r="G13" s="17">
        <f t="shared" si="4"/>
        <v>0</v>
      </c>
      <c r="H13" s="14">
        <f t="shared" si="2"/>
        <v>0</v>
      </c>
      <c r="I13" s="23" t="e">
        <f>'[1]Jan 11 - 21'!B66</f>
        <v>#REF!</v>
      </c>
      <c r="J13" s="14">
        <f>'[2]Jan 11 - 21'!B67</f>
        <v>2010.5505467</v>
      </c>
      <c r="K13" s="17">
        <v>0</v>
      </c>
      <c r="L13" s="18">
        <v>0</v>
      </c>
      <c r="M13" s="19">
        <f t="shared" si="6"/>
        <v>23881.8705467</v>
      </c>
      <c r="N13" s="13"/>
      <c r="O13" s="23">
        <f>'[2]Jan 11 - 21'!K64</f>
        <v>543.11</v>
      </c>
      <c r="P13" s="20">
        <f t="shared" si="7"/>
        <v>0</v>
      </c>
      <c r="Q13" s="20">
        <f t="shared" si="8"/>
        <v>0</v>
      </c>
      <c r="R13" s="21" t="s">
        <v>16</v>
      </c>
      <c r="S13" s="22" t="e">
        <f t="shared" si="9"/>
        <v>#REF!</v>
      </c>
    </row>
    <row r="14" spans="1:22" x14ac:dyDescent="0.3">
      <c r="A14" s="490">
        <v>43842</v>
      </c>
      <c r="B14" s="311">
        <f t="shared" si="5"/>
        <v>366</v>
      </c>
      <c r="C14" s="14">
        <f t="shared" si="0"/>
        <v>41.42</v>
      </c>
      <c r="D14" s="13">
        <f>'[1]scheduling volumes &amp; prices'!I$74</f>
        <v>168</v>
      </c>
      <c r="E14" s="14">
        <f t="shared" si="3"/>
        <v>39.950000000000003</v>
      </c>
      <c r="F14" s="16">
        <f t="shared" si="1"/>
        <v>21871.32</v>
      </c>
      <c r="G14" s="17">
        <f t="shared" si="4"/>
        <v>0</v>
      </c>
      <c r="H14" s="14">
        <f t="shared" si="2"/>
        <v>0</v>
      </c>
      <c r="I14" s="23" t="e">
        <f>'[1]Jan 12 - 21'!B$66</f>
        <v>#REF!</v>
      </c>
      <c r="J14" s="14">
        <f>'[2]Jan 12 - 21'!B67</f>
        <v>2264.9979976</v>
      </c>
      <c r="K14" s="17">
        <v>0</v>
      </c>
      <c r="L14" s="18">
        <v>0</v>
      </c>
      <c r="M14" s="19">
        <f t="shared" si="6"/>
        <v>24136.317997599999</v>
      </c>
      <c r="N14" s="13"/>
      <c r="O14" s="23">
        <f>'[2]Jan 12 - 21'!K64</f>
        <v>559.25</v>
      </c>
      <c r="P14" s="20">
        <f t="shared" si="7"/>
        <v>0</v>
      </c>
      <c r="Q14" s="20">
        <f t="shared" si="8"/>
        <v>0</v>
      </c>
      <c r="R14" s="21" t="s">
        <v>16</v>
      </c>
      <c r="S14" s="22" t="e">
        <f t="shared" si="9"/>
        <v>#REF!</v>
      </c>
    </row>
    <row r="15" spans="1:22" x14ac:dyDescent="0.3">
      <c r="A15" s="490">
        <v>43843</v>
      </c>
      <c r="B15" s="311">
        <f t="shared" si="5"/>
        <v>366</v>
      </c>
      <c r="C15" s="14">
        <f t="shared" si="0"/>
        <v>41.42</v>
      </c>
      <c r="D15" s="13">
        <f>'[1]scheduling volumes &amp; prices'!I$74</f>
        <v>168</v>
      </c>
      <c r="E15" s="14">
        <f t="shared" si="3"/>
        <v>39.950000000000003</v>
      </c>
      <c r="F15" s="16">
        <f t="shared" si="1"/>
        <v>21871.32</v>
      </c>
      <c r="G15" s="17">
        <f t="shared" si="4"/>
        <v>0</v>
      </c>
      <c r="H15" s="14">
        <f t="shared" si="2"/>
        <v>0</v>
      </c>
      <c r="I15" s="23" t="e">
        <f>'[1]Jan 13 - 21'!B66</f>
        <v>#REF!</v>
      </c>
      <c r="J15" s="14">
        <f>'[2]Jan 13 - 21'!B67</f>
        <v>1108.3788565</v>
      </c>
      <c r="K15" s="17">
        <v>0</v>
      </c>
      <c r="L15" s="18">
        <v>0</v>
      </c>
      <c r="M15" s="19">
        <f t="shared" si="6"/>
        <v>22979.698856499999</v>
      </c>
      <c r="N15" s="13"/>
      <c r="O15" s="23">
        <f>'[2]Jan 13 - 21'!K64</f>
        <v>520.61</v>
      </c>
      <c r="P15" s="20">
        <f t="shared" si="7"/>
        <v>0</v>
      </c>
      <c r="Q15" s="20">
        <f t="shared" si="8"/>
        <v>0</v>
      </c>
      <c r="R15" s="21" t="s">
        <v>16</v>
      </c>
      <c r="S15" s="22" t="e">
        <f t="shared" si="9"/>
        <v>#REF!</v>
      </c>
    </row>
    <row r="16" spans="1:22" x14ac:dyDescent="0.3">
      <c r="A16" s="490">
        <v>43844</v>
      </c>
      <c r="B16" s="311">
        <f t="shared" si="5"/>
        <v>366</v>
      </c>
      <c r="C16" s="14">
        <f t="shared" si="0"/>
        <v>41.42</v>
      </c>
      <c r="D16" s="13">
        <f>'[1]scheduling volumes &amp; prices'!I$74</f>
        <v>168</v>
      </c>
      <c r="E16" s="14">
        <f t="shared" si="3"/>
        <v>39.950000000000003</v>
      </c>
      <c r="F16" s="16">
        <f t="shared" si="1"/>
        <v>21871.32</v>
      </c>
      <c r="G16" s="17">
        <f t="shared" si="4"/>
        <v>0</v>
      </c>
      <c r="H16" s="14">
        <f t="shared" si="2"/>
        <v>0</v>
      </c>
      <c r="I16" s="23" t="e">
        <f>'[1]Jan 14 - 21'!B66</f>
        <v>#REF!</v>
      </c>
      <c r="J16" s="14">
        <f>'[2]Jan 14 - 21'!B67</f>
        <v>0</v>
      </c>
      <c r="K16" s="17">
        <v>0</v>
      </c>
      <c r="L16" s="18">
        <v>0</v>
      </c>
      <c r="M16" s="19">
        <f t="shared" si="6"/>
        <v>21871.32</v>
      </c>
      <c r="N16" s="13"/>
      <c r="O16" s="23">
        <f>'[2]Jan 14 - 21'!K64</f>
        <v>451.96000000000009</v>
      </c>
      <c r="P16" s="20">
        <f t="shared" si="7"/>
        <v>0</v>
      </c>
      <c r="Q16" s="20">
        <f t="shared" si="8"/>
        <v>0</v>
      </c>
      <c r="R16" s="21" t="s">
        <v>16</v>
      </c>
      <c r="S16" s="22" t="e">
        <f t="shared" si="9"/>
        <v>#REF!</v>
      </c>
    </row>
    <row r="17" spans="1:19" x14ac:dyDescent="0.3">
      <c r="A17" s="490">
        <v>43845</v>
      </c>
      <c r="B17" s="311">
        <f t="shared" si="5"/>
        <v>366</v>
      </c>
      <c r="C17" s="14">
        <f t="shared" si="0"/>
        <v>41.42</v>
      </c>
      <c r="D17" s="13">
        <f>'[1]scheduling volumes &amp; prices'!I$74</f>
        <v>168</v>
      </c>
      <c r="E17" s="14">
        <f t="shared" si="3"/>
        <v>39.950000000000003</v>
      </c>
      <c r="F17" s="16">
        <f t="shared" si="1"/>
        <v>21871.32</v>
      </c>
      <c r="G17" s="17">
        <f t="shared" si="4"/>
        <v>0</v>
      </c>
      <c r="H17" s="14">
        <f t="shared" si="2"/>
        <v>0</v>
      </c>
      <c r="I17" s="23" t="e">
        <f>'[1]Jan 15 - 21'!B66</f>
        <v>#REF!</v>
      </c>
      <c r="J17" s="14">
        <f>'[2]Jan 15 - 21'!B67</f>
        <v>19.001092000000103</v>
      </c>
      <c r="K17" s="17">
        <v>0</v>
      </c>
      <c r="L17" s="18">
        <v>0</v>
      </c>
      <c r="M17" s="19">
        <f t="shared" si="6"/>
        <v>21890.321091999998</v>
      </c>
      <c r="N17" s="13"/>
      <c r="O17" s="23">
        <f>'[2]Jan 15 - 21'!K64</f>
        <v>458.21999999999997</v>
      </c>
      <c r="P17" s="20">
        <f t="shared" si="7"/>
        <v>0</v>
      </c>
      <c r="Q17" s="20">
        <f t="shared" si="8"/>
        <v>0</v>
      </c>
      <c r="R17" s="21" t="s">
        <v>16</v>
      </c>
      <c r="S17" s="22" t="e">
        <f t="shared" si="9"/>
        <v>#REF!</v>
      </c>
    </row>
    <row r="18" spans="1:19" x14ac:dyDescent="0.3">
      <c r="A18" s="490">
        <v>43846</v>
      </c>
      <c r="B18" s="311">
        <f t="shared" si="5"/>
        <v>366</v>
      </c>
      <c r="C18" s="14">
        <f t="shared" si="0"/>
        <v>41.42</v>
      </c>
      <c r="D18" s="13">
        <f>'[1]scheduling volumes &amp; prices'!I$74</f>
        <v>168</v>
      </c>
      <c r="E18" s="14">
        <f t="shared" si="3"/>
        <v>39.950000000000003</v>
      </c>
      <c r="F18" s="16">
        <f t="shared" si="1"/>
        <v>21871.32</v>
      </c>
      <c r="G18" s="17">
        <f t="shared" si="4"/>
        <v>0</v>
      </c>
      <c r="H18" s="14">
        <f t="shared" si="2"/>
        <v>0</v>
      </c>
      <c r="I18" s="23" t="e">
        <f>'[1]Jan 16 - 21'!B66</f>
        <v>#REF!</v>
      </c>
      <c r="J18" s="14">
        <f>'[2]Jan 16 - 21'!B67</f>
        <v>540.37627829999985</v>
      </c>
      <c r="K18" s="17">
        <v>0</v>
      </c>
      <c r="L18" s="18">
        <v>0</v>
      </c>
      <c r="M18" s="19">
        <f t="shared" si="6"/>
        <v>22411.696278299998</v>
      </c>
      <c r="N18" s="13"/>
      <c r="O18" s="23">
        <f>'[2]Jan 16 - 21'!K64</f>
        <v>496.77</v>
      </c>
      <c r="P18" s="20">
        <f t="shared" si="7"/>
        <v>0</v>
      </c>
      <c r="Q18" s="20">
        <f t="shared" si="8"/>
        <v>0</v>
      </c>
      <c r="R18" s="21" t="s">
        <v>16</v>
      </c>
      <c r="S18" s="22" t="e">
        <f t="shared" si="9"/>
        <v>#REF!</v>
      </c>
    </row>
    <row r="19" spans="1:19" x14ac:dyDescent="0.3">
      <c r="A19" s="490">
        <v>43847</v>
      </c>
      <c r="B19" s="311">
        <f t="shared" si="5"/>
        <v>366</v>
      </c>
      <c r="C19" s="14">
        <f t="shared" si="0"/>
        <v>41.42</v>
      </c>
      <c r="D19" s="13">
        <f>'[1]scheduling volumes &amp; prices'!I$74</f>
        <v>168</v>
      </c>
      <c r="E19" s="14">
        <f t="shared" si="3"/>
        <v>39.950000000000003</v>
      </c>
      <c r="F19" s="16">
        <f t="shared" si="1"/>
        <v>21871.32</v>
      </c>
      <c r="G19" s="17">
        <f t="shared" si="4"/>
        <v>0</v>
      </c>
      <c r="H19" s="14">
        <f t="shared" si="2"/>
        <v>0</v>
      </c>
      <c r="I19" s="23" t="e">
        <f>'[1]Jan 17 - 21'!B66</f>
        <v>#REF!</v>
      </c>
      <c r="J19" s="14">
        <f>'[2]Jan 17 - 21'!B67</f>
        <v>37.836139200000119</v>
      </c>
      <c r="K19" s="17">
        <v>0</v>
      </c>
      <c r="L19" s="18">
        <v>0</v>
      </c>
      <c r="M19" s="19">
        <f t="shared" si="6"/>
        <v>21909.1561392</v>
      </c>
      <c r="N19" s="13"/>
      <c r="O19" s="23">
        <f>'[2]Jan 17 - 21'!K64</f>
        <v>481.41</v>
      </c>
      <c r="P19" s="20">
        <f t="shared" si="7"/>
        <v>0</v>
      </c>
      <c r="Q19" s="20">
        <f t="shared" si="8"/>
        <v>0</v>
      </c>
      <c r="R19" s="21" t="s">
        <v>16</v>
      </c>
      <c r="S19" s="22" t="e">
        <f t="shared" si="9"/>
        <v>#REF!</v>
      </c>
    </row>
    <row r="20" spans="1:19" x14ac:dyDescent="0.3">
      <c r="A20" s="490">
        <v>43848</v>
      </c>
      <c r="B20" s="311">
        <f t="shared" si="5"/>
        <v>366</v>
      </c>
      <c r="C20" s="14">
        <f t="shared" si="0"/>
        <v>41.42</v>
      </c>
      <c r="D20" s="13">
        <f>'[1]scheduling volumes &amp; prices'!I$74</f>
        <v>168</v>
      </c>
      <c r="E20" s="14">
        <f t="shared" si="3"/>
        <v>39.950000000000003</v>
      </c>
      <c r="F20" s="16">
        <f t="shared" si="1"/>
        <v>21871.32</v>
      </c>
      <c r="G20" s="17">
        <f t="shared" si="4"/>
        <v>0</v>
      </c>
      <c r="H20" s="14">
        <f t="shared" si="2"/>
        <v>0</v>
      </c>
      <c r="I20" s="23" t="e">
        <f>'[1]Jan 18 - 21'!B66</f>
        <v>#REF!</v>
      </c>
      <c r="J20" s="14">
        <f>'[2]Jan 18 - 21'!B67</f>
        <v>710.0993878999999</v>
      </c>
      <c r="K20" s="17">
        <v>0</v>
      </c>
      <c r="L20" s="18">
        <v>0</v>
      </c>
      <c r="M20" s="19">
        <f t="shared" si="6"/>
        <v>22581.419387900001</v>
      </c>
      <c r="N20" s="13"/>
      <c r="O20" s="23">
        <f>'[2]Jan 18 - 21'!K64</f>
        <v>497.37</v>
      </c>
      <c r="P20" s="20">
        <f t="shared" si="7"/>
        <v>0</v>
      </c>
      <c r="Q20" s="20">
        <f t="shared" si="8"/>
        <v>0</v>
      </c>
      <c r="R20" s="21" t="s">
        <v>16</v>
      </c>
      <c r="S20" s="22" t="e">
        <f t="shared" si="9"/>
        <v>#REF!</v>
      </c>
    </row>
    <row r="21" spans="1:19" x14ac:dyDescent="0.3">
      <c r="A21" s="490">
        <v>43849</v>
      </c>
      <c r="B21" s="311">
        <f t="shared" si="5"/>
        <v>366</v>
      </c>
      <c r="C21" s="14">
        <f t="shared" si="0"/>
        <v>41.42</v>
      </c>
      <c r="D21" s="13">
        <f>'[1]scheduling volumes &amp; prices'!I$74</f>
        <v>168</v>
      </c>
      <c r="E21" s="14">
        <f t="shared" si="3"/>
        <v>39.950000000000003</v>
      </c>
      <c r="F21" s="16">
        <f t="shared" si="1"/>
        <v>21871.32</v>
      </c>
      <c r="G21" s="17">
        <f t="shared" si="4"/>
        <v>0</v>
      </c>
      <c r="H21" s="14">
        <f t="shared" si="2"/>
        <v>0</v>
      </c>
      <c r="I21" s="23" t="e">
        <f>'[1]Jan 19 - 21'!B66</f>
        <v>#REF!</v>
      </c>
      <c r="J21" s="14">
        <f>'[2]Jan 19 - 21'!B67</f>
        <v>5051.1648675999995</v>
      </c>
      <c r="K21" s="17">
        <v>0</v>
      </c>
      <c r="L21" s="18">
        <v>0</v>
      </c>
      <c r="M21" s="19">
        <f t="shared" si="6"/>
        <v>26922.4848676</v>
      </c>
      <c r="N21" s="13"/>
      <c r="O21" s="23">
        <f>'[2]Jan 19 - 21'!K64</f>
        <v>693.93000000000006</v>
      </c>
      <c r="P21" s="20">
        <f t="shared" si="7"/>
        <v>0</v>
      </c>
      <c r="Q21" s="20">
        <f t="shared" si="8"/>
        <v>0</v>
      </c>
      <c r="R21" s="21" t="s">
        <v>16</v>
      </c>
      <c r="S21" s="22" t="e">
        <f t="shared" si="9"/>
        <v>#REF!</v>
      </c>
    </row>
    <row r="22" spans="1:19" x14ac:dyDescent="0.3">
      <c r="A22" s="490">
        <v>43850</v>
      </c>
      <c r="B22" s="311">
        <f t="shared" si="5"/>
        <v>366</v>
      </c>
      <c r="C22" s="14">
        <f t="shared" si="0"/>
        <v>41.42</v>
      </c>
      <c r="D22" s="13">
        <f>'[1]scheduling volumes &amp; prices'!I$74</f>
        <v>168</v>
      </c>
      <c r="E22" s="14">
        <f t="shared" si="3"/>
        <v>39.950000000000003</v>
      </c>
      <c r="F22" s="16">
        <f t="shared" si="1"/>
        <v>21871.32</v>
      </c>
      <c r="G22" s="17">
        <f t="shared" si="4"/>
        <v>0</v>
      </c>
      <c r="H22" s="14">
        <f t="shared" si="2"/>
        <v>0</v>
      </c>
      <c r="I22" s="23" t="e">
        <f>'[1]Jan 20 - 21'!B66</f>
        <v>#REF!</v>
      </c>
      <c r="J22" s="14">
        <f>'[2]Jan 20 - 21'!B67</f>
        <v>1080.7088982</v>
      </c>
      <c r="K22" s="17">
        <v>0</v>
      </c>
      <c r="L22" s="18">
        <v>0</v>
      </c>
      <c r="M22" s="19">
        <f t="shared" si="6"/>
        <v>22952.028898199998</v>
      </c>
      <c r="N22" s="13"/>
      <c r="O22" s="23">
        <f>'[2]Jan 20 - 21'!K64</f>
        <v>510.2000000000001</v>
      </c>
      <c r="P22" s="20">
        <f t="shared" si="7"/>
        <v>0</v>
      </c>
      <c r="Q22" s="20">
        <f t="shared" si="8"/>
        <v>0</v>
      </c>
      <c r="R22" s="21" t="s">
        <v>16</v>
      </c>
      <c r="S22" s="22" t="e">
        <f t="shared" si="9"/>
        <v>#REF!</v>
      </c>
    </row>
    <row r="23" spans="1:19" x14ac:dyDescent="0.3">
      <c r="A23" s="490">
        <v>43851</v>
      </c>
      <c r="B23" s="311">
        <f t="shared" si="5"/>
        <v>366</v>
      </c>
      <c r="C23" s="14">
        <f t="shared" si="0"/>
        <v>41.42</v>
      </c>
      <c r="D23" s="13">
        <f>'[1]scheduling volumes &amp; prices'!I$74</f>
        <v>168</v>
      </c>
      <c r="E23" s="14">
        <f t="shared" si="3"/>
        <v>39.950000000000003</v>
      </c>
      <c r="F23" s="16">
        <f t="shared" si="1"/>
        <v>21871.32</v>
      </c>
      <c r="G23" s="17">
        <f t="shared" si="4"/>
        <v>0</v>
      </c>
      <c r="H23" s="14">
        <f t="shared" si="2"/>
        <v>0</v>
      </c>
      <c r="I23" s="23" t="e">
        <f>'[1]Jan 21 - 21'!B66</f>
        <v>#REF!</v>
      </c>
      <c r="J23" s="14">
        <f>'[2]Jan 21 - 21'!B67</f>
        <v>0</v>
      </c>
      <c r="K23" s="17">
        <v>0</v>
      </c>
      <c r="L23" s="18">
        <v>0</v>
      </c>
      <c r="M23" s="19">
        <f t="shared" si="6"/>
        <v>21871.32</v>
      </c>
      <c r="N23" s="13"/>
      <c r="O23" s="23">
        <f>'[2]Jan 21 - 21'!K64</f>
        <v>477.3</v>
      </c>
      <c r="P23" s="20">
        <f t="shared" si="7"/>
        <v>0</v>
      </c>
      <c r="Q23" s="20">
        <f t="shared" si="8"/>
        <v>0</v>
      </c>
      <c r="R23" s="21" t="s">
        <v>16</v>
      </c>
      <c r="S23" s="22" t="e">
        <f t="shared" si="9"/>
        <v>#REF!</v>
      </c>
    </row>
    <row r="24" spans="1:19" x14ac:dyDescent="0.3">
      <c r="A24" s="490">
        <v>43852</v>
      </c>
      <c r="B24" s="311">
        <f t="shared" si="5"/>
        <v>366</v>
      </c>
      <c r="C24" s="14">
        <f t="shared" si="0"/>
        <v>41.42</v>
      </c>
      <c r="D24" s="13">
        <f>'[1]scheduling volumes &amp; prices'!I$74</f>
        <v>168</v>
      </c>
      <c r="E24" s="14">
        <f t="shared" si="3"/>
        <v>39.950000000000003</v>
      </c>
      <c r="F24" s="16">
        <f t="shared" si="1"/>
        <v>21871.32</v>
      </c>
      <c r="G24" s="17">
        <f t="shared" si="4"/>
        <v>0</v>
      </c>
      <c r="H24" s="14">
        <f t="shared" si="2"/>
        <v>0</v>
      </c>
      <c r="I24" s="23" t="e">
        <f>'[1]Jan 22 - 21'!B66</f>
        <v>#REF!</v>
      </c>
      <c r="J24" s="14">
        <f>'[2]Jan 22 - 21'!B67</f>
        <v>1689.7104488</v>
      </c>
      <c r="K24" s="17">
        <v>0</v>
      </c>
      <c r="L24" s="18">
        <v>0</v>
      </c>
      <c r="M24" s="19">
        <f t="shared" si="6"/>
        <v>23561.0304488</v>
      </c>
      <c r="N24" s="13"/>
      <c r="O24" s="23">
        <f>'[2]Jan 22 - 21'!K64</f>
        <v>544.91</v>
      </c>
      <c r="P24" s="20">
        <f t="shared" si="7"/>
        <v>0</v>
      </c>
      <c r="Q24" s="20">
        <f t="shared" si="8"/>
        <v>0</v>
      </c>
      <c r="R24" s="21" t="s">
        <v>16</v>
      </c>
      <c r="S24" s="22" t="e">
        <f t="shared" si="9"/>
        <v>#REF!</v>
      </c>
    </row>
    <row r="25" spans="1:19" x14ac:dyDescent="0.3">
      <c r="A25" s="490">
        <v>43853</v>
      </c>
      <c r="B25" s="311">
        <f t="shared" si="5"/>
        <v>366</v>
      </c>
      <c r="C25" s="14">
        <f t="shared" si="0"/>
        <v>41.42</v>
      </c>
      <c r="D25" s="13">
        <f>'[1]scheduling volumes &amp; prices'!I$74</f>
        <v>168</v>
      </c>
      <c r="E25" s="14">
        <f t="shared" si="3"/>
        <v>39.950000000000003</v>
      </c>
      <c r="F25" s="16">
        <f t="shared" si="1"/>
        <v>21871.32</v>
      </c>
      <c r="G25" s="17">
        <f t="shared" si="4"/>
        <v>0</v>
      </c>
      <c r="H25" s="14">
        <f t="shared" si="2"/>
        <v>0</v>
      </c>
      <c r="I25" s="23" t="e">
        <f>'[1]Jan 23 - 21'!B66</f>
        <v>#REF!</v>
      </c>
      <c r="J25" s="14">
        <f>'[2]Jan 23 - 21'!B67</f>
        <v>6240.8085199000006</v>
      </c>
      <c r="K25" s="17">
        <v>0</v>
      </c>
      <c r="L25" s="18">
        <v>0</v>
      </c>
      <c r="M25" s="19">
        <f t="shared" si="6"/>
        <v>28112.128519900001</v>
      </c>
      <c r="N25" s="13"/>
      <c r="O25" s="23">
        <f>'[2]Jan 23 - 21'!K64</f>
        <v>736.20999999999981</v>
      </c>
      <c r="P25" s="20">
        <f t="shared" si="7"/>
        <v>0</v>
      </c>
      <c r="Q25" s="20">
        <f t="shared" si="8"/>
        <v>0</v>
      </c>
      <c r="R25" s="21" t="s">
        <v>16</v>
      </c>
      <c r="S25" s="22" t="e">
        <f t="shared" si="9"/>
        <v>#REF!</v>
      </c>
    </row>
    <row r="26" spans="1:19" x14ac:dyDescent="0.3">
      <c r="A26" s="490">
        <v>43854</v>
      </c>
      <c r="B26" s="311">
        <f t="shared" si="5"/>
        <v>366</v>
      </c>
      <c r="C26" s="14">
        <f t="shared" si="0"/>
        <v>41.42</v>
      </c>
      <c r="D26" s="13">
        <f>'[1]scheduling volumes &amp; prices'!I$74</f>
        <v>168</v>
      </c>
      <c r="E26" s="14">
        <f t="shared" si="3"/>
        <v>39.950000000000003</v>
      </c>
      <c r="F26" s="16">
        <f t="shared" si="1"/>
        <v>21871.32</v>
      </c>
      <c r="G26" s="17">
        <f t="shared" si="4"/>
        <v>0</v>
      </c>
      <c r="H26" s="14">
        <f t="shared" si="2"/>
        <v>0</v>
      </c>
      <c r="I26" s="23" t="e">
        <f>'[1]Jan 24 - 21'!B66</f>
        <v>#REF!</v>
      </c>
      <c r="J26" s="14">
        <f>'[2]Jan 24 - 21'!B67</f>
        <v>5233.4826152999995</v>
      </c>
      <c r="K26" s="17">
        <v>0</v>
      </c>
      <c r="L26" s="18">
        <v>0</v>
      </c>
      <c r="M26" s="19">
        <f t="shared" si="6"/>
        <v>27104.802615299999</v>
      </c>
      <c r="N26" s="13"/>
      <c r="O26" s="23">
        <f>'[2]Jan 24 - 21'!K64</f>
        <v>723.95000000000016</v>
      </c>
      <c r="P26" s="20">
        <f t="shared" si="7"/>
        <v>0</v>
      </c>
      <c r="Q26" s="20">
        <f t="shared" si="8"/>
        <v>0</v>
      </c>
      <c r="R26" s="21" t="s">
        <v>16</v>
      </c>
      <c r="S26" s="22" t="e">
        <f t="shared" si="9"/>
        <v>#REF!</v>
      </c>
    </row>
    <row r="27" spans="1:19" x14ac:dyDescent="0.3">
      <c r="A27" s="490">
        <v>43855</v>
      </c>
      <c r="B27" s="311">
        <f t="shared" si="5"/>
        <v>366</v>
      </c>
      <c r="C27" s="14">
        <f t="shared" si="0"/>
        <v>41.42</v>
      </c>
      <c r="D27" s="13">
        <f>'[1]scheduling volumes &amp; prices'!I$74</f>
        <v>168</v>
      </c>
      <c r="E27" s="14">
        <f t="shared" si="3"/>
        <v>39.950000000000003</v>
      </c>
      <c r="F27" s="16">
        <f t="shared" si="1"/>
        <v>21871.32</v>
      </c>
      <c r="G27" s="17">
        <f t="shared" si="4"/>
        <v>0</v>
      </c>
      <c r="H27" s="14">
        <f t="shared" si="2"/>
        <v>0</v>
      </c>
      <c r="I27" s="23" t="e">
        <f>'[1]Jan 25 - 21'!B66</f>
        <v>#REF!</v>
      </c>
      <c r="J27" s="14">
        <f>'[2]Jan 25 - 21'!B67</f>
        <v>6370.0658293000006</v>
      </c>
      <c r="K27" s="17">
        <v>0</v>
      </c>
      <c r="L27" s="18">
        <v>0</v>
      </c>
      <c r="M27" s="19">
        <f t="shared" si="6"/>
        <v>28241.385829300001</v>
      </c>
      <c r="N27" s="13"/>
      <c r="O27" s="23">
        <f>'[2]Jan 25 - 21'!K64</f>
        <v>729.26</v>
      </c>
      <c r="P27" s="20">
        <f t="shared" si="7"/>
        <v>0</v>
      </c>
      <c r="Q27" s="20">
        <f t="shared" si="8"/>
        <v>0</v>
      </c>
      <c r="R27" s="21" t="s">
        <v>16</v>
      </c>
      <c r="S27" s="22" t="e">
        <f t="shared" si="9"/>
        <v>#REF!</v>
      </c>
    </row>
    <row r="28" spans="1:19" x14ac:dyDescent="0.3">
      <c r="A28" s="490">
        <v>43856</v>
      </c>
      <c r="B28" s="311">
        <f t="shared" si="5"/>
        <v>366</v>
      </c>
      <c r="C28" s="14">
        <f t="shared" si="0"/>
        <v>41.42</v>
      </c>
      <c r="D28" s="13">
        <f>'[1]scheduling volumes &amp; prices'!I$74</f>
        <v>168</v>
      </c>
      <c r="E28" s="14">
        <f t="shared" si="3"/>
        <v>39.950000000000003</v>
      </c>
      <c r="F28" s="16">
        <f t="shared" si="1"/>
        <v>21871.32</v>
      </c>
      <c r="G28" s="17">
        <f t="shared" si="4"/>
        <v>0</v>
      </c>
      <c r="H28" s="14">
        <f t="shared" si="2"/>
        <v>0</v>
      </c>
      <c r="I28" s="23" t="e">
        <f>'[1]Jan 26 - 21'!B66</f>
        <v>#REF!</v>
      </c>
      <c r="J28" s="14">
        <f>'[2]Jan 26 - 21'!B67</f>
        <v>6241.8191946999987</v>
      </c>
      <c r="K28" s="17">
        <v>0</v>
      </c>
      <c r="L28" s="18">
        <v>0</v>
      </c>
      <c r="M28" s="19">
        <f t="shared" si="6"/>
        <v>28113.139194699997</v>
      </c>
      <c r="N28" s="13"/>
      <c r="O28" s="23">
        <f>'[2]Jan 26 - 21'!K64</f>
        <v>740.6600000000002</v>
      </c>
      <c r="P28" s="20">
        <f t="shared" si="7"/>
        <v>0</v>
      </c>
      <c r="Q28" s="20">
        <f t="shared" si="8"/>
        <v>0</v>
      </c>
      <c r="R28" s="21" t="s">
        <v>16</v>
      </c>
      <c r="S28" s="22" t="e">
        <f t="shared" si="9"/>
        <v>#REF!</v>
      </c>
    </row>
    <row r="29" spans="1:19" x14ac:dyDescent="0.3">
      <c r="A29" s="490">
        <v>43857</v>
      </c>
      <c r="B29" s="311">
        <f t="shared" si="5"/>
        <v>366</v>
      </c>
      <c r="C29" s="14">
        <f t="shared" si="0"/>
        <v>41.42</v>
      </c>
      <c r="D29" s="13">
        <f>'[1]scheduling volumes &amp; prices'!I$74</f>
        <v>168</v>
      </c>
      <c r="E29" s="14">
        <f t="shared" si="3"/>
        <v>39.950000000000003</v>
      </c>
      <c r="F29" s="16">
        <f t="shared" si="1"/>
        <v>21871.32</v>
      </c>
      <c r="G29" s="17">
        <f t="shared" si="4"/>
        <v>0</v>
      </c>
      <c r="H29" s="14">
        <f t="shared" si="2"/>
        <v>0</v>
      </c>
      <c r="I29" s="23" t="e">
        <f>'[1]Jan 27 - 21'!B66</f>
        <v>#REF!</v>
      </c>
      <c r="J29" s="14">
        <f>'[2]Jan 27 - 21'!B67</f>
        <v>7742.3159882000009</v>
      </c>
      <c r="K29" s="17">
        <v>0</v>
      </c>
      <c r="L29" s="18">
        <v>0</v>
      </c>
      <c r="M29" s="19">
        <f t="shared" si="6"/>
        <v>29613.6359882</v>
      </c>
      <c r="N29" s="13"/>
      <c r="O29" s="23">
        <f>'[2]Jan 27 - 21'!K64</f>
        <v>740.13000000000011</v>
      </c>
      <c r="P29" s="20">
        <f t="shared" si="7"/>
        <v>0</v>
      </c>
      <c r="Q29" s="20">
        <f t="shared" si="8"/>
        <v>0</v>
      </c>
      <c r="R29" s="21" t="s">
        <v>16</v>
      </c>
      <c r="S29" s="22" t="e">
        <f t="shared" si="9"/>
        <v>#REF!</v>
      </c>
    </row>
    <row r="30" spans="1:19" x14ac:dyDescent="0.3">
      <c r="A30" s="490">
        <v>43858</v>
      </c>
      <c r="B30" s="311">
        <f t="shared" si="5"/>
        <v>366</v>
      </c>
      <c r="C30" s="14">
        <f t="shared" si="0"/>
        <v>41.42</v>
      </c>
      <c r="D30" s="13">
        <f>'[1]scheduling volumes &amp; prices'!I$74</f>
        <v>168</v>
      </c>
      <c r="E30" s="14">
        <f t="shared" si="3"/>
        <v>39.950000000000003</v>
      </c>
      <c r="F30" s="16">
        <f t="shared" si="1"/>
        <v>21871.32</v>
      </c>
      <c r="G30" s="17">
        <f t="shared" si="4"/>
        <v>0</v>
      </c>
      <c r="H30" s="14">
        <f t="shared" si="2"/>
        <v>0</v>
      </c>
      <c r="I30" s="23" t="e">
        <f>'[1]Jan 28 - 21'!B66</f>
        <v>#REF!</v>
      </c>
      <c r="J30" s="14">
        <f>'[2]Jan 28 - 21'!B67</f>
        <v>2973.7713131</v>
      </c>
      <c r="K30" s="17">
        <v>0</v>
      </c>
      <c r="L30" s="18">
        <v>0</v>
      </c>
      <c r="M30" s="19">
        <f t="shared" si="6"/>
        <v>24845.091313099998</v>
      </c>
      <c r="N30" s="13"/>
      <c r="O30" s="23">
        <f>'[2]Jan 28 - 21'!K64</f>
        <v>621.11999999999989</v>
      </c>
      <c r="P30" s="20">
        <f t="shared" si="7"/>
        <v>0</v>
      </c>
      <c r="Q30" s="20">
        <f t="shared" si="8"/>
        <v>0</v>
      </c>
      <c r="R30" s="21" t="s">
        <v>16</v>
      </c>
      <c r="S30" s="22" t="e">
        <f t="shared" si="9"/>
        <v>#REF!</v>
      </c>
    </row>
    <row r="31" spans="1:19" x14ac:dyDescent="0.3">
      <c r="A31" s="490">
        <v>43859</v>
      </c>
      <c r="B31" s="311">
        <f t="shared" si="5"/>
        <v>366</v>
      </c>
      <c r="C31" s="14">
        <f t="shared" si="0"/>
        <v>41.42</v>
      </c>
      <c r="D31" s="13">
        <f>'[1]scheduling volumes &amp; prices'!I$74</f>
        <v>168</v>
      </c>
      <c r="E31" s="14">
        <f t="shared" si="3"/>
        <v>39.950000000000003</v>
      </c>
      <c r="F31" s="16">
        <f t="shared" si="1"/>
        <v>21871.32</v>
      </c>
      <c r="G31" s="17">
        <f t="shared" si="4"/>
        <v>0</v>
      </c>
      <c r="H31" s="14">
        <f t="shared" si="2"/>
        <v>0</v>
      </c>
      <c r="I31" s="23" t="e">
        <f>'[1]Jan 29 - 21'!B66</f>
        <v>#REF!</v>
      </c>
      <c r="J31" s="14">
        <f>'[2]Jan 29 - 21'!B67</f>
        <v>4436.6726948000005</v>
      </c>
      <c r="K31" s="17">
        <v>0</v>
      </c>
      <c r="L31" s="18">
        <v>0</v>
      </c>
      <c r="M31" s="19">
        <f t="shared" si="6"/>
        <v>26307.992694799999</v>
      </c>
      <c r="N31" s="13"/>
      <c r="O31" s="23">
        <f>'[2]Jan 29 - 21'!K64</f>
        <v>655.52</v>
      </c>
      <c r="P31" s="20">
        <f t="shared" si="7"/>
        <v>0</v>
      </c>
      <c r="Q31" s="20">
        <f t="shared" si="8"/>
        <v>0</v>
      </c>
      <c r="R31" s="21" t="s">
        <v>16</v>
      </c>
      <c r="S31" s="22" t="e">
        <f t="shared" si="9"/>
        <v>#REF!</v>
      </c>
    </row>
    <row r="32" spans="1:19" x14ac:dyDescent="0.3">
      <c r="A32" s="490">
        <v>43860</v>
      </c>
      <c r="B32" s="311">
        <f t="shared" si="5"/>
        <v>366</v>
      </c>
      <c r="C32" s="14">
        <f t="shared" si="0"/>
        <v>41.42</v>
      </c>
      <c r="D32" s="13">
        <f>'[1]scheduling volumes &amp; prices'!I$74</f>
        <v>168</v>
      </c>
      <c r="E32" s="14">
        <f t="shared" si="3"/>
        <v>39.950000000000003</v>
      </c>
      <c r="F32" s="16">
        <f t="shared" si="1"/>
        <v>21871.32</v>
      </c>
      <c r="G32" s="17">
        <f t="shared" si="4"/>
        <v>0</v>
      </c>
      <c r="H32" s="14">
        <f t="shared" si="2"/>
        <v>0</v>
      </c>
      <c r="I32" s="23" t="e">
        <f>'[1]Jan 30 - 21'!B66</f>
        <v>#REF!</v>
      </c>
      <c r="J32" s="14">
        <f>'[2]Jan 30 - 21'!B67</f>
        <v>5141.8875296999995</v>
      </c>
      <c r="K32" s="17">
        <v>0</v>
      </c>
      <c r="L32" s="18">
        <v>0</v>
      </c>
      <c r="M32" s="19">
        <f t="shared" si="6"/>
        <v>27013.207529699997</v>
      </c>
      <c r="N32" s="13"/>
      <c r="O32" s="23">
        <f>'[2]Jan 30 - 21'!K64</f>
        <v>686.9599999999997</v>
      </c>
      <c r="P32" s="20">
        <f t="shared" si="7"/>
        <v>0</v>
      </c>
      <c r="Q32" s="20">
        <f t="shared" si="8"/>
        <v>0</v>
      </c>
      <c r="R32" s="21" t="s">
        <v>16</v>
      </c>
      <c r="S32" s="22" t="e">
        <f t="shared" si="9"/>
        <v>#REF!</v>
      </c>
    </row>
    <row r="33" spans="1:19" ht="15" thickBot="1" x14ac:dyDescent="0.35">
      <c r="A33" s="491">
        <v>43861</v>
      </c>
      <c r="B33" s="312">
        <f t="shared" si="5"/>
        <v>366</v>
      </c>
      <c r="C33" s="313">
        <f t="shared" si="0"/>
        <v>41.42</v>
      </c>
      <c r="D33" s="314">
        <f>'[1]scheduling volumes &amp; prices'!I$74</f>
        <v>168</v>
      </c>
      <c r="E33" s="313">
        <f t="shared" si="3"/>
        <v>39.950000000000003</v>
      </c>
      <c r="F33" s="319">
        <f t="shared" si="1"/>
        <v>21871.32</v>
      </c>
      <c r="G33" s="317">
        <f t="shared" si="4"/>
        <v>0</v>
      </c>
      <c r="H33" s="313">
        <f t="shared" si="2"/>
        <v>0</v>
      </c>
      <c r="I33" s="323" t="e">
        <f>'[1]Jan 31 - 21'!B66</f>
        <v>#REF!</v>
      </c>
      <c r="J33" s="313">
        <f>'[2]Jan 31 - 21'!B67</f>
        <v>3041.7187023999995</v>
      </c>
      <c r="K33" s="317">
        <v>0</v>
      </c>
      <c r="L33" s="318">
        <v>0</v>
      </c>
      <c r="M33" s="319">
        <f t="shared" si="6"/>
        <v>24913.038702400001</v>
      </c>
      <c r="N33" s="314"/>
      <c r="O33" s="323">
        <f>'[2]Jan 31 - 21'!K64</f>
        <v>628.55999999999983</v>
      </c>
      <c r="P33" s="320">
        <f t="shared" si="7"/>
        <v>0</v>
      </c>
      <c r="Q33" s="320">
        <f t="shared" si="8"/>
        <v>0</v>
      </c>
      <c r="R33" s="321" t="s">
        <v>16</v>
      </c>
      <c r="S33" s="322" t="e">
        <f t="shared" si="9"/>
        <v>#REF!</v>
      </c>
    </row>
    <row r="34" spans="1:19" x14ac:dyDescent="0.3">
      <c r="A34" s="490">
        <v>43862</v>
      </c>
      <c r="B34" s="311">
        <f>'[1]scheduling volumes &amp; prices'!AC21</f>
        <v>406</v>
      </c>
      <c r="C34" s="14">
        <f t="shared" si="0"/>
        <v>41.42</v>
      </c>
      <c r="D34" s="13">
        <f>'[1]scheduling volumes &amp; prices'!H$75</f>
        <v>72</v>
      </c>
      <c r="E34" s="14">
        <f t="shared" si="3"/>
        <v>39.950000000000003</v>
      </c>
      <c r="F34" s="16">
        <f t="shared" si="1"/>
        <v>19692.920000000002</v>
      </c>
      <c r="G34" s="17">
        <f t="shared" si="4"/>
        <v>0</v>
      </c>
      <c r="H34" s="14">
        <f t="shared" si="2"/>
        <v>0</v>
      </c>
      <c r="I34" s="23" t="e">
        <f>'[1]Feb 1 - 21'!B66</f>
        <v>#REF!</v>
      </c>
      <c r="J34" s="14">
        <f>'[2]Feb 1 - 21'!B67</f>
        <v>1067.6059923000003</v>
      </c>
      <c r="K34" s="17">
        <v>0</v>
      </c>
      <c r="L34" s="18">
        <v>0</v>
      </c>
      <c r="M34" s="19">
        <f t="shared" si="6"/>
        <v>20760.525992300001</v>
      </c>
      <c r="N34" s="13"/>
      <c r="O34" s="23">
        <f>'[2]Feb 1 - 21'!K64</f>
        <v>502.34999999999997</v>
      </c>
      <c r="P34" s="20">
        <f t="shared" si="7"/>
        <v>0</v>
      </c>
      <c r="Q34" s="20">
        <f t="shared" si="8"/>
        <v>0</v>
      </c>
      <c r="R34" s="21" t="s">
        <v>16</v>
      </c>
      <c r="S34" s="22" t="e">
        <f t="shared" si="9"/>
        <v>#REF!</v>
      </c>
    </row>
    <row r="35" spans="1:19" x14ac:dyDescent="0.3">
      <c r="A35" s="490">
        <v>43863</v>
      </c>
      <c r="B35" s="311">
        <f>B$34</f>
        <v>406</v>
      </c>
      <c r="C35" s="14">
        <f t="shared" si="0"/>
        <v>41.42</v>
      </c>
      <c r="D35" s="13">
        <f>'[1]scheduling volumes &amp; prices'!H$75</f>
        <v>72</v>
      </c>
      <c r="E35" s="14">
        <f t="shared" si="3"/>
        <v>39.950000000000003</v>
      </c>
      <c r="F35" s="16">
        <f t="shared" si="1"/>
        <v>19692.920000000002</v>
      </c>
      <c r="G35" s="17">
        <f t="shared" si="4"/>
        <v>0</v>
      </c>
      <c r="H35" s="14">
        <f t="shared" si="2"/>
        <v>0</v>
      </c>
      <c r="I35" s="23" t="e">
        <f>'[1]Feb 2 - 21'!B66</f>
        <v>#REF!</v>
      </c>
      <c r="J35" s="14">
        <f>'[2]Feb 2 - 21'!B67</f>
        <v>375.665414</v>
      </c>
      <c r="K35" s="17">
        <v>0</v>
      </c>
      <c r="L35" s="18">
        <v>0</v>
      </c>
      <c r="M35" s="19">
        <f t="shared" si="6"/>
        <v>20068.585414000001</v>
      </c>
      <c r="N35" s="13"/>
      <c r="O35" s="23">
        <f>'[2]Feb 2 - 21'!K64</f>
        <v>473.52000000000004</v>
      </c>
      <c r="P35" s="20">
        <f t="shared" si="7"/>
        <v>0</v>
      </c>
      <c r="Q35" s="20">
        <f t="shared" si="8"/>
        <v>0</v>
      </c>
      <c r="R35" s="21" t="s">
        <v>16</v>
      </c>
      <c r="S35" s="22" t="e">
        <f t="shared" si="9"/>
        <v>#REF!</v>
      </c>
    </row>
    <row r="36" spans="1:19" x14ac:dyDescent="0.3">
      <c r="A36" s="490">
        <v>43864</v>
      </c>
      <c r="B36" s="311">
        <f t="shared" ref="B36:B61" si="10">B$34</f>
        <v>406</v>
      </c>
      <c r="C36" s="14">
        <f t="shared" si="0"/>
        <v>41.42</v>
      </c>
      <c r="D36" s="13">
        <f>'[1]scheduling volumes &amp; prices'!H$75</f>
        <v>72</v>
      </c>
      <c r="E36" s="14">
        <f t="shared" si="3"/>
        <v>39.950000000000003</v>
      </c>
      <c r="F36" s="16">
        <f t="shared" si="1"/>
        <v>19692.920000000002</v>
      </c>
      <c r="G36" s="17">
        <f t="shared" si="4"/>
        <v>0</v>
      </c>
      <c r="H36" s="14">
        <f t="shared" si="2"/>
        <v>0</v>
      </c>
      <c r="I36" s="23" t="e">
        <f>'[1]Feb 3 - 21'!B66</f>
        <v>#REF!</v>
      </c>
      <c r="J36" s="14">
        <f>'[2]Feb 3 - 21'!B67</f>
        <v>112.31929710000001</v>
      </c>
      <c r="K36" s="17">
        <v>0</v>
      </c>
      <c r="L36" s="18">
        <v>0</v>
      </c>
      <c r="M36" s="19">
        <f t="shared" si="6"/>
        <v>19805.239297100001</v>
      </c>
      <c r="N36" s="13"/>
      <c r="O36" s="23">
        <f>'[2]Feb 3 - 21'!K64</f>
        <v>446.61999999999995</v>
      </c>
      <c r="P36" s="20">
        <f t="shared" si="7"/>
        <v>0</v>
      </c>
      <c r="Q36" s="20">
        <f t="shared" si="8"/>
        <v>0</v>
      </c>
      <c r="R36" s="21" t="s">
        <v>16</v>
      </c>
      <c r="S36" s="22" t="e">
        <f t="shared" si="9"/>
        <v>#REF!</v>
      </c>
    </row>
    <row r="37" spans="1:19" x14ac:dyDescent="0.3">
      <c r="A37" s="490">
        <v>43865</v>
      </c>
      <c r="B37" s="311">
        <f t="shared" si="10"/>
        <v>406</v>
      </c>
      <c r="C37" s="14">
        <f t="shared" si="0"/>
        <v>41.42</v>
      </c>
      <c r="D37" s="13">
        <f>'[1]scheduling volumes &amp; prices'!H$75</f>
        <v>72</v>
      </c>
      <c r="E37" s="14">
        <f t="shared" si="3"/>
        <v>39.950000000000003</v>
      </c>
      <c r="F37" s="16">
        <f t="shared" si="1"/>
        <v>19692.920000000002</v>
      </c>
      <c r="G37" s="17">
        <f t="shared" si="4"/>
        <v>0</v>
      </c>
      <c r="H37" s="14">
        <f t="shared" si="2"/>
        <v>0</v>
      </c>
      <c r="I37" s="23" t="e">
        <f>'[1]Feb 4 - 21'!B66</f>
        <v>#REF!</v>
      </c>
      <c r="J37" s="14">
        <f>'[2]Feb 4 - 21'!B67</f>
        <v>1615.2671052999999</v>
      </c>
      <c r="K37" s="17">
        <v>0</v>
      </c>
      <c r="L37" s="18">
        <v>0</v>
      </c>
      <c r="M37" s="19">
        <f t="shared" si="6"/>
        <v>21308.187105300003</v>
      </c>
      <c r="N37" s="13"/>
      <c r="O37" s="23">
        <f>'[2]Feb 4 - 21'!K64</f>
        <v>504.98000000000008</v>
      </c>
      <c r="P37" s="20">
        <f t="shared" si="7"/>
        <v>0</v>
      </c>
      <c r="Q37" s="20">
        <f t="shared" si="8"/>
        <v>0</v>
      </c>
      <c r="R37" s="21" t="s">
        <v>16</v>
      </c>
      <c r="S37" s="22" t="e">
        <f t="shared" si="9"/>
        <v>#REF!</v>
      </c>
    </row>
    <row r="38" spans="1:19" x14ac:dyDescent="0.3">
      <c r="A38" s="490">
        <v>43866</v>
      </c>
      <c r="B38" s="311">
        <f t="shared" si="10"/>
        <v>406</v>
      </c>
      <c r="C38" s="14">
        <f t="shared" si="0"/>
        <v>41.42</v>
      </c>
      <c r="D38" s="13">
        <f>'[1]scheduling volumes &amp; prices'!H$75</f>
        <v>72</v>
      </c>
      <c r="E38" s="14">
        <f t="shared" si="3"/>
        <v>39.950000000000003</v>
      </c>
      <c r="F38" s="16">
        <f t="shared" si="1"/>
        <v>19692.920000000002</v>
      </c>
      <c r="G38" s="17">
        <f t="shared" si="4"/>
        <v>0</v>
      </c>
      <c r="H38" s="14">
        <f t="shared" si="2"/>
        <v>0</v>
      </c>
      <c r="I38" s="23" t="e">
        <f>'[1]Feb 5 - 21'!B66</f>
        <v>#REF!</v>
      </c>
      <c r="J38" s="14">
        <f>'[2]Feb 5 - 21'!B67</f>
        <v>2106.5464012999996</v>
      </c>
      <c r="K38" s="17">
        <v>0</v>
      </c>
      <c r="L38" s="18">
        <v>0</v>
      </c>
      <c r="M38" s="19">
        <f t="shared" si="6"/>
        <v>21799.4664013</v>
      </c>
      <c r="N38" s="13"/>
      <c r="O38" s="23">
        <f>'[2]Feb 5 - 21'!K64</f>
        <v>527.13</v>
      </c>
      <c r="P38" s="20">
        <f t="shared" si="7"/>
        <v>0</v>
      </c>
      <c r="Q38" s="20">
        <f t="shared" si="8"/>
        <v>0</v>
      </c>
      <c r="R38" s="21" t="s">
        <v>16</v>
      </c>
      <c r="S38" s="22" t="e">
        <f t="shared" si="9"/>
        <v>#REF!</v>
      </c>
    </row>
    <row r="39" spans="1:19" x14ac:dyDescent="0.3">
      <c r="A39" s="490">
        <v>43867</v>
      </c>
      <c r="B39" s="311">
        <f t="shared" si="10"/>
        <v>406</v>
      </c>
      <c r="C39" s="14">
        <f t="shared" si="0"/>
        <v>41.42</v>
      </c>
      <c r="D39" s="13">
        <f>'[1]scheduling volumes &amp; prices'!H$75</f>
        <v>72</v>
      </c>
      <c r="E39" s="14">
        <f t="shared" si="3"/>
        <v>39.950000000000003</v>
      </c>
      <c r="F39" s="16">
        <f t="shared" si="1"/>
        <v>19692.920000000002</v>
      </c>
      <c r="G39" s="17">
        <f t="shared" si="4"/>
        <v>0</v>
      </c>
      <c r="H39" s="14">
        <f t="shared" si="2"/>
        <v>0</v>
      </c>
      <c r="I39" s="23" t="e">
        <f>'[1]Feb 6 - 21'!B66</f>
        <v>#REF!</v>
      </c>
      <c r="J39" s="14">
        <f>'[2]Feb 6 - 21'!B67</f>
        <v>1029.4802292999998</v>
      </c>
      <c r="K39" s="17">
        <v>0</v>
      </c>
      <c r="L39" s="18">
        <v>0</v>
      </c>
      <c r="M39" s="19">
        <f t="shared" si="6"/>
        <v>20722.400229300001</v>
      </c>
      <c r="N39" s="13"/>
      <c r="O39" s="23">
        <f>'[2]Feb 6 - 21'!K64</f>
        <v>489.29</v>
      </c>
      <c r="P39" s="20">
        <f t="shared" si="7"/>
        <v>0</v>
      </c>
      <c r="Q39" s="20">
        <f t="shared" si="8"/>
        <v>0</v>
      </c>
      <c r="R39" s="21" t="s">
        <v>16</v>
      </c>
      <c r="S39" s="22" t="e">
        <f t="shared" si="9"/>
        <v>#REF!</v>
      </c>
    </row>
    <row r="40" spans="1:19" x14ac:dyDescent="0.3">
      <c r="A40" s="490">
        <v>43868</v>
      </c>
      <c r="B40" s="311">
        <f t="shared" si="10"/>
        <v>406</v>
      </c>
      <c r="C40" s="14">
        <f t="shared" si="0"/>
        <v>41.42</v>
      </c>
      <c r="D40" s="13">
        <f>'[1]scheduling volumes &amp; prices'!H$75</f>
        <v>72</v>
      </c>
      <c r="E40" s="14">
        <f t="shared" si="3"/>
        <v>39.950000000000003</v>
      </c>
      <c r="F40" s="16">
        <f t="shared" si="1"/>
        <v>19692.920000000002</v>
      </c>
      <c r="G40" s="17">
        <f t="shared" si="4"/>
        <v>0</v>
      </c>
      <c r="H40" s="14">
        <f t="shared" si="2"/>
        <v>0</v>
      </c>
      <c r="I40" s="23" t="e">
        <f>'[1]Feb 7 - 21'!B66</f>
        <v>#REF!</v>
      </c>
      <c r="J40" s="14">
        <f>'[2]Feb 7 - 21'!B67</f>
        <v>565.63349580000022</v>
      </c>
      <c r="K40" s="17">
        <v>0</v>
      </c>
      <c r="L40" s="18">
        <v>0</v>
      </c>
      <c r="M40" s="19">
        <f t="shared" si="6"/>
        <v>20258.553495800003</v>
      </c>
      <c r="N40" s="13"/>
      <c r="O40" s="23">
        <f>'[2]Feb 7 - 21'!K64</f>
        <v>480.15</v>
      </c>
      <c r="P40" s="20">
        <f t="shared" si="7"/>
        <v>0</v>
      </c>
      <c r="Q40" s="20">
        <f t="shared" si="8"/>
        <v>0</v>
      </c>
      <c r="R40" s="21" t="s">
        <v>16</v>
      </c>
      <c r="S40" s="22" t="e">
        <f t="shared" si="9"/>
        <v>#REF!</v>
      </c>
    </row>
    <row r="41" spans="1:19" x14ac:dyDescent="0.3">
      <c r="A41" s="490">
        <v>43869</v>
      </c>
      <c r="B41" s="311">
        <f t="shared" si="10"/>
        <v>406</v>
      </c>
      <c r="C41" s="14">
        <f t="shared" si="0"/>
        <v>41.42</v>
      </c>
      <c r="D41" s="13">
        <f>'[1]scheduling volumes &amp; prices'!H$75</f>
        <v>72</v>
      </c>
      <c r="E41" s="14">
        <f t="shared" si="3"/>
        <v>39.950000000000003</v>
      </c>
      <c r="F41" s="16">
        <f t="shared" si="1"/>
        <v>19692.920000000002</v>
      </c>
      <c r="G41" s="17">
        <f t="shared" si="4"/>
        <v>0</v>
      </c>
      <c r="H41" s="14">
        <f t="shared" si="2"/>
        <v>0</v>
      </c>
      <c r="I41" s="23" t="e">
        <f>'[1]Feb 8 - 21'!B66</f>
        <v>#REF!</v>
      </c>
      <c r="J41" s="14">
        <f>'[2]Feb 8 - 21'!B67</f>
        <v>26.112652800000021</v>
      </c>
      <c r="K41" s="17">
        <v>0</v>
      </c>
      <c r="L41" s="18">
        <v>0</v>
      </c>
      <c r="M41" s="19">
        <f t="shared" si="6"/>
        <v>19719.032652800001</v>
      </c>
      <c r="N41" s="13"/>
      <c r="O41" s="23">
        <f>'[2]Feb 8 - 21'!K64</f>
        <v>441.88000000000005</v>
      </c>
      <c r="P41" s="20">
        <f t="shared" si="7"/>
        <v>0</v>
      </c>
      <c r="Q41" s="20">
        <f t="shared" si="8"/>
        <v>0</v>
      </c>
      <c r="R41" s="21" t="s">
        <v>16</v>
      </c>
      <c r="S41" s="22" t="e">
        <f t="shared" si="9"/>
        <v>#REF!</v>
      </c>
    </row>
    <row r="42" spans="1:19" x14ac:dyDescent="0.3">
      <c r="A42" s="490">
        <v>43870</v>
      </c>
      <c r="B42" s="311">
        <f t="shared" si="10"/>
        <v>406</v>
      </c>
      <c r="C42" s="14">
        <f t="shared" si="0"/>
        <v>41.42</v>
      </c>
      <c r="D42" s="13">
        <f>'[1]scheduling volumes &amp; prices'!H$75</f>
        <v>72</v>
      </c>
      <c r="E42" s="14">
        <f t="shared" si="3"/>
        <v>39.950000000000003</v>
      </c>
      <c r="F42" s="16">
        <f t="shared" si="1"/>
        <v>19692.920000000002</v>
      </c>
      <c r="G42" s="17">
        <f t="shared" si="4"/>
        <v>0</v>
      </c>
      <c r="H42" s="14">
        <f t="shared" si="2"/>
        <v>0</v>
      </c>
      <c r="I42" s="23" t="e">
        <f>'[1]Feb 9 - 21'!B66</f>
        <v>#REF!</v>
      </c>
      <c r="J42" s="14">
        <f>'[2]Feb 9 - 21'!B67</f>
        <v>5.8558158999999694</v>
      </c>
      <c r="K42" s="17">
        <v>0</v>
      </c>
      <c r="L42" s="18">
        <v>0</v>
      </c>
      <c r="M42" s="19">
        <f t="shared" si="6"/>
        <v>19698.7758159</v>
      </c>
      <c r="N42" s="13"/>
      <c r="O42" s="23">
        <f>'[2]Feb 9 - 21'!K64</f>
        <v>450.78</v>
      </c>
      <c r="P42" s="20">
        <f t="shared" si="7"/>
        <v>0</v>
      </c>
      <c r="Q42" s="20">
        <f t="shared" si="8"/>
        <v>0</v>
      </c>
      <c r="R42" s="21" t="s">
        <v>16</v>
      </c>
      <c r="S42" s="22" t="e">
        <f t="shared" si="9"/>
        <v>#REF!</v>
      </c>
    </row>
    <row r="43" spans="1:19" x14ac:dyDescent="0.3">
      <c r="A43" s="490">
        <v>43871</v>
      </c>
      <c r="B43" s="311">
        <f t="shared" si="10"/>
        <v>406</v>
      </c>
      <c r="C43" s="14">
        <f t="shared" si="0"/>
        <v>41.42</v>
      </c>
      <c r="D43" s="13">
        <f>'[1]scheduling volumes &amp; prices'!H$75</f>
        <v>72</v>
      </c>
      <c r="E43" s="14">
        <f t="shared" si="3"/>
        <v>39.950000000000003</v>
      </c>
      <c r="F43" s="16">
        <f t="shared" si="1"/>
        <v>19692.920000000002</v>
      </c>
      <c r="G43" s="17">
        <f t="shared" si="4"/>
        <v>0</v>
      </c>
      <c r="H43" s="14">
        <f t="shared" si="2"/>
        <v>0</v>
      </c>
      <c r="I43" s="23" t="e">
        <f>'[1]Feb 10 - 21'!B66</f>
        <v>#REF!</v>
      </c>
      <c r="J43" s="14">
        <f>'[2]Feb 10 - 21'!B67</f>
        <v>0</v>
      </c>
      <c r="K43" s="17">
        <v>0</v>
      </c>
      <c r="L43" s="18">
        <v>0</v>
      </c>
      <c r="M43" s="19">
        <f t="shared" si="6"/>
        <v>19692.920000000002</v>
      </c>
      <c r="N43" s="13"/>
      <c r="O43" s="23">
        <f>'[2]Feb 10 - 21'!K64</f>
        <v>416.17</v>
      </c>
      <c r="P43" s="20">
        <f t="shared" si="7"/>
        <v>0</v>
      </c>
      <c r="Q43" s="20">
        <f t="shared" si="8"/>
        <v>0</v>
      </c>
      <c r="R43" s="21" t="s">
        <v>16</v>
      </c>
      <c r="S43" s="22" t="e">
        <f t="shared" si="9"/>
        <v>#REF!</v>
      </c>
    </row>
    <row r="44" spans="1:19" x14ac:dyDescent="0.3">
      <c r="A44" s="490">
        <v>43872</v>
      </c>
      <c r="B44" s="311">
        <f t="shared" si="10"/>
        <v>406</v>
      </c>
      <c r="C44" s="14">
        <f t="shared" si="0"/>
        <v>41.42</v>
      </c>
      <c r="D44" s="13">
        <f>'[1]scheduling volumes &amp; prices'!H$75</f>
        <v>72</v>
      </c>
      <c r="E44" s="14">
        <f t="shared" si="3"/>
        <v>39.950000000000003</v>
      </c>
      <c r="F44" s="16">
        <f t="shared" si="1"/>
        <v>19692.920000000002</v>
      </c>
      <c r="G44" s="17">
        <f t="shared" si="4"/>
        <v>0</v>
      </c>
      <c r="H44" s="14">
        <f t="shared" si="2"/>
        <v>0</v>
      </c>
      <c r="I44" s="23" t="e">
        <f>'[1]Feb 11 - 21'!B66</f>
        <v>#REF!</v>
      </c>
      <c r="J44" s="14">
        <f>'[2]Feb 11 - 21'!B67</f>
        <v>10.209483599999931</v>
      </c>
      <c r="K44" s="17">
        <v>0</v>
      </c>
      <c r="L44" s="18">
        <v>0</v>
      </c>
      <c r="M44" s="19">
        <f t="shared" si="6"/>
        <v>19703.129483600002</v>
      </c>
      <c r="N44" s="13"/>
      <c r="O44" s="23">
        <f>'[2]Feb 11 - 21'!K64</f>
        <v>432.75</v>
      </c>
      <c r="P44" s="20">
        <f t="shared" si="7"/>
        <v>0</v>
      </c>
      <c r="Q44" s="20">
        <f t="shared" si="8"/>
        <v>0</v>
      </c>
      <c r="R44" s="21" t="s">
        <v>16</v>
      </c>
      <c r="S44" s="22" t="e">
        <f t="shared" si="9"/>
        <v>#REF!</v>
      </c>
    </row>
    <row r="45" spans="1:19" x14ac:dyDescent="0.3">
      <c r="A45" s="490">
        <v>43873</v>
      </c>
      <c r="B45" s="311">
        <f t="shared" si="10"/>
        <v>406</v>
      </c>
      <c r="C45" s="14">
        <f t="shared" si="0"/>
        <v>41.42</v>
      </c>
      <c r="D45" s="13">
        <f>'[1]scheduling volumes &amp; prices'!H$75</f>
        <v>72</v>
      </c>
      <c r="E45" s="14">
        <f t="shared" si="3"/>
        <v>39.950000000000003</v>
      </c>
      <c r="F45" s="16">
        <f t="shared" si="1"/>
        <v>19692.920000000002</v>
      </c>
      <c r="G45" s="17">
        <f t="shared" si="4"/>
        <v>0</v>
      </c>
      <c r="H45" s="14">
        <f t="shared" si="2"/>
        <v>0</v>
      </c>
      <c r="I45" s="23" t="e">
        <f>'[1]Feb 12 - 21'!B66</f>
        <v>#REF!</v>
      </c>
      <c r="J45" s="14">
        <f>'[2]Feb 12 - 21'!B67</f>
        <v>2567.6043311999997</v>
      </c>
      <c r="K45" s="17">
        <v>0</v>
      </c>
      <c r="L45" s="18">
        <v>0</v>
      </c>
      <c r="M45" s="19">
        <f t="shared" si="6"/>
        <v>22260.524331200002</v>
      </c>
      <c r="N45" s="13"/>
      <c r="O45" s="23">
        <f>'[2]Feb 12 - 21'!K64</f>
        <v>494.28000000000003</v>
      </c>
      <c r="P45" s="20">
        <f t="shared" si="7"/>
        <v>0</v>
      </c>
      <c r="Q45" s="20">
        <f t="shared" si="8"/>
        <v>0</v>
      </c>
      <c r="R45" s="21" t="s">
        <v>16</v>
      </c>
      <c r="S45" s="22" t="e">
        <f t="shared" si="9"/>
        <v>#REF!</v>
      </c>
    </row>
    <row r="46" spans="1:19" x14ac:dyDescent="0.3">
      <c r="A46" s="490">
        <v>43874</v>
      </c>
      <c r="B46" s="311">
        <f t="shared" si="10"/>
        <v>406</v>
      </c>
      <c r="C46" s="14">
        <f t="shared" si="0"/>
        <v>41.42</v>
      </c>
      <c r="D46" s="13">
        <f>'[1]scheduling volumes &amp; prices'!H$75</f>
        <v>72</v>
      </c>
      <c r="E46" s="14">
        <f t="shared" si="3"/>
        <v>39.950000000000003</v>
      </c>
      <c r="F46" s="16">
        <f t="shared" si="1"/>
        <v>19692.920000000002</v>
      </c>
      <c r="G46" s="17">
        <f t="shared" si="4"/>
        <v>0</v>
      </c>
      <c r="H46" s="14">
        <f t="shared" si="2"/>
        <v>0</v>
      </c>
      <c r="I46" s="23" t="e">
        <f>'[1]Feb 13 - 21'!B66</f>
        <v>#REF!</v>
      </c>
      <c r="J46" s="14">
        <f>'[2]Feb 13 - 21'!B67</f>
        <v>9958.5107814000003</v>
      </c>
      <c r="K46" s="17">
        <v>0</v>
      </c>
      <c r="L46" s="18">
        <v>0</v>
      </c>
      <c r="M46" s="19">
        <f t="shared" si="6"/>
        <v>29651.430781400002</v>
      </c>
      <c r="N46" s="13"/>
      <c r="O46" s="23">
        <f>'[2]Feb 13 - 21'!K64</f>
        <v>554.06000000000006</v>
      </c>
      <c r="P46" s="20">
        <f t="shared" si="7"/>
        <v>0</v>
      </c>
      <c r="Q46" s="20">
        <f t="shared" si="8"/>
        <v>0</v>
      </c>
      <c r="R46" s="21" t="s">
        <v>16</v>
      </c>
      <c r="S46" s="22" t="e">
        <f t="shared" si="9"/>
        <v>#REF!</v>
      </c>
    </row>
    <row r="47" spans="1:19" x14ac:dyDescent="0.3">
      <c r="A47" s="490">
        <v>43875</v>
      </c>
      <c r="B47" s="311">
        <f t="shared" si="10"/>
        <v>406</v>
      </c>
      <c r="C47" s="14">
        <f t="shared" si="0"/>
        <v>41.42</v>
      </c>
      <c r="D47" s="13">
        <f>'[1]scheduling volumes &amp; prices'!H$75</f>
        <v>72</v>
      </c>
      <c r="E47" s="14">
        <f t="shared" si="3"/>
        <v>39.950000000000003</v>
      </c>
      <c r="F47" s="16">
        <f t="shared" si="1"/>
        <v>19692.920000000002</v>
      </c>
      <c r="G47" s="17">
        <f t="shared" si="4"/>
        <v>0</v>
      </c>
      <c r="H47" s="14">
        <f t="shared" si="2"/>
        <v>0</v>
      </c>
      <c r="I47" s="23" t="e">
        <f>'[1]Feb 14 - 21'!B66</f>
        <v>#REF!</v>
      </c>
      <c r="J47" s="14">
        <f>'[2]Feb 14 - 21'!B67</f>
        <v>7048.5531019999999</v>
      </c>
      <c r="K47" s="17">
        <v>0</v>
      </c>
      <c r="L47" s="18">
        <v>0</v>
      </c>
      <c r="M47" s="19">
        <f t="shared" si="6"/>
        <v>26741.473102000004</v>
      </c>
      <c r="N47" s="13"/>
      <c r="O47" s="23">
        <f>'[2]Feb 14 - 21'!K64</f>
        <v>559.52</v>
      </c>
      <c r="P47" s="20">
        <f t="shared" si="7"/>
        <v>0</v>
      </c>
      <c r="Q47" s="20">
        <f t="shared" si="8"/>
        <v>0</v>
      </c>
      <c r="R47" s="21" t="s">
        <v>16</v>
      </c>
      <c r="S47" s="22" t="e">
        <f t="shared" si="9"/>
        <v>#REF!</v>
      </c>
    </row>
    <row r="48" spans="1:19" x14ac:dyDescent="0.3">
      <c r="A48" s="490">
        <v>43876</v>
      </c>
      <c r="B48" s="311">
        <f t="shared" si="10"/>
        <v>406</v>
      </c>
      <c r="C48" s="14">
        <f t="shared" si="0"/>
        <v>41.42</v>
      </c>
      <c r="D48" s="13">
        <f>'[1]scheduling volumes &amp; prices'!H$75</f>
        <v>72</v>
      </c>
      <c r="E48" s="14">
        <f t="shared" si="3"/>
        <v>39.950000000000003</v>
      </c>
      <c r="F48" s="16">
        <f t="shared" si="1"/>
        <v>19692.920000000002</v>
      </c>
      <c r="G48" s="17">
        <f t="shared" si="4"/>
        <v>0</v>
      </c>
      <c r="H48" s="14">
        <f t="shared" si="2"/>
        <v>0</v>
      </c>
      <c r="I48" s="23" t="e">
        <f>'[1]Feb 15 - 21'!B66</f>
        <v>#REF!</v>
      </c>
      <c r="J48" s="14">
        <f>'[2]Feb 15 - 21'!B67</f>
        <v>291.26111049999963</v>
      </c>
      <c r="K48" s="17">
        <v>0</v>
      </c>
      <c r="L48" s="18">
        <v>0</v>
      </c>
      <c r="M48" s="19">
        <f t="shared" si="6"/>
        <v>19984.181110500002</v>
      </c>
      <c r="N48" s="13"/>
      <c r="O48" s="23">
        <f>'[2]Feb 15 - 21'!K64</f>
        <v>451.92000000000007</v>
      </c>
      <c r="P48" s="20">
        <f t="shared" si="7"/>
        <v>0</v>
      </c>
      <c r="Q48" s="20">
        <f t="shared" si="8"/>
        <v>0</v>
      </c>
      <c r="R48" s="21" t="s">
        <v>16</v>
      </c>
      <c r="S48" s="22" t="e">
        <f t="shared" si="9"/>
        <v>#REF!</v>
      </c>
    </row>
    <row r="49" spans="1:19" x14ac:dyDescent="0.3">
      <c r="A49" s="490">
        <v>43877</v>
      </c>
      <c r="B49" s="311">
        <f t="shared" si="10"/>
        <v>406</v>
      </c>
      <c r="C49" s="14">
        <f t="shared" si="0"/>
        <v>41.42</v>
      </c>
      <c r="D49" s="13">
        <f>'[1]scheduling volumes &amp; prices'!H$75</f>
        <v>72</v>
      </c>
      <c r="E49" s="14">
        <f t="shared" si="3"/>
        <v>39.950000000000003</v>
      </c>
      <c r="F49" s="16">
        <f t="shared" si="1"/>
        <v>19692.920000000002</v>
      </c>
      <c r="G49" s="17">
        <f t="shared" si="4"/>
        <v>0</v>
      </c>
      <c r="H49" s="14">
        <f t="shared" si="2"/>
        <v>0</v>
      </c>
      <c r="I49" s="23" t="e">
        <f>'[1]Feb 16 - 21'!B66</f>
        <v>#REF!</v>
      </c>
      <c r="J49" s="14">
        <f>'[2]Feb 16 - 21'!B67</f>
        <v>2131.2411305999995</v>
      </c>
      <c r="K49" s="17">
        <v>0</v>
      </c>
      <c r="L49" s="18">
        <v>0</v>
      </c>
      <c r="M49" s="19">
        <f t="shared" si="6"/>
        <v>21824.161130600001</v>
      </c>
      <c r="N49" s="13"/>
      <c r="O49" s="23">
        <f>'[2]Feb 16 - 21'!K64</f>
        <v>441.84999999999997</v>
      </c>
      <c r="P49" s="20">
        <f t="shared" si="7"/>
        <v>0</v>
      </c>
      <c r="Q49" s="20">
        <f t="shared" si="8"/>
        <v>0</v>
      </c>
      <c r="R49" s="21" t="s">
        <v>16</v>
      </c>
      <c r="S49" s="22" t="e">
        <f t="shared" si="9"/>
        <v>#REF!</v>
      </c>
    </row>
    <row r="50" spans="1:19" x14ac:dyDescent="0.3">
      <c r="A50" s="490">
        <v>43878</v>
      </c>
      <c r="B50" s="311">
        <f t="shared" si="10"/>
        <v>406</v>
      </c>
      <c r="C50" s="14">
        <f t="shared" si="0"/>
        <v>41.42</v>
      </c>
      <c r="D50" s="13">
        <f>'[1]scheduling volumes &amp; prices'!H$75</f>
        <v>72</v>
      </c>
      <c r="E50" s="14">
        <f t="shared" si="3"/>
        <v>39.950000000000003</v>
      </c>
      <c r="F50" s="16">
        <f t="shared" si="1"/>
        <v>19692.920000000002</v>
      </c>
      <c r="G50" s="17">
        <f t="shared" si="4"/>
        <v>0</v>
      </c>
      <c r="H50" s="14">
        <f t="shared" si="2"/>
        <v>0</v>
      </c>
      <c r="I50" s="23" t="e">
        <f>'[1]Feb 17 - 21'!B66</f>
        <v>#REF!</v>
      </c>
      <c r="J50" s="14">
        <f>'[2]Feb 17 - 21'!B67</f>
        <v>48002.254938800004</v>
      </c>
      <c r="K50" s="17">
        <v>0</v>
      </c>
      <c r="L50" s="18">
        <v>0</v>
      </c>
      <c r="M50" s="19">
        <f t="shared" si="6"/>
        <v>67695.174938800003</v>
      </c>
      <c r="N50" s="13"/>
      <c r="O50" s="23">
        <f>'[2]Feb 17 - 21'!K64</f>
        <v>540.40000000000009</v>
      </c>
      <c r="P50" s="20">
        <f t="shared" si="7"/>
        <v>0</v>
      </c>
      <c r="Q50" s="20">
        <f t="shared" si="8"/>
        <v>0</v>
      </c>
      <c r="R50" s="21" t="s">
        <v>16</v>
      </c>
      <c r="S50" s="22" t="e">
        <f t="shared" si="9"/>
        <v>#REF!</v>
      </c>
    </row>
    <row r="51" spans="1:19" x14ac:dyDescent="0.3">
      <c r="A51" s="490">
        <v>43879</v>
      </c>
      <c r="B51" s="311">
        <f t="shared" si="10"/>
        <v>406</v>
      </c>
      <c r="C51" s="14">
        <f t="shared" si="0"/>
        <v>41.42</v>
      </c>
      <c r="D51" s="13">
        <f>'[1]scheduling volumes &amp; prices'!H$75</f>
        <v>72</v>
      </c>
      <c r="E51" s="14">
        <f t="shared" si="3"/>
        <v>39.950000000000003</v>
      </c>
      <c r="F51" s="16">
        <f t="shared" si="1"/>
        <v>19692.920000000002</v>
      </c>
      <c r="G51" s="17">
        <f t="shared" si="4"/>
        <v>0</v>
      </c>
      <c r="H51" s="14">
        <f t="shared" si="2"/>
        <v>0</v>
      </c>
      <c r="I51" s="23" t="e">
        <f>'[1]Feb 18 - 21'!B66</f>
        <v>#REF!</v>
      </c>
      <c r="J51" s="14">
        <f>'[2]Feb 18 - 21'!B67</f>
        <v>14586.505356500002</v>
      </c>
      <c r="K51" s="17">
        <v>0</v>
      </c>
      <c r="L51" s="18">
        <v>0</v>
      </c>
      <c r="M51" s="19">
        <f t="shared" si="6"/>
        <v>34279.425356500004</v>
      </c>
      <c r="N51" s="13"/>
      <c r="O51" s="23">
        <f>'[2]Feb 18 - 21'!K64</f>
        <v>532.36000000000013</v>
      </c>
      <c r="P51" s="20">
        <f t="shared" si="7"/>
        <v>0</v>
      </c>
      <c r="Q51" s="20">
        <f t="shared" si="8"/>
        <v>0</v>
      </c>
      <c r="R51" s="21" t="s">
        <v>16</v>
      </c>
      <c r="S51" s="22" t="e">
        <f t="shared" si="9"/>
        <v>#REF!</v>
      </c>
    </row>
    <row r="52" spans="1:19" x14ac:dyDescent="0.3">
      <c r="A52" s="490">
        <v>43880</v>
      </c>
      <c r="B52" s="311">
        <f t="shared" si="10"/>
        <v>406</v>
      </c>
      <c r="C52" s="14">
        <f t="shared" si="0"/>
        <v>41.42</v>
      </c>
      <c r="D52" s="13">
        <f>'[1]scheduling volumes &amp; prices'!H$75</f>
        <v>72</v>
      </c>
      <c r="E52" s="14">
        <f t="shared" si="3"/>
        <v>39.950000000000003</v>
      </c>
      <c r="F52" s="16">
        <f t="shared" si="1"/>
        <v>19692.920000000002</v>
      </c>
      <c r="G52" s="17">
        <f t="shared" si="4"/>
        <v>0</v>
      </c>
      <c r="H52" s="14">
        <f t="shared" si="2"/>
        <v>0</v>
      </c>
      <c r="I52" s="23" t="e">
        <f>'[1]Feb 19 - 21'!B66</f>
        <v>#REF!</v>
      </c>
      <c r="J52" s="14">
        <f>'[2]Feb 19 - 21'!B67</f>
        <v>5650.7743346000025</v>
      </c>
      <c r="K52" s="17">
        <v>0</v>
      </c>
      <c r="L52" s="18">
        <v>0</v>
      </c>
      <c r="M52" s="19">
        <f t="shared" si="6"/>
        <v>25343.694334600004</v>
      </c>
      <c r="N52" s="13"/>
      <c r="O52" s="23">
        <f>'[2]Feb 19 - 21'!K64</f>
        <v>552.29</v>
      </c>
      <c r="P52" s="20">
        <f t="shared" si="7"/>
        <v>0</v>
      </c>
      <c r="Q52" s="20">
        <f t="shared" si="8"/>
        <v>0</v>
      </c>
      <c r="R52" s="21" t="s">
        <v>16</v>
      </c>
      <c r="S52" s="22" t="e">
        <f t="shared" si="9"/>
        <v>#REF!</v>
      </c>
    </row>
    <row r="53" spans="1:19" x14ac:dyDescent="0.3">
      <c r="A53" s="490">
        <v>43881</v>
      </c>
      <c r="B53" s="311">
        <f t="shared" si="10"/>
        <v>406</v>
      </c>
      <c r="C53" s="14">
        <f t="shared" si="0"/>
        <v>41.42</v>
      </c>
      <c r="D53" s="13">
        <f>'[1]scheduling volumes &amp; prices'!H$75</f>
        <v>72</v>
      </c>
      <c r="E53" s="14">
        <f t="shared" si="3"/>
        <v>39.950000000000003</v>
      </c>
      <c r="F53" s="16">
        <f t="shared" si="1"/>
        <v>19692.920000000002</v>
      </c>
      <c r="G53" s="17">
        <f t="shared" si="4"/>
        <v>0</v>
      </c>
      <c r="H53" s="14">
        <f t="shared" si="2"/>
        <v>0</v>
      </c>
      <c r="I53" s="23" t="e">
        <f>'[1]Feb 20 - 21'!B66</f>
        <v>#REF!</v>
      </c>
      <c r="J53" s="14">
        <f>'[2]Feb 20 - 21'!B67</f>
        <v>3773.0791160999997</v>
      </c>
      <c r="K53" s="17">
        <v>0</v>
      </c>
      <c r="L53" s="18">
        <v>0</v>
      </c>
      <c r="M53" s="19">
        <f t="shared" si="6"/>
        <v>23465.9991161</v>
      </c>
      <c r="N53" s="13"/>
      <c r="O53" s="23">
        <f>'[2]Feb 20 - 21'!K64</f>
        <v>547.79999999999995</v>
      </c>
      <c r="P53" s="20">
        <f t="shared" si="7"/>
        <v>0</v>
      </c>
      <c r="Q53" s="20">
        <f t="shared" si="8"/>
        <v>0</v>
      </c>
      <c r="R53" s="21" t="s">
        <v>16</v>
      </c>
      <c r="S53" s="22" t="e">
        <f t="shared" si="9"/>
        <v>#REF!</v>
      </c>
    </row>
    <row r="54" spans="1:19" x14ac:dyDescent="0.3">
      <c r="A54" s="490">
        <v>43882</v>
      </c>
      <c r="B54" s="311">
        <f t="shared" si="10"/>
        <v>406</v>
      </c>
      <c r="C54" s="14">
        <f t="shared" si="0"/>
        <v>41.42</v>
      </c>
      <c r="D54" s="13">
        <f>'[1]scheduling volumes &amp; prices'!H$75</f>
        <v>72</v>
      </c>
      <c r="E54" s="14">
        <f t="shared" si="3"/>
        <v>39.950000000000003</v>
      </c>
      <c r="F54" s="16">
        <f t="shared" si="1"/>
        <v>19692.920000000002</v>
      </c>
      <c r="G54" s="17">
        <f t="shared" si="4"/>
        <v>0</v>
      </c>
      <c r="H54" s="14">
        <f t="shared" si="2"/>
        <v>0</v>
      </c>
      <c r="I54" s="23" t="e">
        <f>'[1]Feb 21 - 21'!B66</f>
        <v>#REF!</v>
      </c>
      <c r="J54" s="14">
        <f>'[2]Feb 21 - 21'!B67</f>
        <v>457.21262110000009</v>
      </c>
      <c r="K54" s="17">
        <v>0</v>
      </c>
      <c r="L54" s="18">
        <v>0</v>
      </c>
      <c r="M54" s="19">
        <f t="shared" si="6"/>
        <v>20150.132621100001</v>
      </c>
      <c r="N54" s="13"/>
      <c r="O54" s="23">
        <f>'[2]Feb 21 - 21'!K64</f>
        <v>463.24000000000007</v>
      </c>
      <c r="P54" s="20">
        <f t="shared" si="7"/>
        <v>0</v>
      </c>
      <c r="Q54" s="20">
        <f t="shared" si="8"/>
        <v>0</v>
      </c>
      <c r="R54" s="21" t="s">
        <v>16</v>
      </c>
      <c r="S54" s="22" t="e">
        <f t="shared" si="9"/>
        <v>#REF!</v>
      </c>
    </row>
    <row r="55" spans="1:19" x14ac:dyDescent="0.3">
      <c r="A55" s="490">
        <v>43883</v>
      </c>
      <c r="B55" s="311">
        <f t="shared" si="10"/>
        <v>406</v>
      </c>
      <c r="C55" s="14">
        <f t="shared" si="0"/>
        <v>41.42</v>
      </c>
      <c r="D55" s="13">
        <f>'[1]scheduling volumes &amp; prices'!H$75</f>
        <v>72</v>
      </c>
      <c r="E55" s="14">
        <f t="shared" si="3"/>
        <v>39.950000000000003</v>
      </c>
      <c r="F55" s="16">
        <f t="shared" si="1"/>
        <v>19692.920000000002</v>
      </c>
      <c r="G55" s="17">
        <f t="shared" si="4"/>
        <v>0</v>
      </c>
      <c r="H55" s="14">
        <f t="shared" si="2"/>
        <v>0</v>
      </c>
      <c r="I55" s="23" t="e">
        <f>'[1]Feb 22 - 21'!B66</f>
        <v>#REF!</v>
      </c>
      <c r="J55" s="14">
        <f>'[2]Feb 22 - 21'!B67</f>
        <v>39.574348400000005</v>
      </c>
      <c r="K55" s="17">
        <v>0</v>
      </c>
      <c r="L55" s="18">
        <v>0</v>
      </c>
      <c r="M55" s="19">
        <f t="shared" si="6"/>
        <v>19732.494348400003</v>
      </c>
      <c r="N55" s="13"/>
      <c r="O55" s="23">
        <f>'[2]Feb 22 - 21'!K64</f>
        <v>435.3599999999999</v>
      </c>
      <c r="P55" s="20">
        <f t="shared" si="7"/>
        <v>0</v>
      </c>
      <c r="Q55" s="20">
        <f t="shared" si="8"/>
        <v>0</v>
      </c>
      <c r="R55" s="21" t="s">
        <v>16</v>
      </c>
      <c r="S55" s="22" t="e">
        <f t="shared" si="9"/>
        <v>#REF!</v>
      </c>
    </row>
    <row r="56" spans="1:19" x14ac:dyDescent="0.3">
      <c r="A56" s="490">
        <v>43884</v>
      </c>
      <c r="B56" s="311">
        <f t="shared" si="10"/>
        <v>406</v>
      </c>
      <c r="C56" s="14">
        <f t="shared" si="0"/>
        <v>41.42</v>
      </c>
      <c r="D56" s="13">
        <f>'[1]scheduling volumes &amp; prices'!H$75</f>
        <v>72</v>
      </c>
      <c r="E56" s="14">
        <f t="shared" si="3"/>
        <v>39.950000000000003</v>
      </c>
      <c r="F56" s="16">
        <f t="shared" si="1"/>
        <v>19692.920000000002</v>
      </c>
      <c r="G56" s="17">
        <f t="shared" si="4"/>
        <v>0</v>
      </c>
      <c r="H56" s="14">
        <f t="shared" si="2"/>
        <v>0</v>
      </c>
      <c r="I56" s="23" t="e">
        <f>'[1]Feb 23 - 21'!B66</f>
        <v>#REF!</v>
      </c>
      <c r="J56" s="14">
        <f>'[2]Feb 23 - 21'!B67</f>
        <v>0</v>
      </c>
      <c r="K56" s="17">
        <v>0</v>
      </c>
      <c r="L56" s="18">
        <v>0</v>
      </c>
      <c r="M56" s="19">
        <f t="shared" si="6"/>
        <v>19692.920000000002</v>
      </c>
      <c r="N56" s="13"/>
      <c r="O56" s="23">
        <f>'[2]Feb 23 - 21'!K64</f>
        <v>423.77999999999992</v>
      </c>
      <c r="P56" s="20">
        <f t="shared" si="7"/>
        <v>0</v>
      </c>
      <c r="Q56" s="20">
        <f t="shared" si="8"/>
        <v>0</v>
      </c>
      <c r="R56" s="21" t="s">
        <v>16</v>
      </c>
      <c r="S56" s="22" t="e">
        <f t="shared" si="9"/>
        <v>#REF!</v>
      </c>
    </row>
    <row r="57" spans="1:19" x14ac:dyDescent="0.3">
      <c r="A57" s="490">
        <v>43885</v>
      </c>
      <c r="B57" s="311">
        <f t="shared" si="10"/>
        <v>406</v>
      </c>
      <c r="C57" s="14">
        <f t="shared" si="0"/>
        <v>41.42</v>
      </c>
      <c r="D57" s="13">
        <f>'[1]scheduling volumes &amp; prices'!H$75</f>
        <v>72</v>
      </c>
      <c r="E57" s="14">
        <f t="shared" si="3"/>
        <v>39.950000000000003</v>
      </c>
      <c r="F57" s="16">
        <f t="shared" si="1"/>
        <v>19692.920000000002</v>
      </c>
      <c r="G57" s="17">
        <f t="shared" si="4"/>
        <v>0</v>
      </c>
      <c r="H57" s="14">
        <f t="shared" si="2"/>
        <v>0</v>
      </c>
      <c r="I57" s="23" t="e">
        <f>'[1]Feb 24 - 21'!B66</f>
        <v>#REF!</v>
      </c>
      <c r="J57" s="14">
        <f>'[2]Feb 24 - 21'!B67</f>
        <v>0</v>
      </c>
      <c r="K57" s="17">
        <v>0</v>
      </c>
      <c r="L57" s="18">
        <v>0</v>
      </c>
      <c r="M57" s="19">
        <f t="shared" si="6"/>
        <v>19692.920000000002</v>
      </c>
      <c r="N57" s="13"/>
      <c r="O57" s="23">
        <f>'[2]Feb 24 - 21'!K64</f>
        <v>413.78</v>
      </c>
      <c r="P57" s="20">
        <f t="shared" si="7"/>
        <v>0</v>
      </c>
      <c r="Q57" s="20">
        <f t="shared" si="8"/>
        <v>0</v>
      </c>
      <c r="R57" s="21" t="s">
        <v>16</v>
      </c>
      <c r="S57" s="22" t="e">
        <f t="shared" si="9"/>
        <v>#REF!</v>
      </c>
    </row>
    <row r="58" spans="1:19" x14ac:dyDescent="0.3">
      <c r="A58" s="490">
        <v>43886</v>
      </c>
      <c r="B58" s="311">
        <f t="shared" si="10"/>
        <v>406</v>
      </c>
      <c r="C58" s="14">
        <f t="shared" si="0"/>
        <v>41.42</v>
      </c>
      <c r="D58" s="13">
        <f>'[1]scheduling volumes &amp; prices'!H$75</f>
        <v>72</v>
      </c>
      <c r="E58" s="14">
        <f t="shared" si="3"/>
        <v>39.950000000000003</v>
      </c>
      <c r="F58" s="16">
        <f t="shared" si="1"/>
        <v>19692.920000000002</v>
      </c>
      <c r="G58" s="17">
        <f t="shared" si="4"/>
        <v>0</v>
      </c>
      <c r="H58" s="14">
        <f t="shared" si="2"/>
        <v>0</v>
      </c>
      <c r="I58" s="23" t="e">
        <f>'[1]Feb 25 - 21'!B66</f>
        <v>#REF!</v>
      </c>
      <c r="J58" s="14">
        <f>'[2]Feb 25 - 21'!B67</f>
        <v>0</v>
      </c>
      <c r="K58" s="17">
        <v>0</v>
      </c>
      <c r="L58" s="18">
        <v>0</v>
      </c>
      <c r="M58" s="19">
        <f t="shared" si="6"/>
        <v>19692.920000000002</v>
      </c>
      <c r="N58" s="13"/>
      <c r="O58" s="23">
        <f>'[2]Feb 25 - 21'!K64</f>
        <v>409.70999999999992</v>
      </c>
      <c r="P58" s="20">
        <f t="shared" si="7"/>
        <v>0</v>
      </c>
      <c r="Q58" s="20">
        <f t="shared" si="8"/>
        <v>0</v>
      </c>
      <c r="R58" s="21" t="s">
        <v>16</v>
      </c>
      <c r="S58" s="22" t="e">
        <f t="shared" si="9"/>
        <v>#REF!</v>
      </c>
    </row>
    <row r="59" spans="1:19" x14ac:dyDescent="0.3">
      <c r="A59" s="490">
        <v>43887</v>
      </c>
      <c r="B59" s="311">
        <f t="shared" si="10"/>
        <v>406</v>
      </c>
      <c r="C59" s="14">
        <f t="shared" si="0"/>
        <v>41.42</v>
      </c>
      <c r="D59" s="13">
        <f>'[1]scheduling volumes &amp; prices'!H$75</f>
        <v>72</v>
      </c>
      <c r="E59" s="14">
        <f t="shared" si="3"/>
        <v>39.950000000000003</v>
      </c>
      <c r="F59" s="16">
        <f t="shared" si="1"/>
        <v>19692.920000000002</v>
      </c>
      <c r="G59" s="17">
        <f t="shared" si="4"/>
        <v>0</v>
      </c>
      <c r="H59" s="14">
        <f t="shared" si="2"/>
        <v>0</v>
      </c>
      <c r="I59" s="23" t="e">
        <f>'[1]Feb 26 - 21'!B66</f>
        <v>#REF!</v>
      </c>
      <c r="J59" s="14">
        <f>'[2]Feb 26 - 21'!B67</f>
        <v>80.822532999999964</v>
      </c>
      <c r="K59" s="17">
        <v>0</v>
      </c>
      <c r="L59" s="18">
        <v>0</v>
      </c>
      <c r="M59" s="19">
        <f t="shared" si="6"/>
        <v>19773.742533000001</v>
      </c>
      <c r="N59" s="13"/>
      <c r="O59" s="23">
        <f>'[2]Feb 26 - 21'!K64</f>
        <v>436.54</v>
      </c>
      <c r="P59" s="20">
        <f t="shared" si="7"/>
        <v>0</v>
      </c>
      <c r="Q59" s="20">
        <f t="shared" si="8"/>
        <v>0</v>
      </c>
      <c r="R59" s="21" t="s">
        <v>16</v>
      </c>
      <c r="S59" s="22" t="e">
        <f t="shared" si="9"/>
        <v>#REF!</v>
      </c>
    </row>
    <row r="60" spans="1:19" x14ac:dyDescent="0.3">
      <c r="A60" s="490">
        <v>43888</v>
      </c>
      <c r="B60" s="311">
        <f t="shared" si="10"/>
        <v>406</v>
      </c>
      <c r="C60" s="14">
        <f t="shared" si="0"/>
        <v>41.42</v>
      </c>
      <c r="D60" s="13">
        <f>'[1]scheduling volumes &amp; prices'!H$75</f>
        <v>72</v>
      </c>
      <c r="E60" s="14">
        <f t="shared" si="3"/>
        <v>39.950000000000003</v>
      </c>
      <c r="F60" s="16">
        <f t="shared" si="1"/>
        <v>19692.920000000002</v>
      </c>
      <c r="G60" s="17">
        <f t="shared" si="4"/>
        <v>0</v>
      </c>
      <c r="H60" s="14">
        <f t="shared" si="2"/>
        <v>0</v>
      </c>
      <c r="I60" s="23" t="e">
        <f>'[1]Feb 27 - 21'!B66</f>
        <v>#REF!</v>
      </c>
      <c r="J60" s="14">
        <f>'[2]Feb 27 - 21'!B67</f>
        <v>1344.2498742999999</v>
      </c>
      <c r="K60" s="17">
        <v>0</v>
      </c>
      <c r="L60" s="18">
        <v>0</v>
      </c>
      <c r="M60" s="19">
        <f t="shared" si="6"/>
        <v>21037.169874300002</v>
      </c>
      <c r="N60" s="13"/>
      <c r="O60" s="23">
        <f>'[2]Feb 27 - 21'!K64</f>
        <v>491.0200000000001</v>
      </c>
      <c r="P60" s="20">
        <f t="shared" si="7"/>
        <v>0</v>
      </c>
      <c r="Q60" s="20">
        <f t="shared" si="8"/>
        <v>0</v>
      </c>
      <c r="R60" s="21" t="s">
        <v>16</v>
      </c>
      <c r="S60" s="22" t="e">
        <f t="shared" si="9"/>
        <v>#REF!</v>
      </c>
    </row>
    <row r="61" spans="1:19" ht="15" thickBot="1" x14ac:dyDescent="0.35">
      <c r="A61" s="491">
        <v>43889</v>
      </c>
      <c r="B61" s="312">
        <f t="shared" si="10"/>
        <v>406</v>
      </c>
      <c r="C61" s="313">
        <f t="shared" si="0"/>
        <v>41.42</v>
      </c>
      <c r="D61" s="314">
        <f>'[1]scheduling volumes &amp; prices'!H$75</f>
        <v>72</v>
      </c>
      <c r="E61" s="313">
        <f t="shared" si="3"/>
        <v>39.950000000000003</v>
      </c>
      <c r="F61" s="316">
        <f t="shared" si="1"/>
        <v>19692.920000000002</v>
      </c>
      <c r="G61" s="317">
        <f t="shared" si="4"/>
        <v>0</v>
      </c>
      <c r="H61" s="313">
        <f t="shared" si="2"/>
        <v>0</v>
      </c>
      <c r="I61" s="323" t="e">
        <f>'[1]Feb 28 - 21'!B66</f>
        <v>#REF!</v>
      </c>
      <c r="J61" s="313">
        <f>'[2]Feb 28 - 21'!B67</f>
        <v>589.24196180000001</v>
      </c>
      <c r="K61" s="317">
        <v>0</v>
      </c>
      <c r="L61" s="318">
        <v>0</v>
      </c>
      <c r="M61" s="319">
        <f t="shared" si="6"/>
        <v>20282.1619618</v>
      </c>
      <c r="N61" s="314"/>
      <c r="O61" s="323">
        <f>'[2]Feb 28 - 21'!K64</f>
        <v>483.25000000000017</v>
      </c>
      <c r="P61" s="320">
        <f t="shared" si="7"/>
        <v>0</v>
      </c>
      <c r="Q61" s="320">
        <f t="shared" si="8"/>
        <v>0</v>
      </c>
      <c r="R61" s="321" t="s">
        <v>16</v>
      </c>
      <c r="S61" s="322" t="e">
        <f t="shared" si="9"/>
        <v>#REF!</v>
      </c>
    </row>
    <row r="62" spans="1:19" x14ac:dyDescent="0.3">
      <c r="A62" s="490">
        <v>43891</v>
      </c>
      <c r="B62" s="311">
        <f>'[1]scheduling volumes &amp; prices'!AC22</f>
        <v>367</v>
      </c>
      <c r="C62" s="14">
        <f t="shared" si="0"/>
        <v>41.42</v>
      </c>
      <c r="D62" s="13">
        <v>0</v>
      </c>
      <c r="E62" s="15">
        <v>0</v>
      </c>
      <c r="F62" s="16">
        <f t="shared" si="1"/>
        <v>15201.140000000001</v>
      </c>
      <c r="G62" s="17">
        <f t="shared" si="4"/>
        <v>0</v>
      </c>
      <c r="H62" s="14">
        <f t="shared" si="2"/>
        <v>0</v>
      </c>
      <c r="I62" s="23" t="e">
        <f>'[1]Mar 1 - 21'!B66</f>
        <v>#REF!</v>
      </c>
      <c r="J62" s="14">
        <f>'[2]Mar 1 - 21'!B67</f>
        <v>1654.4156771</v>
      </c>
      <c r="K62" s="17">
        <v>0</v>
      </c>
      <c r="L62" s="18">
        <v>0</v>
      </c>
      <c r="M62" s="19">
        <f t="shared" si="6"/>
        <v>16855.555677100001</v>
      </c>
      <c r="N62" s="13"/>
      <c r="O62" s="23">
        <f>'[2]Mar 1 - 21'!K64</f>
        <v>423.56000000000006</v>
      </c>
      <c r="P62" s="20">
        <f t="shared" si="7"/>
        <v>0</v>
      </c>
      <c r="Q62" s="20">
        <f t="shared" si="8"/>
        <v>0</v>
      </c>
      <c r="R62" s="21" t="s">
        <v>16</v>
      </c>
      <c r="S62" s="22" t="e">
        <f t="shared" si="9"/>
        <v>#REF!</v>
      </c>
    </row>
    <row r="63" spans="1:19" x14ac:dyDescent="0.3">
      <c r="A63" s="490">
        <v>43892</v>
      </c>
      <c r="B63" s="311">
        <f>B$62</f>
        <v>367</v>
      </c>
      <c r="C63" s="14">
        <f t="shared" si="0"/>
        <v>41.42</v>
      </c>
      <c r="D63" s="13">
        <v>0</v>
      </c>
      <c r="E63" s="15">
        <v>0</v>
      </c>
      <c r="F63" s="16">
        <f t="shared" si="1"/>
        <v>15201.140000000001</v>
      </c>
      <c r="G63" s="17">
        <f t="shared" si="4"/>
        <v>0</v>
      </c>
      <c r="H63" s="14">
        <f t="shared" si="2"/>
        <v>0</v>
      </c>
      <c r="I63" s="23" t="e">
        <f>'[1]Mar 2 - 21'!B66</f>
        <v>#REF!</v>
      </c>
      <c r="J63" s="14">
        <f>'[2]Mar 2 - 21'!B67</f>
        <v>859.61588109999991</v>
      </c>
      <c r="K63" s="17">
        <v>0</v>
      </c>
      <c r="L63" s="18">
        <v>0</v>
      </c>
      <c r="M63" s="19">
        <f t="shared" si="6"/>
        <v>16060.755881100002</v>
      </c>
      <c r="N63" s="13"/>
      <c r="O63" s="23">
        <f>'[2]Mar 2 - 21'!K64</f>
        <v>399.63999999999993</v>
      </c>
      <c r="P63" s="20">
        <f t="shared" si="7"/>
        <v>0</v>
      </c>
      <c r="Q63" s="20">
        <f t="shared" si="8"/>
        <v>0</v>
      </c>
      <c r="R63" s="21" t="s">
        <v>16</v>
      </c>
      <c r="S63" s="22" t="e">
        <f t="shared" si="9"/>
        <v>#REF!</v>
      </c>
    </row>
    <row r="64" spans="1:19" x14ac:dyDescent="0.3">
      <c r="A64" s="490">
        <v>43893</v>
      </c>
      <c r="B64" s="311">
        <f t="shared" ref="B64:B92" si="11">B$62</f>
        <v>367</v>
      </c>
      <c r="C64" s="14">
        <f t="shared" si="0"/>
        <v>41.42</v>
      </c>
      <c r="D64" s="13">
        <v>0</v>
      </c>
      <c r="E64" s="15">
        <v>0</v>
      </c>
      <c r="F64" s="16">
        <f t="shared" si="1"/>
        <v>15201.140000000001</v>
      </c>
      <c r="G64" s="17">
        <f t="shared" si="4"/>
        <v>0</v>
      </c>
      <c r="H64" s="14">
        <f t="shared" si="2"/>
        <v>0</v>
      </c>
      <c r="I64" s="23" t="e">
        <f>'[1]Mar 3 - 21'!B66</f>
        <v>#REF!</v>
      </c>
      <c r="J64" s="14">
        <f>'[2]Mar 3 - 21'!B67</f>
        <v>1069.2877195999997</v>
      </c>
      <c r="K64" s="17">
        <v>0</v>
      </c>
      <c r="L64" s="18">
        <v>0</v>
      </c>
      <c r="M64" s="19">
        <f t="shared" si="6"/>
        <v>16270.4277196</v>
      </c>
      <c r="N64" s="13"/>
      <c r="O64" s="23">
        <f>'[2]Mar 3 - 21'!K64</f>
        <v>395.85</v>
      </c>
      <c r="P64" s="20">
        <f t="shared" si="7"/>
        <v>0</v>
      </c>
      <c r="Q64" s="20">
        <f t="shared" si="8"/>
        <v>0</v>
      </c>
      <c r="R64" s="21" t="s">
        <v>16</v>
      </c>
      <c r="S64" s="22" t="e">
        <f t="shared" si="9"/>
        <v>#REF!</v>
      </c>
    </row>
    <row r="65" spans="1:19" x14ac:dyDescent="0.3">
      <c r="A65" s="490">
        <v>43894</v>
      </c>
      <c r="B65" s="311">
        <f t="shared" si="11"/>
        <v>367</v>
      </c>
      <c r="C65" s="14">
        <f t="shared" si="0"/>
        <v>41.42</v>
      </c>
      <c r="D65" s="13">
        <v>0</v>
      </c>
      <c r="E65" s="15">
        <v>0</v>
      </c>
      <c r="F65" s="16">
        <f t="shared" si="1"/>
        <v>15201.140000000001</v>
      </c>
      <c r="G65" s="17">
        <f t="shared" si="4"/>
        <v>0</v>
      </c>
      <c r="H65" s="14">
        <f t="shared" si="2"/>
        <v>0</v>
      </c>
      <c r="I65" s="23" t="e">
        <f>'[1]Mar 4 - 21'!B66</f>
        <v>#REF!</v>
      </c>
      <c r="J65" s="14">
        <f>'[2]Mar 4 - 21'!B67</f>
        <v>1451.5284997000001</v>
      </c>
      <c r="K65" s="17">
        <v>0</v>
      </c>
      <c r="L65" s="18">
        <v>0</v>
      </c>
      <c r="M65" s="19">
        <f t="shared" si="6"/>
        <v>16652.668499700001</v>
      </c>
      <c r="N65" s="13"/>
      <c r="O65" s="23">
        <f>'[2]Mar 4 - 21'!K64</f>
        <v>414.81999999999994</v>
      </c>
      <c r="P65" s="20">
        <f t="shared" si="7"/>
        <v>0</v>
      </c>
      <c r="Q65" s="20">
        <f t="shared" si="8"/>
        <v>0</v>
      </c>
      <c r="R65" s="21" t="s">
        <v>16</v>
      </c>
      <c r="S65" s="22" t="e">
        <f t="shared" si="9"/>
        <v>#REF!</v>
      </c>
    </row>
    <row r="66" spans="1:19" x14ac:dyDescent="0.3">
      <c r="A66" s="490">
        <v>43895</v>
      </c>
      <c r="B66" s="311">
        <f t="shared" si="11"/>
        <v>367</v>
      </c>
      <c r="C66" s="14">
        <f t="shared" si="0"/>
        <v>41.42</v>
      </c>
      <c r="D66" s="13">
        <v>0</v>
      </c>
      <c r="E66" s="15">
        <v>0</v>
      </c>
      <c r="F66" s="16">
        <f t="shared" si="1"/>
        <v>15201.140000000001</v>
      </c>
      <c r="G66" s="17">
        <f t="shared" si="4"/>
        <v>0</v>
      </c>
      <c r="H66" s="14">
        <f t="shared" si="2"/>
        <v>0</v>
      </c>
      <c r="I66" s="23" t="e">
        <f>'[1]Mar 5 - 21'!B66</f>
        <v>#REF!</v>
      </c>
      <c r="J66" s="14">
        <f>'[2]Mar 5 - 21'!B67</f>
        <v>2702.8382181000002</v>
      </c>
      <c r="K66" s="17">
        <v>0</v>
      </c>
      <c r="L66" s="18">
        <v>0</v>
      </c>
      <c r="M66" s="19">
        <f t="shared" si="6"/>
        <v>17903.978218100001</v>
      </c>
      <c r="N66" s="13"/>
      <c r="O66" s="23">
        <f>'[2]Mar 5 - 21'!K64</f>
        <v>443.75</v>
      </c>
      <c r="P66" s="20">
        <f t="shared" si="7"/>
        <v>0</v>
      </c>
      <c r="Q66" s="20">
        <f t="shared" si="8"/>
        <v>0</v>
      </c>
      <c r="R66" s="21" t="s">
        <v>16</v>
      </c>
      <c r="S66" s="22" t="e">
        <f t="shared" si="9"/>
        <v>#REF!</v>
      </c>
    </row>
    <row r="67" spans="1:19" x14ac:dyDescent="0.3">
      <c r="A67" s="490">
        <v>43896</v>
      </c>
      <c r="B67" s="311">
        <f t="shared" si="11"/>
        <v>367</v>
      </c>
      <c r="C67" s="14">
        <f t="shared" ref="C67:C130" si="12">$C$2</f>
        <v>41.42</v>
      </c>
      <c r="D67" s="13">
        <v>0</v>
      </c>
      <c r="E67" s="15">
        <v>0</v>
      </c>
      <c r="F67" s="16">
        <f t="shared" ref="F67:F130" si="13">B67*C67+E67*D67</f>
        <v>15201.140000000001</v>
      </c>
      <c r="G67" s="17">
        <f t="shared" si="4"/>
        <v>0</v>
      </c>
      <c r="H67" s="14">
        <f t="shared" ref="H67:H130" si="14">$H$2</f>
        <v>0</v>
      </c>
      <c r="I67" s="23" t="e">
        <f>'[1]Mar 6 - 21'!B66</f>
        <v>#REF!</v>
      </c>
      <c r="J67" s="14">
        <f>'[2]Mar 6 - 21'!B67</f>
        <v>2686.5936383999997</v>
      </c>
      <c r="K67" s="17">
        <v>0</v>
      </c>
      <c r="L67" s="18">
        <v>0</v>
      </c>
      <c r="M67" s="19">
        <f t="shared" si="6"/>
        <v>17887.733638400001</v>
      </c>
      <c r="N67" s="13"/>
      <c r="O67" s="23">
        <f>'[2]Mar 6 - 21'!K64</f>
        <v>479.3</v>
      </c>
      <c r="P67" s="20">
        <f t="shared" si="7"/>
        <v>0</v>
      </c>
      <c r="Q67" s="20">
        <f t="shared" si="8"/>
        <v>0</v>
      </c>
      <c r="R67" s="21" t="s">
        <v>16</v>
      </c>
      <c r="S67" s="22" t="e">
        <f t="shared" si="9"/>
        <v>#REF!</v>
      </c>
    </row>
    <row r="68" spans="1:19" x14ac:dyDescent="0.3">
      <c r="A68" s="490">
        <v>43897</v>
      </c>
      <c r="B68" s="311">
        <f t="shared" si="11"/>
        <v>367</v>
      </c>
      <c r="C68" s="14">
        <f t="shared" si="12"/>
        <v>41.42</v>
      </c>
      <c r="D68" s="13">
        <v>0</v>
      </c>
      <c r="E68" s="15">
        <v>0</v>
      </c>
      <c r="F68" s="16">
        <f t="shared" si="13"/>
        <v>15201.140000000001</v>
      </c>
      <c r="G68" s="17">
        <f t="shared" ref="G68:G131" si="15">$G$2</f>
        <v>0</v>
      </c>
      <c r="H68" s="14">
        <f t="shared" si="14"/>
        <v>0</v>
      </c>
      <c r="I68" s="23" t="e">
        <f>'[1]Mar 7 - 21'!B66</f>
        <v>#REF!</v>
      </c>
      <c r="J68" s="14">
        <f>'[2]Mar 7 - 21'!B67</f>
        <v>2562.8146565999996</v>
      </c>
      <c r="K68" s="17">
        <v>0</v>
      </c>
      <c r="L68" s="18">
        <v>0</v>
      </c>
      <c r="M68" s="19">
        <f t="shared" si="6"/>
        <v>17763.954656599999</v>
      </c>
      <c r="N68" s="13"/>
      <c r="O68" s="23">
        <f>'[2]Mar 7 - 21'!K64</f>
        <v>455.44</v>
      </c>
      <c r="P68" s="20">
        <f t="shared" si="7"/>
        <v>0</v>
      </c>
      <c r="Q68" s="20">
        <f t="shared" si="8"/>
        <v>0</v>
      </c>
      <c r="R68" s="21" t="s">
        <v>16</v>
      </c>
      <c r="S68" s="22" t="e">
        <f t="shared" si="9"/>
        <v>#REF!</v>
      </c>
    </row>
    <row r="69" spans="1:19" x14ac:dyDescent="0.3">
      <c r="A69" s="490">
        <v>43898</v>
      </c>
      <c r="B69" s="311">
        <f t="shared" si="11"/>
        <v>367</v>
      </c>
      <c r="C69" s="14">
        <f t="shared" si="12"/>
        <v>41.42</v>
      </c>
      <c r="D69" s="13">
        <v>0</v>
      </c>
      <c r="E69" s="15">
        <v>0</v>
      </c>
      <c r="F69" s="16">
        <f t="shared" si="13"/>
        <v>15201.140000000001</v>
      </c>
      <c r="G69" s="17">
        <f t="shared" si="15"/>
        <v>0</v>
      </c>
      <c r="H69" s="14">
        <f t="shared" si="14"/>
        <v>0</v>
      </c>
      <c r="I69" s="23" t="e">
        <f>'[1]Mar 8 - 21'!B66</f>
        <v>#REF!</v>
      </c>
      <c r="J69" s="14">
        <f>'[2]Mar 8 - 21'!B67</f>
        <v>1108.1353954000003</v>
      </c>
      <c r="K69" s="17">
        <v>0</v>
      </c>
      <c r="L69" s="18">
        <v>0</v>
      </c>
      <c r="M69" s="19">
        <f t="shared" si="6"/>
        <v>16309.275395400002</v>
      </c>
      <c r="N69" s="13"/>
      <c r="O69" s="23">
        <f>'[2]Mar 8 - 21'!K64</f>
        <v>407.37000000000006</v>
      </c>
      <c r="P69" s="20">
        <f t="shared" si="7"/>
        <v>0</v>
      </c>
      <c r="Q69" s="20">
        <f t="shared" si="8"/>
        <v>0</v>
      </c>
      <c r="R69" s="21" t="s">
        <v>16</v>
      </c>
      <c r="S69" s="22" t="e">
        <f t="shared" si="9"/>
        <v>#REF!</v>
      </c>
    </row>
    <row r="70" spans="1:19" x14ac:dyDescent="0.3">
      <c r="A70" s="490">
        <v>43899</v>
      </c>
      <c r="B70" s="311">
        <f t="shared" si="11"/>
        <v>367</v>
      </c>
      <c r="C70" s="14">
        <f t="shared" si="12"/>
        <v>41.42</v>
      </c>
      <c r="D70" s="13">
        <v>0</v>
      </c>
      <c r="E70" s="15">
        <v>0</v>
      </c>
      <c r="F70" s="16">
        <f t="shared" si="13"/>
        <v>15201.140000000001</v>
      </c>
      <c r="G70" s="17">
        <f t="shared" si="15"/>
        <v>0</v>
      </c>
      <c r="H70" s="14">
        <f t="shared" si="14"/>
        <v>0</v>
      </c>
      <c r="I70" s="23" t="e">
        <f>'[1]Mar 9 - 21'!B66</f>
        <v>#REF!</v>
      </c>
      <c r="J70" s="14">
        <f>'[2]Mar 9 - 21'!B67</f>
        <v>696.62304929999993</v>
      </c>
      <c r="K70" s="17">
        <v>0</v>
      </c>
      <c r="L70" s="18">
        <v>0</v>
      </c>
      <c r="M70" s="19">
        <f t="shared" ref="M70:M133" si="16">(F70)+(H70)+(K70*L70)+J70</f>
        <v>15897.763049300002</v>
      </c>
      <c r="N70" s="13"/>
      <c r="O70" s="23">
        <f>'[2]Mar 9 - 21'!K64</f>
        <v>384.09999999999997</v>
      </c>
      <c r="P70" s="20">
        <f t="shared" ref="P70:P133" si="17">K70*L70</f>
        <v>0</v>
      </c>
      <c r="Q70" s="20">
        <f t="shared" ref="Q70:Q133" si="18">K70*L70</f>
        <v>0</v>
      </c>
      <c r="R70" s="21" t="s">
        <v>16</v>
      </c>
      <c r="S70" s="22" t="e">
        <f t="shared" ref="S70:S133" si="19">I70/O70</f>
        <v>#REF!</v>
      </c>
    </row>
    <row r="71" spans="1:19" x14ac:dyDescent="0.3">
      <c r="A71" s="490">
        <v>43900</v>
      </c>
      <c r="B71" s="311">
        <f t="shared" si="11"/>
        <v>367</v>
      </c>
      <c r="C71" s="14">
        <f t="shared" si="12"/>
        <v>41.42</v>
      </c>
      <c r="D71" s="13">
        <v>0</v>
      </c>
      <c r="E71" s="15">
        <v>0</v>
      </c>
      <c r="F71" s="16">
        <f t="shared" si="13"/>
        <v>15201.140000000001</v>
      </c>
      <c r="G71" s="17">
        <f t="shared" si="15"/>
        <v>0</v>
      </c>
      <c r="H71" s="14">
        <f t="shared" si="14"/>
        <v>0</v>
      </c>
      <c r="I71" s="23" t="e">
        <f>'[1]Mar 10 - 21'!B66</f>
        <v>#REF!</v>
      </c>
      <c r="J71" s="14">
        <f>'[2]Mar 10 - 21'!B67</f>
        <v>3326.9110797999997</v>
      </c>
      <c r="K71" s="17">
        <v>0</v>
      </c>
      <c r="L71" s="18">
        <v>0</v>
      </c>
      <c r="M71" s="19">
        <f t="shared" si="16"/>
        <v>18528.0510798</v>
      </c>
      <c r="N71" s="13"/>
      <c r="O71" s="23">
        <f>'[2]Mar 10 - 21'!K64</f>
        <v>451.36</v>
      </c>
      <c r="P71" s="20">
        <f t="shared" si="17"/>
        <v>0</v>
      </c>
      <c r="Q71" s="20">
        <f t="shared" si="18"/>
        <v>0</v>
      </c>
      <c r="R71" s="21" t="s">
        <v>16</v>
      </c>
      <c r="S71" s="22" t="e">
        <f t="shared" si="19"/>
        <v>#REF!</v>
      </c>
    </row>
    <row r="72" spans="1:19" x14ac:dyDescent="0.3">
      <c r="A72" s="490">
        <v>43901</v>
      </c>
      <c r="B72" s="311">
        <f t="shared" si="11"/>
        <v>367</v>
      </c>
      <c r="C72" s="14">
        <f t="shared" si="12"/>
        <v>41.42</v>
      </c>
      <c r="D72" s="13">
        <v>0</v>
      </c>
      <c r="E72" s="15">
        <v>0</v>
      </c>
      <c r="F72" s="16">
        <f t="shared" si="13"/>
        <v>15201.140000000001</v>
      </c>
      <c r="G72" s="17">
        <f t="shared" si="15"/>
        <v>0</v>
      </c>
      <c r="H72" s="14">
        <f t="shared" si="14"/>
        <v>0</v>
      </c>
      <c r="I72" s="23" t="e">
        <f>'[1]Mar 11 - 21'!B66</f>
        <v>#REF!</v>
      </c>
      <c r="J72" s="14">
        <f>'[2]Mar 11 - 21'!B67</f>
        <v>5155.7074850999998</v>
      </c>
      <c r="K72" s="17">
        <v>0</v>
      </c>
      <c r="L72" s="18">
        <v>0</v>
      </c>
      <c r="M72" s="19">
        <f t="shared" si="16"/>
        <v>20356.847485099999</v>
      </c>
      <c r="N72" s="13"/>
      <c r="O72" s="23">
        <f>'[2]Mar 11 - 21'!K64</f>
        <v>504.22999999999996</v>
      </c>
      <c r="P72" s="20">
        <f t="shared" si="17"/>
        <v>0</v>
      </c>
      <c r="Q72" s="20">
        <f t="shared" si="18"/>
        <v>0</v>
      </c>
      <c r="R72" s="21" t="s">
        <v>16</v>
      </c>
      <c r="S72" s="22" t="e">
        <f t="shared" si="19"/>
        <v>#REF!</v>
      </c>
    </row>
    <row r="73" spans="1:19" x14ac:dyDescent="0.3">
      <c r="A73" s="490">
        <v>43902</v>
      </c>
      <c r="B73" s="311">
        <f t="shared" si="11"/>
        <v>367</v>
      </c>
      <c r="C73" s="14">
        <f t="shared" si="12"/>
        <v>41.42</v>
      </c>
      <c r="D73" s="13">
        <v>0</v>
      </c>
      <c r="E73" s="15">
        <v>0</v>
      </c>
      <c r="F73" s="16">
        <f t="shared" si="13"/>
        <v>15201.140000000001</v>
      </c>
      <c r="G73" s="17">
        <f t="shared" si="15"/>
        <v>0</v>
      </c>
      <c r="H73" s="14">
        <f t="shared" si="14"/>
        <v>0</v>
      </c>
      <c r="I73" s="23" t="e">
        <f>'[1]Mar 12 - 21'!B66</f>
        <v>#REF!</v>
      </c>
      <c r="J73" s="14">
        <f>'[2]Mar 12 - 21'!B67</f>
        <v>5182.1060403999991</v>
      </c>
      <c r="K73" s="17">
        <v>0</v>
      </c>
      <c r="L73" s="18">
        <v>0</v>
      </c>
      <c r="M73" s="19">
        <f t="shared" si="16"/>
        <v>20383.246040400001</v>
      </c>
      <c r="N73" s="13"/>
      <c r="O73" s="23">
        <f>'[2]Mar 12 - 21'!K64</f>
        <v>509.82</v>
      </c>
      <c r="P73" s="20">
        <f t="shared" si="17"/>
        <v>0</v>
      </c>
      <c r="Q73" s="20">
        <f t="shared" si="18"/>
        <v>0</v>
      </c>
      <c r="R73" s="21" t="s">
        <v>16</v>
      </c>
      <c r="S73" s="22" t="e">
        <f t="shared" si="19"/>
        <v>#REF!</v>
      </c>
    </row>
    <row r="74" spans="1:19" x14ac:dyDescent="0.3">
      <c r="A74" s="490">
        <v>43903</v>
      </c>
      <c r="B74" s="311">
        <f t="shared" si="11"/>
        <v>367</v>
      </c>
      <c r="C74" s="14">
        <f t="shared" si="12"/>
        <v>41.42</v>
      </c>
      <c r="D74" s="13">
        <v>0</v>
      </c>
      <c r="E74" s="15">
        <v>0</v>
      </c>
      <c r="F74" s="16">
        <f t="shared" si="13"/>
        <v>15201.140000000001</v>
      </c>
      <c r="G74" s="17">
        <f t="shared" si="15"/>
        <v>0</v>
      </c>
      <c r="H74" s="14">
        <f t="shared" si="14"/>
        <v>0</v>
      </c>
      <c r="I74" s="23" t="e">
        <f>'[1]Mar 13 - 21'!B66</f>
        <v>#REF!</v>
      </c>
      <c r="J74" s="14">
        <f>'[2]Mar 13 - 21'!B67</f>
        <v>3085.6080832000002</v>
      </c>
      <c r="K74" s="17">
        <v>0</v>
      </c>
      <c r="L74" s="18">
        <v>0</v>
      </c>
      <c r="M74" s="19">
        <f t="shared" si="16"/>
        <v>18286.7480832</v>
      </c>
      <c r="N74" s="13"/>
      <c r="O74" s="23">
        <f>'[2]Mar 13 - 21'!K64</f>
        <v>502.53999999999985</v>
      </c>
      <c r="P74" s="20">
        <f t="shared" si="17"/>
        <v>0</v>
      </c>
      <c r="Q74" s="20">
        <f t="shared" si="18"/>
        <v>0</v>
      </c>
      <c r="R74" s="21" t="s">
        <v>16</v>
      </c>
      <c r="S74" s="22" t="e">
        <f t="shared" si="19"/>
        <v>#REF!</v>
      </c>
    </row>
    <row r="75" spans="1:19" x14ac:dyDescent="0.3">
      <c r="A75" s="490">
        <v>43904</v>
      </c>
      <c r="B75" s="311">
        <v>351</v>
      </c>
      <c r="C75" s="14">
        <f t="shared" si="12"/>
        <v>41.42</v>
      </c>
      <c r="D75" s="13">
        <v>0</v>
      </c>
      <c r="E75" s="15">
        <v>0</v>
      </c>
      <c r="F75" s="16">
        <f t="shared" si="13"/>
        <v>14538.42</v>
      </c>
      <c r="G75" s="17">
        <f t="shared" si="15"/>
        <v>0</v>
      </c>
      <c r="H75" s="14">
        <f t="shared" si="14"/>
        <v>0</v>
      </c>
      <c r="I75" s="23" t="e">
        <f>'[1]Mar 14 - 21'!B66</f>
        <v>#REF!</v>
      </c>
      <c r="J75" s="14">
        <f>'[2]Mar 14 - 21'!B67</f>
        <v>1482.8716605999994</v>
      </c>
      <c r="K75" s="17">
        <v>0</v>
      </c>
      <c r="L75" s="18">
        <v>0</v>
      </c>
      <c r="M75" s="19">
        <f t="shared" si="16"/>
        <v>16021.2916606</v>
      </c>
      <c r="N75" s="13"/>
      <c r="O75" s="23">
        <f>'[2]Mar 14 - 21'!K64</f>
        <v>429.5</v>
      </c>
      <c r="P75" s="20">
        <f t="shared" si="17"/>
        <v>0</v>
      </c>
      <c r="Q75" s="20">
        <f t="shared" si="18"/>
        <v>0</v>
      </c>
      <c r="R75" s="21" t="s">
        <v>16</v>
      </c>
      <c r="S75" s="22" t="e">
        <f t="shared" si="19"/>
        <v>#REF!</v>
      </c>
    </row>
    <row r="76" spans="1:19" x14ac:dyDescent="0.3">
      <c r="A76" s="490">
        <v>43905</v>
      </c>
      <c r="B76" s="311">
        <f t="shared" si="11"/>
        <v>367</v>
      </c>
      <c r="C76" s="14">
        <f t="shared" si="12"/>
        <v>41.42</v>
      </c>
      <c r="D76" s="13">
        <v>0</v>
      </c>
      <c r="E76" s="15">
        <v>0</v>
      </c>
      <c r="F76" s="16">
        <f t="shared" si="13"/>
        <v>15201.140000000001</v>
      </c>
      <c r="G76" s="17">
        <f t="shared" si="15"/>
        <v>0</v>
      </c>
      <c r="H76" s="14">
        <f t="shared" si="14"/>
        <v>0</v>
      </c>
      <c r="I76" s="23" t="e">
        <f>'[1]Mar 15 - 21'!B66</f>
        <v>#REF!</v>
      </c>
      <c r="J76" s="14">
        <f>'[2]Mar 15 - 21'!B67</f>
        <v>1201.2890192999998</v>
      </c>
      <c r="K76" s="17">
        <v>0</v>
      </c>
      <c r="L76" s="18">
        <v>0</v>
      </c>
      <c r="M76" s="19">
        <f t="shared" si="16"/>
        <v>16402.429019300002</v>
      </c>
      <c r="N76" s="13"/>
      <c r="O76" s="23">
        <f>'[2]Mar 15 - 21'!K64</f>
        <v>395.42999999999995</v>
      </c>
      <c r="P76" s="20">
        <f t="shared" si="17"/>
        <v>0</v>
      </c>
      <c r="Q76" s="20">
        <f t="shared" si="18"/>
        <v>0</v>
      </c>
      <c r="R76" s="21" t="s">
        <v>16</v>
      </c>
      <c r="S76" s="22" t="e">
        <f t="shared" si="19"/>
        <v>#REF!</v>
      </c>
    </row>
    <row r="77" spans="1:19" x14ac:dyDescent="0.3">
      <c r="A77" s="490">
        <v>43906</v>
      </c>
      <c r="B77" s="311">
        <f t="shared" si="11"/>
        <v>367</v>
      </c>
      <c r="C77" s="14">
        <f t="shared" si="12"/>
        <v>41.42</v>
      </c>
      <c r="D77" s="13">
        <v>0</v>
      </c>
      <c r="E77" s="15">
        <v>0</v>
      </c>
      <c r="F77" s="16">
        <f t="shared" si="13"/>
        <v>15201.140000000001</v>
      </c>
      <c r="G77" s="17">
        <f t="shared" si="15"/>
        <v>0</v>
      </c>
      <c r="H77" s="14">
        <f t="shared" si="14"/>
        <v>0</v>
      </c>
      <c r="I77" s="23" t="e">
        <f>'[1]Mar 16 - 21'!B66</f>
        <v>#REF!</v>
      </c>
      <c r="J77" s="14">
        <f>'[2]Mar 16 - 21'!B67</f>
        <v>1096.9585063999998</v>
      </c>
      <c r="K77" s="17">
        <v>0</v>
      </c>
      <c r="L77" s="18">
        <v>0</v>
      </c>
      <c r="M77" s="19">
        <f t="shared" si="16"/>
        <v>16298.098506400001</v>
      </c>
      <c r="N77" s="13"/>
      <c r="O77" s="23">
        <f>'[2]Mar 16 - 21'!K64</f>
        <v>396.50000000000006</v>
      </c>
      <c r="P77" s="20">
        <f t="shared" si="17"/>
        <v>0</v>
      </c>
      <c r="Q77" s="20">
        <f t="shared" si="18"/>
        <v>0</v>
      </c>
      <c r="R77" s="21" t="s">
        <v>16</v>
      </c>
      <c r="S77" s="22" t="e">
        <f t="shared" si="19"/>
        <v>#REF!</v>
      </c>
    </row>
    <row r="78" spans="1:19" x14ac:dyDescent="0.3">
      <c r="A78" s="490">
        <v>43907</v>
      </c>
      <c r="B78" s="311">
        <f t="shared" si="11"/>
        <v>367</v>
      </c>
      <c r="C78" s="14">
        <f t="shared" si="12"/>
        <v>41.42</v>
      </c>
      <c r="D78" s="13">
        <v>0</v>
      </c>
      <c r="E78" s="15">
        <v>0</v>
      </c>
      <c r="F78" s="16">
        <f t="shared" si="13"/>
        <v>15201.140000000001</v>
      </c>
      <c r="G78" s="17">
        <f t="shared" si="15"/>
        <v>0</v>
      </c>
      <c r="H78" s="14">
        <f t="shared" si="14"/>
        <v>0</v>
      </c>
      <c r="I78" s="23" t="e">
        <f>'[1]Mar 17 - 21'!B66</f>
        <v>#REF!</v>
      </c>
      <c r="J78" s="14">
        <f>'[2]Mar 17 - 21'!B67</f>
        <v>1612.4955775000001</v>
      </c>
      <c r="K78" s="17">
        <v>0</v>
      </c>
      <c r="L78" s="18">
        <v>0</v>
      </c>
      <c r="M78" s="19">
        <f t="shared" si="16"/>
        <v>16813.635577500001</v>
      </c>
      <c r="N78" s="13"/>
      <c r="O78" s="23">
        <f>'[2]Mar 17 - 21'!K64</f>
        <v>405.57000000000011</v>
      </c>
      <c r="P78" s="20">
        <f t="shared" si="17"/>
        <v>0</v>
      </c>
      <c r="Q78" s="20">
        <f t="shared" si="18"/>
        <v>0</v>
      </c>
      <c r="R78" s="21" t="s">
        <v>16</v>
      </c>
      <c r="S78" s="22" t="e">
        <f t="shared" si="19"/>
        <v>#REF!</v>
      </c>
    </row>
    <row r="79" spans="1:19" x14ac:dyDescent="0.3">
      <c r="A79" s="490">
        <v>43908</v>
      </c>
      <c r="B79" s="311">
        <f t="shared" si="11"/>
        <v>367</v>
      </c>
      <c r="C79" s="14">
        <f t="shared" si="12"/>
        <v>41.42</v>
      </c>
      <c r="D79" s="13">
        <v>0</v>
      </c>
      <c r="E79" s="15">
        <v>0</v>
      </c>
      <c r="F79" s="16">
        <f t="shared" si="13"/>
        <v>15201.140000000001</v>
      </c>
      <c r="G79" s="17">
        <f t="shared" si="15"/>
        <v>0</v>
      </c>
      <c r="H79" s="14">
        <f t="shared" si="14"/>
        <v>0</v>
      </c>
      <c r="I79" s="23" t="e">
        <f>'[1]Mar 18 - 21'!B66</f>
        <v>#REF!</v>
      </c>
      <c r="J79" s="14">
        <f>'[2]Mar 18 - 21'!B67</f>
        <v>1529.3221856999996</v>
      </c>
      <c r="K79" s="17">
        <v>0</v>
      </c>
      <c r="L79" s="18">
        <v>0</v>
      </c>
      <c r="M79" s="19">
        <f t="shared" si="16"/>
        <v>16730.462185700002</v>
      </c>
      <c r="N79" s="13"/>
      <c r="O79" s="23">
        <f>'[2]Mar 18 - 21'!K64</f>
        <v>404.50000000000006</v>
      </c>
      <c r="P79" s="20">
        <f t="shared" si="17"/>
        <v>0</v>
      </c>
      <c r="Q79" s="20">
        <f t="shared" si="18"/>
        <v>0</v>
      </c>
      <c r="R79" s="21" t="s">
        <v>16</v>
      </c>
      <c r="S79" s="22" t="e">
        <f t="shared" si="19"/>
        <v>#REF!</v>
      </c>
    </row>
    <row r="80" spans="1:19" x14ac:dyDescent="0.3">
      <c r="A80" s="490">
        <v>43909</v>
      </c>
      <c r="B80" s="311">
        <f t="shared" si="11"/>
        <v>367</v>
      </c>
      <c r="C80" s="14">
        <f t="shared" si="12"/>
        <v>41.42</v>
      </c>
      <c r="D80" s="13">
        <v>0</v>
      </c>
      <c r="E80" s="15">
        <v>0</v>
      </c>
      <c r="F80" s="16">
        <f t="shared" si="13"/>
        <v>15201.140000000001</v>
      </c>
      <c r="G80" s="17">
        <f t="shared" si="15"/>
        <v>0</v>
      </c>
      <c r="H80" s="14">
        <f t="shared" si="14"/>
        <v>0</v>
      </c>
      <c r="I80" s="23" t="e">
        <f>'[1]Mar 19 - 21'!B66</f>
        <v>#REF!</v>
      </c>
      <c r="J80" s="14">
        <f>'[2]Mar 19 - 21'!B67</f>
        <v>1970.9740923000002</v>
      </c>
      <c r="K80" s="17">
        <v>0</v>
      </c>
      <c r="L80" s="18">
        <v>0</v>
      </c>
      <c r="M80" s="19">
        <f t="shared" si="16"/>
        <v>17172.114092300002</v>
      </c>
      <c r="N80" s="13"/>
      <c r="O80" s="23">
        <f>'[2]Mar 19 - 21'!K64</f>
        <v>425.99000000000007</v>
      </c>
      <c r="P80" s="20">
        <f t="shared" si="17"/>
        <v>0</v>
      </c>
      <c r="Q80" s="20">
        <f t="shared" si="18"/>
        <v>0</v>
      </c>
      <c r="R80" s="21" t="s">
        <v>16</v>
      </c>
      <c r="S80" s="22" t="e">
        <f t="shared" si="19"/>
        <v>#REF!</v>
      </c>
    </row>
    <row r="81" spans="1:19" x14ac:dyDescent="0.3">
      <c r="A81" s="490">
        <v>43910</v>
      </c>
      <c r="B81" s="311">
        <f t="shared" si="11"/>
        <v>367</v>
      </c>
      <c r="C81" s="14">
        <f t="shared" si="12"/>
        <v>41.42</v>
      </c>
      <c r="D81" s="13">
        <v>0</v>
      </c>
      <c r="E81" s="15">
        <v>0</v>
      </c>
      <c r="F81" s="16">
        <f t="shared" si="13"/>
        <v>15201.140000000001</v>
      </c>
      <c r="G81" s="17">
        <f t="shared" si="15"/>
        <v>0</v>
      </c>
      <c r="H81" s="14">
        <f t="shared" si="14"/>
        <v>0</v>
      </c>
      <c r="I81" s="23" t="e">
        <f>'[1]Mar 20 - 21'!B66</f>
        <v>#REF!</v>
      </c>
      <c r="J81" s="14">
        <f>'[2]Mar 20 - 21'!B67</f>
        <v>1078.8878747000001</v>
      </c>
      <c r="K81" s="17">
        <v>0</v>
      </c>
      <c r="L81" s="18">
        <v>0</v>
      </c>
      <c r="M81" s="19">
        <f t="shared" si="16"/>
        <v>16280.027874700001</v>
      </c>
      <c r="N81" s="13"/>
      <c r="O81" s="23">
        <f>'[2]Mar 20 - 21'!K64</f>
        <v>417.94000000000005</v>
      </c>
      <c r="P81" s="20">
        <f t="shared" si="17"/>
        <v>0</v>
      </c>
      <c r="Q81" s="20">
        <f t="shared" si="18"/>
        <v>0</v>
      </c>
      <c r="R81" s="21" t="s">
        <v>16</v>
      </c>
      <c r="S81" s="22" t="e">
        <f t="shared" si="19"/>
        <v>#REF!</v>
      </c>
    </row>
    <row r="82" spans="1:19" x14ac:dyDescent="0.3">
      <c r="A82" s="490">
        <v>43911</v>
      </c>
      <c r="B82" s="311">
        <f t="shared" si="11"/>
        <v>367</v>
      </c>
      <c r="C82" s="14">
        <f t="shared" si="12"/>
        <v>41.42</v>
      </c>
      <c r="D82" s="13">
        <v>0</v>
      </c>
      <c r="E82" s="15">
        <v>0</v>
      </c>
      <c r="F82" s="16">
        <f t="shared" si="13"/>
        <v>15201.140000000001</v>
      </c>
      <c r="G82" s="17">
        <f t="shared" si="15"/>
        <v>0</v>
      </c>
      <c r="H82" s="14">
        <f t="shared" si="14"/>
        <v>0</v>
      </c>
      <c r="I82" s="23" t="e">
        <f>'[1]Mar 21 - 21'!B66</f>
        <v>#REF!</v>
      </c>
      <c r="J82" s="14">
        <f>'[2]Mar 21 - 21'!B67</f>
        <v>682.08074439999984</v>
      </c>
      <c r="K82" s="17">
        <v>0</v>
      </c>
      <c r="L82" s="18">
        <v>0</v>
      </c>
      <c r="M82" s="19">
        <f t="shared" si="16"/>
        <v>15883.220744400001</v>
      </c>
      <c r="N82" s="13"/>
      <c r="O82" s="23">
        <f>'[2]Mar 21 - 21'!K64</f>
        <v>410.26000000000005</v>
      </c>
      <c r="P82" s="20">
        <f t="shared" si="17"/>
        <v>0</v>
      </c>
      <c r="Q82" s="20">
        <f t="shared" si="18"/>
        <v>0</v>
      </c>
      <c r="R82" s="21" t="s">
        <v>16</v>
      </c>
      <c r="S82" s="22" t="e">
        <f t="shared" si="19"/>
        <v>#REF!</v>
      </c>
    </row>
    <row r="83" spans="1:19" x14ac:dyDescent="0.3">
      <c r="A83" s="490">
        <v>43912</v>
      </c>
      <c r="B83" s="311">
        <f t="shared" si="11"/>
        <v>367</v>
      </c>
      <c r="C83" s="14">
        <f t="shared" si="12"/>
        <v>41.42</v>
      </c>
      <c r="D83" s="13">
        <v>0</v>
      </c>
      <c r="E83" s="15">
        <v>0</v>
      </c>
      <c r="F83" s="16">
        <f t="shared" si="13"/>
        <v>15201.140000000001</v>
      </c>
      <c r="G83" s="17">
        <f t="shared" si="15"/>
        <v>0</v>
      </c>
      <c r="H83" s="14">
        <f t="shared" si="14"/>
        <v>0</v>
      </c>
      <c r="I83" s="23" t="e">
        <f>'[1]Mar 22 - 21'!B66</f>
        <v>#REF!</v>
      </c>
      <c r="J83" s="14">
        <f>'[2]Mar 22 - 21'!B67</f>
        <v>1024.9833180000001</v>
      </c>
      <c r="K83" s="17">
        <v>0</v>
      </c>
      <c r="L83" s="18">
        <v>0</v>
      </c>
      <c r="M83" s="19">
        <f t="shared" si="16"/>
        <v>16226.123318000002</v>
      </c>
      <c r="N83" s="13"/>
      <c r="O83" s="23">
        <f>'[2]Mar 22 - 21'!K64</f>
        <v>409.60000000000008</v>
      </c>
      <c r="P83" s="20">
        <f t="shared" si="17"/>
        <v>0</v>
      </c>
      <c r="Q83" s="20">
        <f t="shared" si="18"/>
        <v>0</v>
      </c>
      <c r="R83" s="21" t="s">
        <v>16</v>
      </c>
      <c r="S83" s="22" t="e">
        <f t="shared" si="19"/>
        <v>#REF!</v>
      </c>
    </row>
    <row r="84" spans="1:19" x14ac:dyDescent="0.3">
      <c r="A84" s="490">
        <v>43913</v>
      </c>
      <c r="B84" s="311">
        <f t="shared" si="11"/>
        <v>367</v>
      </c>
      <c r="C84" s="14">
        <f t="shared" si="12"/>
        <v>41.42</v>
      </c>
      <c r="D84" s="13">
        <v>0</v>
      </c>
      <c r="E84" s="15">
        <v>0</v>
      </c>
      <c r="F84" s="16">
        <f t="shared" si="13"/>
        <v>15201.140000000001</v>
      </c>
      <c r="G84" s="17">
        <f t="shared" si="15"/>
        <v>0</v>
      </c>
      <c r="H84" s="14">
        <f t="shared" si="14"/>
        <v>0</v>
      </c>
      <c r="I84" s="23" t="e">
        <f>'[1]Mar 23 - 21'!B66</f>
        <v>#REF!</v>
      </c>
      <c r="J84" s="14">
        <f>'[2]Mar 23 - 21'!B67</f>
        <v>1357.4378255000001</v>
      </c>
      <c r="K84" s="17">
        <v>0</v>
      </c>
      <c r="L84" s="18">
        <v>0</v>
      </c>
      <c r="M84" s="19">
        <f t="shared" si="16"/>
        <v>16558.5778255</v>
      </c>
      <c r="N84" s="13"/>
      <c r="O84" s="23">
        <f>'[2]Mar 23 - 21'!K64</f>
        <v>425.8</v>
      </c>
      <c r="P84" s="20">
        <f t="shared" si="17"/>
        <v>0</v>
      </c>
      <c r="Q84" s="20">
        <f t="shared" si="18"/>
        <v>0</v>
      </c>
      <c r="R84" s="21" t="s">
        <v>16</v>
      </c>
      <c r="S84" s="22" t="e">
        <f t="shared" si="19"/>
        <v>#REF!</v>
      </c>
    </row>
    <row r="85" spans="1:19" x14ac:dyDescent="0.3">
      <c r="A85" s="490">
        <v>43914</v>
      </c>
      <c r="B85" s="311">
        <f t="shared" si="11"/>
        <v>367</v>
      </c>
      <c r="C85" s="14">
        <f t="shared" si="12"/>
        <v>41.42</v>
      </c>
      <c r="D85" s="13">
        <v>0</v>
      </c>
      <c r="E85" s="15">
        <v>0</v>
      </c>
      <c r="F85" s="16">
        <f t="shared" si="13"/>
        <v>15201.140000000001</v>
      </c>
      <c r="G85" s="17">
        <f t="shared" si="15"/>
        <v>0</v>
      </c>
      <c r="H85" s="14">
        <f t="shared" si="14"/>
        <v>0</v>
      </c>
      <c r="I85" s="23" t="e">
        <f>'[1]Mar 24 - 21'!B66</f>
        <v>#REF!</v>
      </c>
      <c r="J85" s="14">
        <f>'[2]Mar 24 - 21'!B67</f>
        <v>1054.0152401</v>
      </c>
      <c r="K85" s="17">
        <v>0</v>
      </c>
      <c r="L85" s="18">
        <v>0</v>
      </c>
      <c r="M85" s="19">
        <f t="shared" si="16"/>
        <v>16255.155240100001</v>
      </c>
      <c r="N85" s="13"/>
      <c r="O85" s="23">
        <f>'[2]Mar 24 - 21'!K64</f>
        <v>396.42</v>
      </c>
      <c r="P85" s="20">
        <f t="shared" si="17"/>
        <v>0</v>
      </c>
      <c r="Q85" s="20">
        <f t="shared" si="18"/>
        <v>0</v>
      </c>
      <c r="R85" s="21" t="s">
        <v>16</v>
      </c>
      <c r="S85" s="22" t="e">
        <f t="shared" si="19"/>
        <v>#REF!</v>
      </c>
    </row>
    <row r="86" spans="1:19" x14ac:dyDescent="0.3">
      <c r="A86" s="490">
        <v>43915</v>
      </c>
      <c r="B86" s="311">
        <f t="shared" si="11"/>
        <v>367</v>
      </c>
      <c r="C86" s="14">
        <f t="shared" si="12"/>
        <v>41.42</v>
      </c>
      <c r="D86" s="13">
        <v>0</v>
      </c>
      <c r="E86" s="15">
        <v>0</v>
      </c>
      <c r="F86" s="16">
        <f t="shared" si="13"/>
        <v>15201.140000000001</v>
      </c>
      <c r="G86" s="17">
        <f t="shared" si="15"/>
        <v>0</v>
      </c>
      <c r="H86" s="14">
        <f t="shared" si="14"/>
        <v>0</v>
      </c>
      <c r="I86" s="23" t="e">
        <f>'[1]Mar 25 - 21'!B66</f>
        <v>#REF!</v>
      </c>
      <c r="J86" s="14">
        <f>'[2]Mar 25 - 21'!B67</f>
        <v>2367.5553519999999</v>
      </c>
      <c r="K86" s="17">
        <v>0</v>
      </c>
      <c r="L86" s="18">
        <v>0</v>
      </c>
      <c r="M86" s="19">
        <f t="shared" si="16"/>
        <v>17568.695352000002</v>
      </c>
      <c r="N86" s="13"/>
      <c r="O86" s="23">
        <f>'[2]Mar 25 - 21'!K64</f>
        <v>443.38000000000005</v>
      </c>
      <c r="P86" s="20">
        <f t="shared" si="17"/>
        <v>0</v>
      </c>
      <c r="Q86" s="20">
        <f t="shared" si="18"/>
        <v>0</v>
      </c>
      <c r="R86" s="21" t="s">
        <v>16</v>
      </c>
      <c r="S86" s="22" t="e">
        <f t="shared" si="19"/>
        <v>#REF!</v>
      </c>
    </row>
    <row r="87" spans="1:19" x14ac:dyDescent="0.3">
      <c r="A87" s="490">
        <v>43916</v>
      </c>
      <c r="B87" s="311">
        <f t="shared" si="11"/>
        <v>367</v>
      </c>
      <c r="C87" s="14">
        <f t="shared" si="12"/>
        <v>41.42</v>
      </c>
      <c r="D87" s="13">
        <v>0</v>
      </c>
      <c r="E87" s="15">
        <v>0</v>
      </c>
      <c r="F87" s="16">
        <f t="shared" si="13"/>
        <v>15201.140000000001</v>
      </c>
      <c r="G87" s="17">
        <f t="shared" si="15"/>
        <v>0</v>
      </c>
      <c r="H87" s="14">
        <f t="shared" si="14"/>
        <v>0</v>
      </c>
      <c r="I87" s="23" t="e">
        <f>'[1]Mar 26 - 21'!B66</f>
        <v>#REF!</v>
      </c>
      <c r="J87" s="14">
        <f>'[2]Mar 26 - 21'!B67</f>
        <v>1912.2566378999995</v>
      </c>
      <c r="K87" s="17">
        <v>0</v>
      </c>
      <c r="L87" s="18">
        <v>0</v>
      </c>
      <c r="M87" s="19">
        <f t="shared" si="16"/>
        <v>17113.396637900001</v>
      </c>
      <c r="N87" s="13"/>
      <c r="O87" s="23">
        <f>'[2]Mar 26 - 21'!K64</f>
        <v>420.78000000000003</v>
      </c>
      <c r="P87" s="20">
        <f t="shared" si="17"/>
        <v>0</v>
      </c>
      <c r="Q87" s="20">
        <f t="shared" si="18"/>
        <v>0</v>
      </c>
      <c r="R87" s="21" t="s">
        <v>16</v>
      </c>
      <c r="S87" s="22" t="e">
        <f t="shared" si="19"/>
        <v>#REF!</v>
      </c>
    </row>
    <row r="88" spans="1:19" x14ac:dyDescent="0.3">
      <c r="A88" s="490">
        <v>43917</v>
      </c>
      <c r="B88" s="311">
        <f t="shared" si="11"/>
        <v>367</v>
      </c>
      <c r="C88" s="14">
        <f t="shared" si="12"/>
        <v>41.42</v>
      </c>
      <c r="D88" s="13">
        <v>0</v>
      </c>
      <c r="E88" s="15">
        <v>0</v>
      </c>
      <c r="F88" s="16">
        <f t="shared" si="13"/>
        <v>15201.140000000001</v>
      </c>
      <c r="G88" s="17">
        <f t="shared" si="15"/>
        <v>0</v>
      </c>
      <c r="H88" s="14">
        <f t="shared" si="14"/>
        <v>0</v>
      </c>
      <c r="I88" s="23" t="e">
        <f>'[1]Mar 27 - 21'!B66</f>
        <v>#REF!</v>
      </c>
      <c r="J88" s="14">
        <f>'[2]Mar 27 - 21'!B67</f>
        <v>1647.7673351999997</v>
      </c>
      <c r="K88" s="17">
        <v>0</v>
      </c>
      <c r="L88" s="18">
        <v>0</v>
      </c>
      <c r="M88" s="19">
        <f t="shared" si="16"/>
        <v>16848.907335200001</v>
      </c>
      <c r="N88" s="13"/>
      <c r="O88" s="23">
        <f>'[2]Mar 27 - 21'!K64</f>
        <v>421.75000000000011</v>
      </c>
      <c r="P88" s="20">
        <f t="shared" si="17"/>
        <v>0</v>
      </c>
      <c r="Q88" s="20">
        <f t="shared" si="18"/>
        <v>0</v>
      </c>
      <c r="R88" s="21" t="s">
        <v>16</v>
      </c>
      <c r="S88" s="22" t="e">
        <f t="shared" si="19"/>
        <v>#REF!</v>
      </c>
    </row>
    <row r="89" spans="1:19" x14ac:dyDescent="0.3">
      <c r="A89" s="490">
        <v>43918</v>
      </c>
      <c r="B89" s="311">
        <f t="shared" si="11"/>
        <v>367</v>
      </c>
      <c r="C89" s="14">
        <f t="shared" si="12"/>
        <v>41.42</v>
      </c>
      <c r="D89" s="13">
        <v>0</v>
      </c>
      <c r="E89" s="15">
        <v>0</v>
      </c>
      <c r="F89" s="16">
        <f t="shared" si="13"/>
        <v>15201.140000000001</v>
      </c>
      <c r="G89" s="17">
        <f t="shared" si="15"/>
        <v>0</v>
      </c>
      <c r="H89" s="14">
        <f t="shared" si="14"/>
        <v>0</v>
      </c>
      <c r="I89" s="23" t="e">
        <f>'[1]Mar 28 - 21'!B66</f>
        <v>#REF!</v>
      </c>
      <c r="J89" s="14">
        <f>'[2]Mar 28 - 21'!B67</f>
        <v>619.55092779999995</v>
      </c>
      <c r="K89" s="17">
        <v>0</v>
      </c>
      <c r="L89" s="18">
        <v>0</v>
      </c>
      <c r="M89" s="19">
        <f t="shared" si="16"/>
        <v>15820.690927800002</v>
      </c>
      <c r="N89" s="13"/>
      <c r="O89" s="23">
        <f>'[2]Mar 28 - 21'!K64</f>
        <v>390.11999999999995</v>
      </c>
      <c r="P89" s="20">
        <f t="shared" si="17"/>
        <v>0</v>
      </c>
      <c r="Q89" s="20">
        <f t="shared" si="18"/>
        <v>0</v>
      </c>
      <c r="R89" s="21" t="s">
        <v>16</v>
      </c>
      <c r="S89" s="22" t="e">
        <f t="shared" si="19"/>
        <v>#REF!</v>
      </c>
    </row>
    <row r="90" spans="1:19" x14ac:dyDescent="0.3">
      <c r="A90" s="490">
        <v>43919</v>
      </c>
      <c r="B90" s="311">
        <f t="shared" si="11"/>
        <v>367</v>
      </c>
      <c r="C90" s="14">
        <f t="shared" si="12"/>
        <v>41.42</v>
      </c>
      <c r="D90" s="13">
        <v>0</v>
      </c>
      <c r="E90" s="15">
        <v>0</v>
      </c>
      <c r="F90" s="16">
        <f t="shared" si="13"/>
        <v>15201.140000000001</v>
      </c>
      <c r="G90" s="17">
        <f t="shared" si="15"/>
        <v>0</v>
      </c>
      <c r="H90" s="14">
        <f t="shared" si="14"/>
        <v>0</v>
      </c>
      <c r="I90" s="23" t="e">
        <f>'[1]Mar 29 - 21'!B66</f>
        <v>#REF!</v>
      </c>
      <c r="J90" s="14">
        <f>'[2]Mar 29 - 21'!B67</f>
        <v>466.07979219999987</v>
      </c>
      <c r="K90" s="17">
        <v>0</v>
      </c>
      <c r="L90" s="18">
        <v>0</v>
      </c>
      <c r="M90" s="19">
        <f t="shared" si="16"/>
        <v>15667.219792200001</v>
      </c>
      <c r="N90" s="13"/>
      <c r="O90" s="23">
        <f>'[2]Mar 29 - 21'!K64</f>
        <v>369.03999999999996</v>
      </c>
      <c r="P90" s="20">
        <f t="shared" si="17"/>
        <v>0</v>
      </c>
      <c r="Q90" s="20">
        <f t="shared" si="18"/>
        <v>0</v>
      </c>
      <c r="R90" s="21" t="s">
        <v>16</v>
      </c>
      <c r="S90" s="22" t="e">
        <f t="shared" si="19"/>
        <v>#REF!</v>
      </c>
    </row>
    <row r="91" spans="1:19" x14ac:dyDescent="0.3">
      <c r="A91" s="490">
        <v>43920</v>
      </c>
      <c r="B91" s="311">
        <f t="shared" si="11"/>
        <v>367</v>
      </c>
      <c r="C91" s="14">
        <f t="shared" si="12"/>
        <v>41.42</v>
      </c>
      <c r="D91" s="13">
        <v>0</v>
      </c>
      <c r="E91" s="15">
        <v>0</v>
      </c>
      <c r="F91" s="16">
        <f t="shared" si="13"/>
        <v>15201.140000000001</v>
      </c>
      <c r="G91" s="17">
        <f t="shared" si="15"/>
        <v>0</v>
      </c>
      <c r="H91" s="14">
        <f t="shared" si="14"/>
        <v>0</v>
      </c>
      <c r="I91" s="23" t="e">
        <f>'[1]Mar 30 - 21'!B66</f>
        <v>#REF!</v>
      </c>
      <c r="J91" s="14">
        <f>'[2]Mar 30 - 21'!B67</f>
        <v>374.68993339999992</v>
      </c>
      <c r="K91" s="17">
        <v>0</v>
      </c>
      <c r="L91" s="18">
        <v>0</v>
      </c>
      <c r="M91" s="19">
        <f t="shared" si="16"/>
        <v>15575.8299334</v>
      </c>
      <c r="N91" s="13"/>
      <c r="O91" s="23">
        <f>'[2]Mar 30 - 21'!K64</f>
        <v>364.53999999999996</v>
      </c>
      <c r="P91" s="20">
        <f t="shared" si="17"/>
        <v>0</v>
      </c>
      <c r="Q91" s="20">
        <f t="shared" si="18"/>
        <v>0</v>
      </c>
      <c r="R91" s="21" t="s">
        <v>16</v>
      </c>
      <c r="S91" s="22" t="e">
        <f t="shared" si="19"/>
        <v>#REF!</v>
      </c>
    </row>
    <row r="92" spans="1:19" ht="15" thickBot="1" x14ac:dyDescent="0.35">
      <c r="A92" s="491">
        <v>43921</v>
      </c>
      <c r="B92" s="312">
        <f t="shared" si="11"/>
        <v>367</v>
      </c>
      <c r="C92" s="313">
        <f t="shared" si="12"/>
        <v>41.42</v>
      </c>
      <c r="D92" s="314">
        <v>0</v>
      </c>
      <c r="E92" s="315">
        <v>0</v>
      </c>
      <c r="F92" s="316">
        <f t="shared" si="13"/>
        <v>15201.140000000001</v>
      </c>
      <c r="G92" s="317">
        <f t="shared" si="15"/>
        <v>0</v>
      </c>
      <c r="H92" s="313">
        <f t="shared" si="14"/>
        <v>0</v>
      </c>
      <c r="I92" s="323" t="e">
        <f>'[1]Mar 31 - 21'!B66</f>
        <v>#REF!</v>
      </c>
      <c r="J92" s="313">
        <f>'[2]Mar 31 - 21'!B67</f>
        <v>425.67238819999989</v>
      </c>
      <c r="K92" s="317">
        <v>0</v>
      </c>
      <c r="L92" s="318">
        <v>0</v>
      </c>
      <c r="M92" s="319">
        <f t="shared" si="16"/>
        <v>15626.812388200002</v>
      </c>
      <c r="N92" s="314"/>
      <c r="O92" s="323">
        <f>'[2]Mar 31 - 21'!K64</f>
        <v>350.23999999999995</v>
      </c>
      <c r="P92" s="320">
        <f t="shared" si="17"/>
        <v>0</v>
      </c>
      <c r="Q92" s="320">
        <f t="shared" si="18"/>
        <v>0</v>
      </c>
      <c r="R92" s="321" t="s">
        <v>16</v>
      </c>
      <c r="S92" s="322" t="e">
        <f t="shared" si="19"/>
        <v>#REF!</v>
      </c>
    </row>
    <row r="93" spans="1:19" x14ac:dyDescent="0.3">
      <c r="A93" s="490">
        <v>43922</v>
      </c>
      <c r="B93" s="311">
        <f>'[1]scheduling volumes &amp; prices'!AC23</f>
        <v>315</v>
      </c>
      <c r="C93" s="14">
        <f t="shared" si="12"/>
        <v>41.42</v>
      </c>
      <c r="D93" s="13">
        <v>0</v>
      </c>
      <c r="E93" s="15">
        <v>0</v>
      </c>
      <c r="F93" s="16">
        <f t="shared" si="13"/>
        <v>13047.300000000001</v>
      </c>
      <c r="G93" s="17">
        <f t="shared" si="15"/>
        <v>0</v>
      </c>
      <c r="H93" s="14">
        <f t="shared" si="14"/>
        <v>0</v>
      </c>
      <c r="I93" s="23" t="e">
        <f>'[1]Apr 1 - 21'!B66</f>
        <v>#REF!</v>
      </c>
      <c r="J93" s="14">
        <f>'[2]Apr 1 - 21'!B67</f>
        <v>1220.1790713999997</v>
      </c>
      <c r="K93" s="17">
        <v>0</v>
      </c>
      <c r="L93" s="18">
        <v>0</v>
      </c>
      <c r="M93" s="19">
        <f t="shared" si="16"/>
        <v>14267.479071400001</v>
      </c>
      <c r="N93" s="13"/>
      <c r="O93" s="23">
        <f>'[2]Apr 1 - 21'!K64</f>
        <v>342.43999999999994</v>
      </c>
      <c r="P93" s="20">
        <f t="shared" si="17"/>
        <v>0</v>
      </c>
      <c r="Q93" s="20">
        <f t="shared" si="18"/>
        <v>0</v>
      </c>
      <c r="R93" s="21" t="s">
        <v>16</v>
      </c>
      <c r="S93" s="22" t="e">
        <f t="shared" si="19"/>
        <v>#REF!</v>
      </c>
    </row>
    <row r="94" spans="1:19" x14ac:dyDescent="0.3">
      <c r="A94" s="490">
        <v>43923</v>
      </c>
      <c r="B94" s="311">
        <f>B$93</f>
        <v>315</v>
      </c>
      <c r="C94" s="14">
        <f t="shared" si="12"/>
        <v>41.42</v>
      </c>
      <c r="D94" s="13">
        <v>0</v>
      </c>
      <c r="E94" s="15">
        <v>0</v>
      </c>
      <c r="F94" s="16">
        <f t="shared" si="13"/>
        <v>13047.300000000001</v>
      </c>
      <c r="G94" s="17">
        <f t="shared" si="15"/>
        <v>0</v>
      </c>
      <c r="H94" s="14">
        <f t="shared" si="14"/>
        <v>0</v>
      </c>
      <c r="I94" s="23" t="e">
        <f>'[1]Apr 2 - 21'!B66</f>
        <v>#REF!</v>
      </c>
      <c r="J94" s="14">
        <f>'[2]Apr 2 - 21'!B67</f>
        <v>1792.0165955999998</v>
      </c>
      <c r="K94" s="17">
        <v>0</v>
      </c>
      <c r="L94" s="18">
        <v>0</v>
      </c>
      <c r="M94" s="19">
        <f t="shared" si="16"/>
        <v>14839.316595600001</v>
      </c>
      <c r="N94" s="13"/>
      <c r="O94" s="23">
        <f>'[2]Apr 2 - 21'!K64</f>
        <v>368.58000000000004</v>
      </c>
      <c r="P94" s="20">
        <f t="shared" si="17"/>
        <v>0</v>
      </c>
      <c r="Q94" s="20">
        <f t="shared" si="18"/>
        <v>0</v>
      </c>
      <c r="R94" s="21" t="s">
        <v>16</v>
      </c>
      <c r="S94" s="22" t="e">
        <f t="shared" si="19"/>
        <v>#REF!</v>
      </c>
    </row>
    <row r="95" spans="1:19" x14ac:dyDescent="0.3">
      <c r="A95" s="490">
        <v>43924</v>
      </c>
      <c r="B95" s="311">
        <f t="shared" ref="B95:B122" si="20">B$93</f>
        <v>315</v>
      </c>
      <c r="C95" s="14">
        <f t="shared" si="12"/>
        <v>41.42</v>
      </c>
      <c r="D95" s="13">
        <v>0</v>
      </c>
      <c r="E95" s="15">
        <v>0</v>
      </c>
      <c r="F95" s="16">
        <f t="shared" si="13"/>
        <v>13047.300000000001</v>
      </c>
      <c r="G95" s="17">
        <f t="shared" si="15"/>
        <v>0</v>
      </c>
      <c r="H95" s="14">
        <f t="shared" si="14"/>
        <v>0</v>
      </c>
      <c r="I95" s="23" t="e">
        <f>'[1]Apr 3 - 21'!B66</f>
        <v>#REF!</v>
      </c>
      <c r="J95" s="14">
        <f>'[2]Apr 3 - 21'!B67</f>
        <v>1757.9930856000001</v>
      </c>
      <c r="K95" s="17">
        <v>0</v>
      </c>
      <c r="L95" s="18">
        <v>0</v>
      </c>
      <c r="M95" s="19">
        <f t="shared" si="16"/>
        <v>14805.293085600002</v>
      </c>
      <c r="N95" s="13"/>
      <c r="O95" s="23">
        <f>'[2]Apr 3 - 21'!K64</f>
        <v>395.89999999999992</v>
      </c>
      <c r="P95" s="20">
        <f t="shared" si="17"/>
        <v>0</v>
      </c>
      <c r="Q95" s="20">
        <f t="shared" si="18"/>
        <v>0</v>
      </c>
      <c r="R95" s="21" t="s">
        <v>16</v>
      </c>
      <c r="S95" s="22" t="e">
        <f t="shared" si="19"/>
        <v>#REF!</v>
      </c>
    </row>
    <row r="96" spans="1:19" x14ac:dyDescent="0.3">
      <c r="A96" s="490">
        <v>43925</v>
      </c>
      <c r="B96" s="311">
        <f t="shared" si="20"/>
        <v>315</v>
      </c>
      <c r="C96" s="14">
        <f t="shared" si="12"/>
        <v>41.42</v>
      </c>
      <c r="D96" s="13">
        <v>0</v>
      </c>
      <c r="E96" s="15">
        <v>0</v>
      </c>
      <c r="F96" s="16">
        <f t="shared" si="13"/>
        <v>13047.300000000001</v>
      </c>
      <c r="G96" s="17">
        <f t="shared" si="15"/>
        <v>0</v>
      </c>
      <c r="H96" s="14">
        <f t="shared" si="14"/>
        <v>0</v>
      </c>
      <c r="I96" s="23" t="e">
        <f>'[1]Apr 4 - 21'!B66</f>
        <v>#REF!</v>
      </c>
      <c r="J96" s="14">
        <f>'[2]Apr 4 - 21'!B67</f>
        <v>631.71711089999985</v>
      </c>
      <c r="K96" s="17">
        <v>0</v>
      </c>
      <c r="L96" s="18">
        <v>0</v>
      </c>
      <c r="M96" s="19">
        <f t="shared" si="16"/>
        <v>13679.0171109</v>
      </c>
      <c r="N96" s="13"/>
      <c r="O96" s="23">
        <f>'[2]Apr 4 - 21'!K64</f>
        <v>364.17999999999995</v>
      </c>
      <c r="P96" s="20">
        <f t="shared" si="17"/>
        <v>0</v>
      </c>
      <c r="Q96" s="20">
        <f t="shared" si="18"/>
        <v>0</v>
      </c>
      <c r="R96" s="21" t="s">
        <v>16</v>
      </c>
      <c r="S96" s="22" t="e">
        <f t="shared" si="19"/>
        <v>#REF!</v>
      </c>
    </row>
    <row r="97" spans="1:19" x14ac:dyDescent="0.3">
      <c r="A97" s="490">
        <v>43926</v>
      </c>
      <c r="B97" s="311">
        <f t="shared" si="20"/>
        <v>315</v>
      </c>
      <c r="C97" s="14">
        <f t="shared" si="12"/>
        <v>41.42</v>
      </c>
      <c r="D97" s="13">
        <v>0</v>
      </c>
      <c r="E97" s="15">
        <v>0</v>
      </c>
      <c r="F97" s="16">
        <f t="shared" si="13"/>
        <v>13047.300000000001</v>
      </c>
      <c r="G97" s="17">
        <f t="shared" si="15"/>
        <v>0</v>
      </c>
      <c r="H97" s="14">
        <f t="shared" si="14"/>
        <v>0</v>
      </c>
      <c r="I97" s="23" t="e">
        <f>'[1]Apr 5 - 21'!B66</f>
        <v>#REF!</v>
      </c>
      <c r="J97" s="14">
        <f>'[2]Apr 5 - 21'!B67</f>
        <v>536.23122030000013</v>
      </c>
      <c r="K97" s="17">
        <v>0</v>
      </c>
      <c r="L97" s="18">
        <v>0</v>
      </c>
      <c r="M97" s="19">
        <f t="shared" si="16"/>
        <v>13583.531220300001</v>
      </c>
      <c r="N97" s="13"/>
      <c r="O97" s="23">
        <f>'[2]Apr 5 - 21'!K64</f>
        <v>338.76000000000005</v>
      </c>
      <c r="P97" s="20">
        <f t="shared" si="17"/>
        <v>0</v>
      </c>
      <c r="Q97" s="20">
        <f t="shared" si="18"/>
        <v>0</v>
      </c>
      <c r="R97" s="21" t="s">
        <v>16</v>
      </c>
      <c r="S97" s="22" t="e">
        <f t="shared" si="19"/>
        <v>#REF!</v>
      </c>
    </row>
    <row r="98" spans="1:19" x14ac:dyDescent="0.3">
      <c r="A98" s="490">
        <v>43927</v>
      </c>
      <c r="B98" s="311">
        <f t="shared" si="20"/>
        <v>315</v>
      </c>
      <c r="C98" s="14">
        <f t="shared" si="12"/>
        <v>41.42</v>
      </c>
      <c r="D98" s="13">
        <v>0</v>
      </c>
      <c r="E98" s="15">
        <v>0</v>
      </c>
      <c r="F98" s="16">
        <f t="shared" si="13"/>
        <v>13047.300000000001</v>
      </c>
      <c r="G98" s="17">
        <f t="shared" si="15"/>
        <v>0</v>
      </c>
      <c r="H98" s="14">
        <f t="shared" si="14"/>
        <v>0</v>
      </c>
      <c r="I98" s="23" t="e">
        <f>'[1]Apr 6 - 21'!B66</f>
        <v>#REF!</v>
      </c>
      <c r="J98" s="14">
        <f>'[2]Apr 6 - 21'!B67</f>
        <v>608.41243419999989</v>
      </c>
      <c r="K98" s="17">
        <v>0</v>
      </c>
      <c r="L98" s="18">
        <v>0</v>
      </c>
      <c r="M98" s="19">
        <f t="shared" si="16"/>
        <v>13655.712434200001</v>
      </c>
      <c r="N98" s="13"/>
      <c r="O98" s="23">
        <f>'[2]Apr 6 - 21'!K64</f>
        <v>311.60000000000002</v>
      </c>
      <c r="P98" s="20">
        <f t="shared" si="17"/>
        <v>0</v>
      </c>
      <c r="Q98" s="20">
        <f t="shared" si="18"/>
        <v>0</v>
      </c>
      <c r="R98" s="21" t="s">
        <v>16</v>
      </c>
      <c r="S98" s="22" t="e">
        <f t="shared" si="19"/>
        <v>#REF!</v>
      </c>
    </row>
    <row r="99" spans="1:19" x14ac:dyDescent="0.3">
      <c r="A99" s="490">
        <v>43928</v>
      </c>
      <c r="B99" s="311">
        <f t="shared" si="20"/>
        <v>315</v>
      </c>
      <c r="C99" s="14">
        <f t="shared" si="12"/>
        <v>41.42</v>
      </c>
      <c r="D99" s="13">
        <v>0</v>
      </c>
      <c r="E99" s="15">
        <v>0</v>
      </c>
      <c r="F99" s="16">
        <f t="shared" si="13"/>
        <v>13047.300000000001</v>
      </c>
      <c r="G99" s="17">
        <f t="shared" si="15"/>
        <v>0</v>
      </c>
      <c r="H99" s="14">
        <f t="shared" si="14"/>
        <v>0</v>
      </c>
      <c r="I99" s="23" t="e">
        <f>'[1]Apr 7 - 21'!B66</f>
        <v>#REF!</v>
      </c>
      <c r="J99" s="14">
        <f>'[2]Apr 7 - 21'!B67</f>
        <v>338.48234680000007</v>
      </c>
      <c r="K99" s="17">
        <v>0</v>
      </c>
      <c r="L99" s="18">
        <v>0</v>
      </c>
      <c r="M99" s="19">
        <f t="shared" si="16"/>
        <v>13385.782346800001</v>
      </c>
      <c r="N99" s="13"/>
      <c r="O99" s="23">
        <f>'[2]Apr 7 - 21'!K64</f>
        <v>321.31000000000006</v>
      </c>
      <c r="P99" s="20">
        <f t="shared" si="17"/>
        <v>0</v>
      </c>
      <c r="Q99" s="20">
        <f t="shared" si="18"/>
        <v>0</v>
      </c>
      <c r="R99" s="21" t="s">
        <v>16</v>
      </c>
      <c r="S99" s="22" t="e">
        <f t="shared" si="19"/>
        <v>#REF!</v>
      </c>
    </row>
    <row r="100" spans="1:19" x14ac:dyDescent="0.3">
      <c r="A100" s="490">
        <v>43929</v>
      </c>
      <c r="B100" s="311">
        <f t="shared" si="20"/>
        <v>315</v>
      </c>
      <c r="C100" s="14">
        <f t="shared" si="12"/>
        <v>41.42</v>
      </c>
      <c r="D100" s="13">
        <v>0</v>
      </c>
      <c r="E100" s="15">
        <v>0</v>
      </c>
      <c r="F100" s="16">
        <f t="shared" si="13"/>
        <v>13047.300000000001</v>
      </c>
      <c r="G100" s="17">
        <f t="shared" si="15"/>
        <v>0</v>
      </c>
      <c r="H100" s="14">
        <f t="shared" si="14"/>
        <v>0</v>
      </c>
      <c r="I100" s="23" t="e">
        <f>'[1]Apr 8 - 21'!B66</f>
        <v>#REF!</v>
      </c>
      <c r="J100" s="14">
        <f>'[2]Apr 8 - 21'!B67</f>
        <v>465.61378669999988</v>
      </c>
      <c r="K100" s="17">
        <v>0</v>
      </c>
      <c r="L100" s="18">
        <v>0</v>
      </c>
      <c r="M100" s="19">
        <f t="shared" si="16"/>
        <v>13512.913786700001</v>
      </c>
      <c r="N100" s="13"/>
      <c r="O100" s="23">
        <f>'[2]Apr 8 - 21'!K64</f>
        <v>327.90000000000003</v>
      </c>
      <c r="P100" s="20">
        <f t="shared" si="17"/>
        <v>0</v>
      </c>
      <c r="Q100" s="20">
        <f t="shared" si="18"/>
        <v>0</v>
      </c>
      <c r="R100" s="21" t="s">
        <v>16</v>
      </c>
      <c r="S100" s="22" t="e">
        <f t="shared" si="19"/>
        <v>#REF!</v>
      </c>
    </row>
    <row r="101" spans="1:19" x14ac:dyDescent="0.3">
      <c r="A101" s="490">
        <v>43930</v>
      </c>
      <c r="B101" s="311">
        <f t="shared" si="20"/>
        <v>315</v>
      </c>
      <c r="C101" s="14">
        <f t="shared" si="12"/>
        <v>41.42</v>
      </c>
      <c r="D101" s="13">
        <v>0</v>
      </c>
      <c r="E101" s="15">
        <v>0</v>
      </c>
      <c r="F101" s="16">
        <f t="shared" si="13"/>
        <v>13047.300000000001</v>
      </c>
      <c r="G101" s="17">
        <f t="shared" si="15"/>
        <v>0</v>
      </c>
      <c r="H101" s="14">
        <f t="shared" si="14"/>
        <v>0</v>
      </c>
      <c r="I101" s="23" t="e">
        <f>'[1]Apr 9 - 21'!B66</f>
        <v>#REF!</v>
      </c>
      <c r="J101" s="14">
        <f>'[2]Apr 9 - 21'!B67</f>
        <v>642.46903249999991</v>
      </c>
      <c r="K101" s="17">
        <v>0</v>
      </c>
      <c r="L101" s="18">
        <v>0</v>
      </c>
      <c r="M101" s="19">
        <f t="shared" si="16"/>
        <v>13689.7690325</v>
      </c>
      <c r="N101" s="13"/>
      <c r="O101" s="23">
        <f>'[2]Apr 9 - 21'!K64</f>
        <v>319.43</v>
      </c>
      <c r="P101" s="20">
        <f t="shared" si="17"/>
        <v>0</v>
      </c>
      <c r="Q101" s="20">
        <f t="shared" si="18"/>
        <v>0</v>
      </c>
      <c r="R101" s="21" t="s">
        <v>16</v>
      </c>
      <c r="S101" s="22" t="e">
        <f t="shared" si="19"/>
        <v>#REF!</v>
      </c>
    </row>
    <row r="102" spans="1:19" x14ac:dyDescent="0.3">
      <c r="A102" s="490">
        <v>43931</v>
      </c>
      <c r="B102" s="311">
        <f t="shared" si="20"/>
        <v>315</v>
      </c>
      <c r="C102" s="14">
        <f t="shared" si="12"/>
        <v>41.42</v>
      </c>
      <c r="D102" s="13">
        <v>0</v>
      </c>
      <c r="E102" s="15">
        <v>0</v>
      </c>
      <c r="F102" s="16">
        <f t="shared" si="13"/>
        <v>13047.300000000001</v>
      </c>
      <c r="G102" s="17">
        <f t="shared" si="15"/>
        <v>0</v>
      </c>
      <c r="H102" s="14">
        <f t="shared" si="14"/>
        <v>0</v>
      </c>
      <c r="I102" s="23" t="e">
        <f>'[1]Apr 10 - 21'!B66</f>
        <v>#REF!</v>
      </c>
      <c r="J102" s="14">
        <f>'[2]Apr 10 - 21'!B67</f>
        <v>345.2543086</v>
      </c>
      <c r="K102" s="17">
        <v>0</v>
      </c>
      <c r="L102" s="18">
        <v>0</v>
      </c>
      <c r="M102" s="19">
        <f t="shared" si="16"/>
        <v>13392.554308600002</v>
      </c>
      <c r="N102" s="13"/>
      <c r="O102" s="23">
        <f>'[2]Apr 10 - 21'!K64</f>
        <v>337.59</v>
      </c>
      <c r="P102" s="20">
        <f t="shared" si="17"/>
        <v>0</v>
      </c>
      <c r="Q102" s="20">
        <f t="shared" si="18"/>
        <v>0</v>
      </c>
      <c r="R102" s="21" t="s">
        <v>16</v>
      </c>
      <c r="S102" s="22" t="e">
        <f t="shared" si="19"/>
        <v>#REF!</v>
      </c>
    </row>
    <row r="103" spans="1:19" x14ac:dyDescent="0.3">
      <c r="A103" s="490">
        <v>43932</v>
      </c>
      <c r="B103" s="311">
        <f t="shared" si="20"/>
        <v>315</v>
      </c>
      <c r="C103" s="14">
        <f t="shared" si="12"/>
        <v>41.42</v>
      </c>
      <c r="D103" s="13">
        <v>0</v>
      </c>
      <c r="E103" s="15">
        <v>0</v>
      </c>
      <c r="F103" s="16">
        <f t="shared" si="13"/>
        <v>13047.300000000001</v>
      </c>
      <c r="G103" s="17">
        <f t="shared" si="15"/>
        <v>0</v>
      </c>
      <c r="H103" s="14">
        <f t="shared" si="14"/>
        <v>0</v>
      </c>
      <c r="I103" s="23" t="e">
        <f>'[1]Apr 11 - 21'!B66</f>
        <v>#REF!</v>
      </c>
      <c r="J103" s="14">
        <f>'[2]Apr 11 - 21'!B67</f>
        <v>728.7320694</v>
      </c>
      <c r="K103" s="17">
        <v>0</v>
      </c>
      <c r="L103" s="18">
        <v>0</v>
      </c>
      <c r="M103" s="19">
        <f t="shared" si="16"/>
        <v>13776.0320694</v>
      </c>
      <c r="N103" s="13"/>
      <c r="O103" s="23">
        <f>'[2]Apr 11 - 21'!K64</f>
        <v>319.60000000000008</v>
      </c>
      <c r="P103" s="20">
        <f t="shared" si="17"/>
        <v>0</v>
      </c>
      <c r="Q103" s="20">
        <f t="shared" si="18"/>
        <v>0</v>
      </c>
      <c r="R103" s="21" t="s">
        <v>16</v>
      </c>
      <c r="S103" s="22" t="e">
        <f t="shared" si="19"/>
        <v>#REF!</v>
      </c>
    </row>
    <row r="104" spans="1:19" x14ac:dyDescent="0.3">
      <c r="A104" s="490">
        <v>43933</v>
      </c>
      <c r="B104" s="311">
        <f t="shared" si="20"/>
        <v>315</v>
      </c>
      <c r="C104" s="14">
        <f t="shared" si="12"/>
        <v>41.42</v>
      </c>
      <c r="D104" s="13">
        <v>0</v>
      </c>
      <c r="E104" s="15">
        <v>0</v>
      </c>
      <c r="F104" s="16">
        <f t="shared" si="13"/>
        <v>13047.300000000001</v>
      </c>
      <c r="G104" s="17">
        <f t="shared" si="15"/>
        <v>0</v>
      </c>
      <c r="H104" s="14">
        <f t="shared" si="14"/>
        <v>0</v>
      </c>
      <c r="I104" s="23" t="e">
        <f>'[1]Apr 12 - 21'!B66</f>
        <v>#REF!</v>
      </c>
      <c r="J104" s="14">
        <f>'[2]Apr 12 - 21'!B67</f>
        <v>734.89417260000005</v>
      </c>
      <c r="K104" s="17">
        <v>0</v>
      </c>
      <c r="L104" s="18">
        <v>0</v>
      </c>
      <c r="M104" s="19">
        <f t="shared" si="16"/>
        <v>13782.1941726</v>
      </c>
      <c r="N104" s="13"/>
      <c r="O104" s="23">
        <f>'[2]Apr 12 - 21'!K64</f>
        <v>323.11000000000007</v>
      </c>
      <c r="P104" s="20">
        <f t="shared" si="17"/>
        <v>0</v>
      </c>
      <c r="Q104" s="20">
        <f t="shared" si="18"/>
        <v>0</v>
      </c>
      <c r="R104" s="21" t="s">
        <v>16</v>
      </c>
      <c r="S104" s="22" t="e">
        <f t="shared" si="19"/>
        <v>#REF!</v>
      </c>
    </row>
    <row r="105" spans="1:19" x14ac:dyDescent="0.3">
      <c r="A105" s="490">
        <v>43934</v>
      </c>
      <c r="B105" s="311">
        <f t="shared" si="20"/>
        <v>315</v>
      </c>
      <c r="C105" s="14">
        <f t="shared" si="12"/>
        <v>41.42</v>
      </c>
      <c r="D105" s="13">
        <v>0</v>
      </c>
      <c r="E105" s="15">
        <v>0</v>
      </c>
      <c r="F105" s="16">
        <f t="shared" si="13"/>
        <v>13047.300000000001</v>
      </c>
      <c r="G105" s="17">
        <f t="shared" si="15"/>
        <v>0</v>
      </c>
      <c r="H105" s="14">
        <f t="shared" si="14"/>
        <v>0</v>
      </c>
      <c r="I105" s="23" t="e">
        <f>'[1]Apr 13 - 21'!B66</f>
        <v>#REF!</v>
      </c>
      <c r="J105" s="14">
        <f>'[2]Apr 13 - 21'!B67</f>
        <v>580.20432659999994</v>
      </c>
      <c r="K105" s="17">
        <v>0</v>
      </c>
      <c r="L105" s="18">
        <v>0</v>
      </c>
      <c r="M105" s="19">
        <f t="shared" si="16"/>
        <v>13627.504326600001</v>
      </c>
      <c r="N105" s="13"/>
      <c r="O105" s="23">
        <f>'[2]Apr 13 - 21'!K64</f>
        <v>330.65</v>
      </c>
      <c r="P105" s="20">
        <f t="shared" si="17"/>
        <v>0</v>
      </c>
      <c r="Q105" s="20">
        <f t="shared" si="18"/>
        <v>0</v>
      </c>
      <c r="R105" s="21" t="s">
        <v>16</v>
      </c>
      <c r="S105" s="22" t="e">
        <f t="shared" si="19"/>
        <v>#REF!</v>
      </c>
    </row>
    <row r="106" spans="1:19" x14ac:dyDescent="0.3">
      <c r="A106" s="490">
        <v>43935</v>
      </c>
      <c r="B106" s="311">
        <f t="shared" si="20"/>
        <v>315</v>
      </c>
      <c r="C106" s="14">
        <f t="shared" si="12"/>
        <v>41.42</v>
      </c>
      <c r="D106" s="13">
        <v>0</v>
      </c>
      <c r="E106" s="15">
        <v>0</v>
      </c>
      <c r="F106" s="16">
        <f t="shared" si="13"/>
        <v>13047.300000000001</v>
      </c>
      <c r="G106" s="17">
        <f t="shared" si="15"/>
        <v>0</v>
      </c>
      <c r="H106" s="14">
        <f t="shared" si="14"/>
        <v>0</v>
      </c>
      <c r="I106" s="23" t="e">
        <f>'[1]Apr 14 - 21'!B66</f>
        <v>#REF!</v>
      </c>
      <c r="J106" s="14">
        <f>'[2]Apr 14 - 21'!B67</f>
        <v>545.33709279999994</v>
      </c>
      <c r="K106" s="17">
        <v>0</v>
      </c>
      <c r="L106" s="18">
        <v>0</v>
      </c>
      <c r="M106" s="19">
        <f t="shared" si="16"/>
        <v>13592.637092800001</v>
      </c>
      <c r="N106" s="13"/>
      <c r="O106" s="23">
        <f>'[2]Apr 14 - 21'!K64</f>
        <v>297.01</v>
      </c>
      <c r="P106" s="20">
        <f t="shared" si="17"/>
        <v>0</v>
      </c>
      <c r="Q106" s="20">
        <f t="shared" si="18"/>
        <v>0</v>
      </c>
      <c r="R106" s="21" t="s">
        <v>16</v>
      </c>
      <c r="S106" s="22" t="e">
        <f t="shared" si="19"/>
        <v>#REF!</v>
      </c>
    </row>
    <row r="107" spans="1:19" x14ac:dyDescent="0.3">
      <c r="A107" s="490">
        <v>43936</v>
      </c>
      <c r="B107" s="311">
        <f t="shared" si="20"/>
        <v>315</v>
      </c>
      <c r="C107" s="14">
        <f t="shared" si="12"/>
        <v>41.42</v>
      </c>
      <c r="D107" s="13">
        <v>0</v>
      </c>
      <c r="E107" s="15">
        <v>0</v>
      </c>
      <c r="F107" s="16">
        <f t="shared" si="13"/>
        <v>13047.300000000001</v>
      </c>
      <c r="G107" s="17">
        <f t="shared" si="15"/>
        <v>0</v>
      </c>
      <c r="H107" s="14">
        <f t="shared" si="14"/>
        <v>0</v>
      </c>
      <c r="I107" s="23" t="e">
        <f>'[1]Apr 15 - 21'!B66</f>
        <v>#REF!</v>
      </c>
      <c r="J107" s="14">
        <f>'[2]Apr 15 - 21'!B67</f>
        <v>470.61389160000004</v>
      </c>
      <c r="K107" s="17">
        <v>0</v>
      </c>
      <c r="L107" s="18">
        <v>0</v>
      </c>
      <c r="M107" s="19">
        <f t="shared" si="16"/>
        <v>13517.913891600001</v>
      </c>
      <c r="N107" s="13"/>
      <c r="O107" s="23">
        <f>'[2]Apr 15 - 21'!K64</f>
        <v>300.17</v>
      </c>
      <c r="P107" s="20">
        <f t="shared" si="17"/>
        <v>0</v>
      </c>
      <c r="Q107" s="20">
        <f t="shared" si="18"/>
        <v>0</v>
      </c>
      <c r="R107" s="21" t="s">
        <v>16</v>
      </c>
      <c r="S107" s="22" t="e">
        <f t="shared" si="19"/>
        <v>#REF!</v>
      </c>
    </row>
    <row r="108" spans="1:19" x14ac:dyDescent="0.3">
      <c r="A108" s="490">
        <v>43937</v>
      </c>
      <c r="B108" s="311">
        <f t="shared" si="20"/>
        <v>315</v>
      </c>
      <c r="C108" s="14">
        <f t="shared" si="12"/>
        <v>41.42</v>
      </c>
      <c r="D108" s="13">
        <v>0</v>
      </c>
      <c r="E108" s="15">
        <v>0</v>
      </c>
      <c r="F108" s="16">
        <f t="shared" si="13"/>
        <v>13047.300000000001</v>
      </c>
      <c r="G108" s="17">
        <f t="shared" si="15"/>
        <v>0</v>
      </c>
      <c r="H108" s="14">
        <f t="shared" si="14"/>
        <v>0</v>
      </c>
      <c r="I108" s="23" t="e">
        <f>'[1]Apr 16 - 21'!B66</f>
        <v>#REF!</v>
      </c>
      <c r="J108" s="14">
        <f>'[2]Apr 16 - 21'!B67</f>
        <v>832.94657789999997</v>
      </c>
      <c r="K108" s="17">
        <v>0</v>
      </c>
      <c r="L108" s="18">
        <v>0</v>
      </c>
      <c r="M108" s="19">
        <f t="shared" si="16"/>
        <v>13880.246577900001</v>
      </c>
      <c r="N108" s="13"/>
      <c r="O108" s="23">
        <f>'[2]Apr 16 - 21'!K64</f>
        <v>317.20999999999987</v>
      </c>
      <c r="P108" s="20">
        <f t="shared" si="17"/>
        <v>0</v>
      </c>
      <c r="Q108" s="20">
        <f t="shared" si="18"/>
        <v>0</v>
      </c>
      <c r="R108" s="21" t="s">
        <v>16</v>
      </c>
      <c r="S108" s="22" t="e">
        <f t="shared" si="19"/>
        <v>#REF!</v>
      </c>
    </row>
    <row r="109" spans="1:19" x14ac:dyDescent="0.3">
      <c r="A109" s="490">
        <v>43938</v>
      </c>
      <c r="B109" s="311">
        <f t="shared" si="20"/>
        <v>315</v>
      </c>
      <c r="C109" s="14">
        <f t="shared" si="12"/>
        <v>41.42</v>
      </c>
      <c r="D109" s="13">
        <v>0</v>
      </c>
      <c r="E109" s="15">
        <v>0</v>
      </c>
      <c r="F109" s="16">
        <f t="shared" si="13"/>
        <v>13047.300000000001</v>
      </c>
      <c r="G109" s="17">
        <f t="shared" si="15"/>
        <v>0</v>
      </c>
      <c r="H109" s="14">
        <f t="shared" si="14"/>
        <v>0</v>
      </c>
      <c r="I109" s="23" t="e">
        <f>'[1]Apr 17 - 21'!B66</f>
        <v>#REF!</v>
      </c>
      <c r="J109" s="14">
        <f>'[2]Apr 17 - 21'!B67</f>
        <v>734.9331694</v>
      </c>
      <c r="K109" s="17">
        <v>0</v>
      </c>
      <c r="L109" s="18">
        <v>0</v>
      </c>
      <c r="M109" s="19">
        <f t="shared" si="16"/>
        <v>13782.2331694</v>
      </c>
      <c r="N109" s="13"/>
      <c r="O109" s="23">
        <f>'[2]Apr 17 - 21'!K64</f>
        <v>332.91</v>
      </c>
      <c r="P109" s="20">
        <f t="shared" si="17"/>
        <v>0</v>
      </c>
      <c r="Q109" s="20">
        <f t="shared" si="18"/>
        <v>0</v>
      </c>
      <c r="R109" s="21" t="s">
        <v>16</v>
      </c>
      <c r="S109" s="22" t="e">
        <f t="shared" si="19"/>
        <v>#REF!</v>
      </c>
    </row>
    <row r="110" spans="1:19" x14ac:dyDescent="0.3">
      <c r="A110" s="490">
        <v>43939</v>
      </c>
      <c r="B110" s="311">
        <f t="shared" si="20"/>
        <v>315</v>
      </c>
      <c r="C110" s="14">
        <f t="shared" si="12"/>
        <v>41.42</v>
      </c>
      <c r="D110" s="13">
        <v>0</v>
      </c>
      <c r="E110" s="15">
        <v>0</v>
      </c>
      <c r="F110" s="16">
        <f t="shared" si="13"/>
        <v>13047.300000000001</v>
      </c>
      <c r="G110" s="17">
        <f t="shared" si="15"/>
        <v>0</v>
      </c>
      <c r="H110" s="14">
        <f t="shared" si="14"/>
        <v>0</v>
      </c>
      <c r="I110" s="23" t="e">
        <f>'[1]Apr 18 - 21'!B66</f>
        <v>#REF!</v>
      </c>
      <c r="J110" s="14">
        <f>'[2]Apr 18 - 21'!B67</f>
        <v>303.40052639999988</v>
      </c>
      <c r="K110" s="17">
        <v>0</v>
      </c>
      <c r="L110" s="18">
        <v>0</v>
      </c>
      <c r="M110" s="19">
        <f t="shared" si="16"/>
        <v>13350.700526400002</v>
      </c>
      <c r="N110" s="13"/>
      <c r="O110" s="23">
        <f>'[2]Apr 18 - 21'!K64</f>
        <v>312.10000000000002</v>
      </c>
      <c r="P110" s="20">
        <f t="shared" si="17"/>
        <v>0</v>
      </c>
      <c r="Q110" s="20">
        <f t="shared" si="18"/>
        <v>0</v>
      </c>
      <c r="R110" s="21" t="s">
        <v>16</v>
      </c>
      <c r="S110" s="22" t="e">
        <f t="shared" si="19"/>
        <v>#REF!</v>
      </c>
    </row>
    <row r="111" spans="1:19" x14ac:dyDescent="0.3">
      <c r="A111" s="490">
        <v>43940</v>
      </c>
      <c r="B111" s="311">
        <f t="shared" si="20"/>
        <v>315</v>
      </c>
      <c r="C111" s="14">
        <f t="shared" si="12"/>
        <v>41.42</v>
      </c>
      <c r="D111" s="13">
        <v>0</v>
      </c>
      <c r="E111" s="15">
        <v>0</v>
      </c>
      <c r="F111" s="16">
        <f t="shared" si="13"/>
        <v>13047.300000000001</v>
      </c>
      <c r="G111" s="17">
        <f t="shared" si="15"/>
        <v>0</v>
      </c>
      <c r="H111" s="14">
        <f t="shared" si="14"/>
        <v>0</v>
      </c>
      <c r="I111" s="23" t="e">
        <f>'[1]Apr 19 - 21'!B66</f>
        <v>#REF!</v>
      </c>
      <c r="J111" s="14">
        <f>'[2]Apr 19 - 21'!B67</f>
        <v>560.5802291</v>
      </c>
      <c r="K111" s="17">
        <v>0</v>
      </c>
      <c r="L111" s="18">
        <v>0</v>
      </c>
      <c r="M111" s="19">
        <f t="shared" si="16"/>
        <v>13607.880229100001</v>
      </c>
      <c r="N111" s="13"/>
      <c r="O111" s="23">
        <f>'[2]Apr 19 - 21'!K64</f>
        <v>291.01</v>
      </c>
      <c r="P111" s="20">
        <f t="shared" si="17"/>
        <v>0</v>
      </c>
      <c r="Q111" s="20">
        <f t="shared" si="18"/>
        <v>0</v>
      </c>
      <c r="R111" s="21" t="s">
        <v>16</v>
      </c>
      <c r="S111" s="22" t="e">
        <f t="shared" si="19"/>
        <v>#REF!</v>
      </c>
    </row>
    <row r="112" spans="1:19" x14ac:dyDescent="0.3">
      <c r="A112" s="490">
        <v>43941</v>
      </c>
      <c r="B112" s="311">
        <f t="shared" si="20"/>
        <v>315</v>
      </c>
      <c r="C112" s="14">
        <f t="shared" si="12"/>
        <v>41.42</v>
      </c>
      <c r="D112" s="13">
        <v>0</v>
      </c>
      <c r="E112" s="15">
        <v>0</v>
      </c>
      <c r="F112" s="16">
        <f t="shared" si="13"/>
        <v>13047.300000000001</v>
      </c>
      <c r="G112" s="17">
        <f t="shared" si="15"/>
        <v>0</v>
      </c>
      <c r="H112" s="14">
        <f t="shared" si="14"/>
        <v>0</v>
      </c>
      <c r="I112" s="23" t="e">
        <f>'[1]Apr 20 - 21'!B66</f>
        <v>#REF!</v>
      </c>
      <c r="J112" s="14">
        <f>'[2]Apr 20 - 21'!B67</f>
        <v>351.11658359999984</v>
      </c>
      <c r="K112" s="17">
        <v>0</v>
      </c>
      <c r="L112" s="18">
        <v>0</v>
      </c>
      <c r="M112" s="19">
        <f t="shared" si="16"/>
        <v>13398.416583600001</v>
      </c>
      <c r="N112" s="13"/>
      <c r="O112" s="23">
        <f>'[2]Apr 20 - 21'!K64</f>
        <v>288.43</v>
      </c>
      <c r="P112" s="20">
        <f t="shared" si="17"/>
        <v>0</v>
      </c>
      <c r="Q112" s="20">
        <f t="shared" si="18"/>
        <v>0</v>
      </c>
      <c r="R112" s="21" t="s">
        <v>16</v>
      </c>
      <c r="S112" s="22" t="e">
        <f t="shared" si="19"/>
        <v>#REF!</v>
      </c>
    </row>
    <row r="113" spans="1:19" x14ac:dyDescent="0.3">
      <c r="A113" s="490">
        <v>43942</v>
      </c>
      <c r="B113" s="311">
        <f t="shared" si="20"/>
        <v>315</v>
      </c>
      <c r="C113" s="14">
        <f t="shared" si="12"/>
        <v>41.42</v>
      </c>
      <c r="D113" s="13">
        <v>0</v>
      </c>
      <c r="E113" s="15">
        <v>0</v>
      </c>
      <c r="F113" s="16">
        <f t="shared" si="13"/>
        <v>13047.300000000001</v>
      </c>
      <c r="G113" s="17">
        <f t="shared" si="15"/>
        <v>0</v>
      </c>
      <c r="H113" s="14">
        <f t="shared" si="14"/>
        <v>0</v>
      </c>
      <c r="I113" s="23" t="e">
        <f>'[1]Apr 21 - 21'!B66</f>
        <v>#REF!</v>
      </c>
      <c r="J113" s="14">
        <f>'[2]Apr 21 - 21'!B67</f>
        <v>582.75921649999987</v>
      </c>
      <c r="K113" s="17">
        <v>0</v>
      </c>
      <c r="L113" s="18">
        <v>0</v>
      </c>
      <c r="M113" s="19">
        <f t="shared" si="16"/>
        <v>13630.059216500002</v>
      </c>
      <c r="N113" s="13"/>
      <c r="O113" s="23">
        <f>'[2]Apr 21 - 21'!K64</f>
        <v>311.92999999999995</v>
      </c>
      <c r="P113" s="20">
        <f t="shared" si="17"/>
        <v>0</v>
      </c>
      <c r="Q113" s="20">
        <f t="shared" si="18"/>
        <v>0</v>
      </c>
      <c r="R113" s="21" t="s">
        <v>16</v>
      </c>
      <c r="S113" s="22" t="e">
        <f t="shared" si="19"/>
        <v>#REF!</v>
      </c>
    </row>
    <row r="114" spans="1:19" x14ac:dyDescent="0.3">
      <c r="A114" s="490">
        <v>43943</v>
      </c>
      <c r="B114" s="311">
        <f t="shared" si="20"/>
        <v>315</v>
      </c>
      <c r="C114" s="14">
        <f t="shared" si="12"/>
        <v>41.42</v>
      </c>
      <c r="D114" s="13">
        <v>0</v>
      </c>
      <c r="E114" s="15">
        <v>0</v>
      </c>
      <c r="F114" s="16">
        <f t="shared" si="13"/>
        <v>13047.300000000001</v>
      </c>
      <c r="G114" s="17">
        <f t="shared" si="15"/>
        <v>0</v>
      </c>
      <c r="H114" s="14">
        <f t="shared" si="14"/>
        <v>0</v>
      </c>
      <c r="I114" s="23" t="e">
        <f>'[1]Apr 22 - 21'!B66</f>
        <v>#REF!</v>
      </c>
      <c r="J114" s="14">
        <f>'[2]Apr 22 - 21'!B67</f>
        <v>503.55864310000004</v>
      </c>
      <c r="K114" s="17">
        <v>0</v>
      </c>
      <c r="L114" s="18">
        <v>0</v>
      </c>
      <c r="M114" s="19">
        <f t="shared" si="16"/>
        <v>13550.8586431</v>
      </c>
      <c r="N114" s="13"/>
      <c r="O114" s="23">
        <f>'[2]Apr 22 - 21'!K64</f>
        <v>301.33999999999997</v>
      </c>
      <c r="P114" s="20">
        <f t="shared" si="17"/>
        <v>0</v>
      </c>
      <c r="Q114" s="20">
        <f t="shared" si="18"/>
        <v>0</v>
      </c>
      <c r="R114" s="21" t="s">
        <v>16</v>
      </c>
      <c r="S114" s="22" t="e">
        <f t="shared" si="19"/>
        <v>#REF!</v>
      </c>
    </row>
    <row r="115" spans="1:19" x14ac:dyDescent="0.3">
      <c r="A115" s="490">
        <v>43944</v>
      </c>
      <c r="B115" s="311">
        <f t="shared" si="20"/>
        <v>315</v>
      </c>
      <c r="C115" s="14">
        <f t="shared" si="12"/>
        <v>41.42</v>
      </c>
      <c r="D115" s="13">
        <v>0</v>
      </c>
      <c r="E115" s="15">
        <v>0</v>
      </c>
      <c r="F115" s="16">
        <f t="shared" si="13"/>
        <v>13047.300000000001</v>
      </c>
      <c r="G115" s="17">
        <f t="shared" si="15"/>
        <v>0</v>
      </c>
      <c r="H115" s="14">
        <f t="shared" si="14"/>
        <v>0</v>
      </c>
      <c r="I115" s="23" t="e">
        <f>'[1]Apr 23 - 21'!B66</f>
        <v>#REF!</v>
      </c>
      <c r="J115" s="14">
        <f>'[2]Apr 23 - 21'!B67</f>
        <v>546.40893820000008</v>
      </c>
      <c r="K115" s="17">
        <v>0</v>
      </c>
      <c r="L115" s="18">
        <v>0</v>
      </c>
      <c r="M115" s="19">
        <f t="shared" si="16"/>
        <v>13593.708938200001</v>
      </c>
      <c r="N115" s="13"/>
      <c r="O115" s="23">
        <f>'[2]Apr 23 - 21'!K64</f>
        <v>316.17999999999989</v>
      </c>
      <c r="P115" s="20">
        <f t="shared" si="17"/>
        <v>0</v>
      </c>
      <c r="Q115" s="20">
        <f t="shared" si="18"/>
        <v>0</v>
      </c>
      <c r="R115" s="21" t="s">
        <v>16</v>
      </c>
      <c r="S115" s="22" t="e">
        <f t="shared" si="19"/>
        <v>#REF!</v>
      </c>
    </row>
    <row r="116" spans="1:19" x14ac:dyDescent="0.3">
      <c r="A116" s="490">
        <v>43945</v>
      </c>
      <c r="B116" s="311">
        <f t="shared" si="20"/>
        <v>315</v>
      </c>
      <c r="C116" s="14">
        <f t="shared" si="12"/>
        <v>41.42</v>
      </c>
      <c r="D116" s="13">
        <v>0</v>
      </c>
      <c r="E116" s="15">
        <v>0</v>
      </c>
      <c r="F116" s="16">
        <f t="shared" si="13"/>
        <v>13047.300000000001</v>
      </c>
      <c r="G116" s="17">
        <f t="shared" si="15"/>
        <v>0</v>
      </c>
      <c r="H116" s="14">
        <f t="shared" si="14"/>
        <v>0</v>
      </c>
      <c r="I116" s="23" t="e">
        <f>'[1]Apr 24 - 21'!B66</f>
        <v>#REF!</v>
      </c>
      <c r="J116" s="14">
        <f>'[2]Apr 24 - 21'!B67</f>
        <v>420.96045100000003</v>
      </c>
      <c r="K116" s="17">
        <v>0</v>
      </c>
      <c r="L116" s="18">
        <v>0</v>
      </c>
      <c r="M116" s="19">
        <f t="shared" si="16"/>
        <v>13468.260451000002</v>
      </c>
      <c r="N116" s="13"/>
      <c r="O116" s="23">
        <f>'[2]Apr 24 - 21'!K64</f>
        <v>329.46999999999991</v>
      </c>
      <c r="P116" s="20">
        <f t="shared" si="17"/>
        <v>0</v>
      </c>
      <c r="Q116" s="20">
        <f t="shared" si="18"/>
        <v>0</v>
      </c>
      <c r="R116" s="21" t="s">
        <v>16</v>
      </c>
      <c r="S116" s="22" t="e">
        <f t="shared" si="19"/>
        <v>#REF!</v>
      </c>
    </row>
    <row r="117" spans="1:19" x14ac:dyDescent="0.3">
      <c r="A117" s="490">
        <v>43946</v>
      </c>
      <c r="B117" s="311">
        <f t="shared" si="20"/>
        <v>315</v>
      </c>
      <c r="C117" s="14">
        <f t="shared" si="12"/>
        <v>41.42</v>
      </c>
      <c r="D117" s="13">
        <v>0</v>
      </c>
      <c r="E117" s="15">
        <v>0</v>
      </c>
      <c r="F117" s="16">
        <f t="shared" si="13"/>
        <v>13047.300000000001</v>
      </c>
      <c r="G117" s="17">
        <f t="shared" si="15"/>
        <v>0</v>
      </c>
      <c r="H117" s="14">
        <f t="shared" si="14"/>
        <v>0</v>
      </c>
      <c r="I117" s="23" t="e">
        <f>'[1]Apr 25 - 21'!B66</f>
        <v>#REF!</v>
      </c>
      <c r="J117" s="14">
        <f>'[2]Apr 25 - 21'!B67</f>
        <v>435.52624859999992</v>
      </c>
      <c r="K117" s="17">
        <v>0</v>
      </c>
      <c r="L117" s="18">
        <v>0</v>
      </c>
      <c r="M117" s="19">
        <f t="shared" si="16"/>
        <v>13482.8262486</v>
      </c>
      <c r="N117" s="13"/>
      <c r="O117" s="23">
        <f>'[2]Apr 25 - 21'!K64</f>
        <v>315.95</v>
      </c>
      <c r="P117" s="20">
        <f t="shared" si="17"/>
        <v>0</v>
      </c>
      <c r="Q117" s="20">
        <f t="shared" si="18"/>
        <v>0</v>
      </c>
      <c r="R117" s="21" t="s">
        <v>16</v>
      </c>
      <c r="S117" s="22" t="e">
        <f t="shared" si="19"/>
        <v>#REF!</v>
      </c>
    </row>
    <row r="118" spans="1:19" x14ac:dyDescent="0.3">
      <c r="A118" s="490">
        <v>43947</v>
      </c>
      <c r="B118" s="311">
        <f t="shared" si="20"/>
        <v>315</v>
      </c>
      <c r="C118" s="14">
        <f t="shared" si="12"/>
        <v>41.42</v>
      </c>
      <c r="D118" s="13">
        <v>0</v>
      </c>
      <c r="E118" s="15">
        <v>0</v>
      </c>
      <c r="F118" s="16">
        <f t="shared" si="13"/>
        <v>13047.300000000001</v>
      </c>
      <c r="G118" s="17">
        <f t="shared" si="15"/>
        <v>0</v>
      </c>
      <c r="H118" s="14">
        <f t="shared" si="14"/>
        <v>0</v>
      </c>
      <c r="I118" s="23" t="e">
        <f>'[1]Apr 26 - 21'!B66</f>
        <v>#REF!</v>
      </c>
      <c r="J118" s="14">
        <f>'[2]Apr 26 - 21'!B67</f>
        <v>1383.8933958000005</v>
      </c>
      <c r="K118" s="17">
        <v>0</v>
      </c>
      <c r="L118" s="18">
        <v>0</v>
      </c>
      <c r="M118" s="19">
        <f t="shared" si="16"/>
        <v>14431.193395800001</v>
      </c>
      <c r="N118" s="13"/>
      <c r="O118" s="23">
        <f>'[2]Apr 26 - 21'!K64</f>
        <v>336.7</v>
      </c>
      <c r="P118" s="20">
        <f t="shared" si="17"/>
        <v>0</v>
      </c>
      <c r="Q118" s="20">
        <f t="shared" si="18"/>
        <v>0</v>
      </c>
      <c r="R118" s="21" t="s">
        <v>16</v>
      </c>
      <c r="S118" s="22" t="e">
        <f t="shared" si="19"/>
        <v>#REF!</v>
      </c>
    </row>
    <row r="119" spans="1:19" x14ac:dyDescent="0.3">
      <c r="A119" s="490">
        <v>43948</v>
      </c>
      <c r="B119" s="311">
        <f t="shared" si="20"/>
        <v>315</v>
      </c>
      <c r="C119" s="14">
        <f t="shared" si="12"/>
        <v>41.42</v>
      </c>
      <c r="D119" s="13">
        <v>0</v>
      </c>
      <c r="E119" s="15">
        <v>0</v>
      </c>
      <c r="F119" s="16">
        <f t="shared" si="13"/>
        <v>13047.300000000001</v>
      </c>
      <c r="G119" s="17">
        <f t="shared" si="15"/>
        <v>0</v>
      </c>
      <c r="H119" s="14">
        <f t="shared" si="14"/>
        <v>0</v>
      </c>
      <c r="I119" s="23" t="e">
        <f>'[1]Apr 27 - 21'!B66</f>
        <v>#REF!</v>
      </c>
      <c r="J119" s="14">
        <f>'[2]Apr 27 - 21'!B67</f>
        <v>774.42453389999991</v>
      </c>
      <c r="K119" s="17">
        <v>0</v>
      </c>
      <c r="L119" s="18">
        <v>0</v>
      </c>
      <c r="M119" s="19">
        <f t="shared" si="16"/>
        <v>13821.7245339</v>
      </c>
      <c r="N119" s="13"/>
      <c r="O119" s="23">
        <f>'[2]Apr 27 - 21'!K64</f>
        <v>322.36</v>
      </c>
      <c r="P119" s="20">
        <f t="shared" si="17"/>
        <v>0</v>
      </c>
      <c r="Q119" s="20">
        <f t="shared" si="18"/>
        <v>0</v>
      </c>
      <c r="R119" s="21" t="s">
        <v>16</v>
      </c>
      <c r="S119" s="22" t="e">
        <f t="shared" si="19"/>
        <v>#REF!</v>
      </c>
    </row>
    <row r="120" spans="1:19" x14ac:dyDescent="0.3">
      <c r="A120" s="490">
        <v>43949</v>
      </c>
      <c r="B120" s="311">
        <f t="shared" si="20"/>
        <v>315</v>
      </c>
      <c r="C120" s="14">
        <f t="shared" si="12"/>
        <v>41.42</v>
      </c>
      <c r="D120" s="13">
        <v>0</v>
      </c>
      <c r="E120" s="15">
        <v>0</v>
      </c>
      <c r="F120" s="16">
        <f t="shared" si="13"/>
        <v>13047.300000000001</v>
      </c>
      <c r="G120" s="17">
        <f t="shared" si="15"/>
        <v>0</v>
      </c>
      <c r="H120" s="14">
        <f t="shared" si="14"/>
        <v>0</v>
      </c>
      <c r="I120" s="23" t="e">
        <f>'[1]Apr 28 - 21'!B66</f>
        <v>#REF!</v>
      </c>
      <c r="J120" s="14">
        <f>'[2]Apr 28 - 21'!B67</f>
        <v>592.84008919999997</v>
      </c>
      <c r="K120" s="17">
        <v>0</v>
      </c>
      <c r="L120" s="18">
        <v>0</v>
      </c>
      <c r="M120" s="19">
        <f t="shared" si="16"/>
        <v>13640.140089200002</v>
      </c>
      <c r="N120" s="13"/>
      <c r="O120" s="23">
        <f>'[2]Apr 28 - 21'!K64</f>
        <v>321.13999999999993</v>
      </c>
      <c r="P120" s="20">
        <f t="shared" si="17"/>
        <v>0</v>
      </c>
      <c r="Q120" s="20">
        <f t="shared" si="18"/>
        <v>0</v>
      </c>
      <c r="R120" s="21" t="s">
        <v>16</v>
      </c>
      <c r="S120" s="22" t="e">
        <f t="shared" si="19"/>
        <v>#REF!</v>
      </c>
    </row>
    <row r="121" spans="1:19" x14ac:dyDescent="0.3">
      <c r="A121" s="490">
        <v>43950</v>
      </c>
      <c r="B121" s="311">
        <f t="shared" si="20"/>
        <v>315</v>
      </c>
      <c r="C121" s="14">
        <f t="shared" si="12"/>
        <v>41.42</v>
      </c>
      <c r="D121" s="13">
        <v>0</v>
      </c>
      <c r="E121" s="15">
        <v>0</v>
      </c>
      <c r="F121" s="16">
        <f t="shared" si="13"/>
        <v>13047.300000000001</v>
      </c>
      <c r="G121" s="17">
        <f t="shared" si="15"/>
        <v>0</v>
      </c>
      <c r="H121" s="14">
        <f t="shared" si="14"/>
        <v>0</v>
      </c>
      <c r="I121" s="23" t="e">
        <f>'[1]Apr 29 - 21'!B66</f>
        <v>#REF!</v>
      </c>
      <c r="J121" s="14">
        <f>'[2]Apr 29 - 21'!B67</f>
        <v>415.22889279999993</v>
      </c>
      <c r="K121" s="17">
        <v>0</v>
      </c>
      <c r="L121" s="18">
        <v>0</v>
      </c>
      <c r="M121" s="19">
        <f t="shared" si="16"/>
        <v>13462.528892800001</v>
      </c>
      <c r="N121" s="13"/>
      <c r="O121" s="23">
        <f>'[2]Apr 29 - 21'!K64</f>
        <v>296.73999999999995</v>
      </c>
      <c r="P121" s="20">
        <f t="shared" si="17"/>
        <v>0</v>
      </c>
      <c r="Q121" s="20">
        <f t="shared" si="18"/>
        <v>0</v>
      </c>
      <c r="R121" s="21" t="s">
        <v>16</v>
      </c>
      <c r="S121" s="22" t="e">
        <f t="shared" si="19"/>
        <v>#REF!</v>
      </c>
    </row>
    <row r="122" spans="1:19" ht="15" thickBot="1" x14ac:dyDescent="0.35">
      <c r="A122" s="491">
        <v>43951</v>
      </c>
      <c r="B122" s="312">
        <f t="shared" si="20"/>
        <v>315</v>
      </c>
      <c r="C122" s="313">
        <f t="shared" si="12"/>
        <v>41.42</v>
      </c>
      <c r="D122" s="314">
        <v>0</v>
      </c>
      <c r="E122" s="315">
        <v>0</v>
      </c>
      <c r="F122" s="316">
        <f t="shared" si="13"/>
        <v>13047.300000000001</v>
      </c>
      <c r="G122" s="317">
        <f t="shared" si="15"/>
        <v>0</v>
      </c>
      <c r="H122" s="313">
        <f t="shared" si="14"/>
        <v>0</v>
      </c>
      <c r="I122" s="323" t="e">
        <f>'[1]Apr 30 - 21'!B66</f>
        <v>#REF!</v>
      </c>
      <c r="J122" s="313">
        <f>'[2]Apr 30 - 21'!B67</f>
        <v>310.36572449999994</v>
      </c>
      <c r="K122" s="317">
        <v>0</v>
      </c>
      <c r="L122" s="318">
        <v>0</v>
      </c>
      <c r="M122" s="319">
        <f t="shared" si="16"/>
        <v>13357.665724500001</v>
      </c>
      <c r="N122" s="314"/>
      <c r="O122" s="323">
        <f>'[2]Apr 30 - 21'!K64</f>
        <v>293.33999999999992</v>
      </c>
      <c r="P122" s="320">
        <f t="shared" si="17"/>
        <v>0</v>
      </c>
      <c r="Q122" s="320">
        <f t="shared" si="18"/>
        <v>0</v>
      </c>
      <c r="R122" s="321" t="s">
        <v>16</v>
      </c>
      <c r="S122" s="322" t="e">
        <f t="shared" si="19"/>
        <v>#REF!</v>
      </c>
    </row>
    <row r="123" spans="1:19" x14ac:dyDescent="0.3">
      <c r="A123" s="490">
        <v>43952</v>
      </c>
      <c r="B123" s="311">
        <f>'[1]scheduling volumes &amp; prices'!AC24</f>
        <v>294</v>
      </c>
      <c r="C123" s="14">
        <f t="shared" si="12"/>
        <v>41.42</v>
      </c>
      <c r="D123" s="13">
        <v>0</v>
      </c>
      <c r="E123" s="15">
        <v>0</v>
      </c>
      <c r="F123" s="16">
        <f t="shared" si="13"/>
        <v>12177.480000000001</v>
      </c>
      <c r="G123" s="17">
        <f t="shared" si="15"/>
        <v>0</v>
      </c>
      <c r="H123" s="14">
        <f t="shared" si="14"/>
        <v>0</v>
      </c>
      <c r="I123" s="23" t="e">
        <f>'[1]May 1 - 21'!B66</f>
        <v>#REF!</v>
      </c>
      <c r="J123" s="14">
        <f>'[2]May 1 - 21'!B67</f>
        <v>581.36562709999998</v>
      </c>
      <c r="K123" s="17">
        <v>0</v>
      </c>
      <c r="L123" s="18">
        <v>0</v>
      </c>
      <c r="M123" s="19">
        <f t="shared" si="16"/>
        <v>12758.845627100001</v>
      </c>
      <c r="N123" s="13"/>
      <c r="O123" s="23">
        <f>'[2]May 1 - 21'!K64</f>
        <v>305.82000000000005</v>
      </c>
      <c r="P123" s="20">
        <f t="shared" si="17"/>
        <v>0</v>
      </c>
      <c r="Q123" s="20">
        <f t="shared" si="18"/>
        <v>0</v>
      </c>
      <c r="R123" s="21" t="s">
        <v>16</v>
      </c>
      <c r="S123" s="22" t="e">
        <f t="shared" si="19"/>
        <v>#REF!</v>
      </c>
    </row>
    <row r="124" spans="1:19" x14ac:dyDescent="0.3">
      <c r="A124" s="490">
        <v>43953</v>
      </c>
      <c r="B124" s="311">
        <f>B$123</f>
        <v>294</v>
      </c>
      <c r="C124" s="14">
        <f t="shared" si="12"/>
        <v>41.42</v>
      </c>
      <c r="D124" s="13">
        <v>0</v>
      </c>
      <c r="E124" s="15">
        <v>0</v>
      </c>
      <c r="F124" s="16">
        <f t="shared" si="13"/>
        <v>12177.480000000001</v>
      </c>
      <c r="G124" s="17">
        <f t="shared" si="15"/>
        <v>0</v>
      </c>
      <c r="H124" s="14">
        <f t="shared" si="14"/>
        <v>0</v>
      </c>
      <c r="I124" s="23" t="e">
        <f>'[1]May 2 - 21'!B66</f>
        <v>#REF!</v>
      </c>
      <c r="J124" s="14">
        <f>'[2]May 2 - 21'!B67</f>
        <v>127.32170039999995</v>
      </c>
      <c r="K124" s="17">
        <v>0</v>
      </c>
      <c r="L124" s="18">
        <v>0</v>
      </c>
      <c r="M124" s="19">
        <f t="shared" si="16"/>
        <v>12304.801700400001</v>
      </c>
      <c r="N124" s="13"/>
      <c r="O124" s="23">
        <f>'[2]May 2 - 21'!K64</f>
        <v>295.50999999999993</v>
      </c>
      <c r="P124" s="20">
        <f t="shared" si="17"/>
        <v>0</v>
      </c>
      <c r="Q124" s="20">
        <f t="shared" si="18"/>
        <v>0</v>
      </c>
      <c r="R124" s="21" t="s">
        <v>16</v>
      </c>
      <c r="S124" s="22" t="e">
        <f t="shared" si="19"/>
        <v>#REF!</v>
      </c>
    </row>
    <row r="125" spans="1:19" x14ac:dyDescent="0.3">
      <c r="A125" s="490">
        <v>43954</v>
      </c>
      <c r="B125" s="311">
        <f t="shared" ref="B125:B153" si="21">B$123</f>
        <v>294</v>
      </c>
      <c r="C125" s="14">
        <f t="shared" si="12"/>
        <v>41.42</v>
      </c>
      <c r="D125" s="13">
        <v>0</v>
      </c>
      <c r="E125" s="15">
        <v>0</v>
      </c>
      <c r="F125" s="16">
        <f t="shared" si="13"/>
        <v>12177.480000000001</v>
      </c>
      <c r="G125" s="17">
        <f t="shared" si="15"/>
        <v>0</v>
      </c>
      <c r="H125" s="14">
        <f t="shared" si="14"/>
        <v>0</v>
      </c>
      <c r="I125" s="23" t="e">
        <f>'[1]May 3 - 21'!B66</f>
        <v>#REF!</v>
      </c>
      <c r="J125" s="14">
        <f>'[2]May 3 - 21'!B67</f>
        <v>556.43976370000019</v>
      </c>
      <c r="K125" s="17">
        <v>0</v>
      </c>
      <c r="L125" s="18">
        <v>0</v>
      </c>
      <c r="M125" s="19">
        <f t="shared" si="16"/>
        <v>12733.919763700002</v>
      </c>
      <c r="N125" s="13"/>
      <c r="O125" s="23">
        <f>'[2]May 3 - 21'!K64</f>
        <v>285.90000000000003</v>
      </c>
      <c r="P125" s="20">
        <f t="shared" si="17"/>
        <v>0</v>
      </c>
      <c r="Q125" s="20">
        <f t="shared" si="18"/>
        <v>0</v>
      </c>
      <c r="R125" s="21" t="s">
        <v>16</v>
      </c>
      <c r="S125" s="22" t="e">
        <f t="shared" si="19"/>
        <v>#REF!</v>
      </c>
    </row>
    <row r="126" spans="1:19" x14ac:dyDescent="0.3">
      <c r="A126" s="490">
        <v>43955</v>
      </c>
      <c r="B126" s="311">
        <f t="shared" si="21"/>
        <v>294</v>
      </c>
      <c r="C126" s="14">
        <f t="shared" si="12"/>
        <v>41.42</v>
      </c>
      <c r="D126" s="13">
        <v>0</v>
      </c>
      <c r="E126" s="15">
        <v>0</v>
      </c>
      <c r="F126" s="16">
        <f t="shared" si="13"/>
        <v>12177.480000000001</v>
      </c>
      <c r="G126" s="17">
        <f t="shared" si="15"/>
        <v>0</v>
      </c>
      <c r="H126" s="14">
        <f t="shared" si="14"/>
        <v>0</v>
      </c>
      <c r="I126" s="23" t="e">
        <f>'[1]May 4 - 21'!B66</f>
        <v>#REF!</v>
      </c>
      <c r="J126" s="14">
        <f>'[2]May 4 - 21'!B67</f>
        <v>658.69245809999984</v>
      </c>
      <c r="K126" s="17">
        <v>0</v>
      </c>
      <c r="L126" s="18">
        <v>0</v>
      </c>
      <c r="M126" s="19">
        <f t="shared" si="16"/>
        <v>12836.172458100002</v>
      </c>
      <c r="N126" s="13"/>
      <c r="O126" s="23">
        <f>'[2]May 4 - 21'!K64</f>
        <v>282.16000000000003</v>
      </c>
      <c r="P126" s="20">
        <f t="shared" si="17"/>
        <v>0</v>
      </c>
      <c r="Q126" s="20">
        <f t="shared" si="18"/>
        <v>0</v>
      </c>
      <c r="R126" s="21" t="s">
        <v>16</v>
      </c>
      <c r="S126" s="22" t="e">
        <f t="shared" si="19"/>
        <v>#REF!</v>
      </c>
    </row>
    <row r="127" spans="1:19" x14ac:dyDescent="0.3">
      <c r="A127" s="490">
        <v>43956</v>
      </c>
      <c r="B127" s="311">
        <f t="shared" si="21"/>
        <v>294</v>
      </c>
      <c r="C127" s="14">
        <f t="shared" si="12"/>
        <v>41.42</v>
      </c>
      <c r="D127" s="13">
        <v>0</v>
      </c>
      <c r="E127" s="15">
        <v>0</v>
      </c>
      <c r="F127" s="16">
        <f t="shared" si="13"/>
        <v>12177.480000000001</v>
      </c>
      <c r="G127" s="17">
        <f t="shared" si="15"/>
        <v>0</v>
      </c>
      <c r="H127" s="14">
        <f t="shared" si="14"/>
        <v>0</v>
      </c>
      <c r="I127" s="23" t="e">
        <f>'[1]May 5 - 21'!B66</f>
        <v>#REF!</v>
      </c>
      <c r="J127" s="14">
        <f>'[2]May 5 - 21'!B67</f>
        <v>538.9203930000001</v>
      </c>
      <c r="K127" s="17">
        <v>0</v>
      </c>
      <c r="L127" s="18">
        <v>0</v>
      </c>
      <c r="M127" s="19">
        <f t="shared" si="16"/>
        <v>12716.400393000002</v>
      </c>
      <c r="N127" s="13"/>
      <c r="O127" s="23">
        <f>'[2]May 5 - 21'!K64</f>
        <v>282.40000000000003</v>
      </c>
      <c r="P127" s="20">
        <f t="shared" si="17"/>
        <v>0</v>
      </c>
      <c r="Q127" s="20">
        <f t="shared" si="18"/>
        <v>0</v>
      </c>
      <c r="R127" s="21" t="s">
        <v>16</v>
      </c>
      <c r="S127" s="22" t="e">
        <f t="shared" si="19"/>
        <v>#REF!</v>
      </c>
    </row>
    <row r="128" spans="1:19" x14ac:dyDescent="0.3">
      <c r="A128" s="490">
        <v>43957</v>
      </c>
      <c r="B128" s="311">
        <f t="shared" si="21"/>
        <v>294</v>
      </c>
      <c r="C128" s="14">
        <f t="shared" si="12"/>
        <v>41.42</v>
      </c>
      <c r="D128" s="13">
        <v>0</v>
      </c>
      <c r="E128" s="15">
        <v>0</v>
      </c>
      <c r="F128" s="16">
        <f t="shared" si="13"/>
        <v>12177.480000000001</v>
      </c>
      <c r="G128" s="17">
        <f t="shared" si="15"/>
        <v>0</v>
      </c>
      <c r="H128" s="14">
        <f t="shared" si="14"/>
        <v>0</v>
      </c>
      <c r="I128" s="23" t="e">
        <f>'[1]May 6 - 21'!B66</f>
        <v>#REF!</v>
      </c>
      <c r="J128" s="14">
        <f>'[2]May 6 - 21'!B67</f>
        <v>469.74263560000009</v>
      </c>
      <c r="K128" s="17">
        <v>0</v>
      </c>
      <c r="L128" s="18">
        <v>0</v>
      </c>
      <c r="M128" s="19">
        <f t="shared" si="16"/>
        <v>12647.222635600001</v>
      </c>
      <c r="N128" s="13"/>
      <c r="O128" s="23">
        <f>'[2]May 6 - 21'!K64</f>
        <v>274.8</v>
      </c>
      <c r="P128" s="20">
        <f t="shared" si="17"/>
        <v>0</v>
      </c>
      <c r="Q128" s="20">
        <f t="shared" si="18"/>
        <v>0</v>
      </c>
      <c r="R128" s="21" t="s">
        <v>16</v>
      </c>
      <c r="S128" s="22" t="e">
        <f t="shared" si="19"/>
        <v>#REF!</v>
      </c>
    </row>
    <row r="129" spans="1:19" x14ac:dyDescent="0.3">
      <c r="A129" s="490">
        <v>43958</v>
      </c>
      <c r="B129" s="311">
        <f t="shared" si="21"/>
        <v>294</v>
      </c>
      <c r="C129" s="14">
        <f t="shared" si="12"/>
        <v>41.42</v>
      </c>
      <c r="D129" s="13">
        <v>0</v>
      </c>
      <c r="E129" s="15">
        <v>0</v>
      </c>
      <c r="F129" s="16">
        <f t="shared" si="13"/>
        <v>12177.480000000001</v>
      </c>
      <c r="G129" s="17">
        <f t="shared" si="15"/>
        <v>0</v>
      </c>
      <c r="H129" s="14">
        <f t="shared" si="14"/>
        <v>0</v>
      </c>
      <c r="I129" s="23" t="e">
        <f>'[1]May 7 - 21'!B66</f>
        <v>#REF!</v>
      </c>
      <c r="J129" s="14">
        <f>'[2]May 7 - 21'!B67</f>
        <v>395.90947560000001</v>
      </c>
      <c r="K129" s="17">
        <v>0</v>
      </c>
      <c r="L129" s="18">
        <v>0</v>
      </c>
      <c r="M129" s="19">
        <f t="shared" si="16"/>
        <v>12573.389475600001</v>
      </c>
      <c r="N129" s="13"/>
      <c r="O129" s="23">
        <f>'[2]May 7 - 21'!K64</f>
        <v>289.40999999999997</v>
      </c>
      <c r="P129" s="20">
        <f t="shared" si="17"/>
        <v>0</v>
      </c>
      <c r="Q129" s="20">
        <f t="shared" si="18"/>
        <v>0</v>
      </c>
      <c r="R129" s="21" t="s">
        <v>16</v>
      </c>
      <c r="S129" s="22" t="e">
        <f t="shared" si="19"/>
        <v>#REF!</v>
      </c>
    </row>
    <row r="130" spans="1:19" x14ac:dyDescent="0.3">
      <c r="A130" s="490">
        <v>43959</v>
      </c>
      <c r="B130" s="311">
        <f t="shared" si="21"/>
        <v>294</v>
      </c>
      <c r="C130" s="14">
        <f t="shared" si="12"/>
        <v>41.42</v>
      </c>
      <c r="D130" s="13">
        <v>0</v>
      </c>
      <c r="E130" s="15">
        <v>0</v>
      </c>
      <c r="F130" s="16">
        <f t="shared" si="13"/>
        <v>12177.480000000001</v>
      </c>
      <c r="G130" s="17">
        <f t="shared" si="15"/>
        <v>0</v>
      </c>
      <c r="H130" s="14">
        <f t="shared" si="14"/>
        <v>0</v>
      </c>
      <c r="I130" s="23" t="e">
        <f>'[1]May 8 - 21'!B66</f>
        <v>#REF!</v>
      </c>
      <c r="J130" s="14">
        <f>'[2]May 8 - 21'!B67</f>
        <v>198.41699170000004</v>
      </c>
      <c r="K130" s="17">
        <v>0</v>
      </c>
      <c r="L130" s="18">
        <v>0</v>
      </c>
      <c r="M130" s="19">
        <f t="shared" si="16"/>
        <v>12375.896991700001</v>
      </c>
      <c r="N130" s="13"/>
      <c r="O130" s="23">
        <f>'[2]May 8 - 21'!K64</f>
        <v>299.34000000000003</v>
      </c>
      <c r="P130" s="20">
        <f t="shared" si="17"/>
        <v>0</v>
      </c>
      <c r="Q130" s="20">
        <f t="shared" si="18"/>
        <v>0</v>
      </c>
      <c r="R130" s="21" t="s">
        <v>16</v>
      </c>
      <c r="S130" s="22" t="e">
        <f t="shared" si="19"/>
        <v>#REF!</v>
      </c>
    </row>
    <row r="131" spans="1:19" x14ac:dyDescent="0.3">
      <c r="A131" s="490">
        <v>43960</v>
      </c>
      <c r="B131" s="311">
        <f t="shared" si="21"/>
        <v>294</v>
      </c>
      <c r="C131" s="14">
        <f t="shared" ref="C131:C195" si="22">$C$2</f>
        <v>41.42</v>
      </c>
      <c r="D131" s="13">
        <v>0</v>
      </c>
      <c r="E131" s="15">
        <v>0</v>
      </c>
      <c r="F131" s="16">
        <f t="shared" ref="F131:F194" si="23">B131*C131+E131*D131</f>
        <v>12177.480000000001</v>
      </c>
      <c r="G131" s="17">
        <f t="shared" si="15"/>
        <v>0</v>
      </c>
      <c r="H131" s="14">
        <f t="shared" ref="H131:H195" si="24">$H$2</f>
        <v>0</v>
      </c>
      <c r="I131" s="23" t="e">
        <f>'[1]May 9 - 21'!B66</f>
        <v>#REF!</v>
      </c>
      <c r="J131" s="14">
        <f>'[2]May 9 - 21'!B67</f>
        <v>73.241228800000016</v>
      </c>
      <c r="K131" s="17">
        <v>0</v>
      </c>
      <c r="L131" s="18">
        <v>0</v>
      </c>
      <c r="M131" s="19">
        <f t="shared" si="16"/>
        <v>12250.721228800001</v>
      </c>
      <c r="N131" s="13"/>
      <c r="O131" s="23">
        <f>'[2]May 9 - 21'!K64</f>
        <v>289.72999999999996</v>
      </c>
      <c r="P131" s="20">
        <f t="shared" si="17"/>
        <v>0</v>
      </c>
      <c r="Q131" s="20">
        <f t="shared" si="18"/>
        <v>0</v>
      </c>
      <c r="R131" s="21" t="s">
        <v>16</v>
      </c>
      <c r="S131" s="22" t="e">
        <f t="shared" si="19"/>
        <v>#REF!</v>
      </c>
    </row>
    <row r="132" spans="1:19" x14ac:dyDescent="0.3">
      <c r="A132" s="490">
        <v>43961</v>
      </c>
      <c r="B132" s="311">
        <f t="shared" si="21"/>
        <v>294</v>
      </c>
      <c r="C132" s="14">
        <f t="shared" si="22"/>
        <v>41.42</v>
      </c>
      <c r="D132" s="13">
        <v>0</v>
      </c>
      <c r="E132" s="15">
        <v>0</v>
      </c>
      <c r="F132" s="16">
        <f t="shared" si="23"/>
        <v>12177.480000000001</v>
      </c>
      <c r="G132" s="17">
        <f t="shared" ref="G132:G196" si="25">$G$2</f>
        <v>0</v>
      </c>
      <c r="H132" s="14">
        <f t="shared" si="24"/>
        <v>0</v>
      </c>
      <c r="I132" s="23" t="e">
        <f>'[1]May 10 - 21'!B66</f>
        <v>#REF!</v>
      </c>
      <c r="J132" s="14">
        <f>'[2]May 10 - 21'!B67</f>
        <v>423.06156430000004</v>
      </c>
      <c r="K132" s="17">
        <v>0</v>
      </c>
      <c r="L132" s="18">
        <v>0</v>
      </c>
      <c r="M132" s="19">
        <f t="shared" si="16"/>
        <v>12600.541564300001</v>
      </c>
      <c r="N132" s="13"/>
      <c r="O132" s="23">
        <f>'[2]May 10 - 21'!K64</f>
        <v>281.04000000000002</v>
      </c>
      <c r="P132" s="20">
        <f t="shared" si="17"/>
        <v>0</v>
      </c>
      <c r="Q132" s="20">
        <f t="shared" si="18"/>
        <v>0</v>
      </c>
      <c r="R132" s="21" t="s">
        <v>16</v>
      </c>
      <c r="S132" s="22" t="e">
        <f t="shared" si="19"/>
        <v>#REF!</v>
      </c>
    </row>
    <row r="133" spans="1:19" x14ac:dyDescent="0.3">
      <c r="A133" s="490">
        <v>43962</v>
      </c>
      <c r="B133" s="311">
        <f t="shared" si="21"/>
        <v>294</v>
      </c>
      <c r="C133" s="14">
        <f t="shared" si="22"/>
        <v>41.42</v>
      </c>
      <c r="D133" s="13">
        <v>0</v>
      </c>
      <c r="E133" s="15">
        <v>0</v>
      </c>
      <c r="F133" s="16">
        <f t="shared" si="23"/>
        <v>12177.480000000001</v>
      </c>
      <c r="G133" s="17">
        <f t="shared" si="25"/>
        <v>0</v>
      </c>
      <c r="H133" s="14">
        <f t="shared" si="24"/>
        <v>0</v>
      </c>
      <c r="I133" s="23" t="e">
        <f>'[1]May 11 - 21'!B66</f>
        <v>#REF!</v>
      </c>
      <c r="J133" s="14">
        <f>'[2]May 11 - 21'!B67</f>
        <v>244.86379780000004</v>
      </c>
      <c r="K133" s="17">
        <v>0</v>
      </c>
      <c r="L133" s="18">
        <v>0</v>
      </c>
      <c r="M133" s="19">
        <f t="shared" si="16"/>
        <v>12422.343797800002</v>
      </c>
      <c r="N133" s="13"/>
      <c r="O133" s="23">
        <f>'[2]May 11 - 21'!K64</f>
        <v>267.62</v>
      </c>
      <c r="P133" s="20">
        <f t="shared" si="17"/>
        <v>0</v>
      </c>
      <c r="Q133" s="20">
        <f t="shared" si="18"/>
        <v>0</v>
      </c>
      <c r="R133" s="21" t="s">
        <v>16</v>
      </c>
      <c r="S133" s="22" t="e">
        <f t="shared" si="19"/>
        <v>#REF!</v>
      </c>
    </row>
    <row r="134" spans="1:19" x14ac:dyDescent="0.3">
      <c r="A134" s="490">
        <v>43963</v>
      </c>
      <c r="B134" s="311">
        <f t="shared" si="21"/>
        <v>294</v>
      </c>
      <c r="C134" s="14">
        <f t="shared" si="22"/>
        <v>41.42</v>
      </c>
      <c r="D134" s="13">
        <v>0</v>
      </c>
      <c r="E134" s="15">
        <v>0</v>
      </c>
      <c r="F134" s="16">
        <f t="shared" si="23"/>
        <v>12177.480000000001</v>
      </c>
      <c r="G134" s="17">
        <f t="shared" si="25"/>
        <v>0</v>
      </c>
      <c r="H134" s="14">
        <f t="shared" si="24"/>
        <v>0</v>
      </c>
      <c r="I134" s="23" t="e">
        <f>'[1]May 12 - 21'!B66</f>
        <v>#REF!</v>
      </c>
      <c r="J134" s="14">
        <f>'[2]May 12 - 21'!B67</f>
        <v>284.08990269999998</v>
      </c>
      <c r="K134" s="17">
        <v>0</v>
      </c>
      <c r="L134" s="18">
        <v>0</v>
      </c>
      <c r="M134" s="19">
        <f t="shared" ref="M134:M197" si="26">(F134)+(H134)+(K134*L134)+J134</f>
        <v>12461.569902700001</v>
      </c>
      <c r="N134" s="13"/>
      <c r="O134" s="23">
        <f>'[2]May 12 - 21'!K64</f>
        <v>266.77</v>
      </c>
      <c r="P134" s="20">
        <f t="shared" ref="P134:P197" si="27">K134*L134</f>
        <v>0</v>
      </c>
      <c r="Q134" s="20">
        <f t="shared" ref="Q134:Q197" si="28">K134*L134</f>
        <v>0</v>
      </c>
      <c r="R134" s="21" t="s">
        <v>16</v>
      </c>
      <c r="S134" s="22" t="e">
        <f t="shared" ref="S134:S197" si="29">I134/O134</f>
        <v>#REF!</v>
      </c>
    </row>
    <row r="135" spans="1:19" x14ac:dyDescent="0.3">
      <c r="A135" s="490">
        <v>43964</v>
      </c>
      <c r="B135" s="311">
        <f t="shared" si="21"/>
        <v>294</v>
      </c>
      <c r="C135" s="14">
        <f t="shared" si="22"/>
        <v>41.42</v>
      </c>
      <c r="D135" s="13">
        <v>0</v>
      </c>
      <c r="E135" s="15">
        <v>0</v>
      </c>
      <c r="F135" s="16">
        <f t="shared" si="23"/>
        <v>12177.480000000001</v>
      </c>
      <c r="G135" s="17">
        <f t="shared" si="25"/>
        <v>0</v>
      </c>
      <c r="H135" s="14">
        <f t="shared" si="24"/>
        <v>0</v>
      </c>
      <c r="I135" s="23" t="e">
        <f>'[1]May 13 - 21'!B66</f>
        <v>#REF!</v>
      </c>
      <c r="J135" s="14">
        <f>'[2]May 13 - 21'!B67</f>
        <v>381.46362030000006</v>
      </c>
      <c r="K135" s="17">
        <v>0</v>
      </c>
      <c r="L135" s="18">
        <v>0</v>
      </c>
      <c r="M135" s="19">
        <f t="shared" si="26"/>
        <v>12558.943620300002</v>
      </c>
      <c r="N135" s="13"/>
      <c r="O135" s="23">
        <f>'[2]May 13 - 21'!K64</f>
        <v>269.19</v>
      </c>
      <c r="P135" s="20">
        <f t="shared" si="27"/>
        <v>0</v>
      </c>
      <c r="Q135" s="20">
        <f t="shared" si="28"/>
        <v>0</v>
      </c>
      <c r="R135" s="21" t="s">
        <v>16</v>
      </c>
      <c r="S135" s="22" t="e">
        <f t="shared" si="29"/>
        <v>#REF!</v>
      </c>
    </row>
    <row r="136" spans="1:19" x14ac:dyDescent="0.3">
      <c r="A136" s="490">
        <v>43965</v>
      </c>
      <c r="B136" s="311">
        <f t="shared" si="21"/>
        <v>294</v>
      </c>
      <c r="C136" s="14">
        <f t="shared" si="22"/>
        <v>41.42</v>
      </c>
      <c r="D136" s="13">
        <v>0</v>
      </c>
      <c r="E136" s="15">
        <v>0</v>
      </c>
      <c r="F136" s="16">
        <f t="shared" si="23"/>
        <v>12177.480000000001</v>
      </c>
      <c r="G136" s="17">
        <f t="shared" si="25"/>
        <v>0</v>
      </c>
      <c r="H136" s="14">
        <f t="shared" si="24"/>
        <v>0</v>
      </c>
      <c r="I136" s="23" t="e">
        <f>'[1]May 14 - 21'!B66</f>
        <v>#REF!</v>
      </c>
      <c r="J136" s="14">
        <f>'[2]May 14 - 21'!B67</f>
        <v>298.72774229999993</v>
      </c>
      <c r="K136" s="17">
        <v>0</v>
      </c>
      <c r="L136" s="18">
        <v>0</v>
      </c>
      <c r="M136" s="19">
        <f t="shared" si="26"/>
        <v>12476.207742300001</v>
      </c>
      <c r="N136" s="13"/>
      <c r="O136" s="23">
        <f>'[2]May 14 - 21'!K64</f>
        <v>281.39000000000004</v>
      </c>
      <c r="P136" s="20">
        <f t="shared" si="27"/>
        <v>0</v>
      </c>
      <c r="Q136" s="20">
        <f t="shared" si="28"/>
        <v>0</v>
      </c>
      <c r="R136" s="21" t="s">
        <v>16</v>
      </c>
      <c r="S136" s="22" t="e">
        <f t="shared" si="29"/>
        <v>#REF!</v>
      </c>
    </row>
    <row r="137" spans="1:19" x14ac:dyDescent="0.3">
      <c r="A137" s="490">
        <v>43966</v>
      </c>
      <c r="B137" s="311">
        <f t="shared" si="21"/>
        <v>294</v>
      </c>
      <c r="C137" s="14">
        <f t="shared" si="22"/>
        <v>41.42</v>
      </c>
      <c r="D137" s="13">
        <v>0</v>
      </c>
      <c r="E137" s="15">
        <v>0</v>
      </c>
      <c r="F137" s="16">
        <f t="shared" si="23"/>
        <v>12177.480000000001</v>
      </c>
      <c r="G137" s="17">
        <f t="shared" si="25"/>
        <v>0</v>
      </c>
      <c r="H137" s="14">
        <f t="shared" si="24"/>
        <v>0</v>
      </c>
      <c r="I137" s="23" t="e">
        <f>'[1]May 15 - 21'!B66</f>
        <v>#REF!</v>
      </c>
      <c r="J137" s="14">
        <f>'[2]May 15 - 21'!B67</f>
        <v>118.66260679999999</v>
      </c>
      <c r="K137" s="17">
        <v>0</v>
      </c>
      <c r="L137" s="18">
        <v>0</v>
      </c>
      <c r="M137" s="19">
        <f t="shared" si="26"/>
        <v>12296.142606800002</v>
      </c>
      <c r="N137" s="13"/>
      <c r="O137" s="23">
        <f>'[2]May 15 - 21'!K64</f>
        <v>298.16999999999996</v>
      </c>
      <c r="P137" s="20">
        <f t="shared" si="27"/>
        <v>0</v>
      </c>
      <c r="Q137" s="20">
        <f t="shared" si="28"/>
        <v>0</v>
      </c>
      <c r="R137" s="21" t="s">
        <v>16</v>
      </c>
      <c r="S137" s="22" t="e">
        <f t="shared" si="29"/>
        <v>#REF!</v>
      </c>
    </row>
    <row r="138" spans="1:19" x14ac:dyDescent="0.3">
      <c r="A138" s="490">
        <v>43967</v>
      </c>
      <c r="B138" s="311">
        <f t="shared" si="21"/>
        <v>294</v>
      </c>
      <c r="C138" s="14">
        <f t="shared" si="22"/>
        <v>41.42</v>
      </c>
      <c r="D138" s="13">
        <v>0</v>
      </c>
      <c r="E138" s="15">
        <v>0</v>
      </c>
      <c r="F138" s="16">
        <f t="shared" si="23"/>
        <v>12177.480000000001</v>
      </c>
      <c r="G138" s="17">
        <f t="shared" si="25"/>
        <v>0</v>
      </c>
      <c r="H138" s="14">
        <f t="shared" si="24"/>
        <v>0</v>
      </c>
      <c r="I138" s="23" t="e">
        <f>'[1]May 16 - 21'!B66</f>
        <v>#REF!</v>
      </c>
      <c r="J138" s="14">
        <f>'[2]May 16 - 21'!B67</f>
        <v>81.185242300000013</v>
      </c>
      <c r="K138" s="17">
        <v>0</v>
      </c>
      <c r="L138" s="18">
        <v>0</v>
      </c>
      <c r="M138" s="19">
        <f t="shared" si="26"/>
        <v>12258.665242300001</v>
      </c>
      <c r="N138" s="13"/>
      <c r="O138" s="23">
        <f>'[2]May 16 - 21'!K64</f>
        <v>284.14</v>
      </c>
      <c r="P138" s="20">
        <f t="shared" si="27"/>
        <v>0</v>
      </c>
      <c r="Q138" s="20">
        <f t="shared" si="28"/>
        <v>0</v>
      </c>
      <c r="R138" s="21" t="s">
        <v>16</v>
      </c>
      <c r="S138" s="22" t="e">
        <f t="shared" si="29"/>
        <v>#REF!</v>
      </c>
    </row>
    <row r="139" spans="1:19" x14ac:dyDescent="0.3">
      <c r="A139" s="490">
        <v>43968</v>
      </c>
      <c r="B139" s="311">
        <f t="shared" si="21"/>
        <v>294</v>
      </c>
      <c r="C139" s="14">
        <f t="shared" si="22"/>
        <v>41.42</v>
      </c>
      <c r="D139" s="13">
        <v>0</v>
      </c>
      <c r="E139" s="15">
        <v>0</v>
      </c>
      <c r="F139" s="16">
        <f t="shared" si="23"/>
        <v>12177.480000000001</v>
      </c>
      <c r="G139" s="17">
        <f t="shared" si="25"/>
        <v>0</v>
      </c>
      <c r="H139" s="14">
        <f t="shared" si="24"/>
        <v>0</v>
      </c>
      <c r="I139" s="23" t="e">
        <f>'[1]May 17 - 21'!B66</f>
        <v>#REF!</v>
      </c>
      <c r="J139" s="14">
        <f>'[2]May 17 - 21'!B67</f>
        <v>213.80524259999999</v>
      </c>
      <c r="K139" s="17">
        <v>0</v>
      </c>
      <c r="L139" s="18">
        <v>0</v>
      </c>
      <c r="M139" s="19">
        <f t="shared" si="26"/>
        <v>12391.285242600001</v>
      </c>
      <c r="N139" s="13"/>
      <c r="O139" s="23">
        <f>'[2]May 17 - 21'!K64</f>
        <v>279.48</v>
      </c>
      <c r="P139" s="20">
        <f t="shared" si="27"/>
        <v>0</v>
      </c>
      <c r="Q139" s="20">
        <f t="shared" si="28"/>
        <v>0</v>
      </c>
      <c r="R139" s="21" t="s">
        <v>16</v>
      </c>
      <c r="S139" s="22">
        <v>0</v>
      </c>
    </row>
    <row r="140" spans="1:19" x14ac:dyDescent="0.3">
      <c r="A140" s="490">
        <v>43969</v>
      </c>
      <c r="B140" s="311">
        <f t="shared" si="21"/>
        <v>294</v>
      </c>
      <c r="C140" s="14">
        <f t="shared" si="22"/>
        <v>41.42</v>
      </c>
      <c r="D140" s="13">
        <v>0</v>
      </c>
      <c r="E140" s="15">
        <v>0</v>
      </c>
      <c r="F140" s="16">
        <f t="shared" si="23"/>
        <v>12177.480000000001</v>
      </c>
      <c r="G140" s="17">
        <f t="shared" si="25"/>
        <v>0</v>
      </c>
      <c r="H140" s="14">
        <f t="shared" si="24"/>
        <v>0</v>
      </c>
      <c r="I140" s="23" t="e">
        <f>'[1]May 18 - 21'!B66</f>
        <v>#REF!</v>
      </c>
      <c r="J140" s="14">
        <f>'[2]May 18 - 21'!B67</f>
        <v>104.87499829999999</v>
      </c>
      <c r="K140" s="17">
        <v>0</v>
      </c>
      <c r="L140" s="18">
        <v>0</v>
      </c>
      <c r="M140" s="19">
        <f t="shared" si="26"/>
        <v>12282.354998300001</v>
      </c>
      <c r="N140" s="13"/>
      <c r="O140" s="23">
        <f>'[2]May 18 - 21'!K64</f>
        <v>273.83999999999997</v>
      </c>
      <c r="P140" s="20">
        <f t="shared" si="27"/>
        <v>0</v>
      </c>
      <c r="Q140" s="20">
        <f t="shared" si="28"/>
        <v>0</v>
      </c>
      <c r="R140" s="21" t="s">
        <v>16</v>
      </c>
      <c r="S140" s="22" t="e">
        <f t="shared" si="29"/>
        <v>#REF!</v>
      </c>
    </row>
    <row r="141" spans="1:19" x14ac:dyDescent="0.3">
      <c r="A141" s="490">
        <v>43970</v>
      </c>
      <c r="B141" s="311">
        <f t="shared" si="21"/>
        <v>294</v>
      </c>
      <c r="C141" s="14">
        <f t="shared" si="22"/>
        <v>41.42</v>
      </c>
      <c r="D141" s="13">
        <v>0</v>
      </c>
      <c r="E141" s="15">
        <v>0</v>
      </c>
      <c r="F141" s="16">
        <f t="shared" si="23"/>
        <v>12177.480000000001</v>
      </c>
      <c r="G141" s="17">
        <f t="shared" si="25"/>
        <v>0</v>
      </c>
      <c r="H141" s="14">
        <f t="shared" si="24"/>
        <v>0</v>
      </c>
      <c r="I141" s="23" t="e">
        <f>'[1]May 19 - 21'!B66</f>
        <v>#REF!</v>
      </c>
      <c r="J141" s="14">
        <f>'[2]May 19 - 21'!B67</f>
        <v>122.95164059999999</v>
      </c>
      <c r="K141" s="17">
        <v>0</v>
      </c>
      <c r="L141" s="18">
        <v>0</v>
      </c>
      <c r="M141" s="19">
        <f t="shared" si="26"/>
        <v>12300.431640600002</v>
      </c>
      <c r="N141" s="13"/>
      <c r="O141" s="23">
        <f>'[2]May 19 - 21'!K64</f>
        <v>274.06</v>
      </c>
      <c r="P141" s="20">
        <f t="shared" si="27"/>
        <v>0</v>
      </c>
      <c r="Q141" s="20">
        <f t="shared" si="28"/>
        <v>0</v>
      </c>
      <c r="R141" s="21" t="s">
        <v>16</v>
      </c>
      <c r="S141" s="22" t="e">
        <f t="shared" si="29"/>
        <v>#REF!</v>
      </c>
    </row>
    <row r="142" spans="1:19" x14ac:dyDescent="0.3">
      <c r="A142" s="490">
        <v>43971</v>
      </c>
      <c r="B142" s="311">
        <f t="shared" si="21"/>
        <v>294</v>
      </c>
      <c r="C142" s="14">
        <f t="shared" si="22"/>
        <v>41.42</v>
      </c>
      <c r="D142" s="13">
        <v>0</v>
      </c>
      <c r="E142" s="15">
        <v>0</v>
      </c>
      <c r="F142" s="16">
        <f t="shared" si="23"/>
        <v>12177.480000000001</v>
      </c>
      <c r="G142" s="17">
        <f t="shared" si="25"/>
        <v>0</v>
      </c>
      <c r="H142" s="14">
        <f t="shared" si="24"/>
        <v>0</v>
      </c>
      <c r="I142" s="23" t="e">
        <f>'[1]May 20 - 21'!B66</f>
        <v>#REF!</v>
      </c>
      <c r="J142" s="14">
        <f>'[2]May 20 - 21'!B67</f>
        <v>97.406748999999948</v>
      </c>
      <c r="K142" s="17">
        <v>0</v>
      </c>
      <c r="L142" s="18">
        <v>0</v>
      </c>
      <c r="M142" s="19">
        <f t="shared" si="26"/>
        <v>12274.886749000001</v>
      </c>
      <c r="N142" s="13"/>
      <c r="O142" s="23">
        <f>'[2]May 20 - 21'!K64</f>
        <v>276.21999999999997</v>
      </c>
      <c r="P142" s="20">
        <f t="shared" si="27"/>
        <v>0</v>
      </c>
      <c r="Q142" s="20">
        <f t="shared" si="28"/>
        <v>0</v>
      </c>
      <c r="R142" s="21" t="s">
        <v>16</v>
      </c>
      <c r="S142" s="22" t="e">
        <f t="shared" si="29"/>
        <v>#REF!</v>
      </c>
    </row>
    <row r="143" spans="1:19" x14ac:dyDescent="0.3">
      <c r="A143" s="490">
        <v>43972</v>
      </c>
      <c r="B143" s="311">
        <f t="shared" si="21"/>
        <v>294</v>
      </c>
      <c r="C143" s="14">
        <f t="shared" si="22"/>
        <v>41.42</v>
      </c>
      <c r="D143" s="13">
        <v>0</v>
      </c>
      <c r="E143" s="15">
        <v>0</v>
      </c>
      <c r="F143" s="16">
        <f t="shared" si="23"/>
        <v>12177.480000000001</v>
      </c>
      <c r="G143" s="17">
        <f t="shared" si="25"/>
        <v>0</v>
      </c>
      <c r="H143" s="14">
        <f t="shared" si="24"/>
        <v>0</v>
      </c>
      <c r="I143" s="23" t="e">
        <f>'[1]May 21 - 21'!B66</f>
        <v>#REF!</v>
      </c>
      <c r="J143" s="14">
        <f>'[2]May 21 - 21'!B67</f>
        <v>318.02715540000003</v>
      </c>
      <c r="K143" s="17">
        <v>0</v>
      </c>
      <c r="L143" s="18">
        <v>0</v>
      </c>
      <c r="M143" s="19">
        <f t="shared" si="26"/>
        <v>12495.507155400001</v>
      </c>
      <c r="N143" s="13"/>
      <c r="O143" s="23">
        <f>'[2]May 21 - 21'!K64</f>
        <v>305.03999999999996</v>
      </c>
      <c r="P143" s="20">
        <f t="shared" si="27"/>
        <v>0</v>
      </c>
      <c r="Q143" s="20">
        <f t="shared" si="28"/>
        <v>0</v>
      </c>
      <c r="R143" s="21" t="s">
        <v>16</v>
      </c>
      <c r="S143" s="22" t="e">
        <f t="shared" si="29"/>
        <v>#REF!</v>
      </c>
    </row>
    <row r="144" spans="1:19" x14ac:dyDescent="0.3">
      <c r="A144" s="490">
        <v>43973</v>
      </c>
      <c r="B144" s="311">
        <f t="shared" si="21"/>
        <v>294</v>
      </c>
      <c r="C144" s="14">
        <f t="shared" si="22"/>
        <v>41.42</v>
      </c>
      <c r="D144" s="13">
        <v>0</v>
      </c>
      <c r="E144" s="15">
        <v>0</v>
      </c>
      <c r="F144" s="16">
        <f t="shared" si="23"/>
        <v>12177.480000000001</v>
      </c>
      <c r="G144" s="17">
        <f t="shared" si="25"/>
        <v>0</v>
      </c>
      <c r="H144" s="14">
        <f t="shared" si="24"/>
        <v>0</v>
      </c>
      <c r="I144" s="23" t="e">
        <f>'[1]May 22 - 21'!B66</f>
        <v>#REF!</v>
      </c>
      <c r="J144" s="14">
        <f>'[2]May 22 - 21'!B67</f>
        <v>632.79422690000001</v>
      </c>
      <c r="K144" s="17">
        <v>0</v>
      </c>
      <c r="L144" s="18">
        <v>0</v>
      </c>
      <c r="M144" s="19">
        <f t="shared" si="26"/>
        <v>12810.274226900001</v>
      </c>
      <c r="N144" s="13"/>
      <c r="O144" s="23">
        <f>'[2]May 22 - 21'!K64</f>
        <v>343.38</v>
      </c>
      <c r="P144" s="20">
        <f t="shared" si="27"/>
        <v>0</v>
      </c>
      <c r="Q144" s="20">
        <f t="shared" si="28"/>
        <v>0</v>
      </c>
      <c r="R144" s="21" t="s">
        <v>16</v>
      </c>
      <c r="S144" s="22" t="e">
        <f t="shared" si="29"/>
        <v>#REF!</v>
      </c>
    </row>
    <row r="145" spans="1:19" x14ac:dyDescent="0.3">
      <c r="A145" s="490">
        <v>43974</v>
      </c>
      <c r="B145" s="311">
        <f t="shared" si="21"/>
        <v>294</v>
      </c>
      <c r="C145" s="14">
        <f t="shared" si="22"/>
        <v>41.42</v>
      </c>
      <c r="D145" s="13">
        <v>0</v>
      </c>
      <c r="E145" s="15">
        <v>0</v>
      </c>
      <c r="F145" s="16">
        <f t="shared" si="23"/>
        <v>12177.480000000001</v>
      </c>
      <c r="G145" s="17">
        <f t="shared" si="25"/>
        <v>0</v>
      </c>
      <c r="H145" s="14">
        <f t="shared" si="24"/>
        <v>0</v>
      </c>
      <c r="I145" s="23" t="e">
        <f>'[1]May 23 - 21'!B66</f>
        <v>#REF!</v>
      </c>
      <c r="J145" s="14">
        <f>'[2]May 23 - 21'!B67</f>
        <v>326.31329360000001</v>
      </c>
      <c r="K145" s="17">
        <v>0</v>
      </c>
      <c r="L145" s="18">
        <v>0</v>
      </c>
      <c r="M145" s="19">
        <f t="shared" si="26"/>
        <v>12503.793293600002</v>
      </c>
      <c r="N145" s="13"/>
      <c r="O145" s="23">
        <f>'[2]May 23 - 21'!K64</f>
        <v>322.37</v>
      </c>
      <c r="P145" s="20">
        <f t="shared" si="27"/>
        <v>0</v>
      </c>
      <c r="Q145" s="20">
        <f t="shared" si="28"/>
        <v>0</v>
      </c>
      <c r="R145" s="21" t="s">
        <v>16</v>
      </c>
      <c r="S145" s="22" t="e">
        <f t="shared" si="29"/>
        <v>#REF!</v>
      </c>
    </row>
    <row r="146" spans="1:19" x14ac:dyDescent="0.3">
      <c r="A146" s="490">
        <v>43975</v>
      </c>
      <c r="B146" s="311">
        <f t="shared" si="21"/>
        <v>294</v>
      </c>
      <c r="C146" s="14">
        <f t="shared" si="22"/>
        <v>41.42</v>
      </c>
      <c r="D146" s="13">
        <v>0</v>
      </c>
      <c r="E146" s="15">
        <v>0</v>
      </c>
      <c r="F146" s="16">
        <f t="shared" si="23"/>
        <v>12177.480000000001</v>
      </c>
      <c r="G146" s="17">
        <f t="shared" si="25"/>
        <v>0</v>
      </c>
      <c r="H146" s="14">
        <f t="shared" si="24"/>
        <v>0</v>
      </c>
      <c r="I146" s="23" t="e">
        <f>'[1]May 24 - 21'!B66</f>
        <v>#REF!</v>
      </c>
      <c r="J146" s="14">
        <f>'[2]May 24 - 21'!B67</f>
        <v>442.4878468</v>
      </c>
      <c r="K146" s="17">
        <v>0</v>
      </c>
      <c r="L146" s="18">
        <v>0</v>
      </c>
      <c r="M146" s="19">
        <f t="shared" si="26"/>
        <v>12619.967846800002</v>
      </c>
      <c r="N146" s="13"/>
      <c r="O146" s="23">
        <f>'[2]May 24 - 21'!K64</f>
        <v>291.70999999999992</v>
      </c>
      <c r="P146" s="20">
        <f t="shared" si="27"/>
        <v>0</v>
      </c>
      <c r="Q146" s="20">
        <f t="shared" si="28"/>
        <v>0</v>
      </c>
      <c r="R146" s="21" t="s">
        <v>16</v>
      </c>
      <c r="S146" s="22" t="e">
        <f t="shared" si="29"/>
        <v>#REF!</v>
      </c>
    </row>
    <row r="147" spans="1:19" x14ac:dyDescent="0.3">
      <c r="A147" s="490">
        <v>43976</v>
      </c>
      <c r="B147" s="311">
        <f t="shared" si="21"/>
        <v>294</v>
      </c>
      <c r="C147" s="14">
        <f t="shared" si="22"/>
        <v>41.42</v>
      </c>
      <c r="D147" s="13">
        <v>0</v>
      </c>
      <c r="E147" s="15">
        <v>0</v>
      </c>
      <c r="F147" s="16">
        <f t="shared" si="23"/>
        <v>12177.480000000001</v>
      </c>
      <c r="G147" s="17">
        <f t="shared" si="25"/>
        <v>0</v>
      </c>
      <c r="H147" s="14">
        <f t="shared" si="24"/>
        <v>0</v>
      </c>
      <c r="I147" s="23" t="e">
        <f>'[1]May 25 - 21'!B66</f>
        <v>#REF!</v>
      </c>
      <c r="J147" s="14">
        <f>'[2]May 25 - 21'!B67</f>
        <v>227.5863708</v>
      </c>
      <c r="K147" s="17">
        <v>0</v>
      </c>
      <c r="L147" s="18">
        <v>0</v>
      </c>
      <c r="M147" s="19">
        <f t="shared" si="26"/>
        <v>12405.066370800001</v>
      </c>
      <c r="N147" s="13"/>
      <c r="O147" s="23">
        <f>'[2]May 25 - 21'!K64</f>
        <v>272.77999999999997</v>
      </c>
      <c r="P147" s="20">
        <f t="shared" si="27"/>
        <v>0</v>
      </c>
      <c r="Q147" s="20">
        <f t="shared" si="28"/>
        <v>0</v>
      </c>
      <c r="R147" s="21" t="s">
        <v>16</v>
      </c>
      <c r="S147" s="22" t="e">
        <f t="shared" si="29"/>
        <v>#REF!</v>
      </c>
    </row>
    <row r="148" spans="1:19" x14ac:dyDescent="0.3">
      <c r="A148" s="490">
        <v>43977</v>
      </c>
      <c r="B148" s="311">
        <f t="shared" si="21"/>
        <v>294</v>
      </c>
      <c r="C148" s="14">
        <f t="shared" si="22"/>
        <v>41.42</v>
      </c>
      <c r="D148" s="13">
        <v>0</v>
      </c>
      <c r="E148" s="15">
        <v>0</v>
      </c>
      <c r="F148" s="16">
        <f t="shared" si="23"/>
        <v>12177.480000000001</v>
      </c>
      <c r="G148" s="17">
        <f t="shared" si="25"/>
        <v>0</v>
      </c>
      <c r="H148" s="14">
        <f t="shared" si="24"/>
        <v>0</v>
      </c>
      <c r="I148" s="23" t="e">
        <f>'[1]May 26 - 21'!B66</f>
        <v>#REF!</v>
      </c>
      <c r="J148" s="14">
        <f>'[2]May 26 - 21'!B67</f>
        <v>321.14965910000001</v>
      </c>
      <c r="K148" s="17">
        <v>0</v>
      </c>
      <c r="L148" s="18">
        <v>0</v>
      </c>
      <c r="M148" s="19">
        <f t="shared" si="26"/>
        <v>12498.629659100001</v>
      </c>
      <c r="N148" s="13"/>
      <c r="O148" s="23">
        <f>'[2]May 26 - 21'!K64</f>
        <v>265.40999999999997</v>
      </c>
      <c r="P148" s="20">
        <f t="shared" si="27"/>
        <v>0</v>
      </c>
      <c r="Q148" s="20">
        <f t="shared" si="28"/>
        <v>0</v>
      </c>
      <c r="R148" s="21" t="s">
        <v>16</v>
      </c>
      <c r="S148" s="22" t="e">
        <f t="shared" si="29"/>
        <v>#REF!</v>
      </c>
    </row>
    <row r="149" spans="1:19" x14ac:dyDescent="0.3">
      <c r="A149" s="490">
        <v>43978</v>
      </c>
      <c r="B149" s="311">
        <f t="shared" si="21"/>
        <v>294</v>
      </c>
      <c r="C149" s="14">
        <f t="shared" si="22"/>
        <v>41.42</v>
      </c>
      <c r="D149" s="13">
        <v>0</v>
      </c>
      <c r="E149" s="15">
        <v>0</v>
      </c>
      <c r="F149" s="16">
        <f t="shared" si="23"/>
        <v>12177.480000000001</v>
      </c>
      <c r="G149" s="17">
        <f t="shared" si="25"/>
        <v>0</v>
      </c>
      <c r="H149" s="14">
        <f t="shared" si="24"/>
        <v>0</v>
      </c>
      <c r="I149" s="23" t="e">
        <f>'[1]May 27 - 21'!B66</f>
        <v>#REF!</v>
      </c>
      <c r="J149" s="14">
        <f>'[2]May 27 - 21'!B67</f>
        <v>146.5864952</v>
      </c>
      <c r="K149" s="17">
        <v>0</v>
      </c>
      <c r="L149" s="18">
        <v>0</v>
      </c>
      <c r="M149" s="19">
        <f t="shared" si="26"/>
        <v>12324.066495200001</v>
      </c>
      <c r="N149" s="13"/>
      <c r="O149" s="23">
        <f>'[2]May 27 - 21'!K64</f>
        <v>255.53999999999996</v>
      </c>
      <c r="P149" s="20">
        <f t="shared" si="27"/>
        <v>0</v>
      </c>
      <c r="Q149" s="20">
        <f t="shared" si="28"/>
        <v>0</v>
      </c>
      <c r="R149" s="21" t="s">
        <v>16</v>
      </c>
      <c r="S149" s="22" t="e">
        <f t="shared" si="29"/>
        <v>#REF!</v>
      </c>
    </row>
    <row r="150" spans="1:19" x14ac:dyDescent="0.3">
      <c r="A150" s="490">
        <v>43979</v>
      </c>
      <c r="B150" s="311">
        <f t="shared" si="21"/>
        <v>294</v>
      </c>
      <c r="C150" s="14">
        <f t="shared" si="22"/>
        <v>41.42</v>
      </c>
      <c r="D150" s="13">
        <v>0</v>
      </c>
      <c r="E150" s="15">
        <v>0</v>
      </c>
      <c r="F150" s="16">
        <f t="shared" si="23"/>
        <v>12177.480000000001</v>
      </c>
      <c r="G150" s="17">
        <f t="shared" si="25"/>
        <v>0</v>
      </c>
      <c r="H150" s="14">
        <f t="shared" si="24"/>
        <v>0</v>
      </c>
      <c r="I150" s="23" t="e">
        <f>'[1]May 28 - 21'!B66</f>
        <v>#REF!</v>
      </c>
      <c r="J150" s="14">
        <f>'[2]May 28 - 21'!B67</f>
        <v>798.0062018000001</v>
      </c>
      <c r="K150" s="17">
        <v>0</v>
      </c>
      <c r="L150" s="18">
        <v>0</v>
      </c>
      <c r="M150" s="19">
        <f t="shared" si="26"/>
        <v>12975.486201800002</v>
      </c>
      <c r="N150" s="13"/>
      <c r="O150" s="23">
        <f>'[2]May 28 - 21'!K64</f>
        <v>302.13</v>
      </c>
      <c r="P150" s="20">
        <f t="shared" si="27"/>
        <v>0</v>
      </c>
      <c r="Q150" s="20">
        <f t="shared" si="28"/>
        <v>0</v>
      </c>
      <c r="R150" s="21" t="s">
        <v>16</v>
      </c>
      <c r="S150" s="22" t="e">
        <f t="shared" si="29"/>
        <v>#REF!</v>
      </c>
    </row>
    <row r="151" spans="1:19" x14ac:dyDescent="0.3">
      <c r="A151" s="490">
        <v>43980</v>
      </c>
      <c r="B151" s="311">
        <f t="shared" si="21"/>
        <v>294</v>
      </c>
      <c r="C151" s="14">
        <f t="shared" si="22"/>
        <v>41.42</v>
      </c>
      <c r="D151" s="13">
        <v>0</v>
      </c>
      <c r="E151" s="15">
        <v>0</v>
      </c>
      <c r="F151" s="16">
        <f t="shared" si="23"/>
        <v>12177.480000000001</v>
      </c>
      <c r="G151" s="17">
        <f t="shared" si="25"/>
        <v>0</v>
      </c>
      <c r="H151" s="14">
        <f t="shared" si="24"/>
        <v>0</v>
      </c>
      <c r="I151" s="23" t="e">
        <f>'[1]May 29 - 21'!B66</f>
        <v>#REF!</v>
      </c>
      <c r="J151" s="14">
        <f>'[2]May 29 - 21'!B67</f>
        <v>996.84901209999975</v>
      </c>
      <c r="K151" s="17">
        <v>0</v>
      </c>
      <c r="L151" s="18">
        <v>0</v>
      </c>
      <c r="M151" s="19">
        <f t="shared" si="26"/>
        <v>13174.329012100001</v>
      </c>
      <c r="N151" s="13"/>
      <c r="O151" s="23">
        <f>'[2]May 29 - 21'!K64</f>
        <v>326.25000000000006</v>
      </c>
      <c r="P151" s="20">
        <f t="shared" si="27"/>
        <v>0</v>
      </c>
      <c r="Q151" s="20">
        <f t="shared" si="28"/>
        <v>0</v>
      </c>
      <c r="R151" s="21" t="s">
        <v>16</v>
      </c>
      <c r="S151" s="22" t="e">
        <f t="shared" si="29"/>
        <v>#REF!</v>
      </c>
    </row>
    <row r="152" spans="1:19" x14ac:dyDescent="0.3">
      <c r="A152" s="490">
        <v>43981</v>
      </c>
      <c r="B152" s="311">
        <f t="shared" si="21"/>
        <v>294</v>
      </c>
      <c r="C152" s="14">
        <f t="shared" si="22"/>
        <v>41.42</v>
      </c>
      <c r="D152" s="13">
        <v>0</v>
      </c>
      <c r="E152" s="15">
        <v>0</v>
      </c>
      <c r="F152" s="16">
        <f t="shared" si="23"/>
        <v>12177.480000000001</v>
      </c>
      <c r="G152" s="17">
        <f t="shared" si="25"/>
        <v>0</v>
      </c>
      <c r="H152" s="14">
        <f t="shared" si="24"/>
        <v>0</v>
      </c>
      <c r="I152" s="23" t="e">
        <f>'[1]May 30 - 21'!B66</f>
        <v>#REF!</v>
      </c>
      <c r="J152" s="14">
        <f>'[2]May 30 - 21'!B67</f>
        <v>846.13566849999995</v>
      </c>
      <c r="K152" s="17">
        <v>0</v>
      </c>
      <c r="L152" s="18">
        <v>0</v>
      </c>
      <c r="M152" s="19">
        <f t="shared" si="26"/>
        <v>13023.615668500001</v>
      </c>
      <c r="N152" s="13"/>
      <c r="O152" s="23">
        <f>'[2]May 30 - 21'!K64</f>
        <v>328.62</v>
      </c>
      <c r="P152" s="20">
        <f t="shared" si="27"/>
        <v>0</v>
      </c>
      <c r="Q152" s="20">
        <f t="shared" si="28"/>
        <v>0</v>
      </c>
      <c r="R152" s="21" t="s">
        <v>16</v>
      </c>
      <c r="S152" s="22" t="e">
        <f t="shared" si="29"/>
        <v>#REF!</v>
      </c>
    </row>
    <row r="153" spans="1:19" ht="15" thickBot="1" x14ac:dyDescent="0.35">
      <c r="A153" s="491">
        <v>43982</v>
      </c>
      <c r="B153" s="312">
        <f t="shared" si="21"/>
        <v>294</v>
      </c>
      <c r="C153" s="313">
        <f t="shared" si="22"/>
        <v>41.42</v>
      </c>
      <c r="D153" s="314">
        <v>0</v>
      </c>
      <c r="E153" s="315">
        <v>0</v>
      </c>
      <c r="F153" s="316">
        <f t="shared" si="23"/>
        <v>12177.480000000001</v>
      </c>
      <c r="G153" s="317">
        <f t="shared" si="25"/>
        <v>0</v>
      </c>
      <c r="H153" s="313">
        <f t="shared" si="24"/>
        <v>0</v>
      </c>
      <c r="I153" s="323" t="e">
        <f>'[1]May 31 - 21'!B66</f>
        <v>#REF!</v>
      </c>
      <c r="J153" s="313">
        <f>'[2]May 31 - 21'!B67</f>
        <v>454.71631179999991</v>
      </c>
      <c r="K153" s="317">
        <v>0</v>
      </c>
      <c r="L153" s="318">
        <v>0</v>
      </c>
      <c r="M153" s="319">
        <f t="shared" si="26"/>
        <v>12632.196311800002</v>
      </c>
      <c r="N153" s="314"/>
      <c r="O153" s="323">
        <f>'[2]May 31 - 21'!K64</f>
        <v>283.33999999999997</v>
      </c>
      <c r="P153" s="320">
        <f t="shared" si="27"/>
        <v>0</v>
      </c>
      <c r="Q153" s="320">
        <f t="shared" si="28"/>
        <v>0</v>
      </c>
      <c r="R153" s="321" t="s">
        <v>16</v>
      </c>
      <c r="S153" s="322" t="e">
        <f t="shared" si="29"/>
        <v>#REF!</v>
      </c>
    </row>
    <row r="154" spans="1:19" x14ac:dyDescent="0.3">
      <c r="A154" s="490">
        <v>43983</v>
      </c>
      <c r="B154" s="311">
        <f>'[1]scheduling volumes &amp; prices'!AC25</f>
        <v>312</v>
      </c>
      <c r="C154" s="14">
        <f t="shared" si="22"/>
        <v>41.42</v>
      </c>
      <c r="D154" s="13">
        <v>0</v>
      </c>
      <c r="E154" s="15">
        <v>0</v>
      </c>
      <c r="F154" s="16">
        <f t="shared" si="23"/>
        <v>12923.04</v>
      </c>
      <c r="G154" s="17">
        <f t="shared" si="25"/>
        <v>0</v>
      </c>
      <c r="H154" s="14">
        <f t="shared" si="24"/>
        <v>0</v>
      </c>
      <c r="I154" s="23" t="e">
        <f>'[1]June 1 - 21'!B66</f>
        <v>#REF!</v>
      </c>
      <c r="J154" s="14">
        <f>'[2]June 1 - 21'!B67</f>
        <v>297.8679987999999</v>
      </c>
      <c r="K154" s="17">
        <v>0</v>
      </c>
      <c r="L154" s="18">
        <v>0</v>
      </c>
      <c r="M154" s="19">
        <f t="shared" si="26"/>
        <v>13220.907998800001</v>
      </c>
      <c r="N154" s="13"/>
      <c r="O154" s="23">
        <f>'[2]June 1 - 21'!K64</f>
        <v>256.07</v>
      </c>
      <c r="P154" s="20">
        <f t="shared" si="27"/>
        <v>0</v>
      </c>
      <c r="Q154" s="20">
        <f t="shared" si="28"/>
        <v>0</v>
      </c>
      <c r="R154" s="21" t="s">
        <v>16</v>
      </c>
      <c r="S154" s="22" t="e">
        <f t="shared" si="29"/>
        <v>#REF!</v>
      </c>
    </row>
    <row r="155" spans="1:19" x14ac:dyDescent="0.3">
      <c r="A155" s="490">
        <v>43984</v>
      </c>
      <c r="B155" s="311">
        <f>B$154</f>
        <v>312</v>
      </c>
      <c r="C155" s="14">
        <f t="shared" si="22"/>
        <v>41.42</v>
      </c>
      <c r="D155" s="13">
        <v>0</v>
      </c>
      <c r="E155" s="15">
        <v>0</v>
      </c>
      <c r="F155" s="16">
        <f t="shared" si="23"/>
        <v>12923.04</v>
      </c>
      <c r="G155" s="17">
        <f t="shared" si="25"/>
        <v>0</v>
      </c>
      <c r="H155" s="14">
        <f t="shared" si="24"/>
        <v>0</v>
      </c>
      <c r="I155" s="23" t="e">
        <f>'[1]June 2 - 21'!B66</f>
        <v>#REF!</v>
      </c>
      <c r="J155" s="14">
        <f>'[2]June 2 - 21'!B67</f>
        <v>202.82165779999994</v>
      </c>
      <c r="K155" s="17">
        <v>0</v>
      </c>
      <c r="L155" s="18">
        <v>0</v>
      </c>
      <c r="M155" s="19">
        <f t="shared" si="26"/>
        <v>13125.8616578</v>
      </c>
      <c r="N155" s="13"/>
      <c r="O155" s="23">
        <f>'[2]June 2 - 21'!K64</f>
        <v>245.07000000000005</v>
      </c>
      <c r="P155" s="20">
        <f t="shared" si="27"/>
        <v>0</v>
      </c>
      <c r="Q155" s="20">
        <f t="shared" si="28"/>
        <v>0</v>
      </c>
      <c r="R155" s="21" t="s">
        <v>16</v>
      </c>
      <c r="S155" s="22" t="e">
        <f t="shared" si="29"/>
        <v>#REF!</v>
      </c>
    </row>
    <row r="156" spans="1:19" x14ac:dyDescent="0.3">
      <c r="A156" s="490">
        <v>43985</v>
      </c>
      <c r="B156" s="311">
        <f t="shared" ref="B156:B183" si="30">B$154</f>
        <v>312</v>
      </c>
      <c r="C156" s="14">
        <f t="shared" si="22"/>
        <v>41.42</v>
      </c>
      <c r="D156" s="13">
        <v>0</v>
      </c>
      <c r="E156" s="15">
        <v>0</v>
      </c>
      <c r="F156" s="16">
        <f t="shared" si="23"/>
        <v>12923.04</v>
      </c>
      <c r="G156" s="17">
        <f t="shared" si="25"/>
        <v>0</v>
      </c>
      <c r="H156" s="14">
        <f t="shared" si="24"/>
        <v>0</v>
      </c>
      <c r="I156" s="23" t="e">
        <f>'[1]June 3 - 21'!B66</f>
        <v>#REF!</v>
      </c>
      <c r="J156" s="14">
        <f>'[2]June 3 - 21'!B67</f>
        <v>195.86618980000003</v>
      </c>
      <c r="K156" s="17">
        <v>0</v>
      </c>
      <c r="L156" s="18">
        <v>0</v>
      </c>
      <c r="M156" s="19">
        <f t="shared" si="26"/>
        <v>13118.9061898</v>
      </c>
      <c r="N156" s="13"/>
      <c r="O156" s="23">
        <f>'[2]June 3 - 21'!K64</f>
        <v>258.92</v>
      </c>
      <c r="P156" s="20">
        <f t="shared" si="27"/>
        <v>0</v>
      </c>
      <c r="Q156" s="20">
        <f t="shared" si="28"/>
        <v>0</v>
      </c>
      <c r="R156" s="21" t="s">
        <v>16</v>
      </c>
      <c r="S156" s="22" t="e">
        <f t="shared" si="29"/>
        <v>#REF!</v>
      </c>
    </row>
    <row r="157" spans="1:19" x14ac:dyDescent="0.3">
      <c r="A157" s="490">
        <v>43986</v>
      </c>
      <c r="B157" s="311">
        <f t="shared" si="30"/>
        <v>312</v>
      </c>
      <c r="C157" s="14">
        <f t="shared" si="22"/>
        <v>41.42</v>
      </c>
      <c r="D157" s="13">
        <v>0</v>
      </c>
      <c r="E157" s="15">
        <v>0</v>
      </c>
      <c r="F157" s="16">
        <f t="shared" si="23"/>
        <v>12923.04</v>
      </c>
      <c r="G157" s="17">
        <f t="shared" si="25"/>
        <v>0</v>
      </c>
      <c r="H157" s="14">
        <f t="shared" si="24"/>
        <v>0</v>
      </c>
      <c r="I157" s="23" t="e">
        <f>'[1]June 4 - 21'!B66</f>
        <v>#REF!</v>
      </c>
      <c r="J157" s="14">
        <f>'[2]June 4 - 21'!B67</f>
        <v>85.213066300000008</v>
      </c>
      <c r="K157" s="17">
        <v>0</v>
      </c>
      <c r="L157" s="18">
        <v>0</v>
      </c>
      <c r="M157" s="19">
        <f t="shared" si="26"/>
        <v>13008.253066300002</v>
      </c>
      <c r="N157" s="13"/>
      <c r="O157" s="23">
        <f>'[2]June 4 - 21'!K64</f>
        <v>269.83999999999997</v>
      </c>
      <c r="P157" s="20">
        <f t="shared" si="27"/>
        <v>0</v>
      </c>
      <c r="Q157" s="20">
        <f t="shared" si="28"/>
        <v>0</v>
      </c>
      <c r="R157" s="21" t="s">
        <v>16</v>
      </c>
      <c r="S157" s="22" t="e">
        <f t="shared" si="29"/>
        <v>#REF!</v>
      </c>
    </row>
    <row r="158" spans="1:19" x14ac:dyDescent="0.3">
      <c r="A158" s="490">
        <v>43987</v>
      </c>
      <c r="B158" s="311">
        <f t="shared" si="30"/>
        <v>312</v>
      </c>
      <c r="C158" s="14">
        <f t="shared" si="22"/>
        <v>41.42</v>
      </c>
      <c r="D158" s="13">
        <v>0</v>
      </c>
      <c r="E158" s="15">
        <v>0</v>
      </c>
      <c r="F158" s="16">
        <f t="shared" si="23"/>
        <v>12923.04</v>
      </c>
      <c r="G158" s="17">
        <f t="shared" si="25"/>
        <v>0</v>
      </c>
      <c r="H158" s="14">
        <f t="shared" si="24"/>
        <v>0</v>
      </c>
      <c r="I158" s="23" t="e">
        <f>'[1]June 5 - 21'!B66</f>
        <v>#REF!</v>
      </c>
      <c r="J158" s="14">
        <f>'[2]June 5 - 21'!B67</f>
        <v>38.327651800000027</v>
      </c>
      <c r="K158" s="17">
        <v>0</v>
      </c>
      <c r="L158" s="18">
        <v>0</v>
      </c>
      <c r="M158" s="19">
        <f t="shared" si="26"/>
        <v>12961.367651800001</v>
      </c>
      <c r="N158" s="13"/>
      <c r="O158" s="23">
        <f>'[2]June 5 - 21'!K64</f>
        <v>284.01</v>
      </c>
      <c r="P158" s="20">
        <f t="shared" si="27"/>
        <v>0</v>
      </c>
      <c r="Q158" s="20">
        <f t="shared" si="28"/>
        <v>0</v>
      </c>
      <c r="R158" s="21" t="s">
        <v>16</v>
      </c>
      <c r="S158" s="22" t="e">
        <f t="shared" si="29"/>
        <v>#REF!</v>
      </c>
    </row>
    <row r="159" spans="1:19" x14ac:dyDescent="0.3">
      <c r="A159" s="490">
        <v>43988</v>
      </c>
      <c r="B159" s="311">
        <f t="shared" si="30"/>
        <v>312</v>
      </c>
      <c r="C159" s="14">
        <f t="shared" si="22"/>
        <v>41.42</v>
      </c>
      <c r="D159" s="13">
        <v>0</v>
      </c>
      <c r="E159" s="15">
        <v>0</v>
      </c>
      <c r="F159" s="16">
        <f t="shared" si="23"/>
        <v>12923.04</v>
      </c>
      <c r="G159" s="17">
        <f t="shared" si="25"/>
        <v>0</v>
      </c>
      <c r="H159" s="14">
        <f t="shared" si="24"/>
        <v>0</v>
      </c>
      <c r="I159" s="23" t="e">
        <f>'[1]June 6 - 21'!B66</f>
        <v>#REF!</v>
      </c>
      <c r="J159" s="14">
        <f>'[2]June 6 - 21'!B67</f>
        <v>12.250399600000001</v>
      </c>
      <c r="K159" s="17">
        <v>0</v>
      </c>
      <c r="L159" s="18">
        <v>0</v>
      </c>
      <c r="M159" s="19">
        <f t="shared" si="26"/>
        <v>12935.2903996</v>
      </c>
      <c r="N159" s="13"/>
      <c r="O159" s="23">
        <f>'[2]June 6 - 21'!K64</f>
        <v>269.87</v>
      </c>
      <c r="P159" s="20">
        <f t="shared" si="27"/>
        <v>0</v>
      </c>
      <c r="Q159" s="20">
        <f t="shared" si="28"/>
        <v>0</v>
      </c>
      <c r="R159" s="21" t="s">
        <v>16</v>
      </c>
      <c r="S159" s="22" t="e">
        <f t="shared" si="29"/>
        <v>#REF!</v>
      </c>
    </row>
    <row r="160" spans="1:19" x14ac:dyDescent="0.3">
      <c r="A160" s="490">
        <v>43989</v>
      </c>
      <c r="B160" s="311">
        <f t="shared" si="30"/>
        <v>312</v>
      </c>
      <c r="C160" s="14">
        <f t="shared" si="22"/>
        <v>41.42</v>
      </c>
      <c r="D160" s="13">
        <v>0</v>
      </c>
      <c r="E160" s="15">
        <v>0</v>
      </c>
      <c r="F160" s="16">
        <f t="shared" si="23"/>
        <v>12923.04</v>
      </c>
      <c r="G160" s="17">
        <f t="shared" si="25"/>
        <v>0</v>
      </c>
      <c r="H160" s="14">
        <f t="shared" si="24"/>
        <v>0</v>
      </c>
      <c r="I160" s="23" t="e">
        <f>'[1]June 7 - 21'!B66</f>
        <v>#REF!</v>
      </c>
      <c r="J160" s="14">
        <f>'[2]June 7 - 21'!B67</f>
        <v>179.48558669999997</v>
      </c>
      <c r="K160" s="17">
        <v>0</v>
      </c>
      <c r="L160" s="18">
        <v>0</v>
      </c>
      <c r="M160" s="19">
        <f t="shared" si="26"/>
        <v>13102.525586700001</v>
      </c>
      <c r="N160" s="13"/>
      <c r="O160" s="23">
        <f>'[2]June 7 - 21'!K64</f>
        <v>266.06</v>
      </c>
      <c r="P160" s="20">
        <f t="shared" si="27"/>
        <v>0</v>
      </c>
      <c r="Q160" s="20">
        <f t="shared" si="28"/>
        <v>0</v>
      </c>
      <c r="R160" s="21" t="s">
        <v>16</v>
      </c>
      <c r="S160" s="22" t="e">
        <f t="shared" si="29"/>
        <v>#REF!</v>
      </c>
    </row>
    <row r="161" spans="1:19" x14ac:dyDescent="0.3">
      <c r="A161" s="490">
        <v>43990</v>
      </c>
      <c r="B161" s="311">
        <f t="shared" si="30"/>
        <v>312</v>
      </c>
      <c r="C161" s="14">
        <f t="shared" si="22"/>
        <v>41.42</v>
      </c>
      <c r="D161" s="13">
        <v>0</v>
      </c>
      <c r="E161" s="15">
        <v>0</v>
      </c>
      <c r="F161" s="16">
        <f t="shared" si="23"/>
        <v>12923.04</v>
      </c>
      <c r="G161" s="17">
        <f t="shared" si="25"/>
        <v>0</v>
      </c>
      <c r="H161" s="14">
        <f t="shared" si="24"/>
        <v>0</v>
      </c>
      <c r="I161" s="23" t="e">
        <f>'[1]June 8 - 21'!B66</f>
        <v>#REF!</v>
      </c>
      <c r="J161" s="14">
        <f>'[2]June 8 - 21'!B67</f>
        <v>164.61397399999998</v>
      </c>
      <c r="K161" s="17">
        <v>0</v>
      </c>
      <c r="L161" s="18">
        <v>0</v>
      </c>
      <c r="M161" s="19">
        <f t="shared" si="26"/>
        <v>13087.653974000001</v>
      </c>
      <c r="N161" s="13"/>
      <c r="O161" s="23">
        <f>'[2]June 8 - 21'!K64</f>
        <v>273.32999999999993</v>
      </c>
      <c r="P161" s="20">
        <f t="shared" si="27"/>
        <v>0</v>
      </c>
      <c r="Q161" s="20">
        <f t="shared" si="28"/>
        <v>0</v>
      </c>
      <c r="R161" s="21" t="s">
        <v>16</v>
      </c>
      <c r="S161" s="22" t="e">
        <f t="shared" si="29"/>
        <v>#REF!</v>
      </c>
    </row>
    <row r="162" spans="1:19" x14ac:dyDescent="0.3">
      <c r="A162" s="490">
        <v>43991</v>
      </c>
      <c r="B162" s="311">
        <f t="shared" si="30"/>
        <v>312</v>
      </c>
      <c r="C162" s="14">
        <f t="shared" si="22"/>
        <v>41.42</v>
      </c>
      <c r="D162" s="13">
        <v>0</v>
      </c>
      <c r="E162" s="15">
        <v>0</v>
      </c>
      <c r="F162" s="16">
        <f t="shared" si="23"/>
        <v>12923.04</v>
      </c>
      <c r="G162" s="17">
        <f t="shared" si="25"/>
        <v>0</v>
      </c>
      <c r="H162" s="14">
        <f t="shared" si="24"/>
        <v>0</v>
      </c>
      <c r="I162" s="23" t="e">
        <f>'[1]June 9 - 21'!B66</f>
        <v>#REF!</v>
      </c>
      <c r="J162" s="14">
        <f>'[2]June 9 - 21'!B67</f>
        <v>367.58157630000005</v>
      </c>
      <c r="K162" s="17">
        <v>0</v>
      </c>
      <c r="L162" s="18">
        <v>0</v>
      </c>
      <c r="M162" s="19">
        <f t="shared" si="26"/>
        <v>13290.6215763</v>
      </c>
      <c r="N162" s="13"/>
      <c r="O162" s="23">
        <f>'[2]June 9 - 21'!K64</f>
        <v>293.53000000000003</v>
      </c>
      <c r="P162" s="20">
        <f t="shared" si="27"/>
        <v>0</v>
      </c>
      <c r="Q162" s="20">
        <f t="shared" si="28"/>
        <v>0</v>
      </c>
      <c r="R162" s="21" t="s">
        <v>16</v>
      </c>
      <c r="S162" s="22" t="e">
        <f t="shared" si="29"/>
        <v>#REF!</v>
      </c>
    </row>
    <row r="163" spans="1:19" x14ac:dyDescent="0.3">
      <c r="A163" s="490">
        <v>43992</v>
      </c>
      <c r="B163" s="311">
        <f t="shared" si="30"/>
        <v>312</v>
      </c>
      <c r="C163" s="14">
        <f t="shared" si="22"/>
        <v>41.42</v>
      </c>
      <c r="D163" s="13">
        <v>0</v>
      </c>
      <c r="E163" s="15">
        <v>0</v>
      </c>
      <c r="F163" s="16">
        <f t="shared" si="23"/>
        <v>12923.04</v>
      </c>
      <c r="G163" s="17">
        <f t="shared" si="25"/>
        <v>0</v>
      </c>
      <c r="H163" s="14">
        <f t="shared" si="24"/>
        <v>0</v>
      </c>
      <c r="I163" s="23" t="e">
        <f>'[1]June 10 - 21'!B66</f>
        <v>#REF!</v>
      </c>
      <c r="J163" s="14">
        <f>'[2]June 10 - 21'!B67</f>
        <v>138.15204079999995</v>
      </c>
      <c r="K163" s="17">
        <v>0</v>
      </c>
      <c r="L163" s="18">
        <v>0</v>
      </c>
      <c r="M163" s="19">
        <f t="shared" si="26"/>
        <v>13061.192040800001</v>
      </c>
      <c r="N163" s="13"/>
      <c r="O163" s="23">
        <f>'[2]June 10 - 21'!K64</f>
        <v>297.73</v>
      </c>
      <c r="P163" s="20">
        <f t="shared" si="27"/>
        <v>0</v>
      </c>
      <c r="Q163" s="20">
        <f t="shared" si="28"/>
        <v>0</v>
      </c>
      <c r="R163" s="21" t="s">
        <v>16</v>
      </c>
      <c r="S163" s="22" t="e">
        <f t="shared" si="29"/>
        <v>#REF!</v>
      </c>
    </row>
    <row r="164" spans="1:19" x14ac:dyDescent="0.3">
      <c r="A164" s="490">
        <v>43993</v>
      </c>
      <c r="B164" s="311">
        <f t="shared" si="30"/>
        <v>312</v>
      </c>
      <c r="C164" s="14">
        <f t="shared" si="22"/>
        <v>41.42</v>
      </c>
      <c r="D164" s="13">
        <v>0</v>
      </c>
      <c r="E164" s="15">
        <v>0</v>
      </c>
      <c r="F164" s="16">
        <f t="shared" si="23"/>
        <v>12923.04</v>
      </c>
      <c r="G164" s="17">
        <f t="shared" si="25"/>
        <v>0</v>
      </c>
      <c r="H164" s="14">
        <f t="shared" si="24"/>
        <v>0</v>
      </c>
      <c r="I164" s="23" t="e">
        <f>'[1]June 11 - 21'!B66</f>
        <v>#REF!</v>
      </c>
      <c r="J164" s="14">
        <f>'[2]June 11 - 21'!B67</f>
        <v>453.48772790000004</v>
      </c>
      <c r="K164" s="17">
        <v>0</v>
      </c>
      <c r="L164" s="18">
        <v>0</v>
      </c>
      <c r="M164" s="19">
        <f t="shared" si="26"/>
        <v>13376.5277279</v>
      </c>
      <c r="N164" s="13"/>
      <c r="O164" s="23">
        <f>'[2]June 11 - 21'!K64</f>
        <v>315.03999999999996</v>
      </c>
      <c r="P164" s="20">
        <f t="shared" si="27"/>
        <v>0</v>
      </c>
      <c r="Q164" s="20">
        <f t="shared" si="28"/>
        <v>0</v>
      </c>
      <c r="R164" s="21" t="s">
        <v>16</v>
      </c>
      <c r="S164" s="22" t="e">
        <f t="shared" si="29"/>
        <v>#REF!</v>
      </c>
    </row>
    <row r="165" spans="1:19" x14ac:dyDescent="0.3">
      <c r="A165" s="490">
        <v>43994</v>
      </c>
      <c r="B165" s="311">
        <f t="shared" si="30"/>
        <v>312</v>
      </c>
      <c r="C165" s="14">
        <f t="shared" si="22"/>
        <v>41.42</v>
      </c>
      <c r="D165" s="13">
        <v>0</v>
      </c>
      <c r="E165" s="15">
        <v>0</v>
      </c>
      <c r="F165" s="16">
        <f t="shared" si="23"/>
        <v>12923.04</v>
      </c>
      <c r="G165" s="17">
        <f t="shared" si="25"/>
        <v>0</v>
      </c>
      <c r="H165" s="14">
        <f t="shared" si="24"/>
        <v>0</v>
      </c>
      <c r="I165" s="23" t="e">
        <f>'[1]June 12 - 21'!B66</f>
        <v>#REF!</v>
      </c>
      <c r="J165" s="14">
        <f>'[2]June 12 - 21'!B67</f>
        <v>604.83537809999996</v>
      </c>
      <c r="K165" s="17">
        <v>0</v>
      </c>
      <c r="L165" s="18">
        <v>0</v>
      </c>
      <c r="M165" s="19">
        <f t="shared" si="26"/>
        <v>13527.875378100001</v>
      </c>
      <c r="N165" s="13"/>
      <c r="O165" s="23">
        <f>'[2]June 12 - 21'!K64</f>
        <v>332.24</v>
      </c>
      <c r="P165" s="20">
        <f t="shared" si="27"/>
        <v>0</v>
      </c>
      <c r="Q165" s="20">
        <f t="shared" si="28"/>
        <v>0</v>
      </c>
      <c r="R165" s="21" t="s">
        <v>16</v>
      </c>
      <c r="S165" s="22" t="e">
        <f t="shared" si="29"/>
        <v>#REF!</v>
      </c>
    </row>
    <row r="166" spans="1:19" x14ac:dyDescent="0.3">
      <c r="A166" s="490">
        <v>43995</v>
      </c>
      <c r="B166" s="311">
        <f t="shared" si="30"/>
        <v>312</v>
      </c>
      <c r="C166" s="14">
        <f t="shared" si="22"/>
        <v>41.42</v>
      </c>
      <c r="D166" s="13">
        <v>0</v>
      </c>
      <c r="E166" s="15">
        <v>0</v>
      </c>
      <c r="F166" s="16">
        <f t="shared" si="23"/>
        <v>12923.04</v>
      </c>
      <c r="G166" s="17">
        <f t="shared" si="25"/>
        <v>0</v>
      </c>
      <c r="H166" s="14">
        <f t="shared" si="24"/>
        <v>0</v>
      </c>
      <c r="I166" s="23" t="e">
        <f>'[1]June 13 - 21'!B66</f>
        <v>#REF!</v>
      </c>
      <c r="J166" s="14">
        <f>'[2]June 13 - 21'!B67</f>
        <v>603.26645239999993</v>
      </c>
      <c r="K166" s="17">
        <v>0</v>
      </c>
      <c r="L166" s="18">
        <v>0</v>
      </c>
      <c r="M166" s="19">
        <f t="shared" si="26"/>
        <v>13526.3064524</v>
      </c>
      <c r="N166" s="13"/>
      <c r="O166" s="23">
        <f>'[2]June 13 - 21'!K64</f>
        <v>312.20000000000005</v>
      </c>
      <c r="P166" s="20">
        <f t="shared" si="27"/>
        <v>0</v>
      </c>
      <c r="Q166" s="20">
        <f t="shared" si="28"/>
        <v>0</v>
      </c>
      <c r="R166" s="21" t="s">
        <v>16</v>
      </c>
      <c r="S166" s="22" t="e">
        <f t="shared" si="29"/>
        <v>#REF!</v>
      </c>
    </row>
    <row r="167" spans="1:19" x14ac:dyDescent="0.3">
      <c r="A167" s="490">
        <v>43996</v>
      </c>
      <c r="B167" s="311">
        <f t="shared" si="30"/>
        <v>312</v>
      </c>
      <c r="C167" s="14">
        <f t="shared" si="22"/>
        <v>41.42</v>
      </c>
      <c r="D167" s="13">
        <v>0</v>
      </c>
      <c r="E167" s="15">
        <v>0</v>
      </c>
      <c r="F167" s="16">
        <f t="shared" si="23"/>
        <v>12923.04</v>
      </c>
      <c r="G167" s="17">
        <f t="shared" si="25"/>
        <v>0</v>
      </c>
      <c r="H167" s="14">
        <f t="shared" si="24"/>
        <v>0</v>
      </c>
      <c r="I167" s="23" t="e">
        <f>'[1]June 14 - 21'!B66</f>
        <v>#REF!</v>
      </c>
      <c r="J167" s="14">
        <f>'[2]June 14 - 21'!B67</f>
        <v>871.47233210000013</v>
      </c>
      <c r="K167" s="17">
        <v>0</v>
      </c>
      <c r="L167" s="18">
        <v>0</v>
      </c>
      <c r="M167" s="19">
        <f t="shared" si="26"/>
        <v>13794.512332100001</v>
      </c>
      <c r="N167" s="13"/>
      <c r="O167" s="23">
        <f>'[2]June 14 - 21'!K64</f>
        <v>289.61999999999995</v>
      </c>
      <c r="P167" s="20">
        <f t="shared" si="27"/>
        <v>0</v>
      </c>
      <c r="Q167" s="20">
        <f t="shared" si="28"/>
        <v>0</v>
      </c>
      <c r="R167" s="21" t="s">
        <v>16</v>
      </c>
      <c r="S167" s="22" t="e">
        <f t="shared" si="29"/>
        <v>#REF!</v>
      </c>
    </row>
    <row r="168" spans="1:19" x14ac:dyDescent="0.3">
      <c r="A168" s="490">
        <v>43997</v>
      </c>
      <c r="B168" s="311">
        <f t="shared" si="30"/>
        <v>312</v>
      </c>
      <c r="C168" s="14">
        <f t="shared" si="22"/>
        <v>41.42</v>
      </c>
      <c r="D168" s="13">
        <v>0</v>
      </c>
      <c r="E168" s="15">
        <v>0</v>
      </c>
      <c r="F168" s="16">
        <f t="shared" si="23"/>
        <v>12923.04</v>
      </c>
      <c r="G168" s="17">
        <f t="shared" si="25"/>
        <v>0</v>
      </c>
      <c r="H168" s="14">
        <f t="shared" si="24"/>
        <v>0</v>
      </c>
      <c r="I168" s="23" t="e">
        <f>'[1]June 15 - 21'!B66</f>
        <v>#REF!</v>
      </c>
      <c r="J168" s="14">
        <f>'[2]June 15 - 21'!B67</f>
        <v>879.16859860000011</v>
      </c>
      <c r="K168" s="17">
        <v>0</v>
      </c>
      <c r="L168" s="18">
        <v>0</v>
      </c>
      <c r="M168" s="19">
        <f t="shared" si="26"/>
        <v>13802.2085986</v>
      </c>
      <c r="N168" s="13"/>
      <c r="O168" s="23">
        <f>'[2]June 15 - 21'!K64</f>
        <v>280.69</v>
      </c>
      <c r="P168" s="20">
        <f t="shared" si="27"/>
        <v>0</v>
      </c>
      <c r="Q168" s="20">
        <f t="shared" si="28"/>
        <v>0</v>
      </c>
      <c r="R168" s="21" t="s">
        <v>16</v>
      </c>
      <c r="S168" s="22" t="e">
        <f t="shared" si="29"/>
        <v>#REF!</v>
      </c>
    </row>
    <row r="169" spans="1:19" x14ac:dyDescent="0.3">
      <c r="A169" s="490">
        <v>43998</v>
      </c>
      <c r="B169" s="311">
        <f t="shared" si="30"/>
        <v>312</v>
      </c>
      <c r="C169" s="14">
        <f t="shared" si="22"/>
        <v>41.42</v>
      </c>
      <c r="D169" s="13">
        <v>0</v>
      </c>
      <c r="E169" s="15">
        <v>0</v>
      </c>
      <c r="F169" s="16">
        <f t="shared" si="23"/>
        <v>12923.04</v>
      </c>
      <c r="G169" s="17">
        <f t="shared" si="25"/>
        <v>0</v>
      </c>
      <c r="H169" s="14">
        <f t="shared" si="24"/>
        <v>0</v>
      </c>
      <c r="I169" s="23" t="e">
        <f>'[1]June 16 - 21'!B66</f>
        <v>#REF!</v>
      </c>
      <c r="J169" s="14">
        <f>'[2]June 16 - 21'!B67</f>
        <v>1713.5736625000006</v>
      </c>
      <c r="K169" s="17">
        <v>0</v>
      </c>
      <c r="L169" s="18">
        <v>0</v>
      </c>
      <c r="M169" s="19">
        <f t="shared" si="26"/>
        <v>14636.613662500002</v>
      </c>
      <c r="N169" s="13"/>
      <c r="O169" s="23">
        <f>'[2]June 16 - 21'!K64</f>
        <v>320.64999999999998</v>
      </c>
      <c r="P169" s="20">
        <f t="shared" si="27"/>
        <v>0</v>
      </c>
      <c r="Q169" s="20">
        <f t="shared" si="28"/>
        <v>0</v>
      </c>
      <c r="R169" s="21" t="s">
        <v>16</v>
      </c>
      <c r="S169" s="22" t="e">
        <f t="shared" si="29"/>
        <v>#REF!</v>
      </c>
    </row>
    <row r="170" spans="1:19" x14ac:dyDescent="0.3">
      <c r="A170" s="490">
        <v>43999</v>
      </c>
      <c r="B170" s="311">
        <f t="shared" si="30"/>
        <v>312</v>
      </c>
      <c r="C170" s="14">
        <f t="shared" si="22"/>
        <v>41.42</v>
      </c>
      <c r="D170" s="13">
        <v>0</v>
      </c>
      <c r="E170" s="15">
        <v>0</v>
      </c>
      <c r="F170" s="16">
        <f t="shared" si="23"/>
        <v>12923.04</v>
      </c>
      <c r="G170" s="17">
        <f t="shared" si="25"/>
        <v>0</v>
      </c>
      <c r="H170" s="14">
        <f t="shared" si="24"/>
        <v>0</v>
      </c>
      <c r="I170" s="23" t="e">
        <f>'[1]June 17 - 21'!B66</f>
        <v>#REF!</v>
      </c>
      <c r="J170" s="14">
        <f>'[2]June 17 - 21'!B67</f>
        <v>2596.2417979000002</v>
      </c>
      <c r="K170" s="17">
        <v>0</v>
      </c>
      <c r="L170" s="18">
        <v>0</v>
      </c>
      <c r="M170" s="19">
        <f t="shared" si="26"/>
        <v>15519.281797900001</v>
      </c>
      <c r="N170" s="13"/>
      <c r="O170" s="23">
        <f>'[2]June 17 - 21'!K64</f>
        <v>333.55</v>
      </c>
      <c r="P170" s="20">
        <f t="shared" si="27"/>
        <v>0</v>
      </c>
      <c r="Q170" s="20">
        <f t="shared" si="28"/>
        <v>0</v>
      </c>
      <c r="R170" s="21" t="s">
        <v>16</v>
      </c>
      <c r="S170" s="22" t="e">
        <f t="shared" si="29"/>
        <v>#REF!</v>
      </c>
    </row>
    <row r="171" spans="1:19" x14ac:dyDescent="0.3">
      <c r="A171" s="490">
        <v>44000</v>
      </c>
      <c r="B171" s="311">
        <f t="shared" si="30"/>
        <v>312</v>
      </c>
      <c r="C171" s="14">
        <f t="shared" si="22"/>
        <v>41.42</v>
      </c>
      <c r="D171" s="13">
        <v>0</v>
      </c>
      <c r="E171" s="15">
        <v>0</v>
      </c>
      <c r="F171" s="16">
        <f t="shared" si="23"/>
        <v>12923.04</v>
      </c>
      <c r="G171" s="17">
        <f t="shared" si="25"/>
        <v>0</v>
      </c>
      <c r="H171" s="14">
        <f t="shared" si="24"/>
        <v>0</v>
      </c>
      <c r="I171" s="23" t="e">
        <f>'[1]June 18 - 21'!B66</f>
        <v>#REF!</v>
      </c>
      <c r="J171" s="14">
        <f>'[2]June 18 - 21'!B67</f>
        <v>3044.9585467999996</v>
      </c>
      <c r="K171" s="17">
        <v>0</v>
      </c>
      <c r="L171" s="18">
        <v>0</v>
      </c>
      <c r="M171" s="19">
        <f t="shared" si="26"/>
        <v>15967.998546800001</v>
      </c>
      <c r="N171" s="13"/>
      <c r="O171" s="23">
        <f>'[2]June 18 - 21'!K64</f>
        <v>350.79999999999995</v>
      </c>
      <c r="P171" s="20">
        <f t="shared" si="27"/>
        <v>0</v>
      </c>
      <c r="Q171" s="20">
        <f t="shared" si="28"/>
        <v>0</v>
      </c>
      <c r="R171" s="21" t="s">
        <v>16</v>
      </c>
      <c r="S171" s="22" t="e">
        <f t="shared" si="29"/>
        <v>#REF!</v>
      </c>
    </row>
    <row r="172" spans="1:19" x14ac:dyDescent="0.3">
      <c r="A172" s="490">
        <v>44001</v>
      </c>
      <c r="B172" s="311">
        <f t="shared" si="30"/>
        <v>312</v>
      </c>
      <c r="C172" s="14">
        <f t="shared" si="22"/>
        <v>41.42</v>
      </c>
      <c r="D172" s="13">
        <v>0</v>
      </c>
      <c r="E172" s="15">
        <v>0</v>
      </c>
      <c r="F172" s="16">
        <f t="shared" si="23"/>
        <v>12923.04</v>
      </c>
      <c r="G172" s="17">
        <f t="shared" si="25"/>
        <v>0</v>
      </c>
      <c r="H172" s="14">
        <f t="shared" si="24"/>
        <v>0</v>
      </c>
      <c r="I172" s="23" t="e">
        <f>'[1]June 19 - 21'!B66</f>
        <v>#REF!</v>
      </c>
      <c r="J172" s="14">
        <f>'[2]June 19 - 21'!B67</f>
        <v>2968.3294765000001</v>
      </c>
      <c r="K172" s="17">
        <v>0</v>
      </c>
      <c r="L172" s="18">
        <v>0</v>
      </c>
      <c r="M172" s="19">
        <f t="shared" si="26"/>
        <v>15891.3694765</v>
      </c>
      <c r="N172" s="13"/>
      <c r="O172" s="23">
        <f>'[2]June 19 - 21'!K64</f>
        <v>371.59000000000003</v>
      </c>
      <c r="P172" s="20">
        <f t="shared" si="27"/>
        <v>0</v>
      </c>
      <c r="Q172" s="20">
        <f t="shared" si="28"/>
        <v>0</v>
      </c>
      <c r="R172" s="21" t="s">
        <v>16</v>
      </c>
      <c r="S172" s="22" t="e">
        <f t="shared" si="29"/>
        <v>#REF!</v>
      </c>
    </row>
    <row r="173" spans="1:19" x14ac:dyDescent="0.3">
      <c r="A173" s="490">
        <v>44002</v>
      </c>
      <c r="B173" s="311">
        <f t="shared" si="30"/>
        <v>312</v>
      </c>
      <c r="C173" s="14">
        <f t="shared" si="22"/>
        <v>41.42</v>
      </c>
      <c r="D173" s="13">
        <v>0</v>
      </c>
      <c r="E173" s="15">
        <v>0</v>
      </c>
      <c r="F173" s="16">
        <f t="shared" si="23"/>
        <v>12923.04</v>
      </c>
      <c r="G173" s="17">
        <f t="shared" si="25"/>
        <v>0</v>
      </c>
      <c r="H173" s="14">
        <f t="shared" si="24"/>
        <v>0</v>
      </c>
      <c r="I173" s="23" t="e">
        <f>'[1]June 20 - 21'!B66</f>
        <v>#REF!</v>
      </c>
      <c r="J173" s="14">
        <f>'[2]June 20 - 21'!B67</f>
        <v>1495.0342905000002</v>
      </c>
      <c r="K173" s="17">
        <v>0</v>
      </c>
      <c r="L173" s="18">
        <v>0</v>
      </c>
      <c r="M173" s="19">
        <f t="shared" si="26"/>
        <v>14418.074290500001</v>
      </c>
      <c r="N173" s="13"/>
      <c r="O173" s="23">
        <f>'[2]June 20 - 21'!K64</f>
        <v>351.33</v>
      </c>
      <c r="P173" s="20">
        <f t="shared" si="27"/>
        <v>0</v>
      </c>
      <c r="Q173" s="20">
        <f t="shared" si="28"/>
        <v>0</v>
      </c>
      <c r="R173" s="21" t="s">
        <v>16</v>
      </c>
      <c r="S173" s="22" t="e">
        <f t="shared" si="29"/>
        <v>#REF!</v>
      </c>
    </row>
    <row r="174" spans="1:19" x14ac:dyDescent="0.3">
      <c r="A174" s="490">
        <v>44003</v>
      </c>
      <c r="B174" s="311">
        <f t="shared" si="30"/>
        <v>312</v>
      </c>
      <c r="C174" s="14">
        <f t="shared" si="22"/>
        <v>41.42</v>
      </c>
      <c r="D174" s="13">
        <v>0</v>
      </c>
      <c r="E174" s="15">
        <v>0</v>
      </c>
      <c r="F174" s="16">
        <f t="shared" si="23"/>
        <v>12923.04</v>
      </c>
      <c r="G174" s="17">
        <f t="shared" si="25"/>
        <v>0</v>
      </c>
      <c r="H174" s="14">
        <f t="shared" si="24"/>
        <v>0</v>
      </c>
      <c r="I174" s="23" t="e">
        <f>'[1]June 21 - 21'!B66</f>
        <v>#REF!</v>
      </c>
      <c r="J174" s="14">
        <f>'[2]June 21 - 21'!B67</f>
        <v>1812.4324396999996</v>
      </c>
      <c r="K174" s="17">
        <v>0</v>
      </c>
      <c r="L174" s="18">
        <v>0</v>
      </c>
      <c r="M174" s="19">
        <f t="shared" si="26"/>
        <v>14735.472439700001</v>
      </c>
      <c r="N174" s="13"/>
      <c r="O174" s="23">
        <f>'[2]June 21 - 21'!K64</f>
        <v>345.58000000000004</v>
      </c>
      <c r="P174" s="20">
        <f t="shared" si="27"/>
        <v>0</v>
      </c>
      <c r="Q174" s="20">
        <f t="shared" si="28"/>
        <v>0</v>
      </c>
      <c r="R174" s="21" t="s">
        <v>16</v>
      </c>
      <c r="S174" s="22" t="e">
        <f t="shared" si="29"/>
        <v>#REF!</v>
      </c>
    </row>
    <row r="175" spans="1:19" x14ac:dyDescent="0.3">
      <c r="A175" s="490">
        <v>44004</v>
      </c>
      <c r="B175" s="311">
        <f t="shared" si="30"/>
        <v>312</v>
      </c>
      <c r="C175" s="14">
        <f t="shared" si="22"/>
        <v>41.42</v>
      </c>
      <c r="D175" s="13">
        <v>0</v>
      </c>
      <c r="E175" s="15">
        <v>0</v>
      </c>
      <c r="F175" s="16">
        <f t="shared" si="23"/>
        <v>12923.04</v>
      </c>
      <c r="G175" s="17">
        <f t="shared" si="25"/>
        <v>0</v>
      </c>
      <c r="H175" s="14">
        <f t="shared" si="24"/>
        <v>0</v>
      </c>
      <c r="I175" s="23" t="e">
        <f>'[1]June 22 - 21'!B66</f>
        <v>#REF!</v>
      </c>
      <c r="J175" s="14">
        <f>'[2]June 22 - 21'!B67</f>
        <v>1199.9926263000002</v>
      </c>
      <c r="K175" s="17">
        <v>0</v>
      </c>
      <c r="L175" s="18">
        <v>0</v>
      </c>
      <c r="M175" s="19">
        <f t="shared" si="26"/>
        <v>14123.032626300001</v>
      </c>
      <c r="N175" s="13"/>
      <c r="O175" s="23">
        <f>'[2]June 22 - 21'!K64</f>
        <v>326.98000000000008</v>
      </c>
      <c r="P175" s="20">
        <f t="shared" si="27"/>
        <v>0</v>
      </c>
      <c r="Q175" s="20">
        <f t="shared" si="28"/>
        <v>0</v>
      </c>
      <c r="R175" s="21" t="s">
        <v>16</v>
      </c>
      <c r="S175" s="22" t="e">
        <f t="shared" si="29"/>
        <v>#REF!</v>
      </c>
    </row>
    <row r="176" spans="1:19" x14ac:dyDescent="0.3">
      <c r="A176" s="490">
        <v>44005</v>
      </c>
      <c r="B176" s="311">
        <f t="shared" si="30"/>
        <v>312</v>
      </c>
      <c r="C176" s="14">
        <f t="shared" si="22"/>
        <v>41.42</v>
      </c>
      <c r="D176" s="13">
        <v>0</v>
      </c>
      <c r="E176" s="15">
        <v>0</v>
      </c>
      <c r="F176" s="16">
        <f t="shared" si="23"/>
        <v>12923.04</v>
      </c>
      <c r="G176" s="17">
        <f t="shared" si="25"/>
        <v>0</v>
      </c>
      <c r="H176" s="14">
        <f t="shared" si="24"/>
        <v>0</v>
      </c>
      <c r="I176" s="23" t="e">
        <f>'[1]June 23 - 21'!B66</f>
        <v>#REF!</v>
      </c>
      <c r="J176" s="14">
        <f>'[2]June 23 - 21'!B67</f>
        <v>1179.6222390999999</v>
      </c>
      <c r="K176" s="17">
        <v>0</v>
      </c>
      <c r="L176" s="18">
        <v>0</v>
      </c>
      <c r="M176" s="19">
        <f t="shared" si="26"/>
        <v>14102.6622391</v>
      </c>
      <c r="N176" s="13"/>
      <c r="O176" s="23">
        <f>'[2]June 23 - 21'!K64</f>
        <v>326.98000000000008</v>
      </c>
      <c r="P176" s="20">
        <f t="shared" si="27"/>
        <v>0</v>
      </c>
      <c r="Q176" s="20">
        <f t="shared" si="28"/>
        <v>0</v>
      </c>
      <c r="R176" s="21" t="s">
        <v>16</v>
      </c>
      <c r="S176" s="22" t="e">
        <f t="shared" si="29"/>
        <v>#REF!</v>
      </c>
    </row>
    <row r="177" spans="1:19" x14ac:dyDescent="0.3">
      <c r="A177" s="490">
        <v>44006</v>
      </c>
      <c r="B177" s="311">
        <f t="shared" si="30"/>
        <v>312</v>
      </c>
      <c r="C177" s="14">
        <f t="shared" si="22"/>
        <v>41.42</v>
      </c>
      <c r="D177" s="13">
        <v>0</v>
      </c>
      <c r="E177" s="15">
        <v>0</v>
      </c>
      <c r="F177" s="16">
        <f t="shared" si="23"/>
        <v>12923.04</v>
      </c>
      <c r="G177" s="17">
        <f t="shared" si="25"/>
        <v>0</v>
      </c>
      <c r="H177" s="14">
        <f t="shared" si="24"/>
        <v>0</v>
      </c>
      <c r="I177" s="23" t="e">
        <f>'[1]June 24 - 21'!B66</f>
        <v>#REF!</v>
      </c>
      <c r="J177" s="14">
        <f>'[2]June 24 - 21'!B67</f>
        <v>1028.559201</v>
      </c>
      <c r="K177" s="17">
        <v>0</v>
      </c>
      <c r="L177" s="18">
        <v>0</v>
      </c>
      <c r="M177" s="19">
        <f t="shared" si="26"/>
        <v>13951.599201000001</v>
      </c>
      <c r="N177" s="13"/>
      <c r="O177" s="23">
        <f>'[2]June 24 - 21'!K64</f>
        <v>326.98000000000008</v>
      </c>
      <c r="P177" s="20">
        <f t="shared" si="27"/>
        <v>0</v>
      </c>
      <c r="Q177" s="20">
        <f t="shared" si="28"/>
        <v>0</v>
      </c>
      <c r="R177" s="21" t="s">
        <v>16</v>
      </c>
      <c r="S177" s="22" t="e">
        <f t="shared" si="29"/>
        <v>#REF!</v>
      </c>
    </row>
    <row r="178" spans="1:19" x14ac:dyDescent="0.3">
      <c r="A178" s="490">
        <v>44007</v>
      </c>
      <c r="B178" s="311">
        <f t="shared" si="30"/>
        <v>312</v>
      </c>
      <c r="C178" s="14">
        <f t="shared" si="22"/>
        <v>41.42</v>
      </c>
      <c r="D178" s="13">
        <v>0</v>
      </c>
      <c r="E178" s="15">
        <v>0</v>
      </c>
      <c r="F178" s="16">
        <f t="shared" si="23"/>
        <v>12923.04</v>
      </c>
      <c r="G178" s="17">
        <f t="shared" si="25"/>
        <v>0</v>
      </c>
      <c r="H178" s="14">
        <f t="shared" si="24"/>
        <v>0</v>
      </c>
      <c r="I178" s="23" t="e">
        <f>'[1]June 25 - 21'!B66</f>
        <v>#REF!</v>
      </c>
      <c r="J178" s="14">
        <f>'[2]June 25 - 21'!B67</f>
        <v>1669.6805657999996</v>
      </c>
      <c r="K178" s="17">
        <v>0</v>
      </c>
      <c r="L178" s="18">
        <v>0</v>
      </c>
      <c r="M178" s="19">
        <f t="shared" si="26"/>
        <v>14592.7205658</v>
      </c>
      <c r="N178" s="13"/>
      <c r="O178" s="23">
        <f>'[2]June 25 - 21'!K64</f>
        <v>342.35</v>
      </c>
      <c r="P178" s="20">
        <f t="shared" si="27"/>
        <v>0</v>
      </c>
      <c r="Q178" s="20">
        <f t="shared" si="28"/>
        <v>0</v>
      </c>
      <c r="R178" s="21" t="s">
        <v>16</v>
      </c>
      <c r="S178" s="22" t="e">
        <f t="shared" si="29"/>
        <v>#REF!</v>
      </c>
    </row>
    <row r="179" spans="1:19" x14ac:dyDescent="0.3">
      <c r="A179" s="490">
        <v>44008</v>
      </c>
      <c r="B179" s="311">
        <f t="shared" si="30"/>
        <v>312</v>
      </c>
      <c r="C179" s="14">
        <f t="shared" si="22"/>
        <v>41.42</v>
      </c>
      <c r="D179" s="13">
        <v>0</v>
      </c>
      <c r="E179" s="15">
        <v>0</v>
      </c>
      <c r="F179" s="16">
        <f t="shared" si="23"/>
        <v>12923.04</v>
      </c>
      <c r="G179" s="17">
        <f t="shared" si="25"/>
        <v>0</v>
      </c>
      <c r="H179" s="14">
        <f t="shared" si="24"/>
        <v>0</v>
      </c>
      <c r="I179" s="23" t="e">
        <f>'[1]June 26 - 21'!B66</f>
        <v>#REF!</v>
      </c>
      <c r="J179" s="14">
        <f>'[2]June 26 - 21'!B67</f>
        <v>2246.1588704000005</v>
      </c>
      <c r="K179" s="17">
        <v>0</v>
      </c>
      <c r="L179" s="18">
        <v>0</v>
      </c>
      <c r="M179" s="19">
        <f t="shared" si="26"/>
        <v>15169.198870400001</v>
      </c>
      <c r="N179" s="13"/>
      <c r="O179" s="23">
        <f>'[2]June 26 - 21'!K64</f>
        <v>357.37</v>
      </c>
      <c r="P179" s="20">
        <f t="shared" si="27"/>
        <v>0</v>
      </c>
      <c r="Q179" s="20">
        <f t="shared" si="28"/>
        <v>0</v>
      </c>
      <c r="R179" s="21" t="s">
        <v>16</v>
      </c>
      <c r="S179" s="22" t="e">
        <f t="shared" si="29"/>
        <v>#REF!</v>
      </c>
    </row>
    <row r="180" spans="1:19" x14ac:dyDescent="0.3">
      <c r="A180" s="490">
        <v>44009</v>
      </c>
      <c r="B180" s="311">
        <f t="shared" si="30"/>
        <v>312</v>
      </c>
      <c r="C180" s="14">
        <f t="shared" si="22"/>
        <v>41.42</v>
      </c>
      <c r="D180" s="13">
        <v>0</v>
      </c>
      <c r="E180" s="15">
        <v>0</v>
      </c>
      <c r="F180" s="16">
        <f t="shared" si="23"/>
        <v>12923.04</v>
      </c>
      <c r="G180" s="17">
        <f t="shared" si="25"/>
        <v>0</v>
      </c>
      <c r="H180" s="14">
        <f t="shared" si="24"/>
        <v>0</v>
      </c>
      <c r="I180" s="23" t="e">
        <f>'[1]June 27 - 21'!B66</f>
        <v>#REF!</v>
      </c>
      <c r="J180" s="14">
        <f>'[2]June 27 - 21'!B67</f>
        <v>1611.9050844999997</v>
      </c>
      <c r="K180" s="17">
        <v>0</v>
      </c>
      <c r="L180" s="18">
        <v>0</v>
      </c>
      <c r="M180" s="19">
        <f t="shared" si="26"/>
        <v>14534.945084500001</v>
      </c>
      <c r="N180" s="13"/>
      <c r="O180" s="23">
        <f>'[2]June 27 - 21'!K64</f>
        <v>342.34000000000003</v>
      </c>
      <c r="P180" s="20">
        <f t="shared" si="27"/>
        <v>0</v>
      </c>
      <c r="Q180" s="20">
        <f t="shared" si="28"/>
        <v>0</v>
      </c>
      <c r="R180" s="21" t="s">
        <v>16</v>
      </c>
      <c r="S180" s="22" t="e">
        <f t="shared" si="29"/>
        <v>#REF!</v>
      </c>
    </row>
    <row r="181" spans="1:19" x14ac:dyDescent="0.3">
      <c r="A181" s="490">
        <v>44010</v>
      </c>
      <c r="B181" s="311">
        <f t="shared" si="30"/>
        <v>312</v>
      </c>
      <c r="C181" s="14">
        <f t="shared" si="22"/>
        <v>41.42</v>
      </c>
      <c r="D181" s="13">
        <v>0</v>
      </c>
      <c r="E181" s="15">
        <v>0</v>
      </c>
      <c r="F181" s="16">
        <f t="shared" si="23"/>
        <v>12923.04</v>
      </c>
      <c r="G181" s="17">
        <f t="shared" si="25"/>
        <v>0</v>
      </c>
      <c r="H181" s="14">
        <f t="shared" si="24"/>
        <v>0</v>
      </c>
      <c r="I181" s="23" t="e">
        <f>'[1]June 28 - 21'!B66</f>
        <v>#REF!</v>
      </c>
      <c r="J181" s="14">
        <f>'[2]June 28 - 21'!B67</f>
        <v>2044.6932947999999</v>
      </c>
      <c r="K181" s="17">
        <v>0</v>
      </c>
      <c r="L181" s="18">
        <v>0</v>
      </c>
      <c r="M181" s="19">
        <f t="shared" si="26"/>
        <v>14967.7332948</v>
      </c>
      <c r="N181" s="13"/>
      <c r="O181" s="23">
        <f>'[2]June 28 - 21'!K64</f>
        <v>338.7000000000001</v>
      </c>
      <c r="P181" s="20">
        <f t="shared" si="27"/>
        <v>0</v>
      </c>
      <c r="Q181" s="20">
        <f t="shared" si="28"/>
        <v>0</v>
      </c>
      <c r="R181" s="21" t="s">
        <v>16</v>
      </c>
      <c r="S181" s="22" t="e">
        <f t="shared" si="29"/>
        <v>#REF!</v>
      </c>
    </row>
    <row r="182" spans="1:19" x14ac:dyDescent="0.3">
      <c r="A182" s="490">
        <v>44011</v>
      </c>
      <c r="B182" s="311">
        <f t="shared" si="30"/>
        <v>312</v>
      </c>
      <c r="C182" s="14">
        <f t="shared" si="22"/>
        <v>41.42</v>
      </c>
      <c r="D182" s="13">
        <v>0</v>
      </c>
      <c r="E182" s="15">
        <v>0</v>
      </c>
      <c r="F182" s="16">
        <f t="shared" si="23"/>
        <v>12923.04</v>
      </c>
      <c r="G182" s="17">
        <f t="shared" si="25"/>
        <v>0</v>
      </c>
      <c r="H182" s="14">
        <f t="shared" si="24"/>
        <v>0</v>
      </c>
      <c r="I182" s="23" t="e">
        <f>'[1]June 29 - 21'!B66</f>
        <v>#REF!</v>
      </c>
      <c r="J182" s="14">
        <f>'[2]June 29 - 21'!B67</f>
        <v>2177.0859970000006</v>
      </c>
      <c r="K182" s="17">
        <v>0</v>
      </c>
      <c r="L182" s="18">
        <v>0</v>
      </c>
      <c r="M182" s="19">
        <f t="shared" si="26"/>
        <v>15100.125997000001</v>
      </c>
      <c r="N182" s="13"/>
      <c r="O182" s="23">
        <f>'[2]June 29 - 21'!K64</f>
        <v>333.12000000000006</v>
      </c>
      <c r="P182" s="20">
        <f t="shared" si="27"/>
        <v>0</v>
      </c>
      <c r="Q182" s="20">
        <f t="shared" si="28"/>
        <v>0</v>
      </c>
      <c r="R182" s="21" t="s">
        <v>16</v>
      </c>
      <c r="S182" s="22" t="e">
        <f t="shared" si="29"/>
        <v>#REF!</v>
      </c>
    </row>
    <row r="183" spans="1:19" ht="15" thickBot="1" x14ac:dyDescent="0.35">
      <c r="A183" s="491">
        <v>44012</v>
      </c>
      <c r="B183" s="312">
        <f t="shared" si="30"/>
        <v>312</v>
      </c>
      <c r="C183" s="313">
        <f t="shared" si="22"/>
        <v>41.42</v>
      </c>
      <c r="D183" s="314">
        <v>0</v>
      </c>
      <c r="E183" s="315">
        <v>0</v>
      </c>
      <c r="F183" s="316">
        <f t="shared" si="23"/>
        <v>12923.04</v>
      </c>
      <c r="G183" s="317">
        <f t="shared" si="25"/>
        <v>0</v>
      </c>
      <c r="H183" s="313">
        <f t="shared" si="24"/>
        <v>0</v>
      </c>
      <c r="I183" s="323" t="e">
        <f>'[1]June 30 - 21'!B66</f>
        <v>#REF!</v>
      </c>
      <c r="J183" s="313">
        <f>'[2]June 30 - 21'!B67</f>
        <v>1773.8860004000003</v>
      </c>
      <c r="K183" s="317">
        <v>0</v>
      </c>
      <c r="L183" s="318">
        <v>0</v>
      </c>
      <c r="M183" s="319">
        <f t="shared" si="26"/>
        <v>14696.926000400001</v>
      </c>
      <c r="N183" s="314"/>
      <c r="O183" s="323">
        <f>'[2]June 30 - 21'!K64</f>
        <v>330.87000000000006</v>
      </c>
      <c r="P183" s="320">
        <f t="shared" si="27"/>
        <v>0</v>
      </c>
      <c r="Q183" s="320">
        <f t="shared" si="28"/>
        <v>0</v>
      </c>
      <c r="R183" s="321" t="s">
        <v>16</v>
      </c>
      <c r="S183" s="322" t="e">
        <f t="shared" si="29"/>
        <v>#REF!</v>
      </c>
    </row>
    <row r="184" spans="1:19" x14ac:dyDescent="0.3">
      <c r="A184" s="493">
        <v>44013</v>
      </c>
      <c r="B184" s="311">
        <f>'[1]scheduling volumes &amp; prices'!AC26</f>
        <v>339</v>
      </c>
      <c r="C184" s="14">
        <f t="shared" si="22"/>
        <v>41.42</v>
      </c>
      <c r="D184" s="13">
        <v>0</v>
      </c>
      <c r="E184" s="15">
        <v>0</v>
      </c>
      <c r="F184" s="16">
        <f t="shared" si="23"/>
        <v>14041.380000000001</v>
      </c>
      <c r="G184" s="17">
        <f t="shared" si="25"/>
        <v>0</v>
      </c>
      <c r="H184" s="14">
        <f t="shared" si="24"/>
        <v>0</v>
      </c>
      <c r="I184" s="23" t="e">
        <f>'[1]July 1 - 21'!B66</f>
        <v>#REF!</v>
      </c>
      <c r="J184" s="14">
        <f>'[2]July 1 - 21'!B67</f>
        <v>1037.0678697000001</v>
      </c>
      <c r="K184" s="17">
        <v>0</v>
      </c>
      <c r="L184" s="18">
        <v>0</v>
      </c>
      <c r="M184" s="19">
        <f t="shared" si="26"/>
        <v>15078.447869700001</v>
      </c>
      <c r="N184" s="13"/>
      <c r="O184" s="458">
        <f>'[2]July 1 - 21'!K64</f>
        <v>344.88999999999993</v>
      </c>
      <c r="P184" s="20">
        <f t="shared" si="27"/>
        <v>0</v>
      </c>
      <c r="Q184" s="20">
        <f t="shared" si="28"/>
        <v>0</v>
      </c>
      <c r="R184" s="21" t="s">
        <v>16</v>
      </c>
      <c r="S184" s="22" t="e">
        <f t="shared" si="29"/>
        <v>#REF!</v>
      </c>
    </row>
    <row r="185" spans="1:19" x14ac:dyDescent="0.3">
      <c r="A185" s="493">
        <v>44014</v>
      </c>
      <c r="B185" s="311">
        <f>B$184</f>
        <v>339</v>
      </c>
      <c r="C185" s="14">
        <f t="shared" si="22"/>
        <v>41.42</v>
      </c>
      <c r="D185" s="13">
        <v>0</v>
      </c>
      <c r="E185" s="15">
        <v>0</v>
      </c>
      <c r="F185" s="16">
        <f t="shared" si="23"/>
        <v>14041.380000000001</v>
      </c>
      <c r="G185" s="17">
        <f t="shared" si="25"/>
        <v>0</v>
      </c>
      <c r="H185" s="14">
        <f t="shared" si="24"/>
        <v>0</v>
      </c>
      <c r="I185" s="23" t="e">
        <f>'[1]July 2 - 21'!B66</f>
        <v>#REF!</v>
      </c>
      <c r="J185" s="14">
        <f>'[2]July 2 - 21'!B67</f>
        <v>1335.0832620000001</v>
      </c>
      <c r="K185" s="17">
        <v>0</v>
      </c>
      <c r="L185" s="18">
        <v>0</v>
      </c>
      <c r="M185" s="19">
        <f t="shared" si="26"/>
        <v>15376.463262000001</v>
      </c>
      <c r="N185" s="13"/>
      <c r="O185" s="458">
        <f>'[2]July 2 - 21'!K64</f>
        <v>361.86</v>
      </c>
      <c r="P185" s="20">
        <f t="shared" si="27"/>
        <v>0</v>
      </c>
      <c r="Q185" s="20">
        <f t="shared" si="28"/>
        <v>0</v>
      </c>
      <c r="R185" s="21" t="s">
        <v>16</v>
      </c>
      <c r="S185" s="22" t="e">
        <f t="shared" si="29"/>
        <v>#REF!</v>
      </c>
    </row>
    <row r="186" spans="1:19" x14ac:dyDescent="0.3">
      <c r="A186" s="493">
        <v>44015</v>
      </c>
      <c r="B186" s="311">
        <f t="shared" ref="B186:B214" si="31">B$184</f>
        <v>339</v>
      </c>
      <c r="C186" s="14">
        <f t="shared" si="22"/>
        <v>41.42</v>
      </c>
      <c r="D186" s="13">
        <v>0</v>
      </c>
      <c r="E186" s="15">
        <v>0</v>
      </c>
      <c r="F186" s="16">
        <f t="shared" si="23"/>
        <v>14041.380000000001</v>
      </c>
      <c r="G186" s="17">
        <f t="shared" si="25"/>
        <v>0</v>
      </c>
      <c r="H186" s="14">
        <f t="shared" si="24"/>
        <v>0</v>
      </c>
      <c r="I186" s="23" t="e">
        <f>'[1]July 3 - 21'!B66</f>
        <v>#REF!</v>
      </c>
      <c r="J186" s="14">
        <f>'[2]July 3 - 21'!B67</f>
        <v>1946.4029754000005</v>
      </c>
      <c r="K186" s="17">
        <v>0</v>
      </c>
      <c r="L186" s="18">
        <v>0</v>
      </c>
      <c r="M186" s="19">
        <f t="shared" si="26"/>
        <v>15987.782975400001</v>
      </c>
      <c r="N186" s="13"/>
      <c r="O186" s="458">
        <f>'[2]July 3 - 21'!K64</f>
        <v>384.12</v>
      </c>
      <c r="P186" s="20">
        <f t="shared" si="27"/>
        <v>0</v>
      </c>
      <c r="Q186" s="20">
        <f t="shared" si="28"/>
        <v>0</v>
      </c>
      <c r="R186" s="21" t="s">
        <v>16</v>
      </c>
      <c r="S186" s="22" t="e">
        <f t="shared" si="29"/>
        <v>#REF!</v>
      </c>
    </row>
    <row r="187" spans="1:19" x14ac:dyDescent="0.3">
      <c r="A187" s="493">
        <v>44016</v>
      </c>
      <c r="B187" s="311">
        <f t="shared" si="31"/>
        <v>339</v>
      </c>
      <c r="C187" s="14">
        <f t="shared" si="22"/>
        <v>41.42</v>
      </c>
      <c r="D187" s="13">
        <v>0</v>
      </c>
      <c r="E187" s="15">
        <v>0</v>
      </c>
      <c r="F187" s="16">
        <f t="shared" si="23"/>
        <v>14041.380000000001</v>
      </c>
      <c r="G187" s="17">
        <f t="shared" si="25"/>
        <v>0</v>
      </c>
      <c r="H187" s="14">
        <f t="shared" si="24"/>
        <v>0</v>
      </c>
      <c r="I187" s="23" t="e">
        <f>'[1]July 4 - 21'!B66</f>
        <v>#REF!</v>
      </c>
      <c r="J187" s="14">
        <f>'[2]July 4 - 21'!B67</f>
        <v>2093.1102909000006</v>
      </c>
      <c r="K187" s="17">
        <v>0</v>
      </c>
      <c r="L187" s="18">
        <v>0</v>
      </c>
      <c r="M187" s="19">
        <f t="shared" si="26"/>
        <v>16134.490290900001</v>
      </c>
      <c r="N187" s="13"/>
      <c r="O187" s="458">
        <f>'[2]July 4 - 21'!K64</f>
        <v>397.1</v>
      </c>
      <c r="P187" s="20">
        <f t="shared" si="27"/>
        <v>0</v>
      </c>
      <c r="Q187" s="20">
        <f t="shared" si="28"/>
        <v>0</v>
      </c>
      <c r="R187" s="21" t="s">
        <v>16</v>
      </c>
      <c r="S187" s="22" t="e">
        <f t="shared" si="29"/>
        <v>#REF!</v>
      </c>
    </row>
    <row r="188" spans="1:19" x14ac:dyDescent="0.3">
      <c r="A188" s="493">
        <v>44017</v>
      </c>
      <c r="B188" s="311">
        <f t="shared" si="31"/>
        <v>339</v>
      </c>
      <c r="C188" s="14">
        <f t="shared" si="22"/>
        <v>41.42</v>
      </c>
      <c r="D188" s="13">
        <v>0</v>
      </c>
      <c r="E188" s="15">
        <v>0</v>
      </c>
      <c r="F188" s="16">
        <f t="shared" si="23"/>
        <v>14041.380000000001</v>
      </c>
      <c r="G188" s="17">
        <f t="shared" si="25"/>
        <v>0</v>
      </c>
      <c r="H188" s="14">
        <f t="shared" si="24"/>
        <v>0</v>
      </c>
      <c r="I188" s="23" t="e">
        <f>'[1]July 5 - 21'!B66</f>
        <v>#REF!</v>
      </c>
      <c r="J188" s="14">
        <f>'[2]July 5 - 21'!B67</f>
        <v>959.72085379999999</v>
      </c>
      <c r="K188" s="17">
        <v>0</v>
      </c>
      <c r="L188" s="18">
        <v>0</v>
      </c>
      <c r="M188" s="19">
        <f t="shared" si="26"/>
        <v>15001.100853800001</v>
      </c>
      <c r="N188" s="13"/>
      <c r="O188" s="458">
        <f>'[2]July 5 - 21'!K64</f>
        <v>365.46000000000004</v>
      </c>
      <c r="P188" s="20">
        <f t="shared" si="27"/>
        <v>0</v>
      </c>
      <c r="Q188" s="20">
        <f t="shared" si="28"/>
        <v>0</v>
      </c>
      <c r="R188" s="21" t="s">
        <v>16</v>
      </c>
      <c r="S188" s="22" t="e">
        <f t="shared" si="29"/>
        <v>#REF!</v>
      </c>
    </row>
    <row r="189" spans="1:19" x14ac:dyDescent="0.3">
      <c r="A189" s="493">
        <v>44018</v>
      </c>
      <c r="B189" s="311">
        <f t="shared" si="31"/>
        <v>339</v>
      </c>
      <c r="C189" s="14">
        <f t="shared" si="22"/>
        <v>41.42</v>
      </c>
      <c r="D189" s="13">
        <v>0</v>
      </c>
      <c r="E189" s="15">
        <v>0</v>
      </c>
      <c r="F189" s="16">
        <f t="shared" si="23"/>
        <v>14041.380000000001</v>
      </c>
      <c r="G189" s="17">
        <f t="shared" si="25"/>
        <v>0</v>
      </c>
      <c r="H189" s="14">
        <f t="shared" si="24"/>
        <v>0</v>
      </c>
      <c r="I189" s="23" t="e">
        <f>'[1]July 6 - 21'!B66</f>
        <v>#REF!</v>
      </c>
      <c r="J189" s="14">
        <f>'[2]July 6 - 21'!B67</f>
        <v>869.17087649999996</v>
      </c>
      <c r="K189" s="17">
        <v>0</v>
      </c>
      <c r="L189" s="18">
        <v>0</v>
      </c>
      <c r="M189" s="19">
        <f t="shared" si="26"/>
        <v>14910.550876500001</v>
      </c>
      <c r="N189" s="13"/>
      <c r="O189" s="458">
        <f>'[2]July 6 - 21'!K64</f>
        <v>340.34999999999997</v>
      </c>
      <c r="P189" s="20">
        <f t="shared" si="27"/>
        <v>0</v>
      </c>
      <c r="Q189" s="20">
        <f t="shared" si="28"/>
        <v>0</v>
      </c>
      <c r="R189" s="21" t="s">
        <v>16</v>
      </c>
      <c r="S189" s="22" t="e">
        <f t="shared" si="29"/>
        <v>#REF!</v>
      </c>
    </row>
    <row r="190" spans="1:19" x14ac:dyDescent="0.3">
      <c r="A190" s="493">
        <v>44019</v>
      </c>
      <c r="B190" s="311">
        <f t="shared" si="31"/>
        <v>339</v>
      </c>
      <c r="C190" s="14">
        <f t="shared" si="22"/>
        <v>41.42</v>
      </c>
      <c r="D190" s="13">
        <v>0</v>
      </c>
      <c r="E190" s="15">
        <v>0</v>
      </c>
      <c r="F190" s="16">
        <f t="shared" si="23"/>
        <v>14041.380000000001</v>
      </c>
      <c r="G190" s="17">
        <f t="shared" si="25"/>
        <v>0</v>
      </c>
      <c r="H190" s="14">
        <f t="shared" si="24"/>
        <v>0</v>
      </c>
      <c r="I190" s="23" t="e">
        <f>'[1]July 7 - 21'!B66</f>
        <v>#REF!</v>
      </c>
      <c r="J190" s="14">
        <f>'[2]July 7 - 21'!B67</f>
        <v>903.97309589999998</v>
      </c>
      <c r="K190" s="17">
        <v>0</v>
      </c>
      <c r="L190" s="18">
        <v>0</v>
      </c>
      <c r="M190" s="19">
        <f t="shared" si="26"/>
        <v>14945.353095900002</v>
      </c>
      <c r="N190" s="13"/>
      <c r="O190" s="458">
        <f>'[2]July 7 - 21'!K64</f>
        <v>340.32</v>
      </c>
      <c r="P190" s="20">
        <f t="shared" si="27"/>
        <v>0</v>
      </c>
      <c r="Q190" s="20">
        <f t="shared" si="28"/>
        <v>0</v>
      </c>
      <c r="R190" s="21" t="s">
        <v>16</v>
      </c>
      <c r="S190" s="22" t="e">
        <f t="shared" si="29"/>
        <v>#REF!</v>
      </c>
    </row>
    <row r="191" spans="1:19" x14ac:dyDescent="0.3">
      <c r="A191" s="493">
        <v>44020</v>
      </c>
      <c r="B191" s="311">
        <f t="shared" si="31"/>
        <v>339</v>
      </c>
      <c r="C191" s="14">
        <f t="shared" si="22"/>
        <v>41.42</v>
      </c>
      <c r="D191" s="13">
        <v>0</v>
      </c>
      <c r="E191" s="15">
        <v>0</v>
      </c>
      <c r="F191" s="16">
        <f t="shared" si="23"/>
        <v>14041.380000000001</v>
      </c>
      <c r="G191" s="17">
        <f t="shared" si="25"/>
        <v>0</v>
      </c>
      <c r="H191" s="14">
        <f t="shared" si="24"/>
        <v>0</v>
      </c>
      <c r="I191" s="23" t="e">
        <f>'[1]July 8 - 21'!B66</f>
        <v>#REF!</v>
      </c>
      <c r="J191" s="14">
        <f>'[2]July 8 - 21'!B67</f>
        <v>1382.0390699</v>
      </c>
      <c r="K191" s="17">
        <v>0</v>
      </c>
      <c r="L191" s="18">
        <v>0</v>
      </c>
      <c r="M191" s="19">
        <f t="shared" si="26"/>
        <v>15423.419069900001</v>
      </c>
      <c r="N191" s="13"/>
      <c r="O191" s="458">
        <f>'[2]July 8 - 21'!K64</f>
        <v>355.41999999999996</v>
      </c>
      <c r="P191" s="20">
        <f t="shared" si="27"/>
        <v>0</v>
      </c>
      <c r="Q191" s="20">
        <f t="shared" si="28"/>
        <v>0</v>
      </c>
      <c r="R191" s="21" t="s">
        <v>16</v>
      </c>
      <c r="S191" s="22" t="e">
        <f t="shared" si="29"/>
        <v>#REF!</v>
      </c>
    </row>
    <row r="192" spans="1:19" x14ac:dyDescent="0.3">
      <c r="A192" s="493">
        <v>44021</v>
      </c>
      <c r="B192" s="311">
        <f t="shared" si="31"/>
        <v>339</v>
      </c>
      <c r="C192" s="14">
        <f t="shared" si="22"/>
        <v>41.42</v>
      </c>
      <c r="D192" s="13">
        <v>0</v>
      </c>
      <c r="E192" s="15">
        <v>0</v>
      </c>
      <c r="F192" s="16">
        <f t="shared" si="23"/>
        <v>14041.380000000001</v>
      </c>
      <c r="G192" s="17">
        <f t="shared" si="25"/>
        <v>0</v>
      </c>
      <c r="H192" s="14">
        <f t="shared" si="24"/>
        <v>0</v>
      </c>
      <c r="I192" s="23" t="e">
        <f>'[1]July 9 - 21'!B66</f>
        <v>#REF!</v>
      </c>
      <c r="J192" s="14">
        <f>'[2]July 9 - 21'!B67</f>
        <v>2780.1018444000001</v>
      </c>
      <c r="K192" s="17">
        <v>0</v>
      </c>
      <c r="L192" s="18">
        <v>0</v>
      </c>
      <c r="M192" s="19">
        <f t="shared" si="26"/>
        <v>16821.481844400001</v>
      </c>
      <c r="N192" s="13"/>
      <c r="O192" s="458">
        <f>'[2]July 9 - 21'!K64</f>
        <v>373.00000000000006</v>
      </c>
      <c r="P192" s="20">
        <f t="shared" si="27"/>
        <v>0</v>
      </c>
      <c r="Q192" s="20">
        <f t="shared" si="28"/>
        <v>0</v>
      </c>
      <c r="R192" s="21" t="s">
        <v>16</v>
      </c>
      <c r="S192" s="22" t="e">
        <f t="shared" si="29"/>
        <v>#REF!</v>
      </c>
    </row>
    <row r="193" spans="1:19" x14ac:dyDescent="0.3">
      <c r="A193" s="493">
        <v>44022</v>
      </c>
      <c r="B193" s="311">
        <f t="shared" si="31"/>
        <v>339</v>
      </c>
      <c r="C193" s="14">
        <f t="shared" si="22"/>
        <v>41.42</v>
      </c>
      <c r="D193" s="13">
        <v>0</v>
      </c>
      <c r="E193" s="15">
        <v>0</v>
      </c>
      <c r="F193" s="16">
        <f t="shared" si="23"/>
        <v>14041.380000000001</v>
      </c>
      <c r="G193" s="17">
        <f t="shared" si="25"/>
        <v>0</v>
      </c>
      <c r="H193" s="14">
        <f t="shared" si="24"/>
        <v>0</v>
      </c>
      <c r="I193" s="23" t="e">
        <f>'[1]July 10 - 21'!B66</f>
        <v>#REF!</v>
      </c>
      <c r="J193" s="14">
        <f>'[2]July 10 - 21'!B67</f>
        <v>3424.5579713000002</v>
      </c>
      <c r="K193" s="17">
        <v>0</v>
      </c>
      <c r="L193" s="18">
        <v>0</v>
      </c>
      <c r="M193" s="19">
        <f t="shared" si="26"/>
        <v>17465.937971300002</v>
      </c>
      <c r="N193" s="13"/>
      <c r="O193" s="458">
        <f>'[2]July 10 - 21'!K64</f>
        <v>386.77</v>
      </c>
      <c r="P193" s="20">
        <f t="shared" si="27"/>
        <v>0</v>
      </c>
      <c r="Q193" s="20">
        <f t="shared" si="28"/>
        <v>0</v>
      </c>
      <c r="R193" s="21" t="s">
        <v>16</v>
      </c>
      <c r="S193" s="22" t="e">
        <f t="shared" si="29"/>
        <v>#REF!</v>
      </c>
    </row>
    <row r="194" spans="1:19" x14ac:dyDescent="0.3">
      <c r="A194" s="493">
        <v>44023</v>
      </c>
      <c r="B194" s="311">
        <f t="shared" si="31"/>
        <v>339</v>
      </c>
      <c r="C194" s="14">
        <f t="shared" si="22"/>
        <v>41.42</v>
      </c>
      <c r="D194" s="13">
        <v>0</v>
      </c>
      <c r="E194" s="15">
        <v>0</v>
      </c>
      <c r="F194" s="16">
        <f t="shared" si="23"/>
        <v>14041.380000000001</v>
      </c>
      <c r="G194" s="17">
        <f t="shared" si="25"/>
        <v>0</v>
      </c>
      <c r="H194" s="14">
        <f t="shared" si="24"/>
        <v>0</v>
      </c>
      <c r="I194" s="23" t="e">
        <f>'[1]July 11 - 21'!B66</f>
        <v>#REF!</v>
      </c>
      <c r="J194" s="14">
        <f>'[2]July 11 - 21'!B67</f>
        <v>1812.4115120000004</v>
      </c>
      <c r="K194" s="17">
        <v>0</v>
      </c>
      <c r="L194" s="18">
        <v>0</v>
      </c>
      <c r="M194" s="19">
        <f t="shared" si="26"/>
        <v>15853.791512000002</v>
      </c>
      <c r="N194" s="13"/>
      <c r="O194" s="458">
        <f>'[2]July 11 - 21'!K64</f>
        <v>366.31</v>
      </c>
      <c r="P194" s="20">
        <f t="shared" si="27"/>
        <v>0</v>
      </c>
      <c r="Q194" s="20">
        <f t="shared" si="28"/>
        <v>0</v>
      </c>
      <c r="R194" s="21" t="s">
        <v>16</v>
      </c>
      <c r="S194" s="22" t="e">
        <f t="shared" si="29"/>
        <v>#REF!</v>
      </c>
    </row>
    <row r="195" spans="1:19" x14ac:dyDescent="0.3">
      <c r="A195" s="493">
        <v>44024</v>
      </c>
      <c r="B195" s="311">
        <f t="shared" si="31"/>
        <v>339</v>
      </c>
      <c r="C195" s="14">
        <f t="shared" si="22"/>
        <v>41.42</v>
      </c>
      <c r="D195" s="13">
        <v>0</v>
      </c>
      <c r="E195" s="15">
        <v>0</v>
      </c>
      <c r="F195" s="16">
        <f t="shared" ref="F195:F258" si="32">B195*C195+E195*D195</f>
        <v>14041.380000000001</v>
      </c>
      <c r="G195" s="17">
        <f t="shared" si="25"/>
        <v>0</v>
      </c>
      <c r="H195" s="14">
        <f t="shared" si="24"/>
        <v>0</v>
      </c>
      <c r="I195" s="23" t="e">
        <f>'[1]July 12 - 21'!B66</f>
        <v>#REF!</v>
      </c>
      <c r="J195" s="14">
        <f>'[2]July 12 - 21'!B67</f>
        <v>2543.8173280000001</v>
      </c>
      <c r="K195" s="17">
        <v>0</v>
      </c>
      <c r="L195" s="18">
        <v>0</v>
      </c>
      <c r="M195" s="19">
        <f t="shared" si="26"/>
        <v>16585.197328000002</v>
      </c>
      <c r="N195" s="13"/>
      <c r="O195" s="458">
        <f>'[2]July 12 - 21'!K64</f>
        <v>367.1400000000001</v>
      </c>
      <c r="P195" s="20">
        <f t="shared" si="27"/>
        <v>0</v>
      </c>
      <c r="Q195" s="20">
        <f t="shared" si="28"/>
        <v>0</v>
      </c>
      <c r="R195" s="21" t="s">
        <v>16</v>
      </c>
      <c r="S195" s="22" t="e">
        <f t="shared" si="29"/>
        <v>#REF!</v>
      </c>
    </row>
    <row r="196" spans="1:19" x14ac:dyDescent="0.3">
      <c r="A196" s="493">
        <v>44025</v>
      </c>
      <c r="B196" s="311">
        <f t="shared" si="31"/>
        <v>339</v>
      </c>
      <c r="C196" s="14">
        <f t="shared" ref="C196:C259" si="33">$C$2</f>
        <v>41.42</v>
      </c>
      <c r="D196" s="13">
        <v>0</v>
      </c>
      <c r="E196" s="15">
        <v>0</v>
      </c>
      <c r="F196" s="16">
        <f t="shared" si="32"/>
        <v>14041.380000000001</v>
      </c>
      <c r="G196" s="17">
        <f t="shared" si="25"/>
        <v>0</v>
      </c>
      <c r="H196" s="14">
        <f t="shared" ref="H196:H259" si="34">$H$2</f>
        <v>0</v>
      </c>
      <c r="I196" s="23" t="e">
        <f>'[1]July 13 - 21'!B66</f>
        <v>#REF!</v>
      </c>
      <c r="J196" s="14">
        <f>'[2]July 13 - 21'!B67</f>
        <v>2400.1021587</v>
      </c>
      <c r="K196" s="17">
        <v>0</v>
      </c>
      <c r="L196" s="18">
        <v>0</v>
      </c>
      <c r="M196" s="19">
        <f t="shared" si="26"/>
        <v>16441.482158700001</v>
      </c>
      <c r="N196" s="13"/>
      <c r="O196" s="458">
        <f>'[2]July 13 - 21'!K64</f>
        <v>367.1400000000001</v>
      </c>
      <c r="P196" s="20">
        <f t="shared" si="27"/>
        <v>0</v>
      </c>
      <c r="Q196" s="20">
        <f t="shared" si="28"/>
        <v>0</v>
      </c>
      <c r="R196" s="21" t="s">
        <v>16</v>
      </c>
      <c r="S196" s="22" t="e">
        <f t="shared" si="29"/>
        <v>#REF!</v>
      </c>
    </row>
    <row r="197" spans="1:19" x14ac:dyDescent="0.3">
      <c r="A197" s="493">
        <v>44026</v>
      </c>
      <c r="B197" s="311">
        <f t="shared" si="31"/>
        <v>339</v>
      </c>
      <c r="C197" s="14">
        <f t="shared" si="33"/>
        <v>41.42</v>
      </c>
      <c r="D197" s="13">
        <v>0</v>
      </c>
      <c r="E197" s="15">
        <v>0</v>
      </c>
      <c r="F197" s="16">
        <f t="shared" si="32"/>
        <v>14041.380000000001</v>
      </c>
      <c r="G197" s="17">
        <f t="shared" ref="G197:G260" si="35">$G$2</f>
        <v>0</v>
      </c>
      <c r="H197" s="14">
        <f t="shared" si="34"/>
        <v>0</v>
      </c>
      <c r="I197" s="23" t="e">
        <f>'[1]July 14 - 21'!B66</f>
        <v>#REF!</v>
      </c>
      <c r="J197" s="14">
        <f>'[2]July 14 - 21'!B67</f>
        <v>1989.5363803999999</v>
      </c>
      <c r="K197" s="17">
        <v>0</v>
      </c>
      <c r="L197" s="18">
        <v>0</v>
      </c>
      <c r="M197" s="19">
        <f t="shared" si="26"/>
        <v>16030.916380400002</v>
      </c>
      <c r="N197" s="13"/>
      <c r="O197" s="458">
        <f>'[2]July 14 - 21'!K64</f>
        <v>367.1400000000001</v>
      </c>
      <c r="P197" s="20">
        <f t="shared" si="27"/>
        <v>0</v>
      </c>
      <c r="Q197" s="20">
        <f t="shared" si="28"/>
        <v>0</v>
      </c>
      <c r="R197" s="21" t="s">
        <v>16</v>
      </c>
      <c r="S197" s="22" t="e">
        <f t="shared" si="29"/>
        <v>#REF!</v>
      </c>
    </row>
    <row r="198" spans="1:19" x14ac:dyDescent="0.3">
      <c r="A198" s="493">
        <v>44027</v>
      </c>
      <c r="B198" s="311">
        <f t="shared" si="31"/>
        <v>339</v>
      </c>
      <c r="C198" s="14">
        <f t="shared" si="33"/>
        <v>41.42</v>
      </c>
      <c r="D198" s="13">
        <v>0</v>
      </c>
      <c r="E198" s="15">
        <v>0</v>
      </c>
      <c r="F198" s="16">
        <f t="shared" si="32"/>
        <v>14041.380000000001</v>
      </c>
      <c r="G198" s="17">
        <f t="shared" si="35"/>
        <v>0</v>
      </c>
      <c r="H198" s="14">
        <f t="shared" si="34"/>
        <v>0</v>
      </c>
      <c r="I198" s="23" t="e">
        <f>'[1]July 15 - 21'!B66</f>
        <v>#REF!</v>
      </c>
      <c r="J198" s="14">
        <f>'[2]July 15 - 21'!B67</f>
        <v>1601.1384169</v>
      </c>
      <c r="K198" s="17">
        <v>0</v>
      </c>
      <c r="L198" s="18">
        <v>0</v>
      </c>
      <c r="M198" s="19">
        <f t="shared" ref="M198:M261" si="36">(F198)+(H198)+(K198*L198)+J198</f>
        <v>15642.5184169</v>
      </c>
      <c r="N198" s="13"/>
      <c r="O198" s="458">
        <f>'[2]July 15 - 21'!K64</f>
        <v>366.16</v>
      </c>
      <c r="P198" s="20">
        <f t="shared" ref="P198:P261" si="37">K198*L198</f>
        <v>0</v>
      </c>
      <c r="Q198" s="20">
        <f t="shared" ref="Q198:Q261" si="38">K198*L198</f>
        <v>0</v>
      </c>
      <c r="R198" s="21" t="s">
        <v>16</v>
      </c>
      <c r="S198" s="22" t="e">
        <f t="shared" ref="S198:S261" si="39">I198/O198</f>
        <v>#REF!</v>
      </c>
    </row>
    <row r="199" spans="1:19" x14ac:dyDescent="0.3">
      <c r="A199" s="493">
        <v>44028</v>
      </c>
      <c r="B199" s="311">
        <f t="shared" si="31"/>
        <v>339</v>
      </c>
      <c r="C199" s="14">
        <f t="shared" si="33"/>
        <v>41.42</v>
      </c>
      <c r="D199" s="13">
        <v>0</v>
      </c>
      <c r="E199" s="15">
        <v>0</v>
      </c>
      <c r="F199" s="16">
        <f t="shared" si="32"/>
        <v>14041.380000000001</v>
      </c>
      <c r="G199" s="17">
        <f t="shared" si="35"/>
        <v>0</v>
      </c>
      <c r="H199" s="14">
        <f t="shared" si="34"/>
        <v>0</v>
      </c>
      <c r="I199" s="23" t="e">
        <f>'[1]July 16 - 21'!B66</f>
        <v>#REF!</v>
      </c>
      <c r="J199" s="14">
        <f>'[2]July 16 - 21'!B67</f>
        <v>2030.8026660999997</v>
      </c>
      <c r="K199" s="17">
        <v>0</v>
      </c>
      <c r="L199" s="18">
        <v>0</v>
      </c>
      <c r="M199" s="19">
        <f t="shared" si="36"/>
        <v>16072.182666100001</v>
      </c>
      <c r="N199" s="13"/>
      <c r="O199" s="458">
        <f>'[2]July 16 - 21'!K64</f>
        <v>376.73</v>
      </c>
      <c r="P199" s="20">
        <f t="shared" si="37"/>
        <v>0</v>
      </c>
      <c r="Q199" s="20">
        <f t="shared" si="38"/>
        <v>0</v>
      </c>
      <c r="R199" s="21" t="s">
        <v>16</v>
      </c>
      <c r="S199" s="22" t="e">
        <f t="shared" si="39"/>
        <v>#REF!</v>
      </c>
    </row>
    <row r="200" spans="1:19" x14ac:dyDescent="0.3">
      <c r="A200" s="493">
        <v>44029</v>
      </c>
      <c r="B200" s="311">
        <f t="shared" si="31"/>
        <v>339</v>
      </c>
      <c r="C200" s="14">
        <f t="shared" si="33"/>
        <v>41.42</v>
      </c>
      <c r="D200" s="13">
        <v>0</v>
      </c>
      <c r="E200" s="15">
        <v>0</v>
      </c>
      <c r="F200" s="16">
        <f t="shared" si="32"/>
        <v>14041.380000000001</v>
      </c>
      <c r="G200" s="17">
        <f t="shared" si="35"/>
        <v>0</v>
      </c>
      <c r="H200" s="14">
        <f t="shared" si="34"/>
        <v>0</v>
      </c>
      <c r="I200" s="23" t="e">
        <f>'[1]July 17 - 21'!B66</f>
        <v>#REF!</v>
      </c>
      <c r="J200" s="14">
        <f>'[2]July 17 - 21'!B67</f>
        <v>2402.2296752000002</v>
      </c>
      <c r="K200" s="17">
        <v>0</v>
      </c>
      <c r="L200" s="18">
        <v>0</v>
      </c>
      <c r="M200" s="19">
        <f t="shared" si="36"/>
        <v>16443.609675200001</v>
      </c>
      <c r="N200" s="13"/>
      <c r="O200" s="458">
        <f>'[2]July 17 - 21'!K64</f>
        <v>385.21999999999997</v>
      </c>
      <c r="P200" s="20">
        <f t="shared" si="37"/>
        <v>0</v>
      </c>
      <c r="Q200" s="20">
        <f t="shared" si="38"/>
        <v>0</v>
      </c>
      <c r="R200" s="21" t="s">
        <v>16</v>
      </c>
      <c r="S200" s="22" t="e">
        <f t="shared" si="39"/>
        <v>#REF!</v>
      </c>
    </row>
    <row r="201" spans="1:19" x14ac:dyDescent="0.3">
      <c r="A201" s="493">
        <v>44030</v>
      </c>
      <c r="B201" s="311">
        <f t="shared" si="31"/>
        <v>339</v>
      </c>
      <c r="C201" s="14">
        <f t="shared" si="33"/>
        <v>41.42</v>
      </c>
      <c r="D201" s="13">
        <v>0</v>
      </c>
      <c r="E201" s="15">
        <v>0</v>
      </c>
      <c r="F201" s="16">
        <f t="shared" si="32"/>
        <v>14041.380000000001</v>
      </c>
      <c r="G201" s="17">
        <f t="shared" si="35"/>
        <v>0</v>
      </c>
      <c r="H201" s="14">
        <f t="shared" si="34"/>
        <v>0</v>
      </c>
      <c r="I201" s="23" t="e">
        <f>'[1]July 18 - 21'!B66</f>
        <v>#REF!</v>
      </c>
      <c r="J201" s="14">
        <f>'[2]July 18 - 21'!B67</f>
        <v>1692.7281696999996</v>
      </c>
      <c r="K201" s="17">
        <v>0</v>
      </c>
      <c r="L201" s="18">
        <v>0</v>
      </c>
      <c r="M201" s="19">
        <f t="shared" si="36"/>
        <v>15734.108169700001</v>
      </c>
      <c r="N201" s="13"/>
      <c r="O201" s="458">
        <f>'[2]July 18 - 21'!K64</f>
        <v>370.00999999999993</v>
      </c>
      <c r="P201" s="20">
        <f t="shared" si="37"/>
        <v>0</v>
      </c>
      <c r="Q201" s="20">
        <f t="shared" si="38"/>
        <v>0</v>
      </c>
      <c r="R201" s="21" t="s">
        <v>16</v>
      </c>
      <c r="S201" s="22" t="e">
        <f t="shared" si="39"/>
        <v>#REF!</v>
      </c>
    </row>
    <row r="202" spans="1:19" x14ac:dyDescent="0.3">
      <c r="A202" s="493">
        <v>44031</v>
      </c>
      <c r="B202" s="311">
        <f t="shared" si="31"/>
        <v>339</v>
      </c>
      <c r="C202" s="14">
        <f t="shared" si="33"/>
        <v>41.42</v>
      </c>
      <c r="D202" s="13">
        <v>0</v>
      </c>
      <c r="E202" s="15">
        <v>0</v>
      </c>
      <c r="F202" s="16">
        <f t="shared" si="32"/>
        <v>14041.380000000001</v>
      </c>
      <c r="G202" s="17">
        <f t="shared" si="35"/>
        <v>0</v>
      </c>
      <c r="H202" s="14">
        <f t="shared" si="34"/>
        <v>0</v>
      </c>
      <c r="I202" s="23" t="e">
        <f>'[1]July 19 - 21'!B66</f>
        <v>#REF!</v>
      </c>
      <c r="J202" s="14">
        <f>'[2]July 19 - 21'!B67</f>
        <v>2220.9785801000003</v>
      </c>
      <c r="K202" s="17">
        <v>0</v>
      </c>
      <c r="L202" s="18">
        <v>0</v>
      </c>
      <c r="M202" s="19">
        <f t="shared" si="36"/>
        <v>16262.358580100001</v>
      </c>
      <c r="N202" s="13"/>
      <c r="O202" s="458">
        <f>'[2]July 19 - 21'!K64</f>
        <v>360.36999999999995</v>
      </c>
      <c r="P202" s="20">
        <f t="shared" si="37"/>
        <v>0</v>
      </c>
      <c r="Q202" s="20">
        <f t="shared" si="38"/>
        <v>0</v>
      </c>
      <c r="R202" s="21" t="s">
        <v>16</v>
      </c>
      <c r="S202" s="22" t="e">
        <f t="shared" si="39"/>
        <v>#REF!</v>
      </c>
    </row>
    <row r="203" spans="1:19" x14ac:dyDescent="0.3">
      <c r="A203" s="493">
        <v>44032</v>
      </c>
      <c r="B203" s="311">
        <f t="shared" si="31"/>
        <v>339</v>
      </c>
      <c r="C203" s="14">
        <f t="shared" si="33"/>
        <v>41.42</v>
      </c>
      <c r="D203" s="13">
        <v>0</v>
      </c>
      <c r="E203" s="15">
        <v>0</v>
      </c>
      <c r="F203" s="16">
        <f t="shared" si="32"/>
        <v>14041.380000000001</v>
      </c>
      <c r="G203" s="17">
        <f t="shared" si="35"/>
        <v>0</v>
      </c>
      <c r="H203" s="14">
        <f t="shared" si="34"/>
        <v>0</v>
      </c>
      <c r="I203" s="23" t="e">
        <f>'[1]July 20 - 21'!B66</f>
        <v>#REF!</v>
      </c>
      <c r="J203" s="14">
        <f>'[2]July 20 - 21'!B67</f>
        <v>1798.1017446000001</v>
      </c>
      <c r="K203" s="17">
        <v>0</v>
      </c>
      <c r="L203" s="18">
        <v>0</v>
      </c>
      <c r="M203" s="19">
        <f t="shared" si="36"/>
        <v>15839.481744600002</v>
      </c>
      <c r="N203" s="13"/>
      <c r="O203" s="458">
        <f>'[2]July 20 - 21'!K64</f>
        <v>351.46999999999997</v>
      </c>
      <c r="P203" s="20">
        <f t="shared" si="37"/>
        <v>0</v>
      </c>
      <c r="Q203" s="20">
        <f t="shared" si="38"/>
        <v>0</v>
      </c>
      <c r="R203" s="21" t="s">
        <v>16</v>
      </c>
      <c r="S203" s="22" t="e">
        <f t="shared" si="39"/>
        <v>#REF!</v>
      </c>
    </row>
    <row r="204" spans="1:19" x14ac:dyDescent="0.3">
      <c r="A204" s="493">
        <v>44033</v>
      </c>
      <c r="B204" s="311">
        <f t="shared" si="31"/>
        <v>339</v>
      </c>
      <c r="C204" s="14">
        <f t="shared" si="33"/>
        <v>41.42</v>
      </c>
      <c r="D204" s="13">
        <v>0</v>
      </c>
      <c r="E204" s="15">
        <v>0</v>
      </c>
      <c r="F204" s="16">
        <f t="shared" si="32"/>
        <v>14041.380000000001</v>
      </c>
      <c r="G204" s="17">
        <f t="shared" si="35"/>
        <v>0</v>
      </c>
      <c r="H204" s="14">
        <f t="shared" si="34"/>
        <v>0</v>
      </c>
      <c r="I204" s="23" t="e">
        <f>'[1]July 21 - 21'!B66</f>
        <v>#REF!</v>
      </c>
      <c r="J204" s="14">
        <f>'[2]July 21 - 21'!B67</f>
        <v>1835.5773696999995</v>
      </c>
      <c r="K204" s="17">
        <v>0</v>
      </c>
      <c r="L204" s="18">
        <v>0</v>
      </c>
      <c r="M204" s="19">
        <f t="shared" si="36"/>
        <v>15876.957369700001</v>
      </c>
      <c r="N204" s="13"/>
      <c r="O204" s="458">
        <f>'[2]July 21 - 21'!K64</f>
        <v>347.26999999999992</v>
      </c>
      <c r="P204" s="20">
        <f t="shared" si="37"/>
        <v>0</v>
      </c>
      <c r="Q204" s="20">
        <f t="shared" si="38"/>
        <v>0</v>
      </c>
      <c r="R204" s="21" t="s">
        <v>16</v>
      </c>
      <c r="S204" s="22" t="e">
        <f t="shared" si="39"/>
        <v>#REF!</v>
      </c>
    </row>
    <row r="205" spans="1:19" x14ac:dyDescent="0.3">
      <c r="A205" s="493">
        <v>44034</v>
      </c>
      <c r="B205" s="311">
        <f t="shared" si="31"/>
        <v>339</v>
      </c>
      <c r="C205" s="14">
        <f t="shared" si="33"/>
        <v>41.42</v>
      </c>
      <c r="D205" s="13">
        <v>0</v>
      </c>
      <c r="E205" s="15">
        <v>0</v>
      </c>
      <c r="F205" s="16">
        <f t="shared" si="32"/>
        <v>14041.380000000001</v>
      </c>
      <c r="G205" s="17">
        <f t="shared" si="35"/>
        <v>0</v>
      </c>
      <c r="H205" s="14">
        <f t="shared" si="34"/>
        <v>0</v>
      </c>
      <c r="I205" s="23" t="e">
        <f>'[1]July 22 - 21'!B66</f>
        <v>#REF!</v>
      </c>
      <c r="J205" s="14">
        <f>'[2]July 22 - 21'!B67</f>
        <v>1487.9721486999997</v>
      </c>
      <c r="K205" s="17">
        <v>0</v>
      </c>
      <c r="L205" s="18">
        <v>0</v>
      </c>
      <c r="M205" s="19">
        <f t="shared" si="36"/>
        <v>15529.3521487</v>
      </c>
      <c r="N205" s="13"/>
      <c r="O205" s="458">
        <f>'[2]July 22 - 21'!K64</f>
        <v>342.26999999999992</v>
      </c>
      <c r="P205" s="20">
        <f t="shared" si="37"/>
        <v>0</v>
      </c>
      <c r="Q205" s="20">
        <f t="shared" si="38"/>
        <v>0</v>
      </c>
      <c r="R205" s="21" t="s">
        <v>16</v>
      </c>
      <c r="S205" s="22" t="e">
        <f t="shared" si="39"/>
        <v>#REF!</v>
      </c>
    </row>
    <row r="206" spans="1:19" x14ac:dyDescent="0.3">
      <c r="A206" s="493">
        <v>44035</v>
      </c>
      <c r="B206" s="311">
        <f t="shared" si="31"/>
        <v>339</v>
      </c>
      <c r="C206" s="14">
        <f t="shared" si="33"/>
        <v>41.42</v>
      </c>
      <c r="D206" s="13">
        <v>0</v>
      </c>
      <c r="E206" s="15">
        <v>0</v>
      </c>
      <c r="F206" s="16">
        <f t="shared" si="32"/>
        <v>14041.380000000001</v>
      </c>
      <c r="G206" s="17">
        <f t="shared" si="35"/>
        <v>0</v>
      </c>
      <c r="H206" s="14">
        <f t="shared" si="34"/>
        <v>0</v>
      </c>
      <c r="I206" s="23" t="e">
        <f>'[1]July 23 - 21'!B66</f>
        <v>#REF!</v>
      </c>
      <c r="J206" s="14">
        <f>'[2]July 23 - 21'!B67</f>
        <v>2358.4982688000005</v>
      </c>
      <c r="K206" s="17">
        <v>0</v>
      </c>
      <c r="L206" s="18">
        <v>0</v>
      </c>
      <c r="M206" s="19">
        <f t="shared" si="36"/>
        <v>16399.878268800003</v>
      </c>
      <c r="N206" s="13"/>
      <c r="O206" s="458">
        <f>'[2]July 23 - 21'!K64</f>
        <v>375.9</v>
      </c>
      <c r="P206" s="20">
        <f t="shared" si="37"/>
        <v>0</v>
      </c>
      <c r="Q206" s="20">
        <f t="shared" si="38"/>
        <v>0</v>
      </c>
      <c r="R206" s="21" t="s">
        <v>16</v>
      </c>
      <c r="S206" s="22" t="e">
        <f t="shared" si="39"/>
        <v>#REF!</v>
      </c>
    </row>
    <row r="207" spans="1:19" x14ac:dyDescent="0.3">
      <c r="A207" s="493">
        <v>44036</v>
      </c>
      <c r="B207" s="311">
        <f t="shared" si="31"/>
        <v>339</v>
      </c>
      <c r="C207" s="14">
        <f t="shared" si="33"/>
        <v>41.42</v>
      </c>
      <c r="D207" s="13">
        <v>0</v>
      </c>
      <c r="E207" s="15">
        <v>0</v>
      </c>
      <c r="F207" s="16">
        <f t="shared" si="32"/>
        <v>14041.380000000001</v>
      </c>
      <c r="G207" s="17">
        <f t="shared" si="35"/>
        <v>0</v>
      </c>
      <c r="H207" s="14">
        <f t="shared" si="34"/>
        <v>0</v>
      </c>
      <c r="I207" s="23" t="e">
        <f>'[1]July 24 - 21'!B66</f>
        <v>#REF!</v>
      </c>
      <c r="J207" s="14">
        <f>'[2]July 24 - 21'!B67</f>
        <v>2402.8453251999999</v>
      </c>
      <c r="K207" s="17">
        <v>0</v>
      </c>
      <c r="L207" s="18">
        <v>0</v>
      </c>
      <c r="M207" s="19">
        <f t="shared" si="36"/>
        <v>16444.225325200001</v>
      </c>
      <c r="N207" s="13"/>
      <c r="O207" s="458">
        <f>'[2]July 24 - 21'!K64</f>
        <v>380.03</v>
      </c>
      <c r="P207" s="20">
        <f t="shared" si="37"/>
        <v>0</v>
      </c>
      <c r="Q207" s="20">
        <f t="shared" si="38"/>
        <v>0</v>
      </c>
      <c r="R207" s="21" t="s">
        <v>16</v>
      </c>
      <c r="S207" s="22" t="e">
        <f t="shared" si="39"/>
        <v>#REF!</v>
      </c>
    </row>
    <row r="208" spans="1:19" x14ac:dyDescent="0.3">
      <c r="A208" s="493">
        <v>44037</v>
      </c>
      <c r="B208" s="311">
        <f t="shared" si="31"/>
        <v>339</v>
      </c>
      <c r="C208" s="14">
        <f t="shared" si="33"/>
        <v>41.42</v>
      </c>
      <c r="D208" s="13">
        <v>0</v>
      </c>
      <c r="E208" s="15">
        <v>0</v>
      </c>
      <c r="F208" s="16">
        <f t="shared" si="32"/>
        <v>14041.380000000001</v>
      </c>
      <c r="G208" s="17">
        <f t="shared" si="35"/>
        <v>0</v>
      </c>
      <c r="H208" s="14">
        <f t="shared" si="34"/>
        <v>0</v>
      </c>
      <c r="I208" s="23" t="e">
        <f>'[1]July 25 - 21'!B66</f>
        <v>#REF!</v>
      </c>
      <c r="J208" s="14">
        <f>'[2]July 25 - 21'!B67</f>
        <v>1631.8775538</v>
      </c>
      <c r="K208" s="17">
        <v>0</v>
      </c>
      <c r="L208" s="18">
        <v>0</v>
      </c>
      <c r="M208" s="19">
        <f t="shared" si="36"/>
        <v>15673.257553800002</v>
      </c>
      <c r="N208" s="13"/>
      <c r="O208" s="458">
        <f>'[2]July 25 - 21'!K64</f>
        <v>362.63</v>
      </c>
      <c r="P208" s="20">
        <f t="shared" si="37"/>
        <v>0</v>
      </c>
      <c r="Q208" s="20">
        <f t="shared" si="38"/>
        <v>0</v>
      </c>
      <c r="R208" s="21" t="s">
        <v>16</v>
      </c>
      <c r="S208" s="22" t="e">
        <f t="shared" si="39"/>
        <v>#REF!</v>
      </c>
    </row>
    <row r="209" spans="1:19" x14ac:dyDescent="0.3">
      <c r="A209" s="493">
        <v>44038</v>
      </c>
      <c r="B209" s="311">
        <f t="shared" si="31"/>
        <v>339</v>
      </c>
      <c r="C209" s="14">
        <f t="shared" si="33"/>
        <v>41.42</v>
      </c>
      <c r="D209" s="13">
        <v>0</v>
      </c>
      <c r="E209" s="15">
        <v>0</v>
      </c>
      <c r="F209" s="16">
        <f t="shared" si="32"/>
        <v>14041.380000000001</v>
      </c>
      <c r="G209" s="17">
        <f t="shared" si="35"/>
        <v>0</v>
      </c>
      <c r="H209" s="14">
        <f t="shared" si="34"/>
        <v>0</v>
      </c>
      <c r="I209" s="23" t="e">
        <f>'[1]July 26 - 21'!B66</f>
        <v>#REF!</v>
      </c>
      <c r="J209" s="14">
        <f>'[2]July 26 - 21'!B67</f>
        <v>1609.2660672</v>
      </c>
      <c r="K209" s="17">
        <v>0</v>
      </c>
      <c r="L209" s="18">
        <v>0</v>
      </c>
      <c r="M209" s="19">
        <f t="shared" si="36"/>
        <v>15650.646067200001</v>
      </c>
      <c r="N209" s="13"/>
      <c r="O209" s="458">
        <f>'[2]July 26 - 21'!K64</f>
        <v>346.42</v>
      </c>
      <c r="P209" s="20">
        <f t="shared" si="37"/>
        <v>0</v>
      </c>
      <c r="Q209" s="20">
        <f t="shared" si="38"/>
        <v>0</v>
      </c>
      <c r="R209" s="21" t="s">
        <v>16</v>
      </c>
      <c r="S209" s="22" t="e">
        <f t="shared" si="39"/>
        <v>#REF!</v>
      </c>
    </row>
    <row r="210" spans="1:19" x14ac:dyDescent="0.3">
      <c r="A210" s="493">
        <v>44039</v>
      </c>
      <c r="B210" s="311">
        <f t="shared" si="31"/>
        <v>339</v>
      </c>
      <c r="C210" s="14">
        <f t="shared" si="33"/>
        <v>41.42</v>
      </c>
      <c r="D210" s="13">
        <v>0</v>
      </c>
      <c r="E210" s="15">
        <v>0</v>
      </c>
      <c r="F210" s="16">
        <f t="shared" si="32"/>
        <v>14041.380000000001</v>
      </c>
      <c r="G210" s="17">
        <f t="shared" si="35"/>
        <v>0</v>
      </c>
      <c r="H210" s="14">
        <f t="shared" si="34"/>
        <v>0</v>
      </c>
      <c r="I210" s="23" t="e">
        <f>'[1]July 27 - 21'!B66</f>
        <v>#REF!</v>
      </c>
      <c r="J210" s="14">
        <f>'[2]July 27 - 21'!B67</f>
        <v>1126.1855300999998</v>
      </c>
      <c r="K210" s="17">
        <v>0</v>
      </c>
      <c r="L210" s="18">
        <v>0</v>
      </c>
      <c r="M210" s="19">
        <f t="shared" si="36"/>
        <v>15167.565530100001</v>
      </c>
      <c r="N210" s="13"/>
      <c r="O210" s="458">
        <f>'[2]July 27 - 21'!K64</f>
        <v>340.53</v>
      </c>
      <c r="P210" s="20">
        <f t="shared" si="37"/>
        <v>0</v>
      </c>
      <c r="Q210" s="20">
        <f t="shared" si="38"/>
        <v>0</v>
      </c>
      <c r="R210" s="21" t="s">
        <v>16</v>
      </c>
      <c r="S210" s="22" t="e">
        <f t="shared" si="39"/>
        <v>#REF!</v>
      </c>
    </row>
    <row r="211" spans="1:19" x14ac:dyDescent="0.3">
      <c r="A211" s="493">
        <v>44040</v>
      </c>
      <c r="B211" s="311">
        <f t="shared" si="31"/>
        <v>339</v>
      </c>
      <c r="C211" s="14">
        <f t="shared" si="33"/>
        <v>41.42</v>
      </c>
      <c r="D211" s="13">
        <v>0</v>
      </c>
      <c r="E211" s="15">
        <v>0</v>
      </c>
      <c r="F211" s="16">
        <f t="shared" si="32"/>
        <v>14041.380000000001</v>
      </c>
      <c r="G211" s="17">
        <f t="shared" si="35"/>
        <v>0</v>
      </c>
      <c r="H211" s="14">
        <f t="shared" si="34"/>
        <v>0</v>
      </c>
      <c r="I211" s="23" t="e">
        <f>'[1]July 28 - 21'!B66</f>
        <v>#REF!</v>
      </c>
      <c r="J211" s="14">
        <f>'[2]July 28 - 21'!B67</f>
        <v>1489.9726506999996</v>
      </c>
      <c r="K211" s="17">
        <v>0</v>
      </c>
      <c r="L211" s="18">
        <v>0</v>
      </c>
      <c r="M211" s="19">
        <f t="shared" si="36"/>
        <v>15531.352650700001</v>
      </c>
      <c r="N211" s="13"/>
      <c r="O211" s="458">
        <f>'[2]July 28 - 21'!K64</f>
        <v>339.9799999999999</v>
      </c>
      <c r="P211" s="20">
        <f t="shared" si="37"/>
        <v>0</v>
      </c>
      <c r="Q211" s="20">
        <f t="shared" si="38"/>
        <v>0</v>
      </c>
      <c r="R211" s="21" t="s">
        <v>16</v>
      </c>
      <c r="S211" s="22" t="e">
        <f t="shared" si="39"/>
        <v>#REF!</v>
      </c>
    </row>
    <row r="212" spans="1:19" x14ac:dyDescent="0.3">
      <c r="A212" s="493">
        <v>44041</v>
      </c>
      <c r="B212" s="311">
        <f t="shared" si="31"/>
        <v>339</v>
      </c>
      <c r="C212" s="14">
        <f t="shared" si="33"/>
        <v>41.42</v>
      </c>
      <c r="D212" s="13">
        <v>0</v>
      </c>
      <c r="E212" s="15">
        <v>0</v>
      </c>
      <c r="F212" s="16">
        <f t="shared" si="32"/>
        <v>14041.380000000001</v>
      </c>
      <c r="G212" s="17">
        <f t="shared" si="35"/>
        <v>0</v>
      </c>
      <c r="H212" s="14">
        <f t="shared" si="34"/>
        <v>0</v>
      </c>
      <c r="I212" s="23" t="e">
        <f>'[1]July 29 - 21'!B66</f>
        <v>#REF!</v>
      </c>
      <c r="J212" s="14">
        <f>'[2]July 29 - 21'!B67</f>
        <v>1807.6405567999998</v>
      </c>
      <c r="K212" s="17">
        <v>0</v>
      </c>
      <c r="L212" s="18">
        <v>0</v>
      </c>
      <c r="M212" s="19">
        <f t="shared" si="36"/>
        <v>15849.0205568</v>
      </c>
      <c r="N212" s="13"/>
      <c r="O212" s="458">
        <f>'[2]July 29 - 21'!K64</f>
        <v>335.33000000000004</v>
      </c>
      <c r="P212" s="20">
        <f t="shared" si="37"/>
        <v>0</v>
      </c>
      <c r="Q212" s="20">
        <f t="shared" si="38"/>
        <v>0</v>
      </c>
      <c r="R212" s="21" t="s">
        <v>16</v>
      </c>
      <c r="S212" s="22" t="e">
        <f t="shared" si="39"/>
        <v>#REF!</v>
      </c>
    </row>
    <row r="213" spans="1:19" x14ac:dyDescent="0.3">
      <c r="A213" s="493">
        <v>44042</v>
      </c>
      <c r="B213" s="311">
        <f t="shared" si="31"/>
        <v>339</v>
      </c>
      <c r="C213" s="14">
        <f t="shared" si="33"/>
        <v>41.42</v>
      </c>
      <c r="D213" s="13">
        <v>0</v>
      </c>
      <c r="E213" s="15">
        <v>0</v>
      </c>
      <c r="F213" s="16">
        <f t="shared" si="32"/>
        <v>14041.380000000001</v>
      </c>
      <c r="G213" s="17">
        <f t="shared" si="35"/>
        <v>0</v>
      </c>
      <c r="H213" s="14">
        <f t="shared" si="34"/>
        <v>0</v>
      </c>
      <c r="I213" s="23" t="e">
        <f>'[1]July 30 - 21'!B66</f>
        <v>#REF!</v>
      </c>
      <c r="J213" s="14">
        <f>'[2]July 30 - 21'!B67</f>
        <v>1567.7370432000002</v>
      </c>
      <c r="K213" s="17">
        <v>0</v>
      </c>
      <c r="L213" s="18">
        <v>0</v>
      </c>
      <c r="M213" s="19">
        <f t="shared" si="36"/>
        <v>15609.117043200002</v>
      </c>
      <c r="N213" s="13"/>
      <c r="O213" s="458">
        <f>'[2]July 30 - 21'!K64</f>
        <v>334.46</v>
      </c>
      <c r="P213" s="20">
        <f t="shared" si="37"/>
        <v>0</v>
      </c>
      <c r="Q213" s="20">
        <f t="shared" si="38"/>
        <v>0</v>
      </c>
      <c r="R213" s="21" t="s">
        <v>16</v>
      </c>
      <c r="S213" s="22" t="e">
        <f t="shared" si="39"/>
        <v>#REF!</v>
      </c>
    </row>
    <row r="214" spans="1:19" ht="15" thickBot="1" x14ac:dyDescent="0.35">
      <c r="A214" s="494">
        <v>44043</v>
      </c>
      <c r="B214" s="312">
        <f t="shared" si="31"/>
        <v>339</v>
      </c>
      <c r="C214" s="313">
        <f t="shared" si="33"/>
        <v>41.42</v>
      </c>
      <c r="D214" s="314">
        <v>0</v>
      </c>
      <c r="E214" s="315">
        <v>0</v>
      </c>
      <c r="F214" s="316">
        <f t="shared" si="32"/>
        <v>14041.380000000001</v>
      </c>
      <c r="G214" s="317">
        <f t="shared" si="35"/>
        <v>0</v>
      </c>
      <c r="H214" s="313">
        <f t="shared" si="34"/>
        <v>0</v>
      </c>
      <c r="I214" s="323" t="e">
        <f>'[1]July 31 - 21'!B66</f>
        <v>#REF!</v>
      </c>
      <c r="J214" s="313">
        <f>'[2]July 31 - 21'!B67</f>
        <v>1549.7844088000002</v>
      </c>
      <c r="K214" s="317">
        <v>0</v>
      </c>
      <c r="L214" s="318">
        <v>0</v>
      </c>
      <c r="M214" s="319">
        <f t="shared" si="36"/>
        <v>15591.164408800001</v>
      </c>
      <c r="N214" s="314"/>
      <c r="O214" s="484">
        <f>'[2]July 31 - 21'!K64</f>
        <v>351.67</v>
      </c>
      <c r="P214" s="320">
        <f t="shared" si="37"/>
        <v>0</v>
      </c>
      <c r="Q214" s="320">
        <f t="shared" si="38"/>
        <v>0</v>
      </c>
      <c r="R214" s="321" t="s">
        <v>16</v>
      </c>
      <c r="S214" s="322" t="e">
        <f t="shared" si="39"/>
        <v>#REF!</v>
      </c>
    </row>
    <row r="215" spans="1:19" x14ac:dyDescent="0.3">
      <c r="A215" s="493">
        <v>44044</v>
      </c>
      <c r="B215" s="311">
        <f>'[1]scheduling volumes &amp; prices'!AC27</f>
        <v>329</v>
      </c>
      <c r="C215" s="14">
        <f t="shared" si="33"/>
        <v>41.42</v>
      </c>
      <c r="D215" s="13">
        <v>0</v>
      </c>
      <c r="E215" s="15">
        <v>0</v>
      </c>
      <c r="F215" s="16">
        <f t="shared" si="32"/>
        <v>13627.18</v>
      </c>
      <c r="G215" s="17">
        <f t="shared" si="35"/>
        <v>0</v>
      </c>
      <c r="H215" s="14">
        <f t="shared" si="34"/>
        <v>0</v>
      </c>
      <c r="I215" s="23" t="e">
        <f>'[1]Aug 1 - 21'!B66</f>
        <v>#REF!</v>
      </c>
      <c r="J215" s="14">
        <f>'[2]Aug 1 - 21'!B67</f>
        <v>1330.7180436000001</v>
      </c>
      <c r="K215" s="17">
        <v>0</v>
      </c>
      <c r="L215" s="18">
        <v>0</v>
      </c>
      <c r="M215" s="19">
        <f t="shared" si="36"/>
        <v>14957.8980436</v>
      </c>
      <c r="N215" s="13"/>
      <c r="O215" s="458">
        <f>'[2]Aug 1 - 21'!K64</f>
        <v>333.87000000000006</v>
      </c>
      <c r="P215" s="20">
        <f t="shared" si="37"/>
        <v>0</v>
      </c>
      <c r="Q215" s="20">
        <f t="shared" si="38"/>
        <v>0</v>
      </c>
      <c r="R215" s="21" t="s">
        <v>16</v>
      </c>
      <c r="S215" s="22" t="e">
        <f t="shared" si="39"/>
        <v>#REF!</v>
      </c>
    </row>
    <row r="216" spans="1:19" x14ac:dyDescent="0.3">
      <c r="A216" s="493">
        <v>44045</v>
      </c>
      <c r="B216" s="311">
        <f>B$215</f>
        <v>329</v>
      </c>
      <c r="C216" s="14">
        <f t="shared" si="33"/>
        <v>41.42</v>
      </c>
      <c r="D216" s="13">
        <v>0</v>
      </c>
      <c r="E216" s="15">
        <v>0</v>
      </c>
      <c r="F216" s="16">
        <f t="shared" si="32"/>
        <v>13627.18</v>
      </c>
      <c r="G216" s="17">
        <f t="shared" si="35"/>
        <v>0</v>
      </c>
      <c r="H216" s="14">
        <f t="shared" si="34"/>
        <v>0</v>
      </c>
      <c r="I216" s="23" t="e">
        <f>'[1]Aug 2 - 21'!B66</f>
        <v>#REF!</v>
      </c>
      <c r="J216" s="14">
        <f>'[2]Aug 2 - 21'!B67</f>
        <v>2114.2269003000001</v>
      </c>
      <c r="K216" s="17">
        <v>0</v>
      </c>
      <c r="L216" s="18">
        <v>0</v>
      </c>
      <c r="M216" s="19">
        <f t="shared" si="36"/>
        <v>15741.4069003</v>
      </c>
      <c r="N216" s="13"/>
      <c r="O216" s="458">
        <f>'[2]Aug 2 - 21'!K64</f>
        <v>343.82</v>
      </c>
      <c r="P216" s="20">
        <f t="shared" si="37"/>
        <v>0</v>
      </c>
      <c r="Q216" s="20">
        <f t="shared" si="38"/>
        <v>0</v>
      </c>
      <c r="R216" s="21" t="s">
        <v>16</v>
      </c>
      <c r="S216" s="22" t="e">
        <f t="shared" si="39"/>
        <v>#REF!</v>
      </c>
    </row>
    <row r="217" spans="1:19" x14ac:dyDescent="0.3">
      <c r="A217" s="493">
        <v>44046</v>
      </c>
      <c r="B217" s="311">
        <f t="shared" ref="B217:B245" si="40">B$215</f>
        <v>329</v>
      </c>
      <c r="C217" s="14">
        <f t="shared" si="33"/>
        <v>41.42</v>
      </c>
      <c r="D217" s="13">
        <v>0</v>
      </c>
      <c r="E217" s="15">
        <v>0</v>
      </c>
      <c r="F217" s="16">
        <f t="shared" si="32"/>
        <v>13627.18</v>
      </c>
      <c r="G217" s="17">
        <f t="shared" si="35"/>
        <v>0</v>
      </c>
      <c r="H217" s="14">
        <f t="shared" si="34"/>
        <v>0</v>
      </c>
      <c r="I217" s="23" t="e">
        <f>'[1]Aug 3 - 21'!B66</f>
        <v>#REF!</v>
      </c>
      <c r="J217" s="14">
        <f>'[2]Aug 3 - 21'!B67</f>
        <v>2140.3102079999999</v>
      </c>
      <c r="K217" s="17">
        <v>0</v>
      </c>
      <c r="L217" s="18">
        <v>0</v>
      </c>
      <c r="M217" s="19">
        <f t="shared" si="36"/>
        <v>15767.490207999999</v>
      </c>
      <c r="N217" s="13"/>
      <c r="O217" s="458">
        <f>'[2]Aug 3 - 21'!K64</f>
        <v>341.73</v>
      </c>
      <c r="P217" s="20">
        <f t="shared" si="37"/>
        <v>0</v>
      </c>
      <c r="Q217" s="20">
        <f t="shared" si="38"/>
        <v>0</v>
      </c>
      <c r="R217" s="21" t="s">
        <v>16</v>
      </c>
      <c r="S217" s="22" t="e">
        <f t="shared" si="39"/>
        <v>#REF!</v>
      </c>
    </row>
    <row r="218" spans="1:19" x14ac:dyDescent="0.3">
      <c r="A218" s="493">
        <v>44047</v>
      </c>
      <c r="B218" s="311">
        <f t="shared" si="40"/>
        <v>329</v>
      </c>
      <c r="C218" s="14">
        <f t="shared" si="33"/>
        <v>41.42</v>
      </c>
      <c r="D218" s="13">
        <v>0</v>
      </c>
      <c r="E218" s="15">
        <v>0</v>
      </c>
      <c r="F218" s="16">
        <f t="shared" si="32"/>
        <v>13627.18</v>
      </c>
      <c r="G218" s="17">
        <f t="shared" si="35"/>
        <v>0</v>
      </c>
      <c r="H218" s="14">
        <f t="shared" si="34"/>
        <v>0</v>
      </c>
      <c r="I218" s="23" t="e">
        <f>'[1]Aug 4 - 21'!B66</f>
        <v>#REF!</v>
      </c>
      <c r="J218" s="14">
        <f>'[2]Aug 4 - 21'!B67</f>
        <v>1856.0561619999999</v>
      </c>
      <c r="K218" s="17">
        <v>0</v>
      </c>
      <c r="L218" s="18">
        <v>0</v>
      </c>
      <c r="M218" s="19">
        <f t="shared" si="36"/>
        <v>15483.236162000001</v>
      </c>
      <c r="N218" s="13"/>
      <c r="O218" s="458">
        <f>'[2]Aug 4 - 21'!K64</f>
        <v>337.43</v>
      </c>
      <c r="P218" s="20">
        <f t="shared" si="37"/>
        <v>0</v>
      </c>
      <c r="Q218" s="20">
        <f t="shared" si="38"/>
        <v>0</v>
      </c>
      <c r="R218" s="21" t="s">
        <v>16</v>
      </c>
      <c r="S218" s="22" t="e">
        <f t="shared" si="39"/>
        <v>#REF!</v>
      </c>
    </row>
    <row r="219" spans="1:19" x14ac:dyDescent="0.3">
      <c r="A219" s="493">
        <v>44048</v>
      </c>
      <c r="B219" s="311">
        <f t="shared" si="40"/>
        <v>329</v>
      </c>
      <c r="C219" s="14">
        <f t="shared" si="33"/>
        <v>41.42</v>
      </c>
      <c r="D219" s="13">
        <v>0</v>
      </c>
      <c r="E219" s="15">
        <v>0</v>
      </c>
      <c r="F219" s="16">
        <f t="shared" si="32"/>
        <v>13627.18</v>
      </c>
      <c r="G219" s="17">
        <f t="shared" si="35"/>
        <v>0</v>
      </c>
      <c r="H219" s="14">
        <f t="shared" si="34"/>
        <v>0</v>
      </c>
      <c r="I219" s="23" t="e">
        <f>'[1]Aug 5 - 21'!B66</f>
        <v>#REF!</v>
      </c>
      <c r="J219" s="14">
        <f>'[2]Aug 5 - 21'!B67</f>
        <v>1860.5031539000001</v>
      </c>
      <c r="K219" s="17">
        <v>0</v>
      </c>
      <c r="L219" s="18">
        <v>0</v>
      </c>
      <c r="M219" s="19">
        <f t="shared" si="36"/>
        <v>15487.683153900001</v>
      </c>
      <c r="N219" s="13"/>
      <c r="O219" s="458">
        <f>'[2]Aug 5 - 21'!K64</f>
        <v>343.63</v>
      </c>
      <c r="P219" s="20">
        <f t="shared" si="37"/>
        <v>0</v>
      </c>
      <c r="Q219" s="20">
        <f t="shared" si="38"/>
        <v>0</v>
      </c>
      <c r="R219" s="21" t="s">
        <v>16</v>
      </c>
      <c r="S219" s="22" t="e">
        <f t="shared" si="39"/>
        <v>#REF!</v>
      </c>
    </row>
    <row r="220" spans="1:19" x14ac:dyDescent="0.3">
      <c r="A220" s="493">
        <v>44049</v>
      </c>
      <c r="B220" s="311">
        <f t="shared" si="40"/>
        <v>329</v>
      </c>
      <c r="C220" s="14">
        <f t="shared" si="33"/>
        <v>41.42</v>
      </c>
      <c r="D220" s="13">
        <v>0</v>
      </c>
      <c r="E220" s="15">
        <v>0</v>
      </c>
      <c r="F220" s="16">
        <f t="shared" si="32"/>
        <v>13627.18</v>
      </c>
      <c r="G220" s="17">
        <f t="shared" si="35"/>
        <v>0</v>
      </c>
      <c r="H220" s="14">
        <f t="shared" si="34"/>
        <v>0</v>
      </c>
      <c r="I220" s="23" t="e">
        <f>'[1]Aug 6 - 21'!B66</f>
        <v>#REF!</v>
      </c>
      <c r="J220" s="14">
        <f>'[2]Aug 6 - 21'!B67</f>
        <v>2699.4071113999994</v>
      </c>
      <c r="K220" s="17">
        <v>0</v>
      </c>
      <c r="L220" s="18">
        <v>0</v>
      </c>
      <c r="M220" s="19">
        <f t="shared" si="36"/>
        <v>16326.5871114</v>
      </c>
      <c r="N220" s="13"/>
      <c r="O220" s="458">
        <f>'[2]Aug 6 - 21'!K64</f>
        <v>371.84999999999997</v>
      </c>
      <c r="P220" s="20">
        <f t="shared" si="37"/>
        <v>0</v>
      </c>
      <c r="Q220" s="20">
        <f t="shared" si="38"/>
        <v>0</v>
      </c>
      <c r="R220" s="21" t="s">
        <v>16</v>
      </c>
      <c r="S220" s="22" t="e">
        <f t="shared" si="39"/>
        <v>#REF!</v>
      </c>
    </row>
    <row r="221" spans="1:19" x14ac:dyDescent="0.3">
      <c r="A221" s="493">
        <v>44050</v>
      </c>
      <c r="B221" s="311">
        <f t="shared" si="40"/>
        <v>329</v>
      </c>
      <c r="C221" s="14">
        <f t="shared" si="33"/>
        <v>41.42</v>
      </c>
      <c r="D221" s="13">
        <v>0</v>
      </c>
      <c r="E221" s="15">
        <v>0</v>
      </c>
      <c r="F221" s="16">
        <f t="shared" si="32"/>
        <v>13627.18</v>
      </c>
      <c r="G221" s="17">
        <f t="shared" si="35"/>
        <v>0</v>
      </c>
      <c r="H221" s="14">
        <f t="shared" si="34"/>
        <v>0</v>
      </c>
      <c r="I221" s="23" t="e">
        <f>'[1]Aug 7 - 21'!B66</f>
        <v>#REF!</v>
      </c>
      <c r="J221" s="14">
        <f>'[2]Aug 7 - 21'!B67</f>
        <v>2510.3885453000007</v>
      </c>
      <c r="K221" s="17">
        <v>0</v>
      </c>
      <c r="L221" s="18">
        <v>0</v>
      </c>
      <c r="M221" s="19">
        <f t="shared" si="36"/>
        <v>16137.568545300001</v>
      </c>
      <c r="N221" s="13"/>
      <c r="O221" s="458">
        <f>'[2]Aug 7 - 21'!K64</f>
        <v>384.92999999999995</v>
      </c>
      <c r="P221" s="20">
        <f t="shared" si="37"/>
        <v>0</v>
      </c>
      <c r="Q221" s="20">
        <f t="shared" si="38"/>
        <v>0</v>
      </c>
      <c r="R221" s="21" t="s">
        <v>16</v>
      </c>
      <c r="S221" s="22" t="e">
        <f t="shared" si="39"/>
        <v>#REF!</v>
      </c>
    </row>
    <row r="222" spans="1:19" x14ac:dyDescent="0.3">
      <c r="A222" s="493">
        <v>44051</v>
      </c>
      <c r="B222" s="311">
        <f t="shared" si="40"/>
        <v>329</v>
      </c>
      <c r="C222" s="14">
        <f t="shared" si="33"/>
        <v>41.42</v>
      </c>
      <c r="D222" s="13">
        <v>0</v>
      </c>
      <c r="E222" s="15">
        <v>0</v>
      </c>
      <c r="F222" s="16">
        <f t="shared" si="32"/>
        <v>13627.18</v>
      </c>
      <c r="G222" s="17">
        <f t="shared" si="35"/>
        <v>0</v>
      </c>
      <c r="H222" s="14">
        <f t="shared" si="34"/>
        <v>0</v>
      </c>
      <c r="I222" s="23" t="e">
        <f>'[1]Aug 8 - 21'!B66</f>
        <v>#REF!</v>
      </c>
      <c r="J222" s="14">
        <f>'[2]Aug 8 - 21'!B67</f>
        <v>1695.3556215000001</v>
      </c>
      <c r="K222" s="17">
        <v>0</v>
      </c>
      <c r="L222" s="18">
        <v>0</v>
      </c>
      <c r="M222" s="19">
        <f t="shared" si="36"/>
        <v>15322.535621500001</v>
      </c>
      <c r="N222" s="13"/>
      <c r="O222" s="458">
        <f>'[2]Aug 8 - 21'!K64</f>
        <v>369.43</v>
      </c>
      <c r="P222" s="20">
        <f t="shared" si="37"/>
        <v>0</v>
      </c>
      <c r="Q222" s="20">
        <f t="shared" si="38"/>
        <v>0</v>
      </c>
      <c r="R222" s="21" t="s">
        <v>16</v>
      </c>
      <c r="S222" s="22" t="e">
        <f t="shared" si="39"/>
        <v>#REF!</v>
      </c>
    </row>
    <row r="223" spans="1:19" x14ac:dyDescent="0.3">
      <c r="A223" s="493">
        <v>44052</v>
      </c>
      <c r="B223" s="311">
        <f t="shared" si="40"/>
        <v>329</v>
      </c>
      <c r="C223" s="14">
        <f t="shared" si="33"/>
        <v>41.42</v>
      </c>
      <c r="D223" s="13">
        <v>0</v>
      </c>
      <c r="E223" s="15">
        <v>0</v>
      </c>
      <c r="F223" s="16">
        <f t="shared" si="32"/>
        <v>13627.18</v>
      </c>
      <c r="G223" s="17">
        <f t="shared" si="35"/>
        <v>0</v>
      </c>
      <c r="H223" s="14">
        <f t="shared" si="34"/>
        <v>0</v>
      </c>
      <c r="I223" s="23" t="e">
        <f>'[1]Aug 9 - 21'!B66</f>
        <v>#REF!</v>
      </c>
      <c r="J223" s="14">
        <f>'[2]Aug 9 - 21'!B67</f>
        <v>1720.3974905000005</v>
      </c>
      <c r="K223" s="17">
        <v>0</v>
      </c>
      <c r="L223" s="18">
        <v>0</v>
      </c>
      <c r="M223" s="19">
        <f t="shared" si="36"/>
        <v>15347.5774905</v>
      </c>
      <c r="N223" s="13"/>
      <c r="O223" s="458">
        <f>'[2]Aug 9 - 21'!K64</f>
        <v>354.42</v>
      </c>
      <c r="P223" s="20">
        <f t="shared" si="37"/>
        <v>0</v>
      </c>
      <c r="Q223" s="20">
        <f t="shared" si="38"/>
        <v>0</v>
      </c>
      <c r="R223" s="21" t="s">
        <v>16</v>
      </c>
      <c r="S223" s="22" t="e">
        <f t="shared" si="39"/>
        <v>#REF!</v>
      </c>
    </row>
    <row r="224" spans="1:19" x14ac:dyDescent="0.3">
      <c r="A224" s="493">
        <v>44053</v>
      </c>
      <c r="B224" s="311">
        <f t="shared" si="40"/>
        <v>329</v>
      </c>
      <c r="C224" s="14">
        <f t="shared" si="33"/>
        <v>41.42</v>
      </c>
      <c r="D224" s="13">
        <v>0</v>
      </c>
      <c r="E224" s="15">
        <v>0</v>
      </c>
      <c r="F224" s="16">
        <f t="shared" si="32"/>
        <v>13627.18</v>
      </c>
      <c r="G224" s="17">
        <f t="shared" si="35"/>
        <v>0</v>
      </c>
      <c r="H224" s="14">
        <f t="shared" si="34"/>
        <v>0</v>
      </c>
      <c r="I224" s="23" t="e">
        <f>'[1]Aug 10 - 21'!B66</f>
        <v>#REF!</v>
      </c>
      <c r="J224" s="14">
        <f>'[2]Aug 10 - 21'!B67</f>
        <v>1907.8394576999999</v>
      </c>
      <c r="K224" s="17">
        <v>0</v>
      </c>
      <c r="L224" s="18">
        <v>0</v>
      </c>
      <c r="M224" s="19">
        <f t="shared" si="36"/>
        <v>15535.0194577</v>
      </c>
      <c r="N224" s="13"/>
      <c r="O224" s="458">
        <f>'[2]Aug 10 - 21'!K64</f>
        <v>348.36</v>
      </c>
      <c r="P224" s="20">
        <f t="shared" si="37"/>
        <v>0</v>
      </c>
      <c r="Q224" s="20">
        <f t="shared" si="38"/>
        <v>0</v>
      </c>
      <c r="R224" s="21" t="s">
        <v>16</v>
      </c>
      <c r="S224" s="22" t="e">
        <f t="shared" si="39"/>
        <v>#REF!</v>
      </c>
    </row>
    <row r="225" spans="1:19" x14ac:dyDescent="0.3">
      <c r="A225" s="493">
        <v>44054</v>
      </c>
      <c r="B225" s="311">
        <f t="shared" si="40"/>
        <v>329</v>
      </c>
      <c r="C225" s="14">
        <f t="shared" si="33"/>
        <v>41.42</v>
      </c>
      <c r="D225" s="13">
        <v>0</v>
      </c>
      <c r="E225" s="15">
        <v>0</v>
      </c>
      <c r="F225" s="16">
        <f t="shared" si="32"/>
        <v>13627.18</v>
      </c>
      <c r="G225" s="17">
        <f t="shared" si="35"/>
        <v>0</v>
      </c>
      <c r="H225" s="14">
        <f t="shared" si="34"/>
        <v>0</v>
      </c>
      <c r="I225" s="23" t="e">
        <f>'[1]Aug 11 - 21'!B66</f>
        <v>#REF!</v>
      </c>
      <c r="J225" s="14">
        <f>'[2]Aug 11 - 21'!B67</f>
        <v>2481.3900192999999</v>
      </c>
      <c r="K225" s="17">
        <v>0</v>
      </c>
      <c r="L225" s="18">
        <v>0</v>
      </c>
      <c r="M225" s="19">
        <f t="shared" si="36"/>
        <v>16108.570019300001</v>
      </c>
      <c r="N225" s="13"/>
      <c r="O225" s="458">
        <f>'[2]Aug 11 - 21'!K64</f>
        <v>348.93</v>
      </c>
      <c r="P225" s="20">
        <f t="shared" si="37"/>
        <v>0</v>
      </c>
      <c r="Q225" s="20">
        <f t="shared" si="38"/>
        <v>0</v>
      </c>
      <c r="R225" s="21" t="s">
        <v>16</v>
      </c>
      <c r="S225" s="22" t="e">
        <f t="shared" si="39"/>
        <v>#REF!</v>
      </c>
    </row>
    <row r="226" spans="1:19" x14ac:dyDescent="0.3">
      <c r="A226" s="493">
        <v>44055</v>
      </c>
      <c r="B226" s="311">
        <f t="shared" si="40"/>
        <v>329</v>
      </c>
      <c r="C226" s="14">
        <f t="shared" si="33"/>
        <v>41.42</v>
      </c>
      <c r="D226" s="13">
        <v>0</v>
      </c>
      <c r="E226" s="15">
        <v>0</v>
      </c>
      <c r="F226" s="16">
        <f t="shared" si="32"/>
        <v>13627.18</v>
      </c>
      <c r="G226" s="17">
        <f t="shared" si="35"/>
        <v>0</v>
      </c>
      <c r="H226" s="14">
        <f t="shared" si="34"/>
        <v>0</v>
      </c>
      <c r="I226" s="23" t="e">
        <f>'[1]Aug 12 - 21'!B66</f>
        <v>#REF!</v>
      </c>
      <c r="J226" s="14">
        <f>'[2]Aug 12 - 21'!B67</f>
        <v>2531.2078317999999</v>
      </c>
      <c r="K226" s="17">
        <v>0</v>
      </c>
      <c r="L226" s="18">
        <v>0</v>
      </c>
      <c r="M226" s="19">
        <f t="shared" si="36"/>
        <v>16158.387831800001</v>
      </c>
      <c r="N226" s="13"/>
      <c r="O226" s="458">
        <f>'[2]Aug 12 - 21'!K64</f>
        <v>354.32</v>
      </c>
      <c r="P226" s="20">
        <f t="shared" si="37"/>
        <v>0</v>
      </c>
      <c r="Q226" s="20">
        <f t="shared" si="38"/>
        <v>0</v>
      </c>
      <c r="R226" s="21" t="s">
        <v>16</v>
      </c>
      <c r="S226" s="22" t="e">
        <f t="shared" si="39"/>
        <v>#REF!</v>
      </c>
    </row>
    <row r="227" spans="1:19" x14ac:dyDescent="0.3">
      <c r="A227" s="493">
        <v>44056</v>
      </c>
      <c r="B227" s="311">
        <f t="shared" si="40"/>
        <v>329</v>
      </c>
      <c r="C227" s="14">
        <f t="shared" si="33"/>
        <v>41.42</v>
      </c>
      <c r="D227" s="13">
        <v>0</v>
      </c>
      <c r="E227" s="15">
        <v>0</v>
      </c>
      <c r="F227" s="16">
        <f t="shared" si="32"/>
        <v>13627.18</v>
      </c>
      <c r="G227" s="17">
        <f t="shared" si="35"/>
        <v>0</v>
      </c>
      <c r="H227" s="14">
        <f t="shared" si="34"/>
        <v>0</v>
      </c>
      <c r="I227" s="23" t="e">
        <f>'[1]Aug 13 - 21'!B66</f>
        <v>#REF!</v>
      </c>
      <c r="J227" s="14">
        <f>'[2]Aug 13 - 21'!B67</f>
        <v>2874.0446925999995</v>
      </c>
      <c r="K227" s="17">
        <v>0</v>
      </c>
      <c r="L227" s="18">
        <v>0</v>
      </c>
      <c r="M227" s="19">
        <f t="shared" si="36"/>
        <v>16501.224692600001</v>
      </c>
      <c r="N227" s="13"/>
      <c r="O227" s="458">
        <f>'[2]Aug 13 - 21'!K64</f>
        <v>368.71999999999997</v>
      </c>
      <c r="P227" s="20">
        <f t="shared" si="37"/>
        <v>0</v>
      </c>
      <c r="Q227" s="20">
        <f t="shared" si="38"/>
        <v>0</v>
      </c>
      <c r="R227" s="21" t="s">
        <v>16</v>
      </c>
      <c r="S227" s="22" t="e">
        <f t="shared" si="39"/>
        <v>#REF!</v>
      </c>
    </row>
    <row r="228" spans="1:19" x14ac:dyDescent="0.3">
      <c r="A228" s="493">
        <v>44057</v>
      </c>
      <c r="B228" s="311">
        <f t="shared" si="40"/>
        <v>329</v>
      </c>
      <c r="C228" s="14">
        <f t="shared" si="33"/>
        <v>41.42</v>
      </c>
      <c r="D228" s="13">
        <v>0</v>
      </c>
      <c r="E228" s="15">
        <v>0</v>
      </c>
      <c r="F228" s="16">
        <f t="shared" si="32"/>
        <v>13627.18</v>
      </c>
      <c r="G228" s="17">
        <f t="shared" si="35"/>
        <v>0</v>
      </c>
      <c r="H228" s="14">
        <f t="shared" si="34"/>
        <v>0</v>
      </c>
      <c r="I228" s="23" t="e">
        <f>'[1]Aug 14 - 21'!B66</f>
        <v>#REF!</v>
      </c>
      <c r="J228" s="14">
        <f>'[2]Aug 14 - 21'!B67</f>
        <v>2190.4771411000006</v>
      </c>
      <c r="K228" s="17">
        <v>0</v>
      </c>
      <c r="L228" s="18">
        <v>0</v>
      </c>
      <c r="M228" s="19">
        <f t="shared" si="36"/>
        <v>15817.6571411</v>
      </c>
      <c r="N228" s="13"/>
      <c r="O228" s="458">
        <f>'[2]Aug 14 - 21'!K64</f>
        <v>376.51000000000005</v>
      </c>
      <c r="P228" s="20">
        <f t="shared" si="37"/>
        <v>0</v>
      </c>
      <c r="Q228" s="20">
        <f t="shared" si="38"/>
        <v>0</v>
      </c>
      <c r="R228" s="21" t="s">
        <v>16</v>
      </c>
      <c r="S228" s="22" t="e">
        <f t="shared" si="39"/>
        <v>#REF!</v>
      </c>
    </row>
    <row r="229" spans="1:19" x14ac:dyDescent="0.3">
      <c r="A229" s="493">
        <v>44058</v>
      </c>
      <c r="B229" s="311">
        <f t="shared" si="40"/>
        <v>329</v>
      </c>
      <c r="C229" s="14">
        <f t="shared" si="33"/>
        <v>41.42</v>
      </c>
      <c r="D229" s="13">
        <v>0</v>
      </c>
      <c r="E229" s="15">
        <v>0</v>
      </c>
      <c r="F229" s="16">
        <f t="shared" si="32"/>
        <v>13627.18</v>
      </c>
      <c r="G229" s="17">
        <f t="shared" si="35"/>
        <v>0</v>
      </c>
      <c r="H229" s="14">
        <f t="shared" si="34"/>
        <v>0</v>
      </c>
      <c r="I229" s="23" t="e">
        <f>'[1]Aug 15 - 21'!B66</f>
        <v>#REF!</v>
      </c>
      <c r="J229" s="14">
        <f>'[2]Aug 15 - 21'!B67</f>
        <v>1981.9508985000004</v>
      </c>
      <c r="K229" s="17">
        <v>0</v>
      </c>
      <c r="L229" s="18">
        <v>0</v>
      </c>
      <c r="M229" s="19">
        <f t="shared" si="36"/>
        <v>15609.130898500001</v>
      </c>
      <c r="N229" s="13"/>
      <c r="O229" s="458">
        <f>'[2]Aug 15 - 21'!K64</f>
        <v>366.73</v>
      </c>
      <c r="P229" s="20">
        <f t="shared" si="37"/>
        <v>0</v>
      </c>
      <c r="Q229" s="20">
        <f t="shared" si="38"/>
        <v>0</v>
      </c>
      <c r="R229" s="21" t="s">
        <v>16</v>
      </c>
      <c r="S229" s="22" t="e">
        <f t="shared" si="39"/>
        <v>#REF!</v>
      </c>
    </row>
    <row r="230" spans="1:19" x14ac:dyDescent="0.3">
      <c r="A230" s="493">
        <v>44059</v>
      </c>
      <c r="B230" s="311">
        <f t="shared" si="40"/>
        <v>329</v>
      </c>
      <c r="C230" s="14">
        <f t="shared" si="33"/>
        <v>41.42</v>
      </c>
      <c r="D230" s="13">
        <v>0</v>
      </c>
      <c r="E230" s="15">
        <v>0</v>
      </c>
      <c r="F230" s="16">
        <f t="shared" si="32"/>
        <v>13627.18</v>
      </c>
      <c r="G230" s="17">
        <f t="shared" si="35"/>
        <v>0</v>
      </c>
      <c r="H230" s="14">
        <f t="shared" si="34"/>
        <v>0</v>
      </c>
      <c r="I230" s="23" t="e">
        <f>'[1]Aug 16 - 21'!B66</f>
        <v>#REF!</v>
      </c>
      <c r="J230" s="14">
        <f>'[2]Aug 16 - 21'!B67</f>
        <v>2235.6545964000002</v>
      </c>
      <c r="K230" s="17">
        <v>0</v>
      </c>
      <c r="L230" s="18">
        <v>0</v>
      </c>
      <c r="M230" s="19">
        <f t="shared" si="36"/>
        <v>15862.8345964</v>
      </c>
      <c r="N230" s="13"/>
      <c r="O230" s="458">
        <f>'[2]Aug 16 - 21'!K64</f>
        <v>356.71999999999997</v>
      </c>
      <c r="P230" s="20">
        <f t="shared" si="37"/>
        <v>0</v>
      </c>
      <c r="Q230" s="20">
        <f t="shared" si="38"/>
        <v>0</v>
      </c>
      <c r="R230" s="21" t="s">
        <v>16</v>
      </c>
      <c r="S230" s="22" t="e">
        <f t="shared" si="39"/>
        <v>#REF!</v>
      </c>
    </row>
    <row r="231" spans="1:19" x14ac:dyDescent="0.3">
      <c r="A231" s="493">
        <v>44060</v>
      </c>
      <c r="B231" s="311">
        <f t="shared" si="40"/>
        <v>329</v>
      </c>
      <c r="C231" s="14">
        <f t="shared" si="33"/>
        <v>41.42</v>
      </c>
      <c r="D231" s="13">
        <v>0</v>
      </c>
      <c r="E231" s="15">
        <v>0</v>
      </c>
      <c r="F231" s="16">
        <f t="shared" si="32"/>
        <v>13627.18</v>
      </c>
      <c r="G231" s="17">
        <f t="shared" si="35"/>
        <v>0</v>
      </c>
      <c r="H231" s="14">
        <f t="shared" si="34"/>
        <v>0</v>
      </c>
      <c r="I231" s="23" t="e">
        <f>'[1]Aug 17 - 21'!B66</f>
        <v>#REF!</v>
      </c>
      <c r="J231" s="14">
        <f>'[2]Aug 17 - 21'!B67</f>
        <v>1845.1865404</v>
      </c>
      <c r="K231" s="17">
        <v>0</v>
      </c>
      <c r="L231" s="18">
        <v>0</v>
      </c>
      <c r="M231" s="19">
        <f t="shared" si="36"/>
        <v>15472.3665404</v>
      </c>
      <c r="N231" s="13"/>
      <c r="O231" s="23">
        <f>'[2]Aug 17 - 21'!K64</f>
        <v>340.81999999999994</v>
      </c>
      <c r="P231" s="20">
        <f t="shared" si="37"/>
        <v>0</v>
      </c>
      <c r="Q231" s="20">
        <f t="shared" si="38"/>
        <v>0</v>
      </c>
      <c r="R231" s="21" t="s">
        <v>16</v>
      </c>
      <c r="S231" s="22" t="e">
        <f t="shared" si="39"/>
        <v>#REF!</v>
      </c>
    </row>
    <row r="232" spans="1:19" x14ac:dyDescent="0.3">
      <c r="A232" s="493">
        <v>44061</v>
      </c>
      <c r="B232" s="311">
        <f t="shared" si="40"/>
        <v>329</v>
      </c>
      <c r="C232" s="14">
        <f t="shared" si="33"/>
        <v>41.42</v>
      </c>
      <c r="D232" s="13">
        <v>0</v>
      </c>
      <c r="E232" s="15">
        <v>0</v>
      </c>
      <c r="F232" s="16">
        <f t="shared" si="32"/>
        <v>13627.18</v>
      </c>
      <c r="G232" s="17">
        <f t="shared" si="35"/>
        <v>0</v>
      </c>
      <c r="H232" s="14">
        <f t="shared" si="34"/>
        <v>0</v>
      </c>
      <c r="I232" s="23" t="e">
        <f>'[1]Aug 18 - 21'!B66</f>
        <v>#REF!</v>
      </c>
      <c r="J232" s="14">
        <f>'[2]Aug 18 - 21'!B67</f>
        <v>1431.2676018</v>
      </c>
      <c r="K232" s="17">
        <v>0</v>
      </c>
      <c r="L232" s="18">
        <v>0</v>
      </c>
      <c r="M232" s="19">
        <f t="shared" si="36"/>
        <v>15058.4476018</v>
      </c>
      <c r="N232" s="13"/>
      <c r="O232" s="23">
        <f>'[2]Aug 18 - 21'!K64</f>
        <v>340.81999999999994</v>
      </c>
      <c r="P232" s="20">
        <f t="shared" si="37"/>
        <v>0</v>
      </c>
      <c r="Q232" s="20">
        <f t="shared" si="38"/>
        <v>0</v>
      </c>
      <c r="R232" s="21" t="s">
        <v>16</v>
      </c>
      <c r="S232" s="22" t="e">
        <f t="shared" si="39"/>
        <v>#REF!</v>
      </c>
    </row>
    <row r="233" spans="1:19" x14ac:dyDescent="0.3">
      <c r="A233" s="493">
        <v>44062</v>
      </c>
      <c r="B233" s="311">
        <f t="shared" si="40"/>
        <v>329</v>
      </c>
      <c r="C233" s="14">
        <f t="shared" si="33"/>
        <v>41.42</v>
      </c>
      <c r="D233" s="13">
        <v>0</v>
      </c>
      <c r="E233" s="15">
        <v>0</v>
      </c>
      <c r="F233" s="16">
        <f t="shared" si="32"/>
        <v>13627.18</v>
      </c>
      <c r="G233" s="17">
        <f t="shared" si="35"/>
        <v>0</v>
      </c>
      <c r="H233" s="14">
        <f t="shared" si="34"/>
        <v>0</v>
      </c>
      <c r="I233" s="23" t="e">
        <f>'[1]Aug 19 - 21'!B66</f>
        <v>#REF!</v>
      </c>
      <c r="J233" s="14">
        <f>'[2]Aug 19 - 21'!B67</f>
        <v>1342.9084076000001</v>
      </c>
      <c r="K233" s="17">
        <v>0</v>
      </c>
      <c r="L233" s="18">
        <v>0</v>
      </c>
      <c r="M233" s="19">
        <f t="shared" si="36"/>
        <v>14970.0884076</v>
      </c>
      <c r="N233" s="13"/>
      <c r="O233" s="458">
        <f>'[2]Aug 19 - 21'!K64</f>
        <v>340.81999999999994</v>
      </c>
      <c r="P233" s="20">
        <f t="shared" si="37"/>
        <v>0</v>
      </c>
      <c r="Q233" s="20">
        <f t="shared" si="38"/>
        <v>0</v>
      </c>
      <c r="R233" s="21" t="s">
        <v>16</v>
      </c>
      <c r="S233" s="22" t="e">
        <f t="shared" si="39"/>
        <v>#REF!</v>
      </c>
    </row>
    <row r="234" spans="1:19" x14ac:dyDescent="0.3">
      <c r="A234" s="493">
        <v>44063</v>
      </c>
      <c r="B234" s="311">
        <f t="shared" si="40"/>
        <v>329</v>
      </c>
      <c r="C234" s="14">
        <f t="shared" si="33"/>
        <v>41.42</v>
      </c>
      <c r="D234" s="13">
        <v>0</v>
      </c>
      <c r="E234" s="15">
        <v>0</v>
      </c>
      <c r="F234" s="16">
        <f t="shared" si="32"/>
        <v>13627.18</v>
      </c>
      <c r="G234" s="17">
        <f t="shared" si="35"/>
        <v>0</v>
      </c>
      <c r="H234" s="14">
        <f t="shared" si="34"/>
        <v>0</v>
      </c>
      <c r="I234" s="23" t="e">
        <f>'[1]Aug 20 - 21'!B66</f>
        <v>#REF!</v>
      </c>
      <c r="J234" s="14">
        <f>'[2]Aug 20 - 21'!B67</f>
        <v>995.47026029999984</v>
      </c>
      <c r="K234" s="17">
        <v>0</v>
      </c>
      <c r="L234" s="18">
        <v>0</v>
      </c>
      <c r="M234" s="19">
        <f t="shared" si="36"/>
        <v>14622.650260300001</v>
      </c>
      <c r="N234" s="13"/>
      <c r="O234" s="458">
        <f>'[2]Aug 20 - 21'!K64</f>
        <v>336.11999999999995</v>
      </c>
      <c r="P234" s="20">
        <f t="shared" si="37"/>
        <v>0</v>
      </c>
      <c r="Q234" s="20">
        <f t="shared" si="38"/>
        <v>0</v>
      </c>
      <c r="R234" s="21" t="s">
        <v>16</v>
      </c>
      <c r="S234" s="22" t="e">
        <f t="shared" si="39"/>
        <v>#REF!</v>
      </c>
    </row>
    <row r="235" spans="1:19" x14ac:dyDescent="0.3">
      <c r="A235" s="493">
        <v>44064</v>
      </c>
      <c r="B235" s="311">
        <f t="shared" si="40"/>
        <v>329</v>
      </c>
      <c r="C235" s="14">
        <f t="shared" si="33"/>
        <v>41.42</v>
      </c>
      <c r="D235" s="13">
        <v>0</v>
      </c>
      <c r="E235" s="15">
        <v>0</v>
      </c>
      <c r="F235" s="16">
        <f t="shared" si="32"/>
        <v>13627.18</v>
      </c>
      <c r="G235" s="17">
        <f t="shared" si="35"/>
        <v>0</v>
      </c>
      <c r="H235" s="14">
        <f t="shared" si="34"/>
        <v>0</v>
      </c>
      <c r="I235" s="23" t="e">
        <f>'[1]Aug 21 - 21'!B66</f>
        <v>#REF!</v>
      </c>
      <c r="J235" s="14">
        <f>'[2]Aug 21 - 21'!B67</f>
        <v>914.54564879999987</v>
      </c>
      <c r="K235" s="17">
        <v>0</v>
      </c>
      <c r="L235" s="18">
        <v>0</v>
      </c>
      <c r="M235" s="19">
        <f t="shared" si="36"/>
        <v>14541.7256488</v>
      </c>
      <c r="N235" s="13"/>
      <c r="O235" s="458">
        <f>'[2]Aug 21 - 21'!K64</f>
        <v>341.82</v>
      </c>
      <c r="P235" s="20">
        <f t="shared" si="37"/>
        <v>0</v>
      </c>
      <c r="Q235" s="20">
        <f t="shared" si="38"/>
        <v>0</v>
      </c>
      <c r="R235" s="21" t="s">
        <v>16</v>
      </c>
      <c r="S235" s="22" t="e">
        <f t="shared" si="39"/>
        <v>#REF!</v>
      </c>
    </row>
    <row r="236" spans="1:19" x14ac:dyDescent="0.3">
      <c r="A236" s="493">
        <v>44065</v>
      </c>
      <c r="B236" s="311">
        <f t="shared" si="40"/>
        <v>329</v>
      </c>
      <c r="C236" s="14">
        <f t="shared" si="33"/>
        <v>41.42</v>
      </c>
      <c r="D236" s="13">
        <v>0</v>
      </c>
      <c r="E236" s="15">
        <v>0</v>
      </c>
      <c r="F236" s="16">
        <f t="shared" si="32"/>
        <v>13627.18</v>
      </c>
      <c r="G236" s="17">
        <f t="shared" si="35"/>
        <v>0</v>
      </c>
      <c r="H236" s="14">
        <f t="shared" si="34"/>
        <v>0</v>
      </c>
      <c r="I236" s="23" t="e">
        <f>'[1]Aug 22 - 21'!B66</f>
        <v>#REF!</v>
      </c>
      <c r="J236" s="14">
        <f>'[2]Aug 22 - 21'!B67</f>
        <v>640.65163549999988</v>
      </c>
      <c r="K236" s="17">
        <v>0</v>
      </c>
      <c r="L236" s="18">
        <v>0</v>
      </c>
      <c r="M236" s="19">
        <f t="shared" si="36"/>
        <v>14267.831635500001</v>
      </c>
      <c r="N236" s="13"/>
      <c r="O236" s="458">
        <f>'[2]Aug 22 - 21'!K64</f>
        <v>317.79000000000002</v>
      </c>
      <c r="P236" s="20">
        <f t="shared" si="37"/>
        <v>0</v>
      </c>
      <c r="Q236" s="20">
        <f t="shared" si="38"/>
        <v>0</v>
      </c>
      <c r="R236" s="21" t="s">
        <v>16</v>
      </c>
      <c r="S236" s="22" t="e">
        <f t="shared" si="39"/>
        <v>#REF!</v>
      </c>
    </row>
    <row r="237" spans="1:19" x14ac:dyDescent="0.3">
      <c r="A237" s="493">
        <v>44066</v>
      </c>
      <c r="B237" s="311">
        <f t="shared" si="40"/>
        <v>329</v>
      </c>
      <c r="C237" s="14">
        <f t="shared" si="33"/>
        <v>41.42</v>
      </c>
      <c r="D237" s="13">
        <v>0</v>
      </c>
      <c r="E237" s="15">
        <v>0</v>
      </c>
      <c r="F237" s="16">
        <f t="shared" si="32"/>
        <v>13627.18</v>
      </c>
      <c r="G237" s="17">
        <f t="shared" si="35"/>
        <v>0</v>
      </c>
      <c r="H237" s="14">
        <f t="shared" si="34"/>
        <v>0</v>
      </c>
      <c r="I237" s="23" t="e">
        <f>'[1]Aug 23 - 21'!B66</f>
        <v>#REF!</v>
      </c>
      <c r="J237" s="14">
        <f>'[2]Aug 23 - 21'!B67</f>
        <v>811.33036230000016</v>
      </c>
      <c r="K237" s="17">
        <v>0</v>
      </c>
      <c r="L237" s="18">
        <v>0</v>
      </c>
      <c r="M237" s="19">
        <f t="shared" si="36"/>
        <v>14438.5103623</v>
      </c>
      <c r="N237" s="13"/>
      <c r="O237" s="458">
        <f>'[2]Aug 23 - 21'!K64</f>
        <v>312.83</v>
      </c>
      <c r="P237" s="20">
        <f t="shared" si="37"/>
        <v>0</v>
      </c>
      <c r="Q237" s="20">
        <f t="shared" si="38"/>
        <v>0</v>
      </c>
      <c r="R237" s="21" t="s">
        <v>16</v>
      </c>
      <c r="S237" s="22" t="e">
        <f t="shared" si="39"/>
        <v>#REF!</v>
      </c>
    </row>
    <row r="238" spans="1:19" x14ac:dyDescent="0.3">
      <c r="A238" s="493">
        <v>44067</v>
      </c>
      <c r="B238" s="311">
        <f t="shared" si="40"/>
        <v>329</v>
      </c>
      <c r="C238" s="14">
        <f t="shared" si="33"/>
        <v>41.42</v>
      </c>
      <c r="D238" s="13">
        <v>0</v>
      </c>
      <c r="E238" s="15">
        <v>0</v>
      </c>
      <c r="F238" s="16">
        <f t="shared" si="32"/>
        <v>13627.18</v>
      </c>
      <c r="G238" s="17">
        <f t="shared" si="35"/>
        <v>0</v>
      </c>
      <c r="H238" s="14">
        <f t="shared" si="34"/>
        <v>0</v>
      </c>
      <c r="I238" s="23" t="e">
        <f>'[1]Aug 24 - 21'!B66</f>
        <v>#REF!</v>
      </c>
      <c r="J238" s="14">
        <f>'[2]Aug 24 - 21'!B67</f>
        <v>805.02752650000002</v>
      </c>
      <c r="K238" s="17">
        <v>0</v>
      </c>
      <c r="L238" s="18">
        <v>0</v>
      </c>
      <c r="M238" s="19">
        <f t="shared" si="36"/>
        <v>14432.2075265</v>
      </c>
      <c r="N238" s="13"/>
      <c r="O238" s="458">
        <f>'[2]Aug 24 - 21'!K64</f>
        <v>315.04000000000002</v>
      </c>
      <c r="P238" s="20">
        <f t="shared" si="37"/>
        <v>0</v>
      </c>
      <c r="Q238" s="20">
        <f t="shared" si="38"/>
        <v>0</v>
      </c>
      <c r="R238" s="21" t="s">
        <v>16</v>
      </c>
      <c r="S238" s="22" t="e">
        <f t="shared" si="39"/>
        <v>#REF!</v>
      </c>
    </row>
    <row r="239" spans="1:19" x14ac:dyDescent="0.3">
      <c r="A239" s="493">
        <v>44068</v>
      </c>
      <c r="B239" s="311">
        <f t="shared" si="40"/>
        <v>329</v>
      </c>
      <c r="C239" s="14">
        <f t="shared" si="33"/>
        <v>41.42</v>
      </c>
      <c r="D239" s="13">
        <v>0</v>
      </c>
      <c r="E239" s="15">
        <v>0</v>
      </c>
      <c r="F239" s="16">
        <f t="shared" si="32"/>
        <v>13627.18</v>
      </c>
      <c r="G239" s="17">
        <f t="shared" si="35"/>
        <v>0</v>
      </c>
      <c r="H239" s="14">
        <f t="shared" si="34"/>
        <v>0</v>
      </c>
      <c r="I239" s="23" t="e">
        <f>'[1]Aug 25 - 21'!B66</f>
        <v>#REF!</v>
      </c>
      <c r="J239" s="14">
        <f>'[2]Aug 25 - 21'!B67</f>
        <v>891.5248552999999</v>
      </c>
      <c r="K239" s="17">
        <v>0</v>
      </c>
      <c r="L239" s="18">
        <v>0</v>
      </c>
      <c r="M239" s="19">
        <f t="shared" si="36"/>
        <v>14518.7048553</v>
      </c>
      <c r="N239" s="13"/>
      <c r="O239" s="458">
        <f>'[2]Aug 25 - 21'!K64</f>
        <v>311.04000000000008</v>
      </c>
      <c r="P239" s="20">
        <f t="shared" si="37"/>
        <v>0</v>
      </c>
      <c r="Q239" s="20">
        <f t="shared" si="38"/>
        <v>0</v>
      </c>
      <c r="R239" s="21" t="s">
        <v>16</v>
      </c>
      <c r="S239" s="22" t="e">
        <f t="shared" si="39"/>
        <v>#REF!</v>
      </c>
    </row>
    <row r="240" spans="1:19" x14ac:dyDescent="0.3">
      <c r="A240" s="493">
        <v>44069</v>
      </c>
      <c r="B240" s="311">
        <f t="shared" si="40"/>
        <v>329</v>
      </c>
      <c r="C240" s="14">
        <f t="shared" si="33"/>
        <v>41.42</v>
      </c>
      <c r="D240" s="13">
        <v>0</v>
      </c>
      <c r="E240" s="15">
        <v>0</v>
      </c>
      <c r="F240" s="16">
        <f t="shared" si="32"/>
        <v>13627.18</v>
      </c>
      <c r="G240" s="17">
        <f t="shared" si="35"/>
        <v>0</v>
      </c>
      <c r="H240" s="14">
        <f t="shared" si="34"/>
        <v>0</v>
      </c>
      <c r="I240" s="23" t="e">
        <f>'[1]Aug 26 - 21'!B66</f>
        <v>#REF!</v>
      </c>
      <c r="J240" s="14">
        <f>'[2]Aug 26 - 21'!B67</f>
        <v>974.91572040000005</v>
      </c>
      <c r="K240" s="17">
        <v>0</v>
      </c>
      <c r="L240" s="18">
        <v>0</v>
      </c>
      <c r="M240" s="19">
        <f t="shared" si="36"/>
        <v>14602.095720400001</v>
      </c>
      <c r="N240" s="13"/>
      <c r="O240" s="458">
        <f>'[2]Aug 26 - 21'!K64</f>
        <v>311.04000000000008</v>
      </c>
      <c r="P240" s="20">
        <f t="shared" si="37"/>
        <v>0</v>
      </c>
      <c r="Q240" s="20">
        <f t="shared" si="38"/>
        <v>0</v>
      </c>
      <c r="R240" s="21" t="s">
        <v>16</v>
      </c>
      <c r="S240" s="22" t="e">
        <f t="shared" si="39"/>
        <v>#REF!</v>
      </c>
    </row>
    <row r="241" spans="1:19" x14ac:dyDescent="0.3">
      <c r="A241" s="493">
        <v>44070</v>
      </c>
      <c r="B241" s="311">
        <f t="shared" si="40"/>
        <v>329</v>
      </c>
      <c r="C241" s="14">
        <f t="shared" si="33"/>
        <v>41.42</v>
      </c>
      <c r="D241" s="13">
        <v>0</v>
      </c>
      <c r="E241" s="15">
        <v>0</v>
      </c>
      <c r="F241" s="16">
        <f t="shared" si="32"/>
        <v>13627.18</v>
      </c>
      <c r="G241" s="17">
        <f t="shared" si="35"/>
        <v>0</v>
      </c>
      <c r="H241" s="14">
        <f t="shared" si="34"/>
        <v>0</v>
      </c>
      <c r="I241" s="23" t="e">
        <f>'[1]Aug 27 - 21'!B66</f>
        <v>#REF!</v>
      </c>
      <c r="J241" s="14">
        <f>'[2]Aug 27 - 21'!B67</f>
        <v>1397.1727478999999</v>
      </c>
      <c r="K241" s="17">
        <v>0</v>
      </c>
      <c r="L241" s="18">
        <v>0</v>
      </c>
      <c r="M241" s="19">
        <f t="shared" si="36"/>
        <v>15024.3527479</v>
      </c>
      <c r="N241" s="13"/>
      <c r="O241" s="458">
        <f>'[2]Aug 27 - 21'!K64</f>
        <v>332.61999999999995</v>
      </c>
      <c r="P241" s="20">
        <f t="shared" si="37"/>
        <v>0</v>
      </c>
      <c r="Q241" s="20">
        <f t="shared" si="38"/>
        <v>0</v>
      </c>
      <c r="R241" s="21" t="s">
        <v>16</v>
      </c>
      <c r="S241" s="22" t="e">
        <f t="shared" si="39"/>
        <v>#REF!</v>
      </c>
    </row>
    <row r="242" spans="1:19" x14ac:dyDescent="0.3">
      <c r="A242" s="493">
        <v>44071</v>
      </c>
      <c r="B242" s="311">
        <f t="shared" si="40"/>
        <v>329</v>
      </c>
      <c r="C242" s="14">
        <f t="shared" si="33"/>
        <v>41.42</v>
      </c>
      <c r="D242" s="13">
        <v>0</v>
      </c>
      <c r="E242" s="15">
        <v>0</v>
      </c>
      <c r="F242" s="16">
        <f t="shared" si="32"/>
        <v>13627.18</v>
      </c>
      <c r="G242" s="17">
        <f t="shared" si="35"/>
        <v>0</v>
      </c>
      <c r="H242" s="14">
        <f t="shared" si="34"/>
        <v>0</v>
      </c>
      <c r="I242" s="23" t="e">
        <f>'[1]Aug 28 - 21'!B66</f>
        <v>#REF!</v>
      </c>
      <c r="J242" s="14">
        <f>'[2]Aug 28 - 21'!B67</f>
        <v>1262.7929443999999</v>
      </c>
      <c r="K242" s="17">
        <v>0</v>
      </c>
      <c r="L242" s="18">
        <v>0</v>
      </c>
      <c r="M242" s="19">
        <f t="shared" si="36"/>
        <v>14889.9729444</v>
      </c>
      <c r="N242" s="13"/>
      <c r="O242" s="458">
        <f>'[2]Aug 28 - 21'!K64</f>
        <v>334.82</v>
      </c>
      <c r="P242" s="20">
        <f t="shared" si="37"/>
        <v>0</v>
      </c>
      <c r="Q242" s="20">
        <f t="shared" si="38"/>
        <v>0</v>
      </c>
      <c r="R242" s="21" t="s">
        <v>16</v>
      </c>
      <c r="S242" s="22" t="e">
        <f t="shared" si="39"/>
        <v>#REF!</v>
      </c>
    </row>
    <row r="243" spans="1:19" x14ac:dyDescent="0.3">
      <c r="A243" s="493">
        <v>44072</v>
      </c>
      <c r="B243" s="311">
        <f t="shared" si="40"/>
        <v>329</v>
      </c>
      <c r="C243" s="14">
        <f t="shared" si="33"/>
        <v>41.42</v>
      </c>
      <c r="D243" s="13">
        <v>0</v>
      </c>
      <c r="E243" s="15">
        <v>0</v>
      </c>
      <c r="F243" s="16">
        <f t="shared" si="32"/>
        <v>13627.18</v>
      </c>
      <c r="G243" s="17">
        <f t="shared" si="35"/>
        <v>0</v>
      </c>
      <c r="H243" s="14">
        <f t="shared" si="34"/>
        <v>0</v>
      </c>
      <c r="I243" s="23" t="e">
        <f>'[1]Aug 29 - 21'!B66</f>
        <v>#REF!</v>
      </c>
      <c r="J243" s="14">
        <f>'[2]Aug 29 - 21'!B67</f>
        <v>1014.5178017999999</v>
      </c>
      <c r="K243" s="17">
        <v>0</v>
      </c>
      <c r="L243" s="18">
        <v>0</v>
      </c>
      <c r="M243" s="19">
        <f t="shared" si="36"/>
        <v>14641.697801800001</v>
      </c>
      <c r="N243" s="13"/>
      <c r="O243" s="458">
        <f>'[2]Aug 29 - 21'!K64</f>
        <v>308.79000000000002</v>
      </c>
      <c r="P243" s="20">
        <f t="shared" si="37"/>
        <v>0</v>
      </c>
      <c r="Q243" s="20">
        <f t="shared" si="38"/>
        <v>0</v>
      </c>
      <c r="R243" s="21" t="s">
        <v>16</v>
      </c>
      <c r="S243" s="22" t="e">
        <f t="shared" si="39"/>
        <v>#REF!</v>
      </c>
    </row>
    <row r="244" spans="1:19" x14ac:dyDescent="0.3">
      <c r="A244" s="493">
        <v>44073</v>
      </c>
      <c r="B244" s="311">
        <f t="shared" si="40"/>
        <v>329</v>
      </c>
      <c r="C244" s="14">
        <f t="shared" si="33"/>
        <v>41.42</v>
      </c>
      <c r="D244" s="13">
        <v>0</v>
      </c>
      <c r="E244" s="15">
        <v>0</v>
      </c>
      <c r="F244" s="16">
        <f t="shared" si="32"/>
        <v>13627.18</v>
      </c>
      <c r="G244" s="17">
        <f t="shared" si="35"/>
        <v>0</v>
      </c>
      <c r="H244" s="14">
        <f t="shared" si="34"/>
        <v>0</v>
      </c>
      <c r="I244" s="23" t="e">
        <f>'[1]Aug 30 - 21'!B66</f>
        <v>#REF!</v>
      </c>
      <c r="J244" s="14">
        <f>'[2]Aug 30 - 21'!B67</f>
        <v>1071.5187105</v>
      </c>
      <c r="K244" s="17">
        <v>0</v>
      </c>
      <c r="L244" s="18">
        <v>0</v>
      </c>
      <c r="M244" s="19">
        <f t="shared" si="36"/>
        <v>14698.698710500001</v>
      </c>
      <c r="N244" s="13"/>
      <c r="O244" s="458">
        <f>'[2]Aug 30 - 21'!K64</f>
        <v>312.54000000000002</v>
      </c>
      <c r="P244" s="20">
        <f t="shared" si="37"/>
        <v>0</v>
      </c>
      <c r="Q244" s="20">
        <f t="shared" si="38"/>
        <v>0</v>
      </c>
      <c r="R244" s="21" t="s">
        <v>16</v>
      </c>
      <c r="S244" s="22" t="e">
        <f t="shared" si="39"/>
        <v>#REF!</v>
      </c>
    </row>
    <row r="245" spans="1:19" ht="15" thickBot="1" x14ac:dyDescent="0.35">
      <c r="A245" s="494">
        <v>44074</v>
      </c>
      <c r="B245" s="312">
        <f t="shared" si="40"/>
        <v>329</v>
      </c>
      <c r="C245" s="313">
        <f t="shared" si="33"/>
        <v>41.42</v>
      </c>
      <c r="D245" s="314">
        <v>0</v>
      </c>
      <c r="E245" s="315">
        <v>0</v>
      </c>
      <c r="F245" s="316">
        <f t="shared" si="32"/>
        <v>13627.18</v>
      </c>
      <c r="G245" s="317">
        <f t="shared" si="35"/>
        <v>0</v>
      </c>
      <c r="H245" s="313">
        <f t="shared" si="34"/>
        <v>0</v>
      </c>
      <c r="I245" s="323" t="e">
        <f>'[1]Aug 31 - 21'!B66</f>
        <v>#REF!</v>
      </c>
      <c r="J245" s="313">
        <f>'[2]Aug 31 - 21'!B67</f>
        <v>1341.7119046000003</v>
      </c>
      <c r="K245" s="317">
        <v>0</v>
      </c>
      <c r="L245" s="318">
        <v>0</v>
      </c>
      <c r="M245" s="319">
        <f t="shared" si="36"/>
        <v>14968.891904600001</v>
      </c>
      <c r="N245" s="314"/>
      <c r="O245" s="323">
        <f>'[2]Aug 31 - 21'!K64</f>
        <v>326.24</v>
      </c>
      <c r="P245" s="320">
        <f t="shared" si="37"/>
        <v>0</v>
      </c>
      <c r="Q245" s="320">
        <f t="shared" si="38"/>
        <v>0</v>
      </c>
      <c r="R245" s="321" t="s">
        <v>16</v>
      </c>
      <c r="S245" s="322" t="e">
        <f t="shared" si="39"/>
        <v>#REF!</v>
      </c>
    </row>
    <row r="246" spans="1:19" x14ac:dyDescent="0.3">
      <c r="A246" s="493">
        <v>44075</v>
      </c>
      <c r="B246" s="311">
        <f>'[1]scheduling volumes &amp; prices'!AC28</f>
        <v>304</v>
      </c>
      <c r="C246" s="14">
        <f t="shared" si="33"/>
        <v>41.42</v>
      </c>
      <c r="D246" s="13">
        <v>0</v>
      </c>
      <c r="E246" s="15">
        <v>0</v>
      </c>
      <c r="F246" s="16">
        <f t="shared" si="32"/>
        <v>12591.68</v>
      </c>
      <c r="G246" s="17">
        <f t="shared" si="35"/>
        <v>0</v>
      </c>
      <c r="H246" s="14">
        <f t="shared" si="34"/>
        <v>0</v>
      </c>
      <c r="I246" s="23" t="e">
        <f>'[1]Sept 1 - 21'!B66</f>
        <v>#REF!</v>
      </c>
      <c r="J246" s="14">
        <f>'[2]Sept 1 - 21'!B67</f>
        <v>1502.8141037</v>
      </c>
      <c r="K246" s="17">
        <v>0</v>
      </c>
      <c r="L246" s="18">
        <v>0</v>
      </c>
      <c r="M246" s="19">
        <f t="shared" si="36"/>
        <v>14094.494103700001</v>
      </c>
      <c r="N246" s="13"/>
      <c r="O246" s="23">
        <f>'[2]Sept 1 - 21'!K64</f>
        <v>315.73999999999995</v>
      </c>
      <c r="P246" s="20">
        <f t="shared" si="37"/>
        <v>0</v>
      </c>
      <c r="Q246" s="20">
        <f t="shared" si="38"/>
        <v>0</v>
      </c>
      <c r="R246" s="21" t="s">
        <v>16</v>
      </c>
      <c r="S246" s="22" t="e">
        <f t="shared" si="39"/>
        <v>#REF!</v>
      </c>
    </row>
    <row r="247" spans="1:19" x14ac:dyDescent="0.3">
      <c r="A247" s="493">
        <v>44076</v>
      </c>
      <c r="B247" s="311">
        <f>B$246</f>
        <v>304</v>
      </c>
      <c r="C247" s="14">
        <f t="shared" si="33"/>
        <v>41.42</v>
      </c>
      <c r="D247" s="13">
        <v>0</v>
      </c>
      <c r="E247" s="15">
        <v>0</v>
      </c>
      <c r="F247" s="16">
        <f t="shared" si="32"/>
        <v>12591.68</v>
      </c>
      <c r="G247" s="17">
        <f t="shared" si="35"/>
        <v>0</v>
      </c>
      <c r="H247" s="14">
        <f t="shared" si="34"/>
        <v>0</v>
      </c>
      <c r="I247" s="23" t="e">
        <f>'[1]Sept 2 - 21'!B66</f>
        <v>#REF!</v>
      </c>
      <c r="J247" s="14">
        <f>'[2]Sept 2 - 21'!B67</f>
        <v>1365.0386623999998</v>
      </c>
      <c r="K247" s="17">
        <v>0</v>
      </c>
      <c r="L247" s="18">
        <v>0</v>
      </c>
      <c r="M247" s="19">
        <f t="shared" si="36"/>
        <v>13956.718662400001</v>
      </c>
      <c r="N247" s="13"/>
      <c r="O247" s="23">
        <f>'[2]Sept 2 - 21'!K64</f>
        <v>313.73999999999995</v>
      </c>
      <c r="P247" s="20">
        <f t="shared" si="37"/>
        <v>0</v>
      </c>
      <c r="Q247" s="20">
        <f t="shared" si="38"/>
        <v>0</v>
      </c>
      <c r="R247" s="21" t="s">
        <v>16</v>
      </c>
      <c r="S247" s="22" t="e">
        <f t="shared" si="39"/>
        <v>#REF!</v>
      </c>
    </row>
    <row r="248" spans="1:19" x14ac:dyDescent="0.3">
      <c r="A248" s="493">
        <v>44077</v>
      </c>
      <c r="B248" s="311">
        <f t="shared" ref="B248:B275" si="41">B$246</f>
        <v>304</v>
      </c>
      <c r="C248" s="14">
        <f t="shared" si="33"/>
        <v>41.42</v>
      </c>
      <c r="D248" s="13">
        <v>0</v>
      </c>
      <c r="E248" s="15">
        <v>0</v>
      </c>
      <c r="F248" s="16">
        <f t="shared" si="32"/>
        <v>12591.68</v>
      </c>
      <c r="G248" s="17">
        <f t="shared" si="35"/>
        <v>0</v>
      </c>
      <c r="H248" s="14">
        <f t="shared" si="34"/>
        <v>0</v>
      </c>
      <c r="I248" s="23" t="e">
        <f>'[1]Sept 3 - 21'!B66</f>
        <v>#REF!</v>
      </c>
      <c r="J248" s="14">
        <f>'[2]Sept 3 - 21'!B67</f>
        <v>2528.8811825999992</v>
      </c>
      <c r="K248" s="17">
        <v>0</v>
      </c>
      <c r="L248" s="18">
        <v>0</v>
      </c>
      <c r="M248" s="19">
        <f t="shared" si="36"/>
        <v>15120.561182599999</v>
      </c>
      <c r="N248" s="13"/>
      <c r="O248" s="23">
        <f>'[2]Sept 3 - 21'!K64</f>
        <v>353.62000000000006</v>
      </c>
      <c r="P248" s="20">
        <f t="shared" si="37"/>
        <v>0</v>
      </c>
      <c r="Q248" s="20">
        <f t="shared" si="38"/>
        <v>0</v>
      </c>
      <c r="R248" s="21" t="s">
        <v>16</v>
      </c>
      <c r="S248" s="22" t="e">
        <f t="shared" si="39"/>
        <v>#REF!</v>
      </c>
    </row>
    <row r="249" spans="1:19" x14ac:dyDescent="0.3">
      <c r="A249" s="493">
        <v>44078</v>
      </c>
      <c r="B249" s="311">
        <f t="shared" si="41"/>
        <v>304</v>
      </c>
      <c r="C249" s="14">
        <f t="shared" si="33"/>
        <v>41.42</v>
      </c>
      <c r="D249" s="13">
        <v>0</v>
      </c>
      <c r="E249" s="15">
        <v>0</v>
      </c>
      <c r="F249" s="16">
        <f t="shared" si="32"/>
        <v>12591.68</v>
      </c>
      <c r="G249" s="17">
        <f t="shared" si="35"/>
        <v>0</v>
      </c>
      <c r="H249" s="14">
        <f t="shared" si="34"/>
        <v>0</v>
      </c>
      <c r="I249" s="23" t="e">
        <f>'[1]Sept 4 - 21'!B66</f>
        <v>#REF!</v>
      </c>
      <c r="J249" s="14">
        <f>'[2]Sept 4 - 21'!B67</f>
        <v>3269.9485017000006</v>
      </c>
      <c r="K249" s="17">
        <v>0</v>
      </c>
      <c r="L249" s="18">
        <v>0</v>
      </c>
      <c r="M249" s="19">
        <f t="shared" si="36"/>
        <v>15861.628501700001</v>
      </c>
      <c r="N249" s="13"/>
      <c r="O249" s="23">
        <f>'[2]Sept 4 - 21'!K64</f>
        <v>371.80000000000007</v>
      </c>
      <c r="P249" s="20">
        <f t="shared" si="37"/>
        <v>0</v>
      </c>
      <c r="Q249" s="20">
        <f t="shared" si="38"/>
        <v>0</v>
      </c>
      <c r="R249" s="21" t="s">
        <v>16</v>
      </c>
      <c r="S249" s="22" t="e">
        <f t="shared" si="39"/>
        <v>#REF!</v>
      </c>
    </row>
    <row r="250" spans="1:19" x14ac:dyDescent="0.3">
      <c r="A250" s="493">
        <v>44079</v>
      </c>
      <c r="B250" s="311">
        <f t="shared" si="41"/>
        <v>304</v>
      </c>
      <c r="C250" s="14">
        <f t="shared" si="33"/>
        <v>41.42</v>
      </c>
      <c r="D250" s="13">
        <v>0</v>
      </c>
      <c r="E250" s="15">
        <v>0</v>
      </c>
      <c r="F250" s="16">
        <f t="shared" si="32"/>
        <v>12591.68</v>
      </c>
      <c r="G250" s="17">
        <f t="shared" si="35"/>
        <v>0</v>
      </c>
      <c r="H250" s="14">
        <f t="shared" si="34"/>
        <v>0</v>
      </c>
      <c r="I250" s="23" t="e">
        <f>'[1]Sept 5 - 21'!B66</f>
        <v>#REF!</v>
      </c>
      <c r="J250" s="14">
        <f>'[2]Sept 5 - 21'!B67</f>
        <v>3690.8315384999996</v>
      </c>
      <c r="K250" s="17">
        <v>0</v>
      </c>
      <c r="L250" s="18">
        <v>0</v>
      </c>
      <c r="M250" s="19">
        <f t="shared" si="36"/>
        <v>16282.511538499999</v>
      </c>
      <c r="N250" s="13"/>
      <c r="O250" s="23">
        <f>'[2]Sept 5 - 21'!K64</f>
        <v>376.93999999999994</v>
      </c>
      <c r="P250" s="20">
        <f t="shared" si="37"/>
        <v>0</v>
      </c>
      <c r="Q250" s="20">
        <f t="shared" si="38"/>
        <v>0</v>
      </c>
      <c r="R250" s="21" t="s">
        <v>16</v>
      </c>
      <c r="S250" s="22" t="e">
        <f t="shared" si="39"/>
        <v>#REF!</v>
      </c>
    </row>
    <row r="251" spans="1:19" x14ac:dyDescent="0.3">
      <c r="A251" s="493">
        <v>44080</v>
      </c>
      <c r="B251" s="311">
        <f t="shared" si="41"/>
        <v>304</v>
      </c>
      <c r="C251" s="14">
        <f t="shared" si="33"/>
        <v>41.42</v>
      </c>
      <c r="D251" s="13">
        <v>0</v>
      </c>
      <c r="E251" s="15">
        <v>0</v>
      </c>
      <c r="F251" s="16">
        <f t="shared" si="32"/>
        <v>12591.68</v>
      </c>
      <c r="G251" s="17">
        <f t="shared" si="35"/>
        <v>0</v>
      </c>
      <c r="H251" s="14">
        <f t="shared" si="34"/>
        <v>0</v>
      </c>
      <c r="I251" s="23" t="e">
        <f>'[1]Sept 6 - 21'!B66</f>
        <v>#REF!</v>
      </c>
      <c r="J251" s="14">
        <f>'[2]Sept 6 - 21'!B67</f>
        <v>2050.6857294000001</v>
      </c>
      <c r="K251" s="17">
        <v>0</v>
      </c>
      <c r="L251" s="18">
        <v>0</v>
      </c>
      <c r="M251" s="19">
        <f t="shared" si="36"/>
        <v>14642.3657294</v>
      </c>
      <c r="N251" s="13"/>
      <c r="O251" s="23">
        <f>'[2]Sept 6 - 21'!K64</f>
        <v>335.43000000000006</v>
      </c>
      <c r="P251" s="20">
        <f t="shared" si="37"/>
        <v>0</v>
      </c>
      <c r="Q251" s="20">
        <f t="shared" si="38"/>
        <v>0</v>
      </c>
      <c r="R251" s="21" t="s">
        <v>16</v>
      </c>
      <c r="S251" s="22" t="e">
        <f t="shared" si="39"/>
        <v>#REF!</v>
      </c>
    </row>
    <row r="252" spans="1:19" x14ac:dyDescent="0.3">
      <c r="A252" s="493">
        <v>44081</v>
      </c>
      <c r="B252" s="311">
        <f t="shared" si="41"/>
        <v>304</v>
      </c>
      <c r="C252" s="14">
        <f t="shared" si="33"/>
        <v>41.42</v>
      </c>
      <c r="D252" s="13">
        <v>0</v>
      </c>
      <c r="E252" s="15">
        <v>0</v>
      </c>
      <c r="F252" s="16">
        <f t="shared" si="32"/>
        <v>12591.68</v>
      </c>
      <c r="G252" s="17">
        <f t="shared" si="35"/>
        <v>0</v>
      </c>
      <c r="H252" s="14">
        <f t="shared" si="34"/>
        <v>0</v>
      </c>
      <c r="I252" s="23" t="e">
        <f>'[1]Sept 7 - 21'!B66</f>
        <v>#REF!</v>
      </c>
      <c r="J252" s="14">
        <f>'[2]Sept 7 - 21'!B67</f>
        <v>1715.4128544000002</v>
      </c>
      <c r="K252" s="17">
        <v>0</v>
      </c>
      <c r="L252" s="18">
        <v>0</v>
      </c>
      <c r="M252" s="19">
        <f t="shared" si="36"/>
        <v>14307.0928544</v>
      </c>
      <c r="N252" s="13"/>
      <c r="O252" s="23">
        <f>'[2]Sept 7 - 21'!K64</f>
        <v>314.35000000000002</v>
      </c>
      <c r="P252" s="20">
        <f t="shared" si="37"/>
        <v>0</v>
      </c>
      <c r="Q252" s="20">
        <f t="shared" si="38"/>
        <v>0</v>
      </c>
      <c r="R252" s="21" t="s">
        <v>16</v>
      </c>
      <c r="S252" s="22" t="e">
        <f t="shared" si="39"/>
        <v>#REF!</v>
      </c>
    </row>
    <row r="253" spans="1:19" x14ac:dyDescent="0.3">
      <c r="A253" s="493">
        <v>44082</v>
      </c>
      <c r="B253" s="311">
        <f t="shared" si="41"/>
        <v>304</v>
      </c>
      <c r="C253" s="14">
        <f t="shared" si="33"/>
        <v>41.42</v>
      </c>
      <c r="D253" s="13">
        <v>0</v>
      </c>
      <c r="E253" s="15">
        <v>0</v>
      </c>
      <c r="F253" s="16">
        <f t="shared" si="32"/>
        <v>12591.68</v>
      </c>
      <c r="G253" s="17">
        <f t="shared" si="35"/>
        <v>0</v>
      </c>
      <c r="H253" s="14">
        <f t="shared" si="34"/>
        <v>0</v>
      </c>
      <c r="I253" s="23" t="e">
        <f>'[1]Sept 8 - 21'!B66</f>
        <v>#REF!</v>
      </c>
      <c r="J253" s="14">
        <f>'[2]Sept 8 - 21'!B67</f>
        <v>3022.4773066999996</v>
      </c>
      <c r="K253" s="17">
        <v>0</v>
      </c>
      <c r="L253" s="18">
        <v>0</v>
      </c>
      <c r="M253" s="19">
        <f t="shared" si="36"/>
        <v>15614.157306699999</v>
      </c>
      <c r="N253" s="13"/>
      <c r="O253" s="23">
        <f>'[2]Sept 8 - 21'!K64</f>
        <v>314.76</v>
      </c>
      <c r="P253" s="20">
        <f t="shared" si="37"/>
        <v>0</v>
      </c>
      <c r="Q253" s="20">
        <f t="shared" si="38"/>
        <v>0</v>
      </c>
      <c r="R253" s="21" t="s">
        <v>16</v>
      </c>
      <c r="S253" s="22" t="e">
        <f t="shared" si="39"/>
        <v>#REF!</v>
      </c>
    </row>
    <row r="254" spans="1:19" x14ac:dyDescent="0.3">
      <c r="A254" s="493">
        <v>44083</v>
      </c>
      <c r="B254" s="311">
        <f t="shared" si="41"/>
        <v>304</v>
      </c>
      <c r="C254" s="14">
        <f t="shared" si="33"/>
        <v>41.42</v>
      </c>
      <c r="D254" s="13">
        <v>0</v>
      </c>
      <c r="E254" s="15">
        <v>0</v>
      </c>
      <c r="F254" s="16">
        <f t="shared" si="32"/>
        <v>12591.68</v>
      </c>
      <c r="G254" s="17">
        <f t="shared" si="35"/>
        <v>0</v>
      </c>
      <c r="H254" s="14">
        <f t="shared" si="34"/>
        <v>0</v>
      </c>
      <c r="I254" s="23" t="e">
        <f>'[1]Sept 9 - 21'!B66</f>
        <v>#REF!</v>
      </c>
      <c r="J254" s="14">
        <f>'[2]Sept 9 - 21'!B67</f>
        <v>4591.6856233999997</v>
      </c>
      <c r="K254" s="17">
        <v>0</v>
      </c>
      <c r="L254" s="18">
        <v>0</v>
      </c>
      <c r="M254" s="19">
        <f t="shared" si="36"/>
        <v>17183.365623400001</v>
      </c>
      <c r="N254" s="13"/>
      <c r="O254" s="23">
        <f>'[2]Sept 9 - 21'!K64</f>
        <v>317.27000000000004</v>
      </c>
      <c r="P254" s="20">
        <f t="shared" si="37"/>
        <v>0</v>
      </c>
      <c r="Q254" s="20">
        <f t="shared" si="38"/>
        <v>0</v>
      </c>
      <c r="R254" s="21" t="s">
        <v>16</v>
      </c>
      <c r="S254" s="22" t="e">
        <f t="shared" si="39"/>
        <v>#REF!</v>
      </c>
    </row>
    <row r="255" spans="1:19" x14ac:dyDescent="0.3">
      <c r="A255" s="493">
        <v>44084</v>
      </c>
      <c r="B255" s="311">
        <f t="shared" si="41"/>
        <v>304</v>
      </c>
      <c r="C255" s="14">
        <f t="shared" si="33"/>
        <v>41.42</v>
      </c>
      <c r="D255" s="13">
        <v>0</v>
      </c>
      <c r="E255" s="15">
        <v>0</v>
      </c>
      <c r="F255" s="16">
        <f t="shared" si="32"/>
        <v>12591.68</v>
      </c>
      <c r="G255" s="17">
        <f t="shared" si="35"/>
        <v>0</v>
      </c>
      <c r="H255" s="14">
        <f t="shared" si="34"/>
        <v>0</v>
      </c>
      <c r="I255" s="23" t="e">
        <f>'[1]Sept 10 - 21'!B66</f>
        <v>#REF!</v>
      </c>
      <c r="J255" s="14">
        <f>'[2]Sept 10 - 21'!B67</f>
        <v>2243.6605646000003</v>
      </c>
      <c r="K255" s="17">
        <v>0</v>
      </c>
      <c r="L255" s="18">
        <v>0</v>
      </c>
      <c r="M255" s="19">
        <f t="shared" si="36"/>
        <v>14835.340564600001</v>
      </c>
      <c r="N255" s="13"/>
      <c r="O255" s="23">
        <f>'[2]Sept 10 - 21'!K64</f>
        <v>326.44000000000005</v>
      </c>
      <c r="P255" s="20">
        <f t="shared" si="37"/>
        <v>0</v>
      </c>
      <c r="Q255" s="20">
        <f t="shared" si="38"/>
        <v>0</v>
      </c>
      <c r="R255" s="21" t="s">
        <v>16</v>
      </c>
      <c r="S255" s="22" t="e">
        <f t="shared" si="39"/>
        <v>#REF!</v>
      </c>
    </row>
    <row r="256" spans="1:19" x14ac:dyDescent="0.3">
      <c r="A256" s="493">
        <v>44085</v>
      </c>
      <c r="B256" s="311">
        <f t="shared" si="41"/>
        <v>304</v>
      </c>
      <c r="C256" s="14">
        <f t="shared" si="33"/>
        <v>41.42</v>
      </c>
      <c r="D256" s="13">
        <v>0</v>
      </c>
      <c r="E256" s="15">
        <v>0</v>
      </c>
      <c r="F256" s="16">
        <f t="shared" si="32"/>
        <v>12591.68</v>
      </c>
      <c r="G256" s="17">
        <f t="shared" si="35"/>
        <v>0</v>
      </c>
      <c r="H256" s="14">
        <f t="shared" si="34"/>
        <v>0</v>
      </c>
      <c r="I256" s="23" t="e">
        <f>'[1]Sept 11 - 21'!B66</f>
        <v>#REF!</v>
      </c>
      <c r="J256" s="14">
        <f>'[2]Sept 11 - 21'!B67</f>
        <v>2208.4568710000008</v>
      </c>
      <c r="K256" s="17">
        <v>0</v>
      </c>
      <c r="L256" s="18">
        <v>0</v>
      </c>
      <c r="M256" s="19">
        <f t="shared" si="36"/>
        <v>14800.136871000001</v>
      </c>
      <c r="N256" s="13"/>
      <c r="O256" s="23">
        <f>'[2]Sept 11 - 21'!K64</f>
        <v>340.34</v>
      </c>
      <c r="P256" s="20">
        <f t="shared" si="37"/>
        <v>0</v>
      </c>
      <c r="Q256" s="20">
        <f t="shared" si="38"/>
        <v>0</v>
      </c>
      <c r="R256" s="21" t="s">
        <v>16</v>
      </c>
      <c r="S256" s="22" t="e">
        <f t="shared" si="39"/>
        <v>#REF!</v>
      </c>
    </row>
    <row r="257" spans="1:19" x14ac:dyDescent="0.3">
      <c r="A257" s="493">
        <v>44086</v>
      </c>
      <c r="B257" s="311">
        <f t="shared" si="41"/>
        <v>304</v>
      </c>
      <c r="C257" s="14">
        <f t="shared" si="33"/>
        <v>41.42</v>
      </c>
      <c r="D257" s="13">
        <v>0</v>
      </c>
      <c r="E257" s="15">
        <v>0</v>
      </c>
      <c r="F257" s="16">
        <f t="shared" si="32"/>
        <v>12591.68</v>
      </c>
      <c r="G257" s="17">
        <f t="shared" si="35"/>
        <v>0</v>
      </c>
      <c r="H257" s="14">
        <f t="shared" si="34"/>
        <v>0</v>
      </c>
      <c r="I257" s="23" t="e">
        <f>'[1]Sept 12 - 21'!B66</f>
        <v>#REF!</v>
      </c>
      <c r="J257" s="14">
        <f>'[2]Sept 12 - 21'!B67</f>
        <v>1694.3184521000001</v>
      </c>
      <c r="K257" s="17">
        <v>0</v>
      </c>
      <c r="L257" s="18">
        <v>0</v>
      </c>
      <c r="M257" s="19">
        <f t="shared" si="36"/>
        <v>14285.998452100001</v>
      </c>
      <c r="N257" s="13"/>
      <c r="O257" s="23">
        <f>'[2]Sept 12 - 21'!K64</f>
        <v>320.58999999999992</v>
      </c>
      <c r="P257" s="20">
        <f t="shared" si="37"/>
        <v>0</v>
      </c>
      <c r="Q257" s="20">
        <f t="shared" si="38"/>
        <v>0</v>
      </c>
      <c r="R257" s="21" t="s">
        <v>16</v>
      </c>
      <c r="S257" s="22" t="e">
        <f t="shared" si="39"/>
        <v>#REF!</v>
      </c>
    </row>
    <row r="258" spans="1:19" x14ac:dyDescent="0.3">
      <c r="A258" s="493">
        <v>44087</v>
      </c>
      <c r="B258" s="311">
        <f t="shared" si="41"/>
        <v>304</v>
      </c>
      <c r="C258" s="14">
        <f t="shared" si="33"/>
        <v>41.42</v>
      </c>
      <c r="D258" s="13">
        <v>0</v>
      </c>
      <c r="E258" s="15">
        <v>0</v>
      </c>
      <c r="F258" s="16">
        <f t="shared" si="32"/>
        <v>12591.68</v>
      </c>
      <c r="G258" s="17">
        <f t="shared" si="35"/>
        <v>0</v>
      </c>
      <c r="H258" s="14">
        <f t="shared" si="34"/>
        <v>0</v>
      </c>
      <c r="I258" s="23" t="e">
        <f>'[1]Sept 13 - 21'!B66</f>
        <v>#REF!</v>
      </c>
      <c r="J258" s="14">
        <f>'[2]Sept 13 - 21'!B67</f>
        <v>1931.5439476000004</v>
      </c>
      <c r="K258" s="17">
        <v>0</v>
      </c>
      <c r="L258" s="18">
        <v>0</v>
      </c>
      <c r="M258" s="19">
        <f t="shared" si="36"/>
        <v>14523.223947600001</v>
      </c>
      <c r="N258" s="13"/>
      <c r="O258" s="23">
        <f>'[2]Sept 13 - 21'!K64</f>
        <v>316.42000000000007</v>
      </c>
      <c r="P258" s="20">
        <f t="shared" si="37"/>
        <v>0</v>
      </c>
      <c r="Q258" s="20">
        <f t="shared" si="38"/>
        <v>0</v>
      </c>
      <c r="R258" s="21" t="s">
        <v>16</v>
      </c>
      <c r="S258" s="22" t="e">
        <f t="shared" si="39"/>
        <v>#REF!</v>
      </c>
    </row>
    <row r="259" spans="1:19" x14ac:dyDescent="0.3">
      <c r="A259" s="493">
        <v>44088</v>
      </c>
      <c r="B259" s="311">
        <f t="shared" si="41"/>
        <v>304</v>
      </c>
      <c r="C259" s="14">
        <f t="shared" si="33"/>
        <v>41.42</v>
      </c>
      <c r="D259" s="13">
        <v>0</v>
      </c>
      <c r="E259" s="15">
        <v>0</v>
      </c>
      <c r="F259" s="16">
        <f t="shared" ref="F259:F322" si="42">B259*C259+E259*D259</f>
        <v>12591.68</v>
      </c>
      <c r="G259" s="17">
        <f t="shared" si="35"/>
        <v>0</v>
      </c>
      <c r="H259" s="14">
        <f t="shared" si="34"/>
        <v>0</v>
      </c>
      <c r="I259" s="23" t="e">
        <f>'[1]Sept 14 - 21'!B66</f>
        <v>#REF!</v>
      </c>
      <c r="J259" s="14">
        <f>'[2]Sept 14 - 21'!B67</f>
        <v>1838.1663455999999</v>
      </c>
      <c r="K259" s="17">
        <v>0</v>
      </c>
      <c r="L259" s="18">
        <v>0</v>
      </c>
      <c r="M259" s="19">
        <f t="shared" si="36"/>
        <v>14429.846345600001</v>
      </c>
      <c r="N259" s="13"/>
      <c r="O259" s="23">
        <f>'[2]Sept 14 - 21'!K64</f>
        <v>315.12</v>
      </c>
      <c r="P259" s="20">
        <f t="shared" si="37"/>
        <v>0</v>
      </c>
      <c r="Q259" s="20">
        <f t="shared" si="38"/>
        <v>0</v>
      </c>
      <c r="R259" s="21" t="s">
        <v>16</v>
      </c>
      <c r="S259" s="22" t="e">
        <f t="shared" si="39"/>
        <v>#REF!</v>
      </c>
    </row>
    <row r="260" spans="1:19" x14ac:dyDescent="0.3">
      <c r="A260" s="493">
        <v>44089</v>
      </c>
      <c r="B260" s="311">
        <f t="shared" si="41"/>
        <v>304</v>
      </c>
      <c r="C260" s="14">
        <f t="shared" ref="C260:C323" si="43">$C$2</f>
        <v>41.42</v>
      </c>
      <c r="D260" s="13">
        <v>0</v>
      </c>
      <c r="E260" s="15">
        <v>0</v>
      </c>
      <c r="F260" s="16">
        <f t="shared" si="42"/>
        <v>12591.68</v>
      </c>
      <c r="G260" s="17">
        <f t="shared" si="35"/>
        <v>0</v>
      </c>
      <c r="H260" s="14">
        <f t="shared" ref="H260:H323" si="44">$H$2</f>
        <v>0</v>
      </c>
      <c r="I260" s="23" t="e">
        <f>'[1]Sept 15 - 21'!B66</f>
        <v>#REF!</v>
      </c>
      <c r="J260" s="14">
        <f>'[2]Sept 15 - 21'!B67</f>
        <v>1689.4301110999997</v>
      </c>
      <c r="K260" s="17">
        <v>0</v>
      </c>
      <c r="L260" s="18">
        <v>0</v>
      </c>
      <c r="M260" s="19">
        <f t="shared" si="36"/>
        <v>14281.110111100001</v>
      </c>
      <c r="N260" s="13"/>
      <c r="O260" s="23">
        <f>'[2]Sept 15 - 21'!K64</f>
        <v>312.92</v>
      </c>
      <c r="P260" s="20">
        <f t="shared" si="37"/>
        <v>0</v>
      </c>
      <c r="Q260" s="20">
        <f t="shared" si="38"/>
        <v>0</v>
      </c>
      <c r="R260" s="21" t="s">
        <v>16</v>
      </c>
      <c r="S260" s="22" t="e">
        <f t="shared" si="39"/>
        <v>#REF!</v>
      </c>
    </row>
    <row r="261" spans="1:19" x14ac:dyDescent="0.3">
      <c r="A261" s="493">
        <v>44090</v>
      </c>
      <c r="B261" s="311">
        <f t="shared" si="41"/>
        <v>304</v>
      </c>
      <c r="C261" s="14">
        <f t="shared" si="43"/>
        <v>41.42</v>
      </c>
      <c r="D261" s="13">
        <v>0</v>
      </c>
      <c r="E261" s="15">
        <v>0</v>
      </c>
      <c r="F261" s="16">
        <f t="shared" si="42"/>
        <v>12591.68</v>
      </c>
      <c r="G261" s="17">
        <f t="shared" ref="G261:G324" si="45">$G$2</f>
        <v>0</v>
      </c>
      <c r="H261" s="14">
        <f t="shared" si="44"/>
        <v>0</v>
      </c>
      <c r="I261" s="23" t="e">
        <f>'[1]Sept 16 - 21'!B66</f>
        <v>#REF!</v>
      </c>
      <c r="J261" s="14">
        <f>'[2]Sept 16 - 21'!B67</f>
        <v>1652.9861634999997</v>
      </c>
      <c r="K261" s="17">
        <v>0</v>
      </c>
      <c r="L261" s="18">
        <v>0</v>
      </c>
      <c r="M261" s="19">
        <f t="shared" si="36"/>
        <v>14244.6661635</v>
      </c>
      <c r="N261" s="13"/>
      <c r="O261" s="23">
        <f>'[2]Sept 16 - 21'!K64</f>
        <v>311.42</v>
      </c>
      <c r="P261" s="20">
        <f t="shared" si="37"/>
        <v>0</v>
      </c>
      <c r="Q261" s="20">
        <f t="shared" si="38"/>
        <v>0</v>
      </c>
      <c r="R261" s="21" t="s">
        <v>16</v>
      </c>
      <c r="S261" s="22" t="e">
        <f t="shared" si="39"/>
        <v>#REF!</v>
      </c>
    </row>
    <row r="262" spans="1:19" x14ac:dyDescent="0.3">
      <c r="A262" s="493">
        <v>44091</v>
      </c>
      <c r="B262" s="311">
        <f t="shared" si="41"/>
        <v>304</v>
      </c>
      <c r="C262" s="14">
        <f t="shared" si="43"/>
        <v>41.42</v>
      </c>
      <c r="D262" s="13">
        <v>0</v>
      </c>
      <c r="E262" s="15">
        <v>0</v>
      </c>
      <c r="F262" s="16">
        <f t="shared" si="42"/>
        <v>12591.68</v>
      </c>
      <c r="G262" s="17">
        <f t="shared" si="45"/>
        <v>0</v>
      </c>
      <c r="H262" s="14">
        <f t="shared" si="44"/>
        <v>0</v>
      </c>
      <c r="I262" s="23" t="e">
        <f>'[1]Sept 17 - 21'!B66</f>
        <v>#REF!</v>
      </c>
      <c r="J262" s="14">
        <f>'[2]Sept 17 - 21'!B67</f>
        <v>1390.4950365</v>
      </c>
      <c r="K262" s="17">
        <v>0</v>
      </c>
      <c r="L262" s="18">
        <v>0</v>
      </c>
      <c r="M262" s="19">
        <f t="shared" ref="M262:M325" si="46">(F262)+(H262)+(K262*L262)+J262</f>
        <v>13982.175036500001</v>
      </c>
      <c r="N262" s="13"/>
      <c r="O262" s="23">
        <f>'[2]Sept 17 - 21'!K64</f>
        <v>314.54000000000002</v>
      </c>
      <c r="P262" s="20">
        <f t="shared" ref="P262:P325" si="47">K262*L262</f>
        <v>0</v>
      </c>
      <c r="Q262" s="20">
        <f t="shared" ref="Q262:Q325" si="48">K262*L262</f>
        <v>0</v>
      </c>
      <c r="R262" s="21" t="s">
        <v>16</v>
      </c>
      <c r="S262" s="22" t="e">
        <f t="shared" ref="S262:S325" si="49">I262/O262</f>
        <v>#REF!</v>
      </c>
    </row>
    <row r="263" spans="1:19" x14ac:dyDescent="0.3">
      <c r="A263" s="493">
        <v>44092</v>
      </c>
      <c r="B263" s="311">
        <f t="shared" si="41"/>
        <v>304</v>
      </c>
      <c r="C263" s="14">
        <f t="shared" si="43"/>
        <v>41.42</v>
      </c>
      <c r="D263" s="13">
        <v>0</v>
      </c>
      <c r="E263" s="15">
        <v>0</v>
      </c>
      <c r="F263" s="16">
        <f t="shared" si="42"/>
        <v>12591.68</v>
      </c>
      <c r="G263" s="17">
        <f t="shared" si="45"/>
        <v>0</v>
      </c>
      <c r="H263" s="14">
        <f t="shared" si="44"/>
        <v>0</v>
      </c>
      <c r="I263" s="23" t="e">
        <f>'[1]Sept 18 - 21'!B66</f>
        <v>#REF!</v>
      </c>
      <c r="J263" s="14">
        <f>'[2]Sept 18 - 21'!B67</f>
        <v>1318.3282002000001</v>
      </c>
      <c r="K263" s="17">
        <v>0</v>
      </c>
      <c r="L263" s="18">
        <v>0</v>
      </c>
      <c r="M263" s="19">
        <f t="shared" si="46"/>
        <v>13910.0082002</v>
      </c>
      <c r="N263" s="13"/>
      <c r="O263" s="23">
        <f>'[2]Sept 18 - 21'!K64</f>
        <v>332.90000000000009</v>
      </c>
      <c r="P263" s="20">
        <f t="shared" si="47"/>
        <v>0</v>
      </c>
      <c r="Q263" s="20">
        <f t="shared" si="48"/>
        <v>0</v>
      </c>
      <c r="R263" s="21" t="s">
        <v>16</v>
      </c>
      <c r="S263" s="22" t="e">
        <f t="shared" si="49"/>
        <v>#REF!</v>
      </c>
    </row>
    <row r="264" spans="1:19" x14ac:dyDescent="0.3">
      <c r="A264" s="493">
        <v>44093</v>
      </c>
      <c r="B264" s="311">
        <f t="shared" si="41"/>
        <v>304</v>
      </c>
      <c r="C264" s="14">
        <f t="shared" si="43"/>
        <v>41.42</v>
      </c>
      <c r="D264" s="13">
        <v>0</v>
      </c>
      <c r="E264" s="15">
        <v>0</v>
      </c>
      <c r="F264" s="16">
        <f t="shared" si="42"/>
        <v>12591.68</v>
      </c>
      <c r="G264" s="17">
        <f t="shared" si="45"/>
        <v>0</v>
      </c>
      <c r="H264" s="14">
        <f t="shared" si="44"/>
        <v>0</v>
      </c>
      <c r="I264" s="23" t="e">
        <f>'[1]Sept 19 - 21'!B66</f>
        <v>#REF!</v>
      </c>
      <c r="J264" s="14">
        <f>'[2]Sept 19 - 21'!B67</f>
        <v>535.47828619999996</v>
      </c>
      <c r="K264" s="17">
        <v>0</v>
      </c>
      <c r="L264" s="18">
        <v>0</v>
      </c>
      <c r="M264" s="19">
        <f t="shared" si="46"/>
        <v>13127.1582862</v>
      </c>
      <c r="N264" s="13"/>
      <c r="O264" s="23">
        <f>'[2]Sept 19 - 21'!K64</f>
        <v>314.63000000000005</v>
      </c>
      <c r="P264" s="20">
        <f t="shared" si="47"/>
        <v>0</v>
      </c>
      <c r="Q264" s="20">
        <f t="shared" si="48"/>
        <v>0</v>
      </c>
      <c r="R264" s="21" t="s">
        <v>16</v>
      </c>
      <c r="S264" s="22" t="e">
        <f t="shared" si="49"/>
        <v>#REF!</v>
      </c>
    </row>
    <row r="265" spans="1:19" x14ac:dyDescent="0.3">
      <c r="A265" s="493">
        <v>44094</v>
      </c>
      <c r="B265" s="311">
        <f t="shared" si="41"/>
        <v>304</v>
      </c>
      <c r="C265" s="14">
        <f t="shared" si="43"/>
        <v>41.42</v>
      </c>
      <c r="D265" s="13">
        <v>0</v>
      </c>
      <c r="E265" s="15">
        <v>0</v>
      </c>
      <c r="F265" s="16">
        <f t="shared" si="42"/>
        <v>12591.68</v>
      </c>
      <c r="G265" s="17">
        <f t="shared" si="45"/>
        <v>0</v>
      </c>
      <c r="H265" s="14">
        <f t="shared" si="44"/>
        <v>0</v>
      </c>
      <c r="I265" s="23" t="e">
        <f>'[1]Sept 20 - 21'!B66</f>
        <v>#REF!</v>
      </c>
      <c r="J265" s="14">
        <f>'[2]Sept 20 - 21'!B67</f>
        <v>1345.4889525999999</v>
      </c>
      <c r="K265" s="17">
        <v>0</v>
      </c>
      <c r="L265" s="18">
        <v>0</v>
      </c>
      <c r="M265" s="19">
        <f t="shared" si="46"/>
        <v>13937.168952600001</v>
      </c>
      <c r="N265" s="13"/>
      <c r="O265" s="23">
        <f>'[2]Sept 20 - 21'!K64</f>
        <v>306.25999999999993</v>
      </c>
      <c r="P265" s="20">
        <f t="shared" si="47"/>
        <v>0</v>
      </c>
      <c r="Q265" s="20">
        <f t="shared" si="48"/>
        <v>0</v>
      </c>
      <c r="R265" s="21" t="s">
        <v>16</v>
      </c>
      <c r="S265" s="22" t="e">
        <f t="shared" si="49"/>
        <v>#REF!</v>
      </c>
    </row>
    <row r="266" spans="1:19" x14ac:dyDescent="0.3">
      <c r="A266" s="493">
        <v>44095</v>
      </c>
      <c r="B266" s="311">
        <f t="shared" si="41"/>
        <v>304</v>
      </c>
      <c r="C266" s="14">
        <f t="shared" si="43"/>
        <v>41.42</v>
      </c>
      <c r="D266" s="13">
        <v>0</v>
      </c>
      <c r="E266" s="15">
        <v>0</v>
      </c>
      <c r="F266" s="16">
        <f t="shared" si="42"/>
        <v>12591.68</v>
      </c>
      <c r="G266" s="17">
        <f t="shared" si="45"/>
        <v>0</v>
      </c>
      <c r="H266" s="14">
        <f t="shared" si="44"/>
        <v>0</v>
      </c>
      <c r="I266" s="23" t="e">
        <f>'[1]Sept 21 - 21'!B66</f>
        <v>#REF!</v>
      </c>
      <c r="J266" s="14">
        <f>'[2]Sept 21 - 21'!B67</f>
        <v>1513.8813738000003</v>
      </c>
      <c r="K266" s="17">
        <v>0</v>
      </c>
      <c r="L266" s="18">
        <v>0</v>
      </c>
      <c r="M266" s="19">
        <f t="shared" si="46"/>
        <v>14105.561373800001</v>
      </c>
      <c r="N266" s="13"/>
      <c r="O266" s="23">
        <f>'[2]Sept 21 - 21'!K64</f>
        <v>304.39</v>
      </c>
      <c r="P266" s="20">
        <f t="shared" si="47"/>
        <v>0</v>
      </c>
      <c r="Q266" s="20">
        <f t="shared" si="48"/>
        <v>0</v>
      </c>
      <c r="R266" s="21" t="s">
        <v>16</v>
      </c>
      <c r="S266" s="22" t="e">
        <f t="shared" si="49"/>
        <v>#REF!</v>
      </c>
    </row>
    <row r="267" spans="1:19" x14ac:dyDescent="0.3">
      <c r="A267" s="493">
        <v>44096</v>
      </c>
      <c r="B267" s="311">
        <f t="shared" si="41"/>
        <v>304</v>
      </c>
      <c r="C267" s="14">
        <f t="shared" si="43"/>
        <v>41.42</v>
      </c>
      <c r="D267" s="13">
        <v>0</v>
      </c>
      <c r="E267" s="15">
        <v>0</v>
      </c>
      <c r="F267" s="16">
        <f t="shared" si="42"/>
        <v>12591.68</v>
      </c>
      <c r="G267" s="17">
        <f t="shared" si="45"/>
        <v>0</v>
      </c>
      <c r="H267" s="14">
        <f t="shared" si="44"/>
        <v>0</v>
      </c>
      <c r="I267" s="23" t="e">
        <f>'[1]Sept 22 - 21'!B66</f>
        <v>#REF!</v>
      </c>
      <c r="J267" s="14">
        <f>'[2]Sept 22 - 21'!B67</f>
        <v>1301.6816624000001</v>
      </c>
      <c r="K267" s="17">
        <v>0</v>
      </c>
      <c r="L267" s="18">
        <v>0</v>
      </c>
      <c r="M267" s="19">
        <f t="shared" si="46"/>
        <v>13893.361662400001</v>
      </c>
      <c r="N267" s="13"/>
      <c r="O267" s="23">
        <f>'[2]Sept 22 - 21'!K64</f>
        <v>304.39</v>
      </c>
      <c r="P267" s="20">
        <f t="shared" si="47"/>
        <v>0</v>
      </c>
      <c r="Q267" s="20">
        <f t="shared" si="48"/>
        <v>0</v>
      </c>
      <c r="R267" s="21" t="s">
        <v>16</v>
      </c>
      <c r="S267" s="22" t="e">
        <f t="shared" si="49"/>
        <v>#REF!</v>
      </c>
    </row>
    <row r="268" spans="1:19" x14ac:dyDescent="0.3">
      <c r="A268" s="493">
        <v>44097</v>
      </c>
      <c r="B268" s="311">
        <f t="shared" si="41"/>
        <v>304</v>
      </c>
      <c r="C268" s="14">
        <f t="shared" si="43"/>
        <v>41.42</v>
      </c>
      <c r="D268" s="13">
        <v>0</v>
      </c>
      <c r="E268" s="15">
        <v>0</v>
      </c>
      <c r="F268" s="16">
        <f t="shared" si="42"/>
        <v>12591.68</v>
      </c>
      <c r="G268" s="17">
        <f t="shared" si="45"/>
        <v>0</v>
      </c>
      <c r="H268" s="14">
        <f t="shared" si="44"/>
        <v>0</v>
      </c>
      <c r="I268" s="23" t="e">
        <f>'[1]Sept 23 - 21'!B66</f>
        <v>#REF!</v>
      </c>
      <c r="J268" s="14">
        <f>'[2]Sept 23 - 21'!B67</f>
        <v>1295.3602693000003</v>
      </c>
      <c r="K268" s="17">
        <v>0</v>
      </c>
      <c r="L268" s="18">
        <v>0</v>
      </c>
      <c r="M268" s="19">
        <f t="shared" si="46"/>
        <v>13887.0402693</v>
      </c>
      <c r="N268" s="13"/>
      <c r="O268" s="23">
        <f>'[2]Sept 23 - 21'!K64</f>
        <v>304.39</v>
      </c>
      <c r="P268" s="20">
        <f t="shared" si="47"/>
        <v>0</v>
      </c>
      <c r="Q268" s="20">
        <f t="shared" si="48"/>
        <v>0</v>
      </c>
      <c r="R268" s="21" t="s">
        <v>16</v>
      </c>
      <c r="S268" s="22" t="e">
        <f t="shared" si="49"/>
        <v>#REF!</v>
      </c>
    </row>
    <row r="269" spans="1:19" x14ac:dyDescent="0.3">
      <c r="A269" s="493">
        <v>44098</v>
      </c>
      <c r="B269" s="311">
        <f t="shared" si="41"/>
        <v>304</v>
      </c>
      <c r="C269" s="14">
        <f t="shared" si="43"/>
        <v>41.42</v>
      </c>
      <c r="D269" s="13">
        <v>0</v>
      </c>
      <c r="E269" s="15">
        <v>0</v>
      </c>
      <c r="F269" s="16">
        <f t="shared" si="42"/>
        <v>12591.68</v>
      </c>
      <c r="G269" s="17">
        <f t="shared" si="45"/>
        <v>0</v>
      </c>
      <c r="H269" s="14">
        <f t="shared" si="44"/>
        <v>0</v>
      </c>
      <c r="I269" s="23" t="e">
        <f>'[1]Sept 24 - 21'!B66</f>
        <v>#REF!</v>
      </c>
      <c r="J269" s="14">
        <f>'[2]Sept 24 - 21'!B67</f>
        <v>1274.4109274</v>
      </c>
      <c r="K269" s="17">
        <v>0</v>
      </c>
      <c r="L269" s="18">
        <v>0</v>
      </c>
      <c r="M269" s="19">
        <f t="shared" si="46"/>
        <v>13866.090927400001</v>
      </c>
      <c r="N269" s="13"/>
      <c r="O269" s="23">
        <f>'[2]Sept 24 - 21'!K64</f>
        <v>314.54000000000002</v>
      </c>
      <c r="P269" s="20">
        <f t="shared" si="47"/>
        <v>0</v>
      </c>
      <c r="Q269" s="20">
        <f t="shared" si="48"/>
        <v>0</v>
      </c>
      <c r="R269" s="21" t="s">
        <v>16</v>
      </c>
      <c r="S269" s="22" t="e">
        <f t="shared" si="49"/>
        <v>#REF!</v>
      </c>
    </row>
    <row r="270" spans="1:19" x14ac:dyDescent="0.3">
      <c r="A270" s="493">
        <v>44099</v>
      </c>
      <c r="B270" s="311">
        <f t="shared" si="41"/>
        <v>304</v>
      </c>
      <c r="C270" s="14">
        <f t="shared" si="43"/>
        <v>41.42</v>
      </c>
      <c r="D270" s="13">
        <v>0</v>
      </c>
      <c r="E270" s="15">
        <v>0</v>
      </c>
      <c r="F270" s="16">
        <f t="shared" si="42"/>
        <v>12591.68</v>
      </c>
      <c r="G270" s="17">
        <f t="shared" si="45"/>
        <v>0</v>
      </c>
      <c r="H270" s="14">
        <f t="shared" si="44"/>
        <v>0</v>
      </c>
      <c r="I270" s="23" t="e">
        <f>'[1]Sept 25 - 21'!B66</f>
        <v>#REF!</v>
      </c>
      <c r="J270" s="14" t="e">
        <f>'[1]Sept 26 - 21'!B67</f>
        <v>#REF!</v>
      </c>
      <c r="K270" s="17">
        <v>0</v>
      </c>
      <c r="L270" s="18">
        <v>0</v>
      </c>
      <c r="M270" s="19" t="e">
        <f t="shared" si="46"/>
        <v>#REF!</v>
      </c>
      <c r="N270" s="13"/>
      <c r="O270" s="23">
        <f>'[2]Sept 25 - 21'!K64</f>
        <v>329.90000000000003</v>
      </c>
      <c r="P270" s="20">
        <f t="shared" si="47"/>
        <v>0</v>
      </c>
      <c r="Q270" s="20">
        <f t="shared" si="48"/>
        <v>0</v>
      </c>
      <c r="R270" s="21" t="s">
        <v>16</v>
      </c>
      <c r="S270" s="22" t="e">
        <f t="shared" si="49"/>
        <v>#REF!</v>
      </c>
    </row>
    <row r="271" spans="1:19" x14ac:dyDescent="0.3">
      <c r="A271" s="493">
        <v>44100</v>
      </c>
      <c r="B271" s="311">
        <f t="shared" si="41"/>
        <v>304</v>
      </c>
      <c r="C271" s="14">
        <f t="shared" si="43"/>
        <v>41.42</v>
      </c>
      <c r="D271" s="13">
        <v>0</v>
      </c>
      <c r="E271" s="15">
        <v>0</v>
      </c>
      <c r="F271" s="16">
        <f t="shared" si="42"/>
        <v>12591.68</v>
      </c>
      <c r="G271" s="17">
        <f t="shared" si="45"/>
        <v>0</v>
      </c>
      <c r="H271" s="14">
        <f t="shared" si="44"/>
        <v>0</v>
      </c>
      <c r="I271" s="23">
        <f>'[2]Sept 26 - 21'!B66</f>
        <v>30.139999999999997</v>
      </c>
      <c r="J271" s="14">
        <f>'[2]Sept 26 - 21'!B67</f>
        <v>1089.8250716000002</v>
      </c>
      <c r="K271" s="17">
        <v>0</v>
      </c>
      <c r="L271" s="18">
        <v>0</v>
      </c>
      <c r="M271" s="19">
        <f t="shared" si="46"/>
        <v>13681.505071600001</v>
      </c>
      <c r="N271" s="13"/>
      <c r="O271" s="23">
        <f>'[2]Sept 26 - 21'!K64</f>
        <v>314.63000000000005</v>
      </c>
      <c r="P271" s="20">
        <f t="shared" si="47"/>
        <v>0</v>
      </c>
      <c r="Q271" s="20">
        <f t="shared" si="48"/>
        <v>0</v>
      </c>
      <c r="R271" s="21" t="s">
        <v>16</v>
      </c>
      <c r="S271" s="22">
        <f t="shared" si="49"/>
        <v>9.5795060865143153E-2</v>
      </c>
    </row>
    <row r="272" spans="1:19" x14ac:dyDescent="0.3">
      <c r="A272" s="493">
        <v>44101</v>
      </c>
      <c r="B272" s="311">
        <f t="shared" si="41"/>
        <v>304</v>
      </c>
      <c r="C272" s="14">
        <f t="shared" si="43"/>
        <v>41.42</v>
      </c>
      <c r="D272" s="13">
        <v>0</v>
      </c>
      <c r="E272" s="15">
        <v>0</v>
      </c>
      <c r="F272" s="16">
        <f t="shared" si="42"/>
        <v>12591.68</v>
      </c>
      <c r="G272" s="17">
        <f t="shared" si="45"/>
        <v>0</v>
      </c>
      <c r="H272" s="14">
        <f t="shared" si="44"/>
        <v>0</v>
      </c>
      <c r="I272" s="23" t="e">
        <f>'[1]Sept 27 - 21'!B66</f>
        <v>#REF!</v>
      </c>
      <c r="J272" s="14">
        <f>'[2]Sept 27 - 21'!B67</f>
        <v>1173.7159770000001</v>
      </c>
      <c r="K272" s="17">
        <v>0</v>
      </c>
      <c r="L272" s="18">
        <v>0</v>
      </c>
      <c r="M272" s="19">
        <f t="shared" si="46"/>
        <v>13765.395977</v>
      </c>
      <c r="N272" s="13"/>
      <c r="O272" s="23">
        <f>'[2]Sept 27 - 21'!K64</f>
        <v>305.05999999999995</v>
      </c>
      <c r="P272" s="20">
        <f t="shared" si="47"/>
        <v>0</v>
      </c>
      <c r="Q272" s="20">
        <f t="shared" si="48"/>
        <v>0</v>
      </c>
      <c r="R272" s="21" t="s">
        <v>16</v>
      </c>
      <c r="S272" s="22" t="e">
        <f t="shared" si="49"/>
        <v>#REF!</v>
      </c>
    </row>
    <row r="273" spans="1:19" x14ac:dyDescent="0.3">
      <c r="A273" s="493">
        <v>44102</v>
      </c>
      <c r="B273" s="311">
        <f t="shared" si="41"/>
        <v>304</v>
      </c>
      <c r="C273" s="14">
        <f t="shared" si="43"/>
        <v>41.42</v>
      </c>
      <c r="D273" s="13">
        <v>0</v>
      </c>
      <c r="E273" s="15">
        <v>0</v>
      </c>
      <c r="F273" s="16">
        <f t="shared" si="42"/>
        <v>12591.68</v>
      </c>
      <c r="G273" s="17">
        <f t="shared" si="45"/>
        <v>0</v>
      </c>
      <c r="H273" s="14">
        <f t="shared" si="44"/>
        <v>0</v>
      </c>
      <c r="I273" s="23" t="e">
        <f>'[1]Sept 28 - 21'!B66</f>
        <v>#REF!</v>
      </c>
      <c r="J273" s="14">
        <f>'[2]Sept 28 - 21'!B67</f>
        <v>1146.5147089</v>
      </c>
      <c r="K273" s="17">
        <v>0</v>
      </c>
      <c r="L273" s="18">
        <v>0</v>
      </c>
      <c r="M273" s="19">
        <f t="shared" si="46"/>
        <v>13738.1947089</v>
      </c>
      <c r="N273" s="13"/>
      <c r="O273" s="23">
        <f>'[2]Sept 28 - 21'!K64</f>
        <v>305.28999999999996</v>
      </c>
      <c r="P273" s="20">
        <f t="shared" si="47"/>
        <v>0</v>
      </c>
      <c r="Q273" s="20">
        <f t="shared" si="48"/>
        <v>0</v>
      </c>
      <c r="R273" s="21" t="s">
        <v>16</v>
      </c>
      <c r="S273" s="22" t="e">
        <f t="shared" si="49"/>
        <v>#REF!</v>
      </c>
    </row>
    <row r="274" spans="1:19" x14ac:dyDescent="0.3">
      <c r="A274" s="493">
        <v>44103</v>
      </c>
      <c r="B274" s="311">
        <f t="shared" si="41"/>
        <v>304</v>
      </c>
      <c r="C274" s="14">
        <f t="shared" si="43"/>
        <v>41.42</v>
      </c>
      <c r="D274" s="13">
        <v>0</v>
      </c>
      <c r="E274" s="15">
        <v>0</v>
      </c>
      <c r="F274" s="16">
        <f t="shared" si="42"/>
        <v>12591.68</v>
      </c>
      <c r="G274" s="17">
        <f t="shared" si="45"/>
        <v>0</v>
      </c>
      <c r="H274" s="14">
        <f t="shared" si="44"/>
        <v>0</v>
      </c>
      <c r="I274" s="23" t="e">
        <f>'[1]Sept 29 - 21'!B66</f>
        <v>#REF!</v>
      </c>
      <c r="J274" s="14">
        <f>'[2]Sept 29 - 21'!B67</f>
        <v>1343.7918943999998</v>
      </c>
      <c r="K274" s="17">
        <v>0</v>
      </c>
      <c r="L274" s="18">
        <v>0</v>
      </c>
      <c r="M274" s="19">
        <f t="shared" si="46"/>
        <v>13935.4718944</v>
      </c>
      <c r="N274" s="13"/>
      <c r="O274" s="23">
        <f>'[2]Sept 29 - 21'!K64</f>
        <v>304.65999999999997</v>
      </c>
      <c r="P274" s="20">
        <f t="shared" si="47"/>
        <v>0</v>
      </c>
      <c r="Q274" s="20">
        <f t="shared" si="48"/>
        <v>0</v>
      </c>
      <c r="R274" s="21" t="s">
        <v>16</v>
      </c>
      <c r="S274" s="22" t="e">
        <f t="shared" si="49"/>
        <v>#REF!</v>
      </c>
    </row>
    <row r="275" spans="1:19" ht="15" thickBot="1" x14ac:dyDescent="0.35">
      <c r="A275" s="494">
        <v>44104</v>
      </c>
      <c r="B275" s="312">
        <f t="shared" si="41"/>
        <v>304</v>
      </c>
      <c r="C275" s="313">
        <f t="shared" si="43"/>
        <v>41.42</v>
      </c>
      <c r="D275" s="314">
        <v>0</v>
      </c>
      <c r="E275" s="315">
        <v>0</v>
      </c>
      <c r="F275" s="316">
        <f t="shared" si="42"/>
        <v>12591.68</v>
      </c>
      <c r="G275" s="317">
        <f t="shared" si="45"/>
        <v>0</v>
      </c>
      <c r="H275" s="313">
        <f t="shared" si="44"/>
        <v>0</v>
      </c>
      <c r="I275" s="323" t="e">
        <f>'[1]Sept 30 - 21'!B66</f>
        <v>#REF!</v>
      </c>
      <c r="J275" s="313">
        <f>'[2]Sept 30 - 21'!B67</f>
        <v>1223.1806024999998</v>
      </c>
      <c r="K275" s="317">
        <v>0</v>
      </c>
      <c r="L275" s="318">
        <v>0</v>
      </c>
      <c r="M275" s="319">
        <f t="shared" si="46"/>
        <v>13814.860602500001</v>
      </c>
      <c r="N275" s="314"/>
      <c r="O275" s="323">
        <f>'[2]Sept 30 - 21'!K64</f>
        <v>304.65999999999997</v>
      </c>
      <c r="P275" s="320">
        <f t="shared" si="47"/>
        <v>0</v>
      </c>
      <c r="Q275" s="320">
        <f t="shared" si="48"/>
        <v>0</v>
      </c>
      <c r="R275" s="321" t="s">
        <v>16</v>
      </c>
      <c r="S275" s="322" t="e">
        <f t="shared" si="49"/>
        <v>#REF!</v>
      </c>
    </row>
    <row r="276" spans="1:19" x14ac:dyDescent="0.3">
      <c r="A276" s="493">
        <v>44105</v>
      </c>
      <c r="B276" s="311">
        <f>'[1]scheduling volumes &amp; prices'!AC29</f>
        <v>295</v>
      </c>
      <c r="C276" s="14">
        <f t="shared" si="43"/>
        <v>41.42</v>
      </c>
      <c r="D276" s="13">
        <v>0</v>
      </c>
      <c r="E276" s="15">
        <v>0</v>
      </c>
      <c r="F276" s="16">
        <f t="shared" si="42"/>
        <v>12218.9</v>
      </c>
      <c r="G276" s="17">
        <f t="shared" si="45"/>
        <v>0</v>
      </c>
      <c r="H276" s="14">
        <f t="shared" si="44"/>
        <v>0</v>
      </c>
      <c r="I276" s="23" t="e">
        <f>'[1]Oct 1 - 21'!B66</f>
        <v>#REF!</v>
      </c>
      <c r="J276" s="14">
        <f>'[2]Oct 1 - 21'!B67</f>
        <v>1674.6511676000002</v>
      </c>
      <c r="K276" s="17">
        <v>0</v>
      </c>
      <c r="L276" s="18">
        <v>0</v>
      </c>
      <c r="M276" s="19">
        <f t="shared" si="46"/>
        <v>13893.551167600001</v>
      </c>
      <c r="N276" s="13"/>
      <c r="O276" s="23">
        <f>'[2]Oct 1 - 21'!K64</f>
        <v>314.54000000000002</v>
      </c>
      <c r="P276" s="20">
        <f t="shared" si="47"/>
        <v>0</v>
      </c>
      <c r="Q276" s="20">
        <f t="shared" si="48"/>
        <v>0</v>
      </c>
      <c r="R276" s="21" t="s">
        <v>16</v>
      </c>
      <c r="S276" s="22" t="e">
        <f t="shared" si="49"/>
        <v>#REF!</v>
      </c>
    </row>
    <row r="277" spans="1:19" x14ac:dyDescent="0.3">
      <c r="A277" s="493">
        <v>44106</v>
      </c>
      <c r="B277" s="311">
        <f>B$276</f>
        <v>295</v>
      </c>
      <c r="C277" s="14">
        <f t="shared" si="43"/>
        <v>41.42</v>
      </c>
      <c r="D277" s="13">
        <v>0</v>
      </c>
      <c r="E277" s="15">
        <v>0</v>
      </c>
      <c r="F277" s="16">
        <f t="shared" si="42"/>
        <v>12218.9</v>
      </c>
      <c r="G277" s="17">
        <f t="shared" si="45"/>
        <v>0</v>
      </c>
      <c r="H277" s="14">
        <f t="shared" si="44"/>
        <v>0</v>
      </c>
      <c r="I277" s="23" t="e">
        <f>'[1]Oct 2 - 21'!B66</f>
        <v>#REF!</v>
      </c>
      <c r="J277" s="14">
        <f>'[2]Oct 2 - 21'!B67</f>
        <v>1979.2526229</v>
      </c>
      <c r="K277" s="17">
        <v>0</v>
      </c>
      <c r="L277" s="18">
        <v>0</v>
      </c>
      <c r="M277" s="19">
        <f t="shared" si="46"/>
        <v>14198.152622899999</v>
      </c>
      <c r="N277" s="13"/>
      <c r="O277" s="23">
        <f>'[2]Oct 2 - 21'!K64</f>
        <v>332.90000000000009</v>
      </c>
      <c r="P277" s="20">
        <f t="shared" si="47"/>
        <v>0</v>
      </c>
      <c r="Q277" s="20">
        <f t="shared" si="48"/>
        <v>0</v>
      </c>
      <c r="R277" s="21" t="s">
        <v>16</v>
      </c>
      <c r="S277" s="22" t="e">
        <f t="shared" si="49"/>
        <v>#REF!</v>
      </c>
    </row>
    <row r="278" spans="1:19" x14ac:dyDescent="0.3">
      <c r="A278" s="493">
        <v>44107</v>
      </c>
      <c r="B278" s="311">
        <f t="shared" ref="B278:B306" si="50">B$276</f>
        <v>295</v>
      </c>
      <c r="C278" s="14">
        <f t="shared" si="43"/>
        <v>41.42</v>
      </c>
      <c r="D278" s="13">
        <v>0</v>
      </c>
      <c r="E278" s="15">
        <v>0</v>
      </c>
      <c r="F278" s="16">
        <f t="shared" si="42"/>
        <v>12218.9</v>
      </c>
      <c r="G278" s="17">
        <f t="shared" si="45"/>
        <v>0</v>
      </c>
      <c r="H278" s="14">
        <f t="shared" si="44"/>
        <v>0</v>
      </c>
      <c r="I278" s="23" t="e">
        <f>'[1]Oct 3 - 21'!B66</f>
        <v>#REF!</v>
      </c>
      <c r="J278" s="14">
        <f>'[2]Oct 3 - 21'!B67</f>
        <v>1448.9062257</v>
      </c>
      <c r="K278" s="17">
        <v>0</v>
      </c>
      <c r="L278" s="18">
        <v>0</v>
      </c>
      <c r="M278" s="19">
        <f t="shared" si="46"/>
        <v>13667.8062257</v>
      </c>
      <c r="N278" s="13"/>
      <c r="O278" s="23">
        <f>'[2]Oct 3 - 21'!K64</f>
        <v>314.63000000000005</v>
      </c>
      <c r="P278" s="20">
        <f t="shared" si="47"/>
        <v>0</v>
      </c>
      <c r="Q278" s="20">
        <f t="shared" si="48"/>
        <v>0</v>
      </c>
      <c r="R278" s="21" t="s">
        <v>16</v>
      </c>
      <c r="S278" s="22" t="e">
        <f t="shared" si="49"/>
        <v>#REF!</v>
      </c>
    </row>
    <row r="279" spans="1:19" x14ac:dyDescent="0.3">
      <c r="A279" s="493">
        <v>44108</v>
      </c>
      <c r="B279" s="311">
        <f t="shared" si="50"/>
        <v>295</v>
      </c>
      <c r="C279" s="14">
        <f t="shared" si="43"/>
        <v>41.42</v>
      </c>
      <c r="D279" s="13">
        <v>0</v>
      </c>
      <c r="E279" s="15">
        <v>0</v>
      </c>
      <c r="F279" s="16">
        <f t="shared" si="42"/>
        <v>12218.9</v>
      </c>
      <c r="G279" s="17">
        <f t="shared" si="45"/>
        <v>0</v>
      </c>
      <c r="H279" s="14">
        <f t="shared" si="44"/>
        <v>0</v>
      </c>
      <c r="I279" s="23" t="e">
        <f>'[1]Oct 4 - 21'!B66</f>
        <v>#REF!</v>
      </c>
      <c r="J279" s="14">
        <f>'[2]Oct 4 - 21'!B67</f>
        <v>1878.1023100999998</v>
      </c>
      <c r="K279" s="17">
        <v>0</v>
      </c>
      <c r="L279" s="18">
        <v>0</v>
      </c>
      <c r="M279" s="19">
        <f t="shared" si="46"/>
        <v>14097.002310099999</v>
      </c>
      <c r="N279" s="13"/>
      <c r="O279" s="23">
        <f>'[2]Oct 4 - 21'!K64</f>
        <v>306.25999999999993</v>
      </c>
      <c r="P279" s="20">
        <f t="shared" si="47"/>
        <v>0</v>
      </c>
      <c r="Q279" s="20">
        <f t="shared" si="48"/>
        <v>0</v>
      </c>
      <c r="R279" s="21" t="s">
        <v>16</v>
      </c>
      <c r="S279" s="22" t="e">
        <f t="shared" si="49"/>
        <v>#REF!</v>
      </c>
    </row>
    <row r="280" spans="1:19" x14ac:dyDescent="0.3">
      <c r="A280" s="493">
        <v>44109</v>
      </c>
      <c r="B280" s="311">
        <f t="shared" si="50"/>
        <v>295</v>
      </c>
      <c r="C280" s="14">
        <f t="shared" si="43"/>
        <v>41.42</v>
      </c>
      <c r="D280" s="13">
        <v>0</v>
      </c>
      <c r="E280" s="15">
        <v>0</v>
      </c>
      <c r="F280" s="16">
        <f t="shared" si="42"/>
        <v>12218.9</v>
      </c>
      <c r="G280" s="17">
        <f t="shared" si="45"/>
        <v>0</v>
      </c>
      <c r="H280" s="14">
        <f t="shared" si="44"/>
        <v>0</v>
      </c>
      <c r="I280" s="23" t="e">
        <f>'[1]Oct 5 - 21'!B66</f>
        <v>#REF!</v>
      </c>
      <c r="J280" s="14">
        <f>'[2]Oct 5 - 21'!B67</f>
        <v>1701.7721527000001</v>
      </c>
      <c r="K280" s="17">
        <v>0</v>
      </c>
      <c r="L280" s="18">
        <v>0</v>
      </c>
      <c r="M280" s="19">
        <f t="shared" si="46"/>
        <v>13920.672152699999</v>
      </c>
      <c r="N280" s="13"/>
      <c r="O280" s="23">
        <f>'[2]Oct 5 - 21'!K64</f>
        <v>304.39</v>
      </c>
      <c r="P280" s="20">
        <f t="shared" si="47"/>
        <v>0</v>
      </c>
      <c r="Q280" s="20">
        <f t="shared" si="48"/>
        <v>0</v>
      </c>
      <c r="R280" s="21" t="s">
        <v>16</v>
      </c>
      <c r="S280" s="22" t="e">
        <f t="shared" si="49"/>
        <v>#REF!</v>
      </c>
    </row>
    <row r="281" spans="1:19" x14ac:dyDescent="0.3">
      <c r="A281" s="493">
        <v>44110</v>
      </c>
      <c r="B281" s="311">
        <f t="shared" si="50"/>
        <v>295</v>
      </c>
      <c r="C281" s="14">
        <f t="shared" si="43"/>
        <v>41.42</v>
      </c>
      <c r="D281" s="13">
        <v>0</v>
      </c>
      <c r="E281" s="15">
        <v>0</v>
      </c>
      <c r="F281" s="16">
        <f t="shared" si="42"/>
        <v>12218.9</v>
      </c>
      <c r="G281" s="17">
        <f t="shared" si="45"/>
        <v>0</v>
      </c>
      <c r="H281" s="14">
        <f t="shared" si="44"/>
        <v>0</v>
      </c>
      <c r="I281" s="23" t="e">
        <f>'[1]Oct 6 - 21'!B66</f>
        <v>#REF!</v>
      </c>
      <c r="J281" s="14">
        <f>'[2]Oct 6 - 21'!B67</f>
        <v>1703.0553407999998</v>
      </c>
      <c r="K281" s="17">
        <v>0</v>
      </c>
      <c r="L281" s="18">
        <v>0</v>
      </c>
      <c r="M281" s="19">
        <f t="shared" si="46"/>
        <v>13921.955340799999</v>
      </c>
      <c r="N281" s="13"/>
      <c r="O281" s="23">
        <f>'[2]Oct 6 - 21'!K64</f>
        <v>307.95999999999998</v>
      </c>
      <c r="P281" s="20">
        <f t="shared" si="47"/>
        <v>0</v>
      </c>
      <c r="Q281" s="20">
        <f t="shared" si="48"/>
        <v>0</v>
      </c>
      <c r="R281" s="21" t="s">
        <v>16</v>
      </c>
      <c r="S281" s="22" t="e">
        <f t="shared" si="49"/>
        <v>#REF!</v>
      </c>
    </row>
    <row r="282" spans="1:19" x14ac:dyDescent="0.3">
      <c r="A282" s="493">
        <v>44111</v>
      </c>
      <c r="B282" s="311">
        <f t="shared" si="50"/>
        <v>295</v>
      </c>
      <c r="C282" s="14">
        <f t="shared" si="43"/>
        <v>41.42</v>
      </c>
      <c r="D282" s="13">
        <v>0</v>
      </c>
      <c r="E282" s="15">
        <v>0</v>
      </c>
      <c r="F282" s="16">
        <f t="shared" si="42"/>
        <v>12218.9</v>
      </c>
      <c r="G282" s="17">
        <f t="shared" si="45"/>
        <v>0</v>
      </c>
      <c r="H282" s="14">
        <f t="shared" si="44"/>
        <v>0</v>
      </c>
      <c r="I282" s="23" t="e">
        <f>'[1]Oct 7 - 21'!B66</f>
        <v>#REF!</v>
      </c>
      <c r="J282" s="14">
        <f>'[2]Oct 7 - 21'!B67</f>
        <v>1781.7190394999998</v>
      </c>
      <c r="K282" s="17">
        <v>0</v>
      </c>
      <c r="L282" s="18">
        <v>0</v>
      </c>
      <c r="M282" s="19">
        <f t="shared" si="46"/>
        <v>14000.619039499999</v>
      </c>
      <c r="N282" s="13"/>
      <c r="O282" s="23">
        <f>'[2]Oct 7 - 21'!K64</f>
        <v>307.95999999999998</v>
      </c>
      <c r="P282" s="20">
        <f t="shared" si="47"/>
        <v>0</v>
      </c>
      <c r="Q282" s="20">
        <f t="shared" si="48"/>
        <v>0</v>
      </c>
      <c r="R282" s="21" t="s">
        <v>16</v>
      </c>
      <c r="S282" s="22" t="e">
        <f t="shared" si="49"/>
        <v>#REF!</v>
      </c>
    </row>
    <row r="283" spans="1:19" x14ac:dyDescent="0.3">
      <c r="A283" s="493">
        <v>44112</v>
      </c>
      <c r="B283" s="311">
        <f t="shared" si="50"/>
        <v>295</v>
      </c>
      <c r="C283" s="14">
        <f t="shared" si="43"/>
        <v>41.42</v>
      </c>
      <c r="D283" s="13">
        <v>0</v>
      </c>
      <c r="E283" s="15">
        <v>0</v>
      </c>
      <c r="F283" s="16">
        <f t="shared" si="42"/>
        <v>12218.9</v>
      </c>
      <c r="G283" s="17">
        <f t="shared" si="45"/>
        <v>0</v>
      </c>
      <c r="H283" s="14">
        <f t="shared" si="44"/>
        <v>0</v>
      </c>
      <c r="I283" s="23" t="e">
        <f>'[1]Oct 8 - 21'!B66</f>
        <v>#REF!</v>
      </c>
      <c r="J283" s="14">
        <f>'[2]Oct 8 - 21'!B67</f>
        <v>1804.9300293000003</v>
      </c>
      <c r="K283" s="17">
        <v>0</v>
      </c>
      <c r="L283" s="18">
        <v>0</v>
      </c>
      <c r="M283" s="19">
        <f t="shared" si="46"/>
        <v>14023.830029299999</v>
      </c>
      <c r="N283" s="13"/>
      <c r="O283" s="23">
        <f>'[2]Oct 8 - 21'!K64</f>
        <v>314.54000000000002</v>
      </c>
      <c r="P283" s="20">
        <f t="shared" si="47"/>
        <v>0</v>
      </c>
      <c r="Q283" s="20">
        <f t="shared" si="48"/>
        <v>0</v>
      </c>
      <c r="R283" s="21" t="s">
        <v>16</v>
      </c>
      <c r="S283" s="22" t="e">
        <f t="shared" si="49"/>
        <v>#REF!</v>
      </c>
    </row>
    <row r="284" spans="1:19" x14ac:dyDescent="0.3">
      <c r="A284" s="493">
        <v>44113</v>
      </c>
      <c r="B284" s="311">
        <f t="shared" si="50"/>
        <v>295</v>
      </c>
      <c r="C284" s="14">
        <f t="shared" si="43"/>
        <v>41.42</v>
      </c>
      <c r="D284" s="13">
        <v>0</v>
      </c>
      <c r="E284" s="15">
        <v>0</v>
      </c>
      <c r="F284" s="16">
        <f t="shared" si="42"/>
        <v>12218.9</v>
      </c>
      <c r="G284" s="17">
        <f t="shared" si="45"/>
        <v>0</v>
      </c>
      <c r="H284" s="14">
        <f t="shared" si="44"/>
        <v>0</v>
      </c>
      <c r="I284" s="23" t="e">
        <f>'[1]Oct 9 - 21'!B66</f>
        <v>#REF!</v>
      </c>
      <c r="J284" s="14">
        <f>'[2]Oct 9 - 21'!B67</f>
        <v>820.05721680000011</v>
      </c>
      <c r="K284" s="17">
        <v>0</v>
      </c>
      <c r="L284" s="18">
        <v>0</v>
      </c>
      <c r="M284" s="19">
        <f t="shared" si="46"/>
        <v>13038.9572168</v>
      </c>
      <c r="N284" s="13"/>
      <c r="O284" s="23">
        <f>'[2]Oct 9 - 21'!K64</f>
        <v>332.90000000000009</v>
      </c>
      <c r="P284" s="20">
        <f t="shared" si="47"/>
        <v>0</v>
      </c>
      <c r="Q284" s="20">
        <f t="shared" si="48"/>
        <v>0</v>
      </c>
      <c r="R284" s="21" t="s">
        <v>16</v>
      </c>
      <c r="S284" s="22" t="e">
        <f t="shared" si="49"/>
        <v>#REF!</v>
      </c>
    </row>
    <row r="285" spans="1:19" x14ac:dyDescent="0.3">
      <c r="A285" s="493">
        <v>44114</v>
      </c>
      <c r="B285" s="311">
        <f t="shared" si="50"/>
        <v>295</v>
      </c>
      <c r="C285" s="14">
        <f t="shared" si="43"/>
        <v>41.42</v>
      </c>
      <c r="D285" s="13">
        <v>0</v>
      </c>
      <c r="E285" s="15">
        <v>0</v>
      </c>
      <c r="F285" s="16">
        <f t="shared" si="42"/>
        <v>12218.9</v>
      </c>
      <c r="G285" s="17">
        <f t="shared" si="45"/>
        <v>0</v>
      </c>
      <c r="H285" s="14">
        <f t="shared" si="44"/>
        <v>0</v>
      </c>
      <c r="I285" s="23" t="e">
        <f>'[1]Oct 10 - 21'!B66</f>
        <v>#REF!</v>
      </c>
      <c r="J285" s="14">
        <f>'[2]Oct 10 - 21'!B67</f>
        <v>537.03539789999991</v>
      </c>
      <c r="K285" s="17">
        <v>0</v>
      </c>
      <c r="L285" s="18">
        <v>0</v>
      </c>
      <c r="M285" s="19">
        <f t="shared" si="46"/>
        <v>12755.935397899999</v>
      </c>
      <c r="N285" s="13"/>
      <c r="O285" s="23">
        <f>'[2]Oct 10 - 21'!K64</f>
        <v>314.63000000000005</v>
      </c>
      <c r="P285" s="20">
        <f t="shared" si="47"/>
        <v>0</v>
      </c>
      <c r="Q285" s="20">
        <f t="shared" si="48"/>
        <v>0</v>
      </c>
      <c r="R285" s="21" t="s">
        <v>16</v>
      </c>
      <c r="S285" s="22" t="e">
        <f t="shared" si="49"/>
        <v>#REF!</v>
      </c>
    </row>
    <row r="286" spans="1:19" x14ac:dyDescent="0.3">
      <c r="A286" s="493">
        <v>44115</v>
      </c>
      <c r="B286" s="311">
        <f t="shared" si="50"/>
        <v>295</v>
      </c>
      <c r="C286" s="14">
        <f t="shared" si="43"/>
        <v>41.42</v>
      </c>
      <c r="D286" s="13">
        <v>0</v>
      </c>
      <c r="E286" s="15">
        <v>0</v>
      </c>
      <c r="F286" s="16">
        <f t="shared" si="42"/>
        <v>12218.9</v>
      </c>
      <c r="G286" s="17">
        <f t="shared" si="45"/>
        <v>0</v>
      </c>
      <c r="H286" s="14">
        <f t="shared" si="44"/>
        <v>0</v>
      </c>
      <c r="I286" s="23" t="e">
        <f>'[1]Oct 11 - 21'!B66</f>
        <v>#REF!</v>
      </c>
      <c r="J286" s="14">
        <f>'[2]Oct 11 - 21'!B67</f>
        <v>723.42529990000003</v>
      </c>
      <c r="K286" s="17">
        <v>0</v>
      </c>
      <c r="L286" s="18">
        <v>0</v>
      </c>
      <c r="M286" s="19">
        <f t="shared" si="46"/>
        <v>12942.3252999</v>
      </c>
      <c r="N286" s="13"/>
      <c r="O286" s="23">
        <f>'[2]Oct 11 - 21'!K64</f>
        <v>306.25999999999993</v>
      </c>
      <c r="P286" s="20">
        <f t="shared" si="47"/>
        <v>0</v>
      </c>
      <c r="Q286" s="20">
        <f t="shared" si="48"/>
        <v>0</v>
      </c>
      <c r="R286" s="21" t="s">
        <v>16</v>
      </c>
      <c r="S286" s="22" t="e">
        <f t="shared" si="49"/>
        <v>#REF!</v>
      </c>
    </row>
    <row r="287" spans="1:19" x14ac:dyDescent="0.3">
      <c r="A287" s="493">
        <v>44116</v>
      </c>
      <c r="B287" s="311">
        <f t="shared" si="50"/>
        <v>295</v>
      </c>
      <c r="C287" s="14">
        <f t="shared" si="43"/>
        <v>41.42</v>
      </c>
      <c r="D287" s="13">
        <v>0</v>
      </c>
      <c r="E287" s="15">
        <v>0</v>
      </c>
      <c r="F287" s="16">
        <f t="shared" si="42"/>
        <v>12218.9</v>
      </c>
      <c r="G287" s="17">
        <f t="shared" si="45"/>
        <v>0</v>
      </c>
      <c r="H287" s="14">
        <f t="shared" si="44"/>
        <v>0</v>
      </c>
      <c r="I287" s="502" t="e">
        <f>'[1]Oct 12 - 21'!B66</f>
        <v>#REF!</v>
      </c>
      <c r="J287" s="500">
        <f>'[2]Oct 12 - 21'!B67</f>
        <v>718.18999880000001</v>
      </c>
      <c r="K287" s="17">
        <v>0</v>
      </c>
      <c r="L287" s="18">
        <v>0</v>
      </c>
      <c r="M287" s="19">
        <f t="shared" si="46"/>
        <v>12937.0899988</v>
      </c>
      <c r="N287" s="13"/>
      <c r="O287" s="503">
        <f>'[2]Oct 12 - 21'!K64</f>
        <v>304.39</v>
      </c>
      <c r="P287" s="20">
        <f t="shared" si="47"/>
        <v>0</v>
      </c>
      <c r="Q287" s="20">
        <f t="shared" si="48"/>
        <v>0</v>
      </c>
      <c r="R287" s="21" t="s">
        <v>16</v>
      </c>
      <c r="S287" s="22" t="e">
        <f t="shared" si="49"/>
        <v>#REF!</v>
      </c>
    </row>
    <row r="288" spans="1:19" x14ac:dyDescent="0.3">
      <c r="A288" s="493">
        <v>44117</v>
      </c>
      <c r="B288" s="311">
        <f t="shared" si="50"/>
        <v>295</v>
      </c>
      <c r="C288" s="14">
        <f t="shared" si="43"/>
        <v>41.42</v>
      </c>
      <c r="D288" s="13">
        <v>0</v>
      </c>
      <c r="E288" s="15">
        <v>0</v>
      </c>
      <c r="F288" s="16">
        <f t="shared" si="42"/>
        <v>12218.9</v>
      </c>
      <c r="G288" s="17">
        <f t="shared" si="45"/>
        <v>0</v>
      </c>
      <c r="H288" s="14">
        <f t="shared" si="44"/>
        <v>0</v>
      </c>
      <c r="I288" s="503" t="e">
        <f>'[1]Oct 13 - 21'!B66</f>
        <v>#REF!</v>
      </c>
      <c r="J288" s="501">
        <f>'[2]Oct 13 - 21'!B67</f>
        <v>3088.9752883000001</v>
      </c>
      <c r="K288" s="17">
        <v>0</v>
      </c>
      <c r="L288" s="18">
        <v>0</v>
      </c>
      <c r="M288" s="19">
        <f t="shared" si="46"/>
        <v>15307.8752883</v>
      </c>
      <c r="N288" s="13"/>
      <c r="O288" s="503">
        <f>'[2]Oct 13 - 21'!K64</f>
        <v>366.17999999999995</v>
      </c>
      <c r="P288" s="20">
        <f t="shared" si="47"/>
        <v>0</v>
      </c>
      <c r="Q288" s="20">
        <f t="shared" si="48"/>
        <v>0</v>
      </c>
      <c r="R288" s="21" t="s">
        <v>16</v>
      </c>
      <c r="S288" s="22" t="e">
        <f t="shared" si="49"/>
        <v>#REF!</v>
      </c>
    </row>
    <row r="289" spans="1:19" x14ac:dyDescent="0.3">
      <c r="A289" s="493">
        <v>44118</v>
      </c>
      <c r="B289" s="311">
        <f t="shared" si="50"/>
        <v>295</v>
      </c>
      <c r="C289" s="14">
        <f t="shared" si="43"/>
        <v>41.42</v>
      </c>
      <c r="D289" s="13">
        <v>0</v>
      </c>
      <c r="E289" s="15">
        <v>0</v>
      </c>
      <c r="F289" s="16">
        <f t="shared" si="42"/>
        <v>12218.9</v>
      </c>
      <c r="G289" s="17">
        <f t="shared" si="45"/>
        <v>0</v>
      </c>
      <c r="H289" s="14">
        <f t="shared" si="44"/>
        <v>0</v>
      </c>
      <c r="I289" s="503" t="e">
        <f>'[1]Oct 14 - 21'!B66</f>
        <v>#REF!</v>
      </c>
      <c r="J289" s="500">
        <f>'[2]Oct 14 - 21'!B67</f>
        <v>3035.2808584000004</v>
      </c>
      <c r="K289" s="17">
        <v>0</v>
      </c>
      <c r="L289" s="18">
        <v>0</v>
      </c>
      <c r="M289" s="19">
        <f t="shared" si="46"/>
        <v>15254.180858399999</v>
      </c>
      <c r="N289" s="13"/>
      <c r="O289" s="503">
        <f>'[2]Oct 14 - 21'!K64</f>
        <v>359.18000000000006</v>
      </c>
      <c r="P289" s="20">
        <f t="shared" si="47"/>
        <v>0</v>
      </c>
      <c r="Q289" s="20">
        <f t="shared" si="48"/>
        <v>0</v>
      </c>
      <c r="R289" s="21" t="s">
        <v>16</v>
      </c>
      <c r="S289" s="22" t="e">
        <f t="shared" si="49"/>
        <v>#REF!</v>
      </c>
    </row>
    <row r="290" spans="1:19" x14ac:dyDescent="0.3">
      <c r="A290" s="493">
        <v>44119</v>
      </c>
      <c r="B290" s="311">
        <f t="shared" si="50"/>
        <v>295</v>
      </c>
      <c r="C290" s="14">
        <f t="shared" si="43"/>
        <v>41.42</v>
      </c>
      <c r="D290" s="13">
        <v>0</v>
      </c>
      <c r="E290" s="15">
        <v>0</v>
      </c>
      <c r="F290" s="16">
        <f t="shared" si="42"/>
        <v>12218.9</v>
      </c>
      <c r="G290" s="17">
        <f t="shared" si="45"/>
        <v>0</v>
      </c>
      <c r="H290" s="14">
        <f t="shared" si="44"/>
        <v>0</v>
      </c>
      <c r="I290" s="23" t="e">
        <f>'[1]Oct 15 - 21'!B66</f>
        <v>#REF!</v>
      </c>
      <c r="J290" s="20">
        <f>'[2]Oct 15 - 21'!B67</f>
        <v>3385.0319153999999</v>
      </c>
      <c r="K290" s="17">
        <v>0</v>
      </c>
      <c r="L290" s="18">
        <v>0</v>
      </c>
      <c r="M290" s="19">
        <f t="shared" si="46"/>
        <v>15603.9319154</v>
      </c>
      <c r="N290" s="13"/>
      <c r="O290" s="23">
        <f>'[2]Oct 15 - 21'!K64</f>
        <v>364</v>
      </c>
      <c r="P290" s="20">
        <f t="shared" si="47"/>
        <v>0</v>
      </c>
      <c r="Q290" s="20">
        <f t="shared" si="48"/>
        <v>0</v>
      </c>
      <c r="R290" s="21" t="s">
        <v>16</v>
      </c>
      <c r="S290" s="22" t="e">
        <f t="shared" si="49"/>
        <v>#REF!</v>
      </c>
    </row>
    <row r="291" spans="1:19" x14ac:dyDescent="0.3">
      <c r="A291" s="493">
        <v>44120</v>
      </c>
      <c r="B291" s="311">
        <f t="shared" si="50"/>
        <v>295</v>
      </c>
      <c r="C291" s="14">
        <f t="shared" si="43"/>
        <v>41.42</v>
      </c>
      <c r="D291" s="13">
        <v>0</v>
      </c>
      <c r="E291" s="15">
        <v>0</v>
      </c>
      <c r="F291" s="16">
        <f t="shared" si="42"/>
        <v>12218.9</v>
      </c>
      <c r="G291" s="17">
        <f t="shared" si="45"/>
        <v>0</v>
      </c>
      <c r="H291" s="14">
        <f t="shared" si="44"/>
        <v>0</v>
      </c>
      <c r="I291" s="23" t="e">
        <f>'[1]Oct 16 - 21'!B66</f>
        <v>#REF!</v>
      </c>
      <c r="J291" s="20">
        <f>'[2]Oct 16 - 21'!B67</f>
        <v>3908.7727180000006</v>
      </c>
      <c r="K291" s="17">
        <v>0</v>
      </c>
      <c r="L291" s="18">
        <v>0</v>
      </c>
      <c r="M291" s="19">
        <f t="shared" si="46"/>
        <v>16127.672718</v>
      </c>
      <c r="N291" s="13"/>
      <c r="O291" s="23">
        <f>'[2]Oct 16 - 21'!K64</f>
        <v>381.81000000000006</v>
      </c>
      <c r="P291" s="20">
        <f t="shared" si="47"/>
        <v>0</v>
      </c>
      <c r="Q291" s="20">
        <f t="shared" si="48"/>
        <v>0</v>
      </c>
      <c r="R291" s="21" t="s">
        <v>16</v>
      </c>
      <c r="S291" s="22" t="e">
        <f t="shared" si="49"/>
        <v>#REF!</v>
      </c>
    </row>
    <row r="292" spans="1:19" x14ac:dyDescent="0.3">
      <c r="A292" s="493">
        <v>44121</v>
      </c>
      <c r="B292" s="311">
        <f t="shared" si="50"/>
        <v>295</v>
      </c>
      <c r="C292" s="14">
        <f t="shared" si="43"/>
        <v>41.42</v>
      </c>
      <c r="D292" s="13">
        <v>0</v>
      </c>
      <c r="E292" s="15">
        <v>0</v>
      </c>
      <c r="F292" s="16">
        <f t="shared" si="42"/>
        <v>12218.9</v>
      </c>
      <c r="G292" s="17">
        <f t="shared" si="45"/>
        <v>0</v>
      </c>
      <c r="H292" s="14">
        <f t="shared" si="44"/>
        <v>0</v>
      </c>
      <c r="I292" s="23" t="e">
        <f>'[1]Oct 17 - 21'!B66</f>
        <v>#REF!</v>
      </c>
      <c r="J292" s="20">
        <f>'[2]Oct 17 - 21'!B67</f>
        <v>2401.0744532999997</v>
      </c>
      <c r="K292" s="17">
        <v>0</v>
      </c>
      <c r="L292" s="18">
        <v>0</v>
      </c>
      <c r="M292" s="19">
        <f t="shared" si="46"/>
        <v>14619.974453299999</v>
      </c>
      <c r="N292" s="13"/>
      <c r="O292" s="23">
        <f>'[2]Oct 17 - 21'!K64</f>
        <v>352.17999999999995</v>
      </c>
      <c r="P292" s="20">
        <f t="shared" si="47"/>
        <v>0</v>
      </c>
      <c r="Q292" s="20">
        <f t="shared" si="48"/>
        <v>0</v>
      </c>
      <c r="R292" s="21" t="s">
        <v>16</v>
      </c>
      <c r="S292" s="22" t="e">
        <f t="shared" si="49"/>
        <v>#REF!</v>
      </c>
    </row>
    <row r="293" spans="1:19" x14ac:dyDescent="0.3">
      <c r="A293" s="493">
        <v>44122</v>
      </c>
      <c r="B293" s="311">
        <f t="shared" si="50"/>
        <v>295</v>
      </c>
      <c r="C293" s="14">
        <f t="shared" si="43"/>
        <v>41.42</v>
      </c>
      <c r="D293" s="13">
        <v>0</v>
      </c>
      <c r="E293" s="15">
        <v>0</v>
      </c>
      <c r="F293" s="16">
        <f t="shared" si="42"/>
        <v>12218.9</v>
      </c>
      <c r="G293" s="17">
        <f t="shared" si="45"/>
        <v>0</v>
      </c>
      <c r="H293" s="14">
        <f t="shared" si="44"/>
        <v>0</v>
      </c>
      <c r="I293" s="23" t="e">
        <f>'[1]Oct 18 - 21'!B66</f>
        <v>#REF!</v>
      </c>
      <c r="J293" s="20">
        <f>'[2]Oct 18 - 21'!B67</f>
        <v>1302.3159799999996</v>
      </c>
      <c r="K293" s="17">
        <v>0</v>
      </c>
      <c r="L293" s="18">
        <v>0</v>
      </c>
      <c r="M293" s="19">
        <f t="shared" si="46"/>
        <v>13521.215979999999</v>
      </c>
      <c r="N293" s="13"/>
      <c r="O293" s="23">
        <f>'[2]Oct 18 - 21'!K64</f>
        <v>352.44</v>
      </c>
      <c r="P293" s="20">
        <f t="shared" si="47"/>
        <v>0</v>
      </c>
      <c r="Q293" s="20">
        <f t="shared" si="48"/>
        <v>0</v>
      </c>
      <c r="R293" s="21" t="s">
        <v>16</v>
      </c>
      <c r="S293" s="22" t="e">
        <f t="shared" si="49"/>
        <v>#REF!</v>
      </c>
    </row>
    <row r="294" spans="1:19" x14ac:dyDescent="0.3">
      <c r="A294" s="493">
        <v>44123</v>
      </c>
      <c r="B294" s="311">
        <f t="shared" si="50"/>
        <v>295</v>
      </c>
      <c r="C294" s="14">
        <f t="shared" si="43"/>
        <v>41.42</v>
      </c>
      <c r="D294" s="13">
        <v>0</v>
      </c>
      <c r="E294" s="15">
        <v>0</v>
      </c>
      <c r="F294" s="16">
        <f t="shared" si="42"/>
        <v>12218.9</v>
      </c>
      <c r="G294" s="17">
        <f t="shared" si="45"/>
        <v>0</v>
      </c>
      <c r="H294" s="14">
        <f t="shared" si="44"/>
        <v>0</v>
      </c>
      <c r="I294" s="23" t="e">
        <f>'[1]Oct 19 - 21'!B66</f>
        <v>#REF!</v>
      </c>
      <c r="J294" s="20">
        <f>'[2]Oct 19 - 21'!B67</f>
        <v>3308.1628761000002</v>
      </c>
      <c r="K294" s="17">
        <v>0</v>
      </c>
      <c r="L294" s="18">
        <v>0</v>
      </c>
      <c r="M294" s="19">
        <f t="shared" si="46"/>
        <v>15527.062876100001</v>
      </c>
      <c r="N294" s="13"/>
      <c r="O294" s="23">
        <f>'[2]Oct 19 - 21'!K64</f>
        <v>352.52999999999992</v>
      </c>
      <c r="P294" s="20">
        <f t="shared" si="47"/>
        <v>0</v>
      </c>
      <c r="Q294" s="20">
        <f t="shared" si="48"/>
        <v>0</v>
      </c>
      <c r="R294" s="21" t="s">
        <v>16</v>
      </c>
      <c r="S294" s="22" t="e">
        <f t="shared" si="49"/>
        <v>#REF!</v>
      </c>
    </row>
    <row r="295" spans="1:19" x14ac:dyDescent="0.3">
      <c r="A295" s="493">
        <v>44124</v>
      </c>
      <c r="B295" s="311">
        <f t="shared" si="50"/>
        <v>295</v>
      </c>
      <c r="C295" s="14">
        <f t="shared" si="43"/>
        <v>41.42</v>
      </c>
      <c r="D295" s="13">
        <v>0</v>
      </c>
      <c r="E295" s="15">
        <v>0</v>
      </c>
      <c r="F295" s="16">
        <f t="shared" si="42"/>
        <v>12218.9</v>
      </c>
      <c r="G295" s="17">
        <f t="shared" si="45"/>
        <v>0</v>
      </c>
      <c r="H295" s="14">
        <f t="shared" si="44"/>
        <v>0</v>
      </c>
      <c r="I295" s="23" t="e">
        <f>'[1]Oct 20 - 21'!B66</f>
        <v>#REF!</v>
      </c>
      <c r="J295" s="20">
        <f>'[2]Oct 20 - 21'!B67</f>
        <v>3166.0186851000003</v>
      </c>
      <c r="K295" s="17">
        <v>0</v>
      </c>
      <c r="L295" s="18">
        <v>0</v>
      </c>
      <c r="M295" s="19">
        <f t="shared" si="46"/>
        <v>15384.918685099999</v>
      </c>
      <c r="N295" s="13"/>
      <c r="O295" s="23">
        <f>'[2]Oct 20 - 21'!K64</f>
        <v>347.18000000000012</v>
      </c>
      <c r="P295" s="20">
        <f t="shared" si="47"/>
        <v>0</v>
      </c>
      <c r="Q295" s="20">
        <f t="shared" si="48"/>
        <v>0</v>
      </c>
      <c r="R295" s="21" t="s">
        <v>16</v>
      </c>
      <c r="S295" s="22" t="e">
        <f t="shared" si="49"/>
        <v>#REF!</v>
      </c>
    </row>
    <row r="296" spans="1:19" x14ac:dyDescent="0.3">
      <c r="A296" s="493">
        <v>44125</v>
      </c>
      <c r="B296" s="311">
        <f t="shared" si="50"/>
        <v>295</v>
      </c>
      <c r="C296" s="14">
        <f t="shared" si="43"/>
        <v>41.42</v>
      </c>
      <c r="D296" s="13">
        <v>0</v>
      </c>
      <c r="E296" s="15">
        <v>0</v>
      </c>
      <c r="F296" s="16">
        <f t="shared" si="42"/>
        <v>12218.9</v>
      </c>
      <c r="G296" s="17">
        <f t="shared" si="45"/>
        <v>0</v>
      </c>
      <c r="H296" s="14">
        <f t="shared" si="44"/>
        <v>0</v>
      </c>
      <c r="I296" s="23" t="e">
        <f>'[1]Oct 21 - 21'!B66</f>
        <v>#REF!</v>
      </c>
      <c r="J296" s="20">
        <f>'[2]Oct 21 - 21'!B67</f>
        <v>2906.8919885999999</v>
      </c>
      <c r="K296" s="17">
        <v>0</v>
      </c>
      <c r="L296" s="18">
        <v>0</v>
      </c>
      <c r="M296" s="19">
        <f t="shared" si="46"/>
        <v>15125.7919886</v>
      </c>
      <c r="N296" s="13"/>
      <c r="O296" s="23">
        <f>'[2]Oct 21 - 21'!K64</f>
        <v>344.03</v>
      </c>
      <c r="P296" s="20">
        <f t="shared" si="47"/>
        <v>0</v>
      </c>
      <c r="Q296" s="20">
        <f t="shared" si="48"/>
        <v>0</v>
      </c>
      <c r="R296" s="21" t="s">
        <v>16</v>
      </c>
      <c r="S296" s="22" t="e">
        <f t="shared" si="49"/>
        <v>#REF!</v>
      </c>
    </row>
    <row r="297" spans="1:19" x14ac:dyDescent="0.3">
      <c r="A297" s="493">
        <v>44126</v>
      </c>
      <c r="B297" s="311">
        <f t="shared" si="50"/>
        <v>295</v>
      </c>
      <c r="C297" s="14">
        <f t="shared" si="43"/>
        <v>41.42</v>
      </c>
      <c r="D297" s="13">
        <v>0</v>
      </c>
      <c r="E297" s="15">
        <v>0</v>
      </c>
      <c r="F297" s="16">
        <f t="shared" si="42"/>
        <v>12218.9</v>
      </c>
      <c r="G297" s="17">
        <f t="shared" si="45"/>
        <v>0</v>
      </c>
      <c r="H297" s="14">
        <f t="shared" si="44"/>
        <v>0</v>
      </c>
      <c r="I297" s="23" t="e">
        <f>'[1]Oct 22 - 21'!B66</f>
        <v>#REF!</v>
      </c>
      <c r="J297" s="20">
        <f>'[2]Oct 22 - 21'!B67</f>
        <v>4229.2362556999997</v>
      </c>
      <c r="K297" s="17">
        <v>0</v>
      </c>
      <c r="L297" s="18">
        <v>0</v>
      </c>
      <c r="M297" s="19">
        <f t="shared" si="46"/>
        <v>16448.136255699999</v>
      </c>
      <c r="N297" s="13"/>
      <c r="O297" s="23">
        <f>'[2]Oct 22 - 21'!K64</f>
        <v>375.89</v>
      </c>
      <c r="P297" s="20">
        <f t="shared" si="47"/>
        <v>0</v>
      </c>
      <c r="Q297" s="20">
        <f t="shared" si="48"/>
        <v>0</v>
      </c>
      <c r="R297" s="21" t="s">
        <v>16</v>
      </c>
      <c r="S297" s="22" t="e">
        <f t="shared" si="49"/>
        <v>#REF!</v>
      </c>
    </row>
    <row r="298" spans="1:19" x14ac:dyDescent="0.3">
      <c r="A298" s="493">
        <v>44127</v>
      </c>
      <c r="B298" s="311">
        <f t="shared" si="50"/>
        <v>295</v>
      </c>
      <c r="C298" s="14">
        <f t="shared" si="43"/>
        <v>41.42</v>
      </c>
      <c r="D298" s="13">
        <v>0</v>
      </c>
      <c r="E298" s="15">
        <v>0</v>
      </c>
      <c r="F298" s="16">
        <f t="shared" si="42"/>
        <v>12218.9</v>
      </c>
      <c r="G298" s="17">
        <f t="shared" si="45"/>
        <v>0</v>
      </c>
      <c r="H298" s="14">
        <f t="shared" si="44"/>
        <v>0</v>
      </c>
      <c r="I298" s="23" t="e">
        <f>'[1]Oct 23 - 21'!B66</f>
        <v>#REF!</v>
      </c>
      <c r="J298" s="20">
        <f>'[2]Oct 23 - 21'!B67</f>
        <v>4241.0776590999994</v>
      </c>
      <c r="K298" s="17">
        <v>0</v>
      </c>
      <c r="L298" s="18">
        <v>0</v>
      </c>
      <c r="M298" s="19">
        <f t="shared" si="46"/>
        <v>16459.977659099997</v>
      </c>
      <c r="N298" s="13"/>
      <c r="O298" s="23">
        <f>'[2]Oct 23 - 21'!K64</f>
        <v>398.2299999999999</v>
      </c>
      <c r="P298" s="20">
        <f t="shared" si="47"/>
        <v>0</v>
      </c>
      <c r="Q298" s="20">
        <f t="shared" si="48"/>
        <v>0</v>
      </c>
      <c r="R298" s="21" t="s">
        <v>16</v>
      </c>
      <c r="S298" s="22" t="e">
        <f t="shared" si="49"/>
        <v>#REF!</v>
      </c>
    </row>
    <row r="299" spans="1:19" x14ac:dyDescent="0.3">
      <c r="A299" s="493">
        <v>44128</v>
      </c>
      <c r="B299" s="311">
        <f t="shared" si="50"/>
        <v>295</v>
      </c>
      <c r="C299" s="14">
        <f t="shared" si="43"/>
        <v>41.42</v>
      </c>
      <c r="D299" s="13">
        <v>0</v>
      </c>
      <c r="E299" s="15">
        <v>0</v>
      </c>
      <c r="F299" s="16">
        <f t="shared" si="42"/>
        <v>12218.9</v>
      </c>
      <c r="G299" s="17">
        <f t="shared" si="45"/>
        <v>0</v>
      </c>
      <c r="H299" s="14">
        <f t="shared" si="44"/>
        <v>0</v>
      </c>
      <c r="I299" s="23" t="e">
        <f>'[1]Oct 24 - 21'!B66</f>
        <v>#REF!</v>
      </c>
      <c r="J299" s="14">
        <f>'[2]Oct 24 - 21'!B67</f>
        <v>3217.0291205999997</v>
      </c>
      <c r="K299" s="17">
        <v>0</v>
      </c>
      <c r="L299" s="18">
        <v>0</v>
      </c>
      <c r="M299" s="19">
        <f t="shared" si="46"/>
        <v>15435.9291206</v>
      </c>
      <c r="N299" s="13"/>
      <c r="O299" s="23">
        <f>'[2]Oct 24 - 21'!K64</f>
        <v>367.80999999999995</v>
      </c>
      <c r="P299" s="20">
        <f t="shared" si="47"/>
        <v>0</v>
      </c>
      <c r="Q299" s="20">
        <f t="shared" si="48"/>
        <v>0</v>
      </c>
      <c r="R299" s="21" t="s">
        <v>16</v>
      </c>
      <c r="S299" s="22" t="e">
        <f t="shared" si="49"/>
        <v>#REF!</v>
      </c>
    </row>
    <row r="300" spans="1:19" x14ac:dyDescent="0.3">
      <c r="A300" s="493">
        <v>44129</v>
      </c>
      <c r="B300" s="311">
        <f t="shared" si="50"/>
        <v>295</v>
      </c>
      <c r="C300" s="14">
        <f t="shared" si="43"/>
        <v>41.42</v>
      </c>
      <c r="D300" s="13">
        <v>0</v>
      </c>
      <c r="E300" s="15">
        <v>0</v>
      </c>
      <c r="F300" s="16">
        <f t="shared" si="42"/>
        <v>12218.9</v>
      </c>
      <c r="G300" s="17">
        <f t="shared" si="45"/>
        <v>0</v>
      </c>
      <c r="H300" s="14">
        <f t="shared" si="44"/>
        <v>0</v>
      </c>
      <c r="I300" s="23" t="e">
        <f>'[1]Oct 25 - 21'!B66</f>
        <v>#REF!</v>
      </c>
      <c r="J300" s="14">
        <f>'[2]Oct 25 - 21'!B67</f>
        <v>3646.7593313999996</v>
      </c>
      <c r="K300" s="17">
        <v>0</v>
      </c>
      <c r="L300" s="18">
        <v>0</v>
      </c>
      <c r="M300" s="19">
        <f t="shared" si="46"/>
        <v>15865.659331399998</v>
      </c>
      <c r="N300" s="13"/>
      <c r="O300" s="23">
        <f>'[2]Oct 25 - 21'!K64</f>
        <v>355.83000000000004</v>
      </c>
      <c r="P300" s="20">
        <f t="shared" si="47"/>
        <v>0</v>
      </c>
      <c r="Q300" s="20">
        <f t="shared" si="48"/>
        <v>0</v>
      </c>
      <c r="R300" s="21" t="s">
        <v>16</v>
      </c>
      <c r="S300" s="22" t="e">
        <f t="shared" si="49"/>
        <v>#REF!</v>
      </c>
    </row>
    <row r="301" spans="1:19" x14ac:dyDescent="0.3">
      <c r="A301" s="493">
        <v>44130</v>
      </c>
      <c r="B301" s="311">
        <f t="shared" si="50"/>
        <v>295</v>
      </c>
      <c r="C301" s="14">
        <f t="shared" si="43"/>
        <v>41.42</v>
      </c>
      <c r="D301" s="13">
        <v>0</v>
      </c>
      <c r="E301" s="15">
        <v>0</v>
      </c>
      <c r="F301" s="16">
        <f t="shared" si="42"/>
        <v>12218.9</v>
      </c>
      <c r="G301" s="17">
        <f t="shared" si="45"/>
        <v>0</v>
      </c>
      <c r="H301" s="14">
        <f t="shared" si="44"/>
        <v>0</v>
      </c>
      <c r="I301" s="23" t="e">
        <f>'[1]Oct 26 - 21'!$B$66</f>
        <v>#REF!</v>
      </c>
      <c r="J301" s="14">
        <f>'[2]Oct 26 - 21'!$B$67</f>
        <v>3479.685574000001</v>
      </c>
      <c r="K301" s="17">
        <v>0</v>
      </c>
      <c r="L301" s="18">
        <v>0</v>
      </c>
      <c r="M301" s="19">
        <f t="shared" si="46"/>
        <v>15698.585574000001</v>
      </c>
      <c r="N301" s="13"/>
      <c r="O301" s="23">
        <f>'[2]Oct 26 - 21'!K64</f>
        <v>363.19999999999993</v>
      </c>
      <c r="P301" s="20">
        <f t="shared" si="47"/>
        <v>0</v>
      </c>
      <c r="Q301" s="20">
        <f t="shared" si="48"/>
        <v>0</v>
      </c>
      <c r="R301" s="21" t="s">
        <v>16</v>
      </c>
      <c r="S301" s="22" t="e">
        <f t="shared" si="49"/>
        <v>#REF!</v>
      </c>
    </row>
    <row r="302" spans="1:19" x14ac:dyDescent="0.3">
      <c r="A302" s="493">
        <v>44131</v>
      </c>
      <c r="B302" s="311">
        <f t="shared" si="50"/>
        <v>295</v>
      </c>
      <c r="C302" s="14">
        <f t="shared" si="43"/>
        <v>41.42</v>
      </c>
      <c r="D302" s="13">
        <v>0</v>
      </c>
      <c r="E302" s="15">
        <v>0</v>
      </c>
      <c r="F302" s="16">
        <f t="shared" si="42"/>
        <v>12218.9</v>
      </c>
      <c r="G302" s="17">
        <f t="shared" si="45"/>
        <v>0</v>
      </c>
      <c r="H302" s="14">
        <f t="shared" si="44"/>
        <v>0</v>
      </c>
      <c r="I302" s="23" t="e">
        <f>'[1]Oct 27 - 21'!$B$66</f>
        <v>#REF!</v>
      </c>
      <c r="J302" s="14">
        <f>'[2]Oct 27 - 21'!$B$67</f>
        <v>3215.6524100000001</v>
      </c>
      <c r="K302" s="17">
        <v>0</v>
      </c>
      <c r="L302" s="18">
        <v>0</v>
      </c>
      <c r="M302" s="19">
        <f t="shared" si="46"/>
        <v>15434.55241</v>
      </c>
      <c r="N302" s="13"/>
      <c r="O302" s="23">
        <f>'[2]Oct 27 - 21'!K64</f>
        <v>344.78</v>
      </c>
      <c r="P302" s="20">
        <f t="shared" si="47"/>
        <v>0</v>
      </c>
      <c r="Q302" s="20">
        <f t="shared" si="48"/>
        <v>0</v>
      </c>
      <c r="R302" s="21" t="s">
        <v>16</v>
      </c>
      <c r="S302" s="22" t="e">
        <f t="shared" si="49"/>
        <v>#REF!</v>
      </c>
    </row>
    <row r="303" spans="1:19" x14ac:dyDescent="0.3">
      <c r="A303" s="493">
        <v>44132</v>
      </c>
      <c r="B303" s="311">
        <f t="shared" si="50"/>
        <v>295</v>
      </c>
      <c r="C303" s="14">
        <f t="shared" si="43"/>
        <v>41.42</v>
      </c>
      <c r="D303" s="13">
        <v>0</v>
      </c>
      <c r="E303" s="15">
        <v>0</v>
      </c>
      <c r="F303" s="16">
        <f t="shared" si="42"/>
        <v>12218.9</v>
      </c>
      <c r="G303" s="17">
        <f t="shared" si="45"/>
        <v>0</v>
      </c>
      <c r="H303" s="14">
        <f t="shared" si="44"/>
        <v>0</v>
      </c>
      <c r="I303" s="23" t="e">
        <f>'[1]Oct 28 - 21'!$B$66</f>
        <v>#REF!</v>
      </c>
      <c r="J303" s="14">
        <f>'[2]Oct 28 - 21'!$B$67</f>
        <v>2864.5168659999999</v>
      </c>
      <c r="K303" s="17">
        <v>0</v>
      </c>
      <c r="L303" s="18">
        <v>0</v>
      </c>
      <c r="M303" s="19">
        <f t="shared" si="46"/>
        <v>15083.416866</v>
      </c>
      <c r="N303" s="13"/>
      <c r="O303" s="23">
        <f>'[2]Oct 28 - 21'!K64</f>
        <v>328.18</v>
      </c>
      <c r="P303" s="20">
        <f t="shared" si="47"/>
        <v>0</v>
      </c>
      <c r="Q303" s="20">
        <f t="shared" si="48"/>
        <v>0</v>
      </c>
      <c r="R303" s="21" t="s">
        <v>16</v>
      </c>
      <c r="S303" s="22" t="e">
        <f t="shared" si="49"/>
        <v>#REF!</v>
      </c>
    </row>
    <row r="304" spans="1:19" x14ac:dyDescent="0.3">
      <c r="A304" s="493">
        <v>44133</v>
      </c>
      <c r="B304" s="311">
        <f t="shared" si="50"/>
        <v>295</v>
      </c>
      <c r="C304" s="14">
        <f t="shared" si="43"/>
        <v>41.42</v>
      </c>
      <c r="D304" s="13">
        <v>0</v>
      </c>
      <c r="E304" s="15">
        <v>0</v>
      </c>
      <c r="F304" s="16">
        <f t="shared" si="42"/>
        <v>12218.9</v>
      </c>
      <c r="G304" s="17">
        <f t="shared" si="45"/>
        <v>0</v>
      </c>
      <c r="H304" s="14">
        <f t="shared" si="44"/>
        <v>0</v>
      </c>
      <c r="I304" s="23" t="e">
        <f>'[1]Oct 29 - 21'!$B$66</f>
        <v>#REF!</v>
      </c>
      <c r="J304" s="14">
        <f>'[2]Oct 29 - 21'!$B$67</f>
        <v>3876.0316887999988</v>
      </c>
      <c r="K304" s="17">
        <v>0</v>
      </c>
      <c r="L304" s="18">
        <v>0</v>
      </c>
      <c r="M304" s="19">
        <f t="shared" si="46"/>
        <v>16094.931688799999</v>
      </c>
      <c r="N304" s="13"/>
      <c r="O304" s="23">
        <f>'[2]Oct 29 - 21'!K64</f>
        <v>352.39</v>
      </c>
      <c r="P304" s="20">
        <f t="shared" si="47"/>
        <v>0</v>
      </c>
      <c r="Q304" s="20">
        <f t="shared" si="48"/>
        <v>0</v>
      </c>
      <c r="R304" s="21" t="s">
        <v>16</v>
      </c>
      <c r="S304" s="22" t="e">
        <f t="shared" si="49"/>
        <v>#REF!</v>
      </c>
    </row>
    <row r="305" spans="1:19" x14ac:dyDescent="0.3">
      <c r="A305" s="493">
        <v>44134</v>
      </c>
      <c r="B305" s="311">
        <f t="shared" si="50"/>
        <v>295</v>
      </c>
      <c r="C305" s="14">
        <f t="shared" si="43"/>
        <v>41.42</v>
      </c>
      <c r="D305" s="13">
        <v>0</v>
      </c>
      <c r="E305" s="15">
        <v>0</v>
      </c>
      <c r="F305" s="16">
        <f t="shared" si="42"/>
        <v>12218.9</v>
      </c>
      <c r="G305" s="17">
        <f t="shared" si="45"/>
        <v>0</v>
      </c>
      <c r="H305" s="14">
        <f t="shared" si="44"/>
        <v>0</v>
      </c>
      <c r="I305" s="23" t="e">
        <f>'[1]Oct 30 - 21'!$B$66</f>
        <v>#REF!</v>
      </c>
      <c r="J305" s="14">
        <f>'[2]Oct 30 - 21'!$B$67</f>
        <v>4447.2851296000017</v>
      </c>
      <c r="K305" s="17">
        <v>0</v>
      </c>
      <c r="L305" s="18">
        <v>0</v>
      </c>
      <c r="M305" s="19">
        <f t="shared" si="46"/>
        <v>16666.185129600002</v>
      </c>
      <c r="N305" s="13"/>
      <c r="O305" s="23">
        <f>'[2]Oct 30 - 21'!K64</f>
        <v>378.31</v>
      </c>
      <c r="P305" s="20">
        <f t="shared" si="47"/>
        <v>0</v>
      </c>
      <c r="Q305" s="20">
        <f t="shared" si="48"/>
        <v>0</v>
      </c>
      <c r="R305" s="21" t="s">
        <v>16</v>
      </c>
      <c r="S305" s="22" t="e">
        <f t="shared" si="49"/>
        <v>#REF!</v>
      </c>
    </row>
    <row r="306" spans="1:19" ht="15" thickBot="1" x14ac:dyDescent="0.35">
      <c r="A306" s="494">
        <v>44135</v>
      </c>
      <c r="B306" s="312">
        <f t="shared" si="50"/>
        <v>295</v>
      </c>
      <c r="C306" s="313">
        <f t="shared" si="43"/>
        <v>41.42</v>
      </c>
      <c r="D306" s="314">
        <v>0</v>
      </c>
      <c r="E306" s="315">
        <v>0</v>
      </c>
      <c r="F306" s="316">
        <f t="shared" si="42"/>
        <v>12218.9</v>
      </c>
      <c r="G306" s="317">
        <f t="shared" si="45"/>
        <v>0</v>
      </c>
      <c r="H306" s="313">
        <f t="shared" si="44"/>
        <v>0</v>
      </c>
      <c r="I306" s="31" t="e">
        <f>'[1]Oct 31 - 21'!$B$66</f>
        <v>#REF!</v>
      </c>
      <c r="J306" s="27">
        <f>'[2]Oct 31 - 21'!$B$67</f>
        <v>2922.4163025000003</v>
      </c>
      <c r="K306" s="317">
        <v>0</v>
      </c>
      <c r="L306" s="318">
        <v>0</v>
      </c>
      <c r="M306" s="319">
        <f t="shared" si="46"/>
        <v>15141.316302499999</v>
      </c>
      <c r="N306" s="314"/>
      <c r="O306" s="31">
        <f>'[2]Oct 31 - 21'!$K$64</f>
        <v>349.42000000000007</v>
      </c>
      <c r="P306" s="320">
        <f t="shared" si="47"/>
        <v>0</v>
      </c>
      <c r="Q306" s="320">
        <f t="shared" si="48"/>
        <v>0</v>
      </c>
      <c r="R306" s="321" t="s">
        <v>16</v>
      </c>
      <c r="S306" s="322" t="e">
        <f t="shared" si="49"/>
        <v>#REF!</v>
      </c>
    </row>
    <row r="307" spans="1:19" x14ac:dyDescent="0.3">
      <c r="A307" s="489">
        <v>44136</v>
      </c>
      <c r="B307" s="324">
        <f>'[1]scheduling volumes &amp; prices'!AC30</f>
        <v>342</v>
      </c>
      <c r="C307" s="27">
        <f>$C$2</f>
        <v>41.42</v>
      </c>
      <c r="D307" s="25">
        <f>'[1]scheduling volumes &amp; prices'!H$75</f>
        <v>72</v>
      </c>
      <c r="E307" s="28">
        <v>39.950000000000003</v>
      </c>
      <c r="F307" s="29">
        <f t="shared" si="42"/>
        <v>17042.04</v>
      </c>
      <c r="G307" s="30">
        <f t="shared" si="45"/>
        <v>0</v>
      </c>
      <c r="H307" s="27">
        <f t="shared" si="44"/>
        <v>0</v>
      </c>
      <c r="I307" s="504" t="e">
        <f>'[1]Nov 1 - 21'!$B$66</f>
        <v>#REF!</v>
      </c>
      <c r="J307" s="505">
        <f>'[2]Nov 1 - 21'!$B$67</f>
        <v>231.94146819999997</v>
      </c>
      <c r="K307" s="30">
        <v>0</v>
      </c>
      <c r="L307" s="32">
        <v>0</v>
      </c>
      <c r="M307" s="33">
        <f t="shared" si="46"/>
        <v>17273.9814682</v>
      </c>
      <c r="N307" s="25"/>
      <c r="O307" s="504">
        <f>'[2]Nov 1 - 21'!$K$64</f>
        <v>327.79999999999995</v>
      </c>
      <c r="P307" s="34">
        <f t="shared" si="47"/>
        <v>0</v>
      </c>
      <c r="Q307" s="34">
        <f t="shared" si="48"/>
        <v>0</v>
      </c>
      <c r="R307" s="35" t="s">
        <v>16</v>
      </c>
      <c r="S307" s="36" t="e">
        <f t="shared" si="49"/>
        <v>#REF!</v>
      </c>
    </row>
    <row r="308" spans="1:19" x14ac:dyDescent="0.3">
      <c r="A308" s="26">
        <v>44137</v>
      </c>
      <c r="B308" s="324">
        <f>B$307</f>
        <v>342</v>
      </c>
      <c r="C308" s="14">
        <f t="shared" si="43"/>
        <v>41.42</v>
      </c>
      <c r="D308" s="13">
        <f>'[1]scheduling volumes &amp; prices'!H$75</f>
        <v>72</v>
      </c>
      <c r="E308" s="15">
        <v>39.950000000000003</v>
      </c>
      <c r="F308" s="16">
        <f t="shared" si="42"/>
        <v>17042.04</v>
      </c>
      <c r="G308" s="17">
        <f t="shared" si="45"/>
        <v>0</v>
      </c>
      <c r="H308" s="14">
        <f t="shared" si="44"/>
        <v>0</v>
      </c>
      <c r="I308" s="31" t="e">
        <f>'[1]Nov 2 - 21'!$B$66</f>
        <v>#REF!</v>
      </c>
      <c r="J308" s="27">
        <f>'[2]Nov 2 - 21'!$B$67</f>
        <v>230.90240940000001</v>
      </c>
      <c r="K308" s="17">
        <v>0</v>
      </c>
      <c r="L308" s="18">
        <v>0</v>
      </c>
      <c r="M308" s="19">
        <f t="shared" si="46"/>
        <v>17272.942409400002</v>
      </c>
      <c r="N308" s="13"/>
      <c r="O308" s="31">
        <f>'[2]Nov 2 - 21'!$K$64</f>
        <v>340.46000000000004</v>
      </c>
      <c r="P308" s="20">
        <f t="shared" si="47"/>
        <v>0</v>
      </c>
      <c r="Q308" s="20">
        <f t="shared" si="48"/>
        <v>0</v>
      </c>
      <c r="R308" s="21" t="s">
        <v>16</v>
      </c>
      <c r="S308" s="22" t="e">
        <f t="shared" si="49"/>
        <v>#REF!</v>
      </c>
    </row>
    <row r="309" spans="1:19" x14ac:dyDescent="0.3">
      <c r="A309" s="26">
        <v>44138</v>
      </c>
      <c r="B309" s="324">
        <f t="shared" ref="B309:B336" si="51">B$307</f>
        <v>342</v>
      </c>
      <c r="C309" s="14">
        <f t="shared" si="43"/>
        <v>41.42</v>
      </c>
      <c r="D309" s="13">
        <f>'[1]scheduling volumes &amp; prices'!H$75</f>
        <v>72</v>
      </c>
      <c r="E309" s="15">
        <v>39.950000000000003</v>
      </c>
      <c r="F309" s="16">
        <f t="shared" si="42"/>
        <v>17042.04</v>
      </c>
      <c r="G309" s="17">
        <f t="shared" si="45"/>
        <v>0</v>
      </c>
      <c r="H309" s="14">
        <f t="shared" si="44"/>
        <v>0</v>
      </c>
      <c r="I309" s="31" t="e">
        <f>'[1]Nov 3 - 21'!$B$66</f>
        <v>#REF!</v>
      </c>
      <c r="J309" s="27">
        <f>'[2]Nov 3 - 21'!$B$67</f>
        <v>203.38199689999999</v>
      </c>
      <c r="K309" s="17">
        <v>0</v>
      </c>
      <c r="L309" s="18">
        <v>0</v>
      </c>
      <c r="M309" s="19">
        <f t="shared" si="46"/>
        <v>17245.421996900001</v>
      </c>
      <c r="N309" s="13"/>
      <c r="O309" s="31">
        <f>'[2]Nov 3 - 21'!$K$64</f>
        <v>340.46000000000004</v>
      </c>
      <c r="P309" s="20">
        <f t="shared" si="47"/>
        <v>0</v>
      </c>
      <c r="Q309" s="20">
        <f t="shared" si="48"/>
        <v>0</v>
      </c>
      <c r="R309" s="21" t="s">
        <v>16</v>
      </c>
      <c r="S309" s="22" t="e">
        <f t="shared" si="49"/>
        <v>#REF!</v>
      </c>
    </row>
    <row r="310" spans="1:19" x14ac:dyDescent="0.3">
      <c r="A310" s="26">
        <v>44139</v>
      </c>
      <c r="B310" s="324">
        <f t="shared" si="51"/>
        <v>342</v>
      </c>
      <c r="C310" s="14">
        <f t="shared" si="43"/>
        <v>41.42</v>
      </c>
      <c r="D310" s="13">
        <f>'[1]scheduling volumes &amp; prices'!H$75</f>
        <v>72</v>
      </c>
      <c r="E310" s="15">
        <v>39.950000000000003</v>
      </c>
      <c r="F310" s="16">
        <f t="shared" si="42"/>
        <v>17042.04</v>
      </c>
      <c r="G310" s="17">
        <f t="shared" si="45"/>
        <v>0</v>
      </c>
      <c r="H310" s="14">
        <f t="shared" si="44"/>
        <v>0</v>
      </c>
      <c r="I310" s="31" t="e">
        <f>'[1]Nov 4 - 21'!$B$66</f>
        <v>#REF!</v>
      </c>
      <c r="J310" s="27">
        <f>'[2]Nov 4 - 21'!$B$67</f>
        <v>180.13136879999999</v>
      </c>
      <c r="K310" s="17">
        <v>0</v>
      </c>
      <c r="L310" s="18">
        <v>0</v>
      </c>
      <c r="M310" s="19">
        <f t="shared" si="46"/>
        <v>17222.171368800002</v>
      </c>
      <c r="N310" s="13"/>
      <c r="O310" s="31">
        <f>'[2]Nov 4 - 21'!$K$64</f>
        <v>342.43999999999994</v>
      </c>
      <c r="P310" s="20">
        <f t="shared" si="47"/>
        <v>0</v>
      </c>
      <c r="Q310" s="20">
        <f t="shared" si="48"/>
        <v>0</v>
      </c>
      <c r="R310" s="21" t="s">
        <v>16</v>
      </c>
      <c r="S310" s="22" t="e">
        <f t="shared" si="49"/>
        <v>#REF!</v>
      </c>
    </row>
    <row r="311" spans="1:19" x14ac:dyDescent="0.3">
      <c r="A311" s="26">
        <v>44140</v>
      </c>
      <c r="B311" s="324">
        <f t="shared" si="51"/>
        <v>342</v>
      </c>
      <c r="C311" s="14">
        <f t="shared" si="43"/>
        <v>41.42</v>
      </c>
      <c r="D311" s="13">
        <f>'[1]scheduling volumes &amp; prices'!H$75</f>
        <v>72</v>
      </c>
      <c r="E311" s="15">
        <v>39.950000000000003</v>
      </c>
      <c r="F311" s="16">
        <f t="shared" si="42"/>
        <v>17042.04</v>
      </c>
      <c r="G311" s="17">
        <f t="shared" si="45"/>
        <v>0</v>
      </c>
      <c r="H311" s="14">
        <f t="shared" si="44"/>
        <v>0</v>
      </c>
      <c r="I311" s="31" t="e">
        <f>'[1]Nov 5 - 21'!$B$66</f>
        <v>#REF!</v>
      </c>
      <c r="J311" s="27">
        <f>'[2]Nov 5 - 21'!$B$67</f>
        <v>951.94944450000014</v>
      </c>
      <c r="K311" s="17">
        <v>0</v>
      </c>
      <c r="L311" s="18">
        <v>0</v>
      </c>
      <c r="M311" s="19">
        <f t="shared" si="46"/>
        <v>17993.989444500003</v>
      </c>
      <c r="N311" s="13"/>
      <c r="O311" s="31">
        <f>'[2]Nov 5 - 21'!$K$64</f>
        <v>382.42999999999989</v>
      </c>
      <c r="P311" s="20">
        <f t="shared" si="47"/>
        <v>0</v>
      </c>
      <c r="Q311" s="20">
        <f t="shared" si="48"/>
        <v>0</v>
      </c>
      <c r="R311" s="21" t="s">
        <v>16</v>
      </c>
      <c r="S311" s="22" t="e">
        <f t="shared" si="49"/>
        <v>#REF!</v>
      </c>
    </row>
    <row r="312" spans="1:19" x14ac:dyDescent="0.3">
      <c r="A312" s="26">
        <v>44141</v>
      </c>
      <c r="B312" s="324">
        <f t="shared" si="51"/>
        <v>342</v>
      </c>
      <c r="C312" s="14">
        <f t="shared" si="43"/>
        <v>41.42</v>
      </c>
      <c r="D312" s="13">
        <f>'[1]scheduling volumes &amp; prices'!H$75</f>
        <v>72</v>
      </c>
      <c r="E312" s="15">
        <v>39.950000000000003</v>
      </c>
      <c r="F312" s="16">
        <f t="shared" si="42"/>
        <v>17042.04</v>
      </c>
      <c r="G312" s="17">
        <f t="shared" si="45"/>
        <v>0</v>
      </c>
      <c r="H312" s="14">
        <f t="shared" si="44"/>
        <v>0</v>
      </c>
      <c r="I312" s="31" t="e">
        <f>'[1]Nov 6 - 21'!$B$66</f>
        <v>#REF!</v>
      </c>
      <c r="J312" s="27">
        <f>'[2]Nov 6 - 21'!$B$67</f>
        <v>1981.2170265</v>
      </c>
      <c r="K312" s="17">
        <v>0</v>
      </c>
      <c r="L312" s="18">
        <v>0</v>
      </c>
      <c r="M312" s="19">
        <f t="shared" si="46"/>
        <v>19023.257026499999</v>
      </c>
      <c r="N312" s="13"/>
      <c r="O312" s="31">
        <f>'[2]Nov 6 - 21'!$K$64</f>
        <v>431.70999999999992</v>
      </c>
      <c r="P312" s="20">
        <f t="shared" si="47"/>
        <v>0</v>
      </c>
      <c r="Q312" s="20">
        <f t="shared" si="48"/>
        <v>0</v>
      </c>
      <c r="R312" s="21" t="s">
        <v>16</v>
      </c>
      <c r="S312" s="22" t="e">
        <f t="shared" si="49"/>
        <v>#REF!</v>
      </c>
    </row>
    <row r="313" spans="1:19" x14ac:dyDescent="0.3">
      <c r="A313" s="497">
        <v>44142</v>
      </c>
      <c r="B313" s="498">
        <f>B$307+15</f>
        <v>357</v>
      </c>
      <c r="C313" s="14">
        <f t="shared" si="43"/>
        <v>41.42</v>
      </c>
      <c r="D313" s="495">
        <f>'[1]scheduling volumes &amp; prices'!H$75+3</f>
        <v>75</v>
      </c>
      <c r="E313" s="15">
        <v>39.950000000000003</v>
      </c>
      <c r="F313" s="16">
        <f t="shared" si="42"/>
        <v>17783.190000000002</v>
      </c>
      <c r="G313" s="17">
        <f t="shared" si="45"/>
        <v>0</v>
      </c>
      <c r="H313" s="14">
        <f t="shared" si="44"/>
        <v>0</v>
      </c>
      <c r="I313" s="31" t="e">
        <f>'[1]Nov 7 - 21'!$B$67</f>
        <v>#REF!</v>
      </c>
      <c r="J313" s="27">
        <f>'[2]Nov 7 - 21'!$B$68</f>
        <v>385.90805279999995</v>
      </c>
      <c r="K313" s="17">
        <v>0</v>
      </c>
      <c r="L313" s="18">
        <v>0</v>
      </c>
      <c r="M313" s="19">
        <f t="shared" si="46"/>
        <v>18169.098052800004</v>
      </c>
      <c r="N313" s="13"/>
      <c r="O313" s="31">
        <f>'[2]Nov 7 - 21'!$K$65</f>
        <v>413.84999999999997</v>
      </c>
      <c r="P313" s="20">
        <f t="shared" si="47"/>
        <v>0</v>
      </c>
      <c r="Q313" s="20">
        <f t="shared" si="48"/>
        <v>0</v>
      </c>
      <c r="R313" s="21" t="s">
        <v>16</v>
      </c>
      <c r="S313" s="22" t="e">
        <f t="shared" si="49"/>
        <v>#REF!</v>
      </c>
    </row>
    <row r="314" spans="1:19" x14ac:dyDescent="0.3">
      <c r="A314" s="26">
        <v>44143</v>
      </c>
      <c r="B314" s="324">
        <f t="shared" si="51"/>
        <v>342</v>
      </c>
      <c r="C314" s="14">
        <f t="shared" si="43"/>
        <v>41.42</v>
      </c>
      <c r="D314" s="13">
        <f>'[1]scheduling volumes &amp; prices'!H$75</f>
        <v>72</v>
      </c>
      <c r="E314" s="15">
        <v>39.950000000000003</v>
      </c>
      <c r="F314" s="16">
        <f t="shared" si="42"/>
        <v>17042.04</v>
      </c>
      <c r="G314" s="17">
        <f t="shared" si="45"/>
        <v>0</v>
      </c>
      <c r="H314" s="14">
        <f t="shared" si="44"/>
        <v>0</v>
      </c>
      <c r="I314" s="31" t="e">
        <f>'[1]Nov 8 - 21'!$B$66</f>
        <v>#REF!</v>
      </c>
      <c r="J314" s="27">
        <f>'[2]Nov 8 - 21'!$B$67</f>
        <v>154.16597999999999</v>
      </c>
      <c r="K314" s="17">
        <v>0</v>
      </c>
      <c r="L314" s="18">
        <v>0</v>
      </c>
      <c r="M314" s="19">
        <f t="shared" si="46"/>
        <v>17196.205980000002</v>
      </c>
      <c r="N314" s="13"/>
      <c r="O314" s="31">
        <f>'[2]Nov 8 - 21'!$K$64</f>
        <v>327.79999999999995</v>
      </c>
      <c r="P314" s="20">
        <f t="shared" si="47"/>
        <v>0</v>
      </c>
      <c r="Q314" s="20">
        <f t="shared" si="48"/>
        <v>0</v>
      </c>
      <c r="R314" s="21" t="s">
        <v>16</v>
      </c>
      <c r="S314" s="22" t="e">
        <f t="shared" si="49"/>
        <v>#REF!</v>
      </c>
    </row>
    <row r="315" spans="1:19" x14ac:dyDescent="0.3">
      <c r="A315" s="26">
        <v>44144</v>
      </c>
      <c r="B315" s="324">
        <f t="shared" si="51"/>
        <v>342</v>
      </c>
      <c r="C315" s="14">
        <f t="shared" si="43"/>
        <v>41.42</v>
      </c>
      <c r="D315" s="13">
        <f>'[1]scheduling volumes &amp; prices'!H$75</f>
        <v>72</v>
      </c>
      <c r="E315" s="15">
        <v>39.950000000000003</v>
      </c>
      <c r="F315" s="16">
        <f t="shared" si="42"/>
        <v>17042.04</v>
      </c>
      <c r="G315" s="17">
        <f t="shared" si="45"/>
        <v>0</v>
      </c>
      <c r="H315" s="14">
        <f t="shared" si="44"/>
        <v>0</v>
      </c>
      <c r="I315" s="31" t="e">
        <f>'[1]Nov 9 - 21'!$B$66</f>
        <v>#REF!</v>
      </c>
      <c r="J315" s="27">
        <f>'[2]Nov 9 - 21'!$B$67</f>
        <v>227.21396390000001</v>
      </c>
      <c r="K315" s="17">
        <v>0</v>
      </c>
      <c r="L315" s="18">
        <v>0</v>
      </c>
      <c r="M315" s="19">
        <f t="shared" si="46"/>
        <v>17269.253963900002</v>
      </c>
      <c r="N315" s="13"/>
      <c r="O315" s="31">
        <f>'[2]Nov 9 - 21'!$K$64</f>
        <v>340.46000000000004</v>
      </c>
      <c r="P315" s="20">
        <f t="shared" si="47"/>
        <v>0</v>
      </c>
      <c r="Q315" s="20">
        <f t="shared" si="48"/>
        <v>0</v>
      </c>
      <c r="R315" s="21" t="s">
        <v>16</v>
      </c>
      <c r="S315" s="22" t="e">
        <f t="shared" si="49"/>
        <v>#REF!</v>
      </c>
    </row>
    <row r="316" spans="1:19" x14ac:dyDescent="0.3">
      <c r="A316" s="26">
        <v>44145</v>
      </c>
      <c r="B316" s="324">
        <f t="shared" si="51"/>
        <v>342</v>
      </c>
      <c r="C316" s="14">
        <f t="shared" si="43"/>
        <v>41.42</v>
      </c>
      <c r="D316" s="13">
        <f>'[1]scheduling volumes &amp; prices'!H$75</f>
        <v>72</v>
      </c>
      <c r="E316" s="15">
        <v>39.950000000000003</v>
      </c>
      <c r="F316" s="16">
        <f t="shared" si="42"/>
        <v>17042.04</v>
      </c>
      <c r="G316" s="17">
        <f t="shared" si="45"/>
        <v>0</v>
      </c>
      <c r="H316" s="14">
        <f t="shared" si="44"/>
        <v>0</v>
      </c>
      <c r="I316" s="31" t="e">
        <f>'[1]Nov 10 - 21'!$B$66</f>
        <v>#REF!</v>
      </c>
      <c r="J316" s="27">
        <f>'[2]Nov 10 - 21'!$B$67</f>
        <v>207.54522300000002</v>
      </c>
      <c r="K316" s="17">
        <v>0</v>
      </c>
      <c r="L316" s="18">
        <v>0</v>
      </c>
      <c r="M316" s="19">
        <f t="shared" si="46"/>
        <v>17249.585223000002</v>
      </c>
      <c r="N316" s="13"/>
      <c r="O316" s="31">
        <f>'[2]Nov 10 - 21'!$K$64</f>
        <v>340.46000000000004</v>
      </c>
      <c r="P316" s="20">
        <f t="shared" si="47"/>
        <v>0</v>
      </c>
      <c r="Q316" s="20">
        <f t="shared" si="48"/>
        <v>0</v>
      </c>
      <c r="R316" s="21" t="s">
        <v>16</v>
      </c>
      <c r="S316" s="22" t="e">
        <f t="shared" si="49"/>
        <v>#REF!</v>
      </c>
    </row>
    <row r="317" spans="1:19" x14ac:dyDescent="0.3">
      <c r="A317" s="26">
        <v>44146</v>
      </c>
      <c r="B317" s="324">
        <f t="shared" si="51"/>
        <v>342</v>
      </c>
      <c r="C317" s="14">
        <f t="shared" si="43"/>
        <v>41.42</v>
      </c>
      <c r="D317" s="13">
        <f>'[1]scheduling volumes &amp; prices'!H$75</f>
        <v>72</v>
      </c>
      <c r="E317" s="15">
        <v>39.950000000000003</v>
      </c>
      <c r="F317" s="16">
        <f t="shared" si="42"/>
        <v>17042.04</v>
      </c>
      <c r="G317" s="17">
        <f t="shared" si="45"/>
        <v>0</v>
      </c>
      <c r="H317" s="14">
        <f t="shared" si="44"/>
        <v>0</v>
      </c>
      <c r="I317" s="31" t="e">
        <f>'[1]Nov 11 - 21'!$B$66</f>
        <v>#REF!</v>
      </c>
      <c r="J317" s="27">
        <f>'[2]Nov 11 - 21'!$B$67</f>
        <v>205.22847920000001</v>
      </c>
      <c r="K317" s="17">
        <v>0</v>
      </c>
      <c r="L317" s="18">
        <v>0</v>
      </c>
      <c r="M317" s="19">
        <f t="shared" si="46"/>
        <v>17247.2684792</v>
      </c>
      <c r="N317" s="13"/>
      <c r="O317" s="31">
        <f>'[2]Nov 11 - 21'!$K$64</f>
        <v>342.43999999999994</v>
      </c>
      <c r="P317" s="20">
        <f t="shared" si="47"/>
        <v>0</v>
      </c>
      <c r="Q317" s="20">
        <f t="shared" si="48"/>
        <v>0</v>
      </c>
      <c r="R317" s="21" t="s">
        <v>16</v>
      </c>
      <c r="S317" s="22" t="e">
        <f t="shared" si="49"/>
        <v>#REF!</v>
      </c>
    </row>
    <row r="318" spans="1:19" x14ac:dyDescent="0.3">
      <c r="A318" s="26">
        <v>44147</v>
      </c>
      <c r="B318" s="324">
        <f t="shared" si="51"/>
        <v>342</v>
      </c>
      <c r="C318" s="14">
        <f t="shared" si="43"/>
        <v>41.42</v>
      </c>
      <c r="D318" s="13">
        <f>'[1]scheduling volumes &amp; prices'!H$75</f>
        <v>72</v>
      </c>
      <c r="E318" s="15">
        <v>39.950000000000003</v>
      </c>
      <c r="F318" s="16">
        <f t="shared" si="42"/>
        <v>17042.04</v>
      </c>
      <c r="G318" s="17">
        <f t="shared" si="45"/>
        <v>0</v>
      </c>
      <c r="H318" s="14">
        <f t="shared" si="44"/>
        <v>0</v>
      </c>
      <c r="I318" s="31" t="e">
        <f>'[1]Nov 12 - 21'!$B$66</f>
        <v>#REF!</v>
      </c>
      <c r="J318" s="27">
        <f>'[2]Nov 12 - 21'!$B$67</f>
        <v>990.08824290000007</v>
      </c>
      <c r="K318" s="17">
        <v>0</v>
      </c>
      <c r="L318" s="18">
        <v>0</v>
      </c>
      <c r="M318" s="19">
        <f t="shared" si="46"/>
        <v>18032.128242900002</v>
      </c>
      <c r="N318" s="13"/>
      <c r="O318" s="31">
        <f>'[2]Nov 12 - 21'!$K$64</f>
        <v>382.42999999999989</v>
      </c>
      <c r="P318" s="20">
        <f t="shared" si="47"/>
        <v>0</v>
      </c>
      <c r="Q318" s="20">
        <f t="shared" si="48"/>
        <v>0</v>
      </c>
      <c r="R318" s="21" t="s">
        <v>16</v>
      </c>
      <c r="S318" s="22" t="e">
        <f t="shared" si="49"/>
        <v>#REF!</v>
      </c>
    </row>
    <row r="319" spans="1:19" x14ac:dyDescent="0.3">
      <c r="A319" s="26">
        <v>44148</v>
      </c>
      <c r="B319" s="324">
        <f t="shared" si="51"/>
        <v>342</v>
      </c>
      <c r="C319" s="14">
        <f t="shared" si="43"/>
        <v>41.42</v>
      </c>
      <c r="D319" s="13">
        <f>'[1]scheduling volumes &amp; prices'!H$75</f>
        <v>72</v>
      </c>
      <c r="E319" s="15">
        <v>39.950000000000003</v>
      </c>
      <c r="F319" s="16">
        <f t="shared" si="42"/>
        <v>17042.04</v>
      </c>
      <c r="G319" s="17">
        <f t="shared" si="45"/>
        <v>0</v>
      </c>
      <c r="H319" s="14">
        <f t="shared" si="44"/>
        <v>0</v>
      </c>
      <c r="I319" s="31" t="e">
        <f>'[1]Nov 13 - 21'!$B$66</f>
        <v>#REF!</v>
      </c>
      <c r="J319" s="27">
        <f>'[2]Nov 13 - 21'!$B$67</f>
        <v>1916.4975035999996</v>
      </c>
      <c r="K319" s="17">
        <v>0</v>
      </c>
      <c r="L319" s="18">
        <v>0</v>
      </c>
      <c r="M319" s="19">
        <f t="shared" si="46"/>
        <v>18958.5375036</v>
      </c>
      <c r="N319" s="13"/>
      <c r="O319" s="31">
        <f>'[2]Nov 13 - 21'!$K$64</f>
        <v>431.70999999999992</v>
      </c>
      <c r="P319" s="20">
        <f t="shared" si="47"/>
        <v>0</v>
      </c>
      <c r="Q319" s="20">
        <f t="shared" si="48"/>
        <v>0</v>
      </c>
      <c r="R319" s="21" t="s">
        <v>16</v>
      </c>
      <c r="S319" s="22" t="e">
        <f t="shared" si="49"/>
        <v>#REF!</v>
      </c>
    </row>
    <row r="320" spans="1:19" x14ac:dyDescent="0.3">
      <c r="A320" s="26">
        <v>44149</v>
      </c>
      <c r="B320" s="324">
        <f t="shared" si="51"/>
        <v>342</v>
      </c>
      <c r="C320" s="14">
        <f t="shared" si="43"/>
        <v>41.42</v>
      </c>
      <c r="D320" s="13">
        <f>'[1]scheduling volumes &amp; prices'!H$75</f>
        <v>72</v>
      </c>
      <c r="E320" s="15">
        <v>39.950000000000003</v>
      </c>
      <c r="F320" s="16">
        <f t="shared" si="42"/>
        <v>17042.04</v>
      </c>
      <c r="G320" s="17">
        <f t="shared" si="45"/>
        <v>0</v>
      </c>
      <c r="H320" s="14">
        <f t="shared" si="44"/>
        <v>0</v>
      </c>
      <c r="I320" s="31" t="e">
        <f>'[1]Nov 14 - 21'!$B$66</f>
        <v>#REF!</v>
      </c>
      <c r="J320" s="27">
        <f>'[2]Nov 14 - 21'!$B$67</f>
        <v>318.58769100000001</v>
      </c>
      <c r="K320" s="17">
        <v>0</v>
      </c>
      <c r="L320" s="18">
        <v>0</v>
      </c>
      <c r="M320" s="19">
        <f t="shared" si="46"/>
        <v>17360.627691000002</v>
      </c>
      <c r="N320" s="13"/>
      <c r="O320" s="31">
        <f>'[2]Nov 14 - 21'!$K$64</f>
        <v>349.42000000000007</v>
      </c>
      <c r="P320" s="20">
        <f t="shared" si="47"/>
        <v>0</v>
      </c>
      <c r="Q320" s="20">
        <f t="shared" si="48"/>
        <v>0</v>
      </c>
      <c r="R320" s="21" t="s">
        <v>16</v>
      </c>
      <c r="S320" s="22" t="e">
        <f t="shared" si="49"/>
        <v>#REF!</v>
      </c>
    </row>
    <row r="321" spans="1:19" x14ac:dyDescent="0.3">
      <c r="A321" s="26">
        <v>44150</v>
      </c>
      <c r="B321" s="324">
        <f t="shared" si="51"/>
        <v>342</v>
      </c>
      <c r="C321" s="14">
        <f t="shared" si="43"/>
        <v>41.42</v>
      </c>
      <c r="D321" s="13">
        <f>'[1]scheduling volumes &amp; prices'!H$75</f>
        <v>72</v>
      </c>
      <c r="E321" s="15">
        <v>39.950000000000003</v>
      </c>
      <c r="F321" s="16">
        <f t="shared" si="42"/>
        <v>17042.04</v>
      </c>
      <c r="G321" s="17">
        <f t="shared" si="45"/>
        <v>0</v>
      </c>
      <c r="H321" s="14">
        <f t="shared" si="44"/>
        <v>0</v>
      </c>
      <c r="I321" s="31" t="e">
        <f>'[1]Nov 15 - 21'!$B$66</f>
        <v>#REF!</v>
      </c>
      <c r="J321" s="27">
        <f>'[2]Nov 15 - 21'!$B$67</f>
        <v>184.53239479999996</v>
      </c>
      <c r="K321" s="17">
        <v>0</v>
      </c>
      <c r="L321" s="18">
        <v>0</v>
      </c>
      <c r="M321" s="19">
        <f t="shared" si="46"/>
        <v>17226.572394800001</v>
      </c>
      <c r="N321" s="13"/>
      <c r="O321" s="31">
        <f>'[2]Nov 15 - 21'!$K$64</f>
        <v>327.79999999999995</v>
      </c>
      <c r="P321" s="20">
        <f t="shared" si="47"/>
        <v>0</v>
      </c>
      <c r="Q321" s="20">
        <f t="shared" si="48"/>
        <v>0</v>
      </c>
      <c r="R321" s="21" t="s">
        <v>16</v>
      </c>
      <c r="S321" s="22" t="e">
        <f t="shared" si="49"/>
        <v>#REF!</v>
      </c>
    </row>
    <row r="322" spans="1:19" x14ac:dyDescent="0.3">
      <c r="A322" s="26">
        <v>44151</v>
      </c>
      <c r="B322" s="324">
        <f t="shared" si="51"/>
        <v>342</v>
      </c>
      <c r="C322" s="14">
        <f t="shared" si="43"/>
        <v>41.42</v>
      </c>
      <c r="D322" s="13">
        <f>'[1]scheduling volumes &amp; prices'!H$75</f>
        <v>72</v>
      </c>
      <c r="E322" s="15">
        <v>39.950000000000003</v>
      </c>
      <c r="F322" s="16">
        <f t="shared" si="42"/>
        <v>17042.04</v>
      </c>
      <c r="G322" s="17">
        <f t="shared" si="45"/>
        <v>0</v>
      </c>
      <c r="H322" s="14">
        <f t="shared" si="44"/>
        <v>0</v>
      </c>
      <c r="I322" s="31" t="e">
        <f>'[1]Nov 16 - 21'!$B$66</f>
        <v>#REF!</v>
      </c>
      <c r="J322" s="27">
        <f>'[2]Nov 16 - 21'!$B$67</f>
        <v>236.9029985</v>
      </c>
      <c r="K322" s="17">
        <v>0</v>
      </c>
      <c r="L322" s="18">
        <v>0</v>
      </c>
      <c r="M322" s="19">
        <f t="shared" si="46"/>
        <v>17278.942998500002</v>
      </c>
      <c r="N322" s="13"/>
      <c r="O322" s="31">
        <f>'[2]Nov 16 - 21'!$K$64</f>
        <v>340.46000000000004</v>
      </c>
      <c r="P322" s="20">
        <f t="shared" si="47"/>
        <v>0</v>
      </c>
      <c r="Q322" s="20">
        <f t="shared" si="48"/>
        <v>0</v>
      </c>
      <c r="R322" s="21" t="s">
        <v>16</v>
      </c>
      <c r="S322" s="22" t="e">
        <f t="shared" si="49"/>
        <v>#REF!</v>
      </c>
    </row>
    <row r="323" spans="1:19" x14ac:dyDescent="0.3">
      <c r="A323" s="26">
        <v>44152</v>
      </c>
      <c r="B323" s="324">
        <f t="shared" si="51"/>
        <v>342</v>
      </c>
      <c r="C323" s="14">
        <f t="shared" si="43"/>
        <v>41.42</v>
      </c>
      <c r="D323" s="13">
        <f>'[1]scheduling volumes &amp; prices'!H$75</f>
        <v>72</v>
      </c>
      <c r="E323" s="15">
        <v>39.950000000000003</v>
      </c>
      <c r="F323" s="16">
        <f t="shared" ref="F323:F366" si="52">B323*C323+E323*D323</f>
        <v>17042.04</v>
      </c>
      <c r="G323" s="17">
        <f t="shared" si="45"/>
        <v>0</v>
      </c>
      <c r="H323" s="14">
        <f t="shared" si="44"/>
        <v>0</v>
      </c>
      <c r="I323" s="31" t="e">
        <f>'[1]Nov 17 - 21'!$B$66</f>
        <v>#REF!</v>
      </c>
      <c r="J323" s="27">
        <f>'[2]Nov 17 - 21'!$B$67</f>
        <v>244.49622330000003</v>
      </c>
      <c r="K323" s="17">
        <v>0</v>
      </c>
      <c r="L323" s="18">
        <v>0</v>
      </c>
      <c r="M323" s="19">
        <f t="shared" si="46"/>
        <v>17286.536223300001</v>
      </c>
      <c r="N323" s="13"/>
      <c r="O323" s="31">
        <f>'[2]Nov 17 - 21'!$K$64</f>
        <v>340.46000000000004</v>
      </c>
      <c r="P323" s="20">
        <f t="shared" si="47"/>
        <v>0</v>
      </c>
      <c r="Q323" s="20">
        <f t="shared" si="48"/>
        <v>0</v>
      </c>
      <c r="R323" s="21" t="s">
        <v>16</v>
      </c>
      <c r="S323" s="22" t="e">
        <f t="shared" si="49"/>
        <v>#REF!</v>
      </c>
    </row>
    <row r="324" spans="1:19" x14ac:dyDescent="0.3">
      <c r="A324" s="26">
        <v>44153</v>
      </c>
      <c r="B324" s="324">
        <f t="shared" si="51"/>
        <v>342</v>
      </c>
      <c r="C324" s="14">
        <f t="shared" ref="C324:C336" si="53">$C$2</f>
        <v>41.42</v>
      </c>
      <c r="D324" s="13">
        <f>'[1]scheduling volumes &amp; prices'!H$75</f>
        <v>72</v>
      </c>
      <c r="E324" s="15">
        <v>39.950000000000003</v>
      </c>
      <c r="F324" s="16">
        <f t="shared" si="52"/>
        <v>17042.04</v>
      </c>
      <c r="G324" s="17">
        <f t="shared" si="45"/>
        <v>0</v>
      </c>
      <c r="H324" s="14">
        <f t="shared" ref="H324:H367" si="54">$H$2</f>
        <v>0</v>
      </c>
      <c r="I324" s="31" t="e">
        <f>'[1]Nov 18 - 21'!$B$66</f>
        <v>#REF!</v>
      </c>
      <c r="J324" s="27">
        <f>'[2]Nov 18 - 21'!$B$67</f>
        <v>274.4179714</v>
      </c>
      <c r="K324" s="17">
        <v>0</v>
      </c>
      <c r="L324" s="18">
        <v>0</v>
      </c>
      <c r="M324" s="19">
        <f t="shared" si="46"/>
        <v>17316.457971399999</v>
      </c>
      <c r="N324" s="13"/>
      <c r="O324" s="31">
        <f>'[2]Nov 18 - 21'!$K$64</f>
        <v>342.43999999999994</v>
      </c>
      <c r="P324" s="20">
        <f t="shared" si="47"/>
        <v>0</v>
      </c>
      <c r="Q324" s="20">
        <f t="shared" si="48"/>
        <v>0</v>
      </c>
      <c r="R324" s="21" t="s">
        <v>16</v>
      </c>
      <c r="S324" s="22" t="e">
        <f t="shared" si="49"/>
        <v>#REF!</v>
      </c>
    </row>
    <row r="325" spans="1:19" x14ac:dyDescent="0.3">
      <c r="A325" s="26">
        <v>44154</v>
      </c>
      <c r="B325" s="324">
        <f t="shared" si="51"/>
        <v>342</v>
      </c>
      <c r="C325" s="14">
        <f t="shared" si="53"/>
        <v>41.42</v>
      </c>
      <c r="D325" s="13">
        <f>'[1]scheduling volumes &amp; prices'!H$75</f>
        <v>72</v>
      </c>
      <c r="E325" s="15">
        <v>39.950000000000003</v>
      </c>
      <c r="F325" s="16">
        <f t="shared" si="52"/>
        <v>17042.04</v>
      </c>
      <c r="G325" s="17">
        <f t="shared" ref="G325:G367" si="55">$G$2</f>
        <v>0</v>
      </c>
      <c r="H325" s="14">
        <f t="shared" si="54"/>
        <v>0</v>
      </c>
      <c r="I325" s="31" t="e">
        <f>'[1]Nov 19 - 21'!$B$66</f>
        <v>#REF!</v>
      </c>
      <c r="J325" s="27">
        <f>'[2]Nov 19 - 21'!$B$67</f>
        <v>1134.5528119000001</v>
      </c>
      <c r="K325" s="17">
        <v>0</v>
      </c>
      <c r="L325" s="18">
        <v>0</v>
      </c>
      <c r="M325" s="19">
        <f t="shared" si="46"/>
        <v>18176.592811900002</v>
      </c>
      <c r="N325" s="13"/>
      <c r="O325" s="31">
        <f>'[2]Nov 19 - 21'!$K$64</f>
        <v>382.42999999999989</v>
      </c>
      <c r="P325" s="20">
        <f t="shared" si="47"/>
        <v>0</v>
      </c>
      <c r="Q325" s="20">
        <f t="shared" si="48"/>
        <v>0</v>
      </c>
      <c r="R325" s="21" t="s">
        <v>16</v>
      </c>
      <c r="S325" s="22" t="e">
        <f t="shared" si="49"/>
        <v>#REF!</v>
      </c>
    </row>
    <row r="326" spans="1:19" x14ac:dyDescent="0.3">
      <c r="A326" s="26">
        <v>44155</v>
      </c>
      <c r="B326" s="324">
        <f t="shared" si="51"/>
        <v>342</v>
      </c>
      <c r="C326" s="14">
        <f t="shared" si="53"/>
        <v>41.42</v>
      </c>
      <c r="D326" s="13">
        <f>'[1]scheduling volumes &amp; prices'!H$75</f>
        <v>72</v>
      </c>
      <c r="E326" s="15">
        <v>39.950000000000003</v>
      </c>
      <c r="F326" s="16">
        <f t="shared" si="52"/>
        <v>17042.04</v>
      </c>
      <c r="G326" s="17">
        <f t="shared" si="55"/>
        <v>0</v>
      </c>
      <c r="H326" s="14">
        <f t="shared" si="54"/>
        <v>0</v>
      </c>
      <c r="I326" s="31" t="e">
        <f>'[1]Nov 20 - 21'!$B$66</f>
        <v>#REF!</v>
      </c>
      <c r="J326" s="27">
        <f>'[2]Nov 20 - 21'!$B$67</f>
        <v>926.96823729999983</v>
      </c>
      <c r="K326" s="17">
        <v>0</v>
      </c>
      <c r="L326" s="18">
        <v>0</v>
      </c>
      <c r="M326" s="19">
        <f t="shared" ref="M326:M367" si="56">(F326)+(H326)+(K326*L326)+J326</f>
        <v>17969.0082373</v>
      </c>
      <c r="N326" s="13"/>
      <c r="O326" s="31">
        <f>'[2]Nov 20 - 21'!$K$64</f>
        <v>400.44</v>
      </c>
      <c r="P326" s="20">
        <f t="shared" ref="P326:P367" si="57">K326*L326</f>
        <v>0</v>
      </c>
      <c r="Q326" s="20">
        <f t="shared" ref="Q326:Q367" si="58">K326*L326</f>
        <v>0</v>
      </c>
      <c r="R326" s="21" t="s">
        <v>16</v>
      </c>
      <c r="S326" s="22" t="e">
        <f t="shared" ref="S326:S369" si="59">I326/O326</f>
        <v>#REF!</v>
      </c>
    </row>
    <row r="327" spans="1:19" x14ac:dyDescent="0.3">
      <c r="A327" s="26">
        <v>44156</v>
      </c>
      <c r="B327" s="324">
        <f t="shared" si="51"/>
        <v>342</v>
      </c>
      <c r="C327" s="14">
        <f t="shared" si="53"/>
        <v>41.42</v>
      </c>
      <c r="D327" s="13">
        <f>'[1]scheduling volumes &amp; prices'!H$75</f>
        <v>72</v>
      </c>
      <c r="E327" s="15">
        <v>39.950000000000003</v>
      </c>
      <c r="F327" s="16">
        <f t="shared" si="52"/>
        <v>17042.04</v>
      </c>
      <c r="G327" s="17">
        <f t="shared" si="55"/>
        <v>0</v>
      </c>
      <c r="H327" s="14">
        <f t="shared" si="54"/>
        <v>0</v>
      </c>
      <c r="I327" s="31" t="e">
        <f>'[1]Nov 21 - 21'!$B$66</f>
        <v>#REF!</v>
      </c>
      <c r="J327" s="27">
        <f>'[2]Nov 21 - 21'!$B$67</f>
        <v>499.29485489999996</v>
      </c>
      <c r="K327" s="17">
        <v>0</v>
      </c>
      <c r="L327" s="18">
        <v>0</v>
      </c>
      <c r="M327" s="19">
        <f t="shared" si="56"/>
        <v>17541.3348549</v>
      </c>
      <c r="N327" s="13"/>
      <c r="O327" s="31">
        <f>'[2]Nov 21 - 21'!$K$64</f>
        <v>370.09999999999997</v>
      </c>
      <c r="P327" s="20">
        <f t="shared" si="57"/>
        <v>0</v>
      </c>
      <c r="Q327" s="20">
        <f t="shared" si="58"/>
        <v>0</v>
      </c>
      <c r="R327" s="21" t="s">
        <v>16</v>
      </c>
      <c r="S327" s="22" t="e">
        <f t="shared" si="59"/>
        <v>#REF!</v>
      </c>
    </row>
    <row r="328" spans="1:19" x14ac:dyDescent="0.3">
      <c r="A328" s="26">
        <v>44157</v>
      </c>
      <c r="B328" s="324">
        <f t="shared" si="51"/>
        <v>342</v>
      </c>
      <c r="C328" s="14">
        <f t="shared" si="53"/>
        <v>41.42</v>
      </c>
      <c r="D328" s="13">
        <f>'[1]scheduling volumes &amp; prices'!H$75</f>
        <v>72</v>
      </c>
      <c r="E328" s="15">
        <v>39.950000000000003</v>
      </c>
      <c r="F328" s="16">
        <f t="shared" si="52"/>
        <v>17042.04</v>
      </c>
      <c r="G328" s="17">
        <f t="shared" si="55"/>
        <v>0</v>
      </c>
      <c r="H328" s="14">
        <f t="shared" si="54"/>
        <v>0</v>
      </c>
      <c r="I328" s="31" t="e">
        <f>'[1]Nov 22 - 21'!$B$66</f>
        <v>#REF!</v>
      </c>
      <c r="J328" s="27">
        <f>'[2]Nov 22 - 21'!$B$67</f>
        <v>430.26604479999992</v>
      </c>
      <c r="K328" s="17">
        <v>0</v>
      </c>
      <c r="L328" s="18">
        <v>0</v>
      </c>
      <c r="M328" s="19">
        <f t="shared" si="56"/>
        <v>17472.3060448</v>
      </c>
      <c r="N328" s="13"/>
      <c r="O328" s="31">
        <f>'[2]Nov 22 - 21'!$K$64</f>
        <v>342.49</v>
      </c>
      <c r="P328" s="20">
        <f t="shared" si="57"/>
        <v>0</v>
      </c>
      <c r="Q328" s="20">
        <f t="shared" si="58"/>
        <v>0</v>
      </c>
      <c r="R328" s="21" t="s">
        <v>16</v>
      </c>
      <c r="S328" s="22" t="e">
        <f t="shared" si="59"/>
        <v>#REF!</v>
      </c>
    </row>
    <row r="329" spans="1:19" x14ac:dyDescent="0.3">
      <c r="A329" s="26">
        <v>44158</v>
      </c>
      <c r="B329" s="324">
        <f t="shared" si="51"/>
        <v>342</v>
      </c>
      <c r="C329" s="14">
        <f t="shared" si="53"/>
        <v>41.42</v>
      </c>
      <c r="D329" s="13">
        <f>'[1]scheduling volumes &amp; prices'!H$75</f>
        <v>72</v>
      </c>
      <c r="E329" s="15">
        <v>39.950000000000003</v>
      </c>
      <c r="F329" s="16">
        <f t="shared" si="52"/>
        <v>17042.04</v>
      </c>
      <c r="G329" s="17">
        <f t="shared" si="55"/>
        <v>0</v>
      </c>
      <c r="H329" s="14">
        <f t="shared" si="54"/>
        <v>0</v>
      </c>
      <c r="I329" s="31" t="e">
        <f>'[1]Nov 23 - 21'!$B$66</f>
        <v>#REF!</v>
      </c>
      <c r="J329" s="27">
        <f>'[2]Nov 23 - 21'!$B$67</f>
        <v>428.2749604</v>
      </c>
      <c r="K329" s="17">
        <v>0</v>
      </c>
      <c r="L329" s="18">
        <v>0</v>
      </c>
      <c r="M329" s="19">
        <f t="shared" si="56"/>
        <v>17470.314960399999</v>
      </c>
      <c r="N329" s="13"/>
      <c r="O329" s="31">
        <f>'[2]Nov 23 - 21'!$K$64</f>
        <v>342.49</v>
      </c>
      <c r="P329" s="20">
        <f t="shared" si="57"/>
        <v>0</v>
      </c>
      <c r="Q329" s="20">
        <f t="shared" si="58"/>
        <v>0</v>
      </c>
      <c r="R329" s="21" t="s">
        <v>16</v>
      </c>
      <c r="S329" s="22" t="e">
        <f t="shared" si="59"/>
        <v>#REF!</v>
      </c>
    </row>
    <row r="330" spans="1:19" x14ac:dyDescent="0.3">
      <c r="A330" s="26">
        <v>44159</v>
      </c>
      <c r="B330" s="324">
        <f t="shared" si="51"/>
        <v>342</v>
      </c>
      <c r="C330" s="14">
        <f t="shared" si="53"/>
        <v>41.42</v>
      </c>
      <c r="D330" s="13">
        <f>'[1]scheduling volumes &amp; prices'!H$75</f>
        <v>72</v>
      </c>
      <c r="E330" s="15">
        <v>39.950000000000003</v>
      </c>
      <c r="F330" s="16">
        <f t="shared" si="52"/>
        <v>17042.04</v>
      </c>
      <c r="G330" s="17">
        <f t="shared" si="55"/>
        <v>0</v>
      </c>
      <c r="H330" s="14">
        <f t="shared" si="54"/>
        <v>0</v>
      </c>
      <c r="I330" s="31" t="e">
        <f>'[1]Nov 24 - 21'!$B$66</f>
        <v>#REF!</v>
      </c>
      <c r="J330" s="27">
        <f>'[2]Nov 24 - 21'!$B$67</f>
        <v>5175.8397610999991</v>
      </c>
      <c r="K330" s="17">
        <v>0</v>
      </c>
      <c r="L330" s="18">
        <v>0</v>
      </c>
      <c r="M330" s="19">
        <f t="shared" si="56"/>
        <v>22217.879761100001</v>
      </c>
      <c r="N330" s="13"/>
      <c r="O330" s="31">
        <f>'[2]Nov 24 - 21'!$K$64</f>
        <v>502.88</v>
      </c>
      <c r="P330" s="20">
        <f t="shared" si="57"/>
        <v>0</v>
      </c>
      <c r="Q330" s="20">
        <f t="shared" si="58"/>
        <v>0</v>
      </c>
      <c r="R330" s="21" t="s">
        <v>16</v>
      </c>
      <c r="S330" s="22" t="e">
        <f t="shared" si="59"/>
        <v>#REF!</v>
      </c>
    </row>
    <row r="331" spans="1:19" x14ac:dyDescent="0.3">
      <c r="A331" s="26">
        <v>44160</v>
      </c>
      <c r="B331" s="324">
        <f t="shared" si="51"/>
        <v>342</v>
      </c>
      <c r="C331" s="14">
        <f t="shared" si="53"/>
        <v>41.42</v>
      </c>
      <c r="D331" s="13">
        <f>'[1]scheduling volumes &amp; prices'!H$75</f>
        <v>72</v>
      </c>
      <c r="E331" s="15">
        <v>39.950000000000003</v>
      </c>
      <c r="F331" s="16">
        <f t="shared" si="52"/>
        <v>17042.04</v>
      </c>
      <c r="G331" s="17">
        <f t="shared" si="55"/>
        <v>0</v>
      </c>
      <c r="H331" s="14">
        <f t="shared" si="54"/>
        <v>0</v>
      </c>
      <c r="I331" s="31" t="e">
        <f>'[1]Nov 25 - 21'!$B$66</f>
        <v>#REF!</v>
      </c>
      <c r="J331" s="27">
        <f>'[2]Nov 25 - 21'!$B$67</f>
        <v>8991.541840599999</v>
      </c>
      <c r="K331" s="17">
        <v>0</v>
      </c>
      <c r="L331" s="18">
        <v>0</v>
      </c>
      <c r="M331" s="19">
        <f t="shared" si="56"/>
        <v>26033.5818406</v>
      </c>
      <c r="N331" s="13"/>
      <c r="O331" s="31">
        <f>'[2]Nov 25 - 21'!$K$64</f>
        <v>634.2700000000001</v>
      </c>
      <c r="P331" s="20">
        <f t="shared" si="57"/>
        <v>0</v>
      </c>
      <c r="Q331" s="20">
        <f t="shared" si="58"/>
        <v>0</v>
      </c>
      <c r="R331" s="21" t="s">
        <v>16</v>
      </c>
      <c r="S331" s="22" t="e">
        <f t="shared" si="59"/>
        <v>#REF!</v>
      </c>
    </row>
    <row r="332" spans="1:19" x14ac:dyDescent="0.3">
      <c r="A332" s="26">
        <v>44161</v>
      </c>
      <c r="B332" s="324">
        <f t="shared" si="51"/>
        <v>342</v>
      </c>
      <c r="C332" s="14">
        <f t="shared" si="53"/>
        <v>41.42</v>
      </c>
      <c r="D332" s="13">
        <f>'[1]scheduling volumes &amp; prices'!H$75</f>
        <v>72</v>
      </c>
      <c r="E332" s="15">
        <v>39.950000000000003</v>
      </c>
      <c r="F332" s="16">
        <f t="shared" si="52"/>
        <v>17042.04</v>
      </c>
      <c r="G332" s="17">
        <f t="shared" si="55"/>
        <v>0</v>
      </c>
      <c r="H332" s="14">
        <f t="shared" si="54"/>
        <v>0</v>
      </c>
      <c r="I332" s="31" t="e">
        <f>'[1]Nov 26 - 21'!$B$66</f>
        <v>#REF!</v>
      </c>
      <c r="J332" s="27">
        <f>'[2]Nov 26 - 21'!$B$67</f>
        <v>10879.420540499998</v>
      </c>
      <c r="K332" s="17">
        <v>0</v>
      </c>
      <c r="L332" s="18">
        <v>0</v>
      </c>
      <c r="M332" s="19">
        <f t="shared" si="56"/>
        <v>27921.460540499997</v>
      </c>
      <c r="N332" s="13"/>
      <c r="O332" s="31">
        <f>'[2]Nov 26 - 21'!$K$64</f>
        <v>657.32</v>
      </c>
      <c r="P332" s="20">
        <f t="shared" si="57"/>
        <v>0</v>
      </c>
      <c r="Q332" s="20">
        <f t="shared" si="58"/>
        <v>0</v>
      </c>
      <c r="R332" s="21" t="s">
        <v>16</v>
      </c>
      <c r="S332" s="22" t="e">
        <f t="shared" si="59"/>
        <v>#REF!</v>
      </c>
    </row>
    <row r="333" spans="1:19" x14ac:dyDescent="0.3">
      <c r="A333" s="26">
        <v>44162</v>
      </c>
      <c r="B333" s="324">
        <f t="shared" si="51"/>
        <v>342</v>
      </c>
      <c r="C333" s="14">
        <f t="shared" si="53"/>
        <v>41.42</v>
      </c>
      <c r="D333" s="13">
        <f>'[1]scheduling volumes &amp; prices'!H$75</f>
        <v>72</v>
      </c>
      <c r="E333" s="15">
        <v>39.950000000000003</v>
      </c>
      <c r="F333" s="16">
        <f t="shared" si="52"/>
        <v>17042.04</v>
      </c>
      <c r="G333" s="17">
        <f t="shared" si="55"/>
        <v>0</v>
      </c>
      <c r="H333" s="14">
        <f t="shared" si="54"/>
        <v>0</v>
      </c>
      <c r="I333" s="31" t="e">
        <f>'[1]Nov 27 - 21'!$B$66</f>
        <v>#REF!</v>
      </c>
      <c r="J333" s="27">
        <f>'[2]Nov 27 - 21'!$B$67</f>
        <v>5437.6326292999984</v>
      </c>
      <c r="K333" s="17">
        <v>0</v>
      </c>
      <c r="L333" s="18">
        <v>0</v>
      </c>
      <c r="M333" s="19">
        <f t="shared" si="56"/>
        <v>22479.672629299999</v>
      </c>
      <c r="N333" s="13"/>
      <c r="O333" s="31">
        <f>'[2]Nov 27 - 21'!$K$64</f>
        <v>553.38</v>
      </c>
      <c r="P333" s="20">
        <f t="shared" si="57"/>
        <v>0</v>
      </c>
      <c r="Q333" s="20">
        <f t="shared" si="58"/>
        <v>0</v>
      </c>
      <c r="R333" s="21" t="s">
        <v>16</v>
      </c>
      <c r="S333" s="22" t="e">
        <f t="shared" si="59"/>
        <v>#REF!</v>
      </c>
    </row>
    <row r="334" spans="1:19" x14ac:dyDescent="0.3">
      <c r="A334" s="26">
        <v>44163</v>
      </c>
      <c r="B334" s="324">
        <f t="shared" si="51"/>
        <v>342</v>
      </c>
      <c r="C334" s="14">
        <f t="shared" si="53"/>
        <v>41.42</v>
      </c>
      <c r="D334" s="13">
        <f>'[1]scheduling volumes &amp; prices'!H$75</f>
        <v>72</v>
      </c>
      <c r="E334" s="15">
        <v>39.950000000000003</v>
      </c>
      <c r="F334" s="16">
        <f t="shared" si="52"/>
        <v>17042.04</v>
      </c>
      <c r="G334" s="17">
        <f t="shared" si="55"/>
        <v>0</v>
      </c>
      <c r="H334" s="14">
        <f t="shared" si="54"/>
        <v>0</v>
      </c>
      <c r="I334" s="31" t="e">
        <f>'[1]Nov 28 - 21'!$B$66</f>
        <v>#REF!</v>
      </c>
      <c r="J334" s="27">
        <f>'[2]Nov 28 - 21'!$B$67</f>
        <v>1094.0277729000006</v>
      </c>
      <c r="K334" s="17">
        <v>0</v>
      </c>
      <c r="L334" s="18">
        <v>0</v>
      </c>
      <c r="M334" s="19">
        <f t="shared" si="56"/>
        <v>18136.067772900002</v>
      </c>
      <c r="N334" s="13"/>
      <c r="O334" s="31">
        <f>'[2]Nov 28 - 21'!$K$64</f>
        <v>453.9799999999999</v>
      </c>
      <c r="P334" s="20">
        <f t="shared" si="57"/>
        <v>0</v>
      </c>
      <c r="Q334" s="20">
        <f t="shared" si="58"/>
        <v>0</v>
      </c>
      <c r="R334" s="21" t="s">
        <v>16</v>
      </c>
      <c r="S334" s="22" t="e">
        <f t="shared" si="59"/>
        <v>#REF!</v>
      </c>
    </row>
    <row r="335" spans="1:19" x14ac:dyDescent="0.3">
      <c r="A335" s="26">
        <v>44164</v>
      </c>
      <c r="B335" s="324">
        <f t="shared" si="51"/>
        <v>342</v>
      </c>
      <c r="C335" s="14">
        <f t="shared" si="53"/>
        <v>41.42</v>
      </c>
      <c r="D335" s="13">
        <f>'[1]scheduling volumes &amp; prices'!H$75</f>
        <v>72</v>
      </c>
      <c r="E335" s="15">
        <v>39.950000000000003</v>
      </c>
      <c r="F335" s="16">
        <f t="shared" si="52"/>
        <v>17042.04</v>
      </c>
      <c r="G335" s="17">
        <f t="shared" si="55"/>
        <v>0</v>
      </c>
      <c r="H335" s="14">
        <f t="shared" si="54"/>
        <v>0</v>
      </c>
      <c r="I335" s="31" t="e">
        <f>'[1]Nov 29 - 21'!$B$66</f>
        <v>#REF!</v>
      </c>
      <c r="J335" s="27">
        <f>'[2]Nov 29 - 21'!$B$67</f>
        <v>2307.5572028999995</v>
      </c>
      <c r="K335" s="17">
        <v>0</v>
      </c>
      <c r="L335" s="18">
        <v>0</v>
      </c>
      <c r="M335" s="19">
        <f t="shared" si="56"/>
        <v>19349.5972029</v>
      </c>
      <c r="N335" s="13"/>
      <c r="O335" s="31">
        <f>'[2]Nov 29 - 21'!$K$64</f>
        <v>447.65999999999991</v>
      </c>
      <c r="P335" s="20">
        <f t="shared" si="57"/>
        <v>0</v>
      </c>
      <c r="Q335" s="20">
        <f t="shared" si="58"/>
        <v>0</v>
      </c>
      <c r="R335" s="21" t="s">
        <v>16</v>
      </c>
      <c r="S335" s="22" t="e">
        <f t="shared" si="59"/>
        <v>#REF!</v>
      </c>
    </row>
    <row r="336" spans="1:19" ht="15" thickBot="1" x14ac:dyDescent="0.35">
      <c r="A336" s="488">
        <v>44165</v>
      </c>
      <c r="B336" s="312">
        <f t="shared" si="51"/>
        <v>342</v>
      </c>
      <c r="C336" s="313">
        <f t="shared" si="53"/>
        <v>41.42</v>
      </c>
      <c r="D336" s="314">
        <f>'[1]scheduling volumes &amp; prices'!H$75</f>
        <v>72</v>
      </c>
      <c r="E336" s="315">
        <v>39.950000000000003</v>
      </c>
      <c r="F336" s="316">
        <f t="shared" si="52"/>
        <v>17042.04</v>
      </c>
      <c r="G336" s="317">
        <f t="shared" si="55"/>
        <v>0</v>
      </c>
      <c r="H336" s="313">
        <f t="shared" si="54"/>
        <v>0</v>
      </c>
      <c r="I336" s="323" t="e">
        <f>'[1]Nov 30 - 21'!$B$66</f>
        <v>#REF!</v>
      </c>
      <c r="J336" s="313">
        <f>'[2]Nov 30 - 21'!$B$67</f>
        <v>1337.4548173999999</v>
      </c>
      <c r="K336" s="317">
        <v>0</v>
      </c>
      <c r="L336" s="318">
        <v>0</v>
      </c>
      <c r="M336" s="319">
        <f t="shared" si="56"/>
        <v>18379.494817400002</v>
      </c>
      <c r="N336" s="314"/>
      <c r="O336" s="323">
        <f>'[2]Nov 30 - 21'!$K$64</f>
        <v>403.63999999999993</v>
      </c>
      <c r="P336" s="320">
        <f t="shared" si="57"/>
        <v>0</v>
      </c>
      <c r="Q336" s="320">
        <f t="shared" si="58"/>
        <v>0</v>
      </c>
      <c r="R336" s="321" t="s">
        <v>16</v>
      </c>
      <c r="S336" s="322" t="e">
        <f t="shared" si="59"/>
        <v>#REF!</v>
      </c>
    </row>
    <row r="337" spans="1:19" x14ac:dyDescent="0.3">
      <c r="A337" s="489">
        <v>44166</v>
      </c>
      <c r="B337" s="324">
        <f>'[1]scheduling volumes &amp; prices'!AC31</f>
        <v>353</v>
      </c>
      <c r="C337" s="27">
        <v>41.42</v>
      </c>
      <c r="D337" s="25">
        <f>'[1]scheduling volumes &amp; prices'!I$74</f>
        <v>168</v>
      </c>
      <c r="E337" s="28">
        <v>39.950000000000003</v>
      </c>
      <c r="F337" s="29">
        <f t="shared" si="52"/>
        <v>21332.86</v>
      </c>
      <c r="G337" s="30">
        <f t="shared" si="55"/>
        <v>0</v>
      </c>
      <c r="H337" s="27">
        <f t="shared" si="54"/>
        <v>0</v>
      </c>
      <c r="I337" s="31" t="e">
        <f>'[1]Dec 01 - 21'!B66</f>
        <v>#REF!</v>
      </c>
      <c r="J337" s="27">
        <f>'[2]Dec 01 - 21'!$B$67</f>
        <v>363.82748560000022</v>
      </c>
      <c r="K337" s="30">
        <v>0</v>
      </c>
      <c r="L337" s="32">
        <v>0</v>
      </c>
      <c r="M337" s="33">
        <f t="shared" si="56"/>
        <v>21696.687485599999</v>
      </c>
      <c r="N337" s="25"/>
      <c r="O337" s="31">
        <f>'[2]Dec 01 - 21'!$K$64</f>
        <v>499.05000000000018</v>
      </c>
      <c r="P337" s="34">
        <f t="shared" si="57"/>
        <v>0</v>
      </c>
      <c r="Q337" s="34">
        <f t="shared" si="58"/>
        <v>0</v>
      </c>
      <c r="R337" s="35" t="s">
        <v>16</v>
      </c>
      <c r="S337" s="36" t="e">
        <f t="shared" si="59"/>
        <v>#REF!</v>
      </c>
    </row>
    <row r="338" spans="1:19" x14ac:dyDescent="0.3">
      <c r="A338" s="26">
        <v>44167</v>
      </c>
      <c r="B338" s="324">
        <f>B$337</f>
        <v>353</v>
      </c>
      <c r="C338" s="14">
        <v>41.42</v>
      </c>
      <c r="D338" s="13">
        <f>'[1]scheduling volumes &amp; prices'!I$74</f>
        <v>168</v>
      </c>
      <c r="E338" s="15">
        <v>39.950000000000003</v>
      </c>
      <c r="F338" s="16">
        <f t="shared" si="52"/>
        <v>21332.86</v>
      </c>
      <c r="G338" s="17">
        <f t="shared" si="55"/>
        <v>0</v>
      </c>
      <c r="H338" s="14">
        <f t="shared" si="54"/>
        <v>0</v>
      </c>
      <c r="I338" s="31" t="e">
        <f>'[1]Dec 02 - 21'!$B$66</f>
        <v>#REF!</v>
      </c>
      <c r="J338" s="27">
        <f>'[2]Dec 02 - 21'!$B$67</f>
        <v>4357.7944639000007</v>
      </c>
      <c r="K338" s="17">
        <v>0</v>
      </c>
      <c r="L338" s="18">
        <v>0</v>
      </c>
      <c r="M338" s="19">
        <f>(F338)+(H338)+(K338*L338)+J338</f>
        <v>25690.654463900002</v>
      </c>
      <c r="N338" s="13"/>
      <c r="O338" s="31">
        <f>'[2]Dec 02 - 21'!$K$64</f>
        <v>619.64999999999986</v>
      </c>
      <c r="P338" s="20">
        <f t="shared" si="57"/>
        <v>0</v>
      </c>
      <c r="Q338" s="20">
        <f t="shared" si="58"/>
        <v>0</v>
      </c>
      <c r="R338" s="21" t="s">
        <v>16</v>
      </c>
      <c r="S338" s="22" t="e">
        <f t="shared" si="59"/>
        <v>#REF!</v>
      </c>
    </row>
    <row r="339" spans="1:19" x14ac:dyDescent="0.3">
      <c r="A339" s="26">
        <v>44168</v>
      </c>
      <c r="B339" s="324">
        <f t="shared" ref="B339:B367" si="60">B$337</f>
        <v>353</v>
      </c>
      <c r="C339" s="14">
        <v>41.42</v>
      </c>
      <c r="D339" s="13">
        <f>'[1]scheduling volumes &amp; prices'!I$74</f>
        <v>168</v>
      </c>
      <c r="E339" s="15">
        <v>39.950000000000003</v>
      </c>
      <c r="F339" s="16">
        <f t="shared" si="52"/>
        <v>21332.86</v>
      </c>
      <c r="G339" s="17">
        <f t="shared" si="55"/>
        <v>0</v>
      </c>
      <c r="H339" s="14">
        <f t="shared" si="54"/>
        <v>0</v>
      </c>
      <c r="I339" s="31" t="e">
        <f>'[1]Dec 03 - 21'!$B$66</f>
        <v>#REF!</v>
      </c>
      <c r="J339" s="27">
        <f>'[2]Dec 03 - 21'!$B$67</f>
        <v>3296.9858347000004</v>
      </c>
      <c r="K339" s="17">
        <v>0</v>
      </c>
      <c r="L339" s="18">
        <v>0</v>
      </c>
      <c r="M339" s="19">
        <f t="shared" si="56"/>
        <v>24629.845834700001</v>
      </c>
      <c r="N339" s="13"/>
      <c r="O339" s="31">
        <f>'[2]Dec 03 - 21'!$K$64</f>
        <v>568.17999999999995</v>
      </c>
      <c r="P339" s="20">
        <f t="shared" si="57"/>
        <v>0</v>
      </c>
      <c r="Q339" s="20">
        <f t="shared" si="58"/>
        <v>0</v>
      </c>
      <c r="R339" s="21" t="s">
        <v>16</v>
      </c>
      <c r="S339" s="22" t="e">
        <f t="shared" si="59"/>
        <v>#REF!</v>
      </c>
    </row>
    <row r="340" spans="1:19" x14ac:dyDescent="0.3">
      <c r="A340" s="26">
        <v>44169</v>
      </c>
      <c r="B340" s="324">
        <f t="shared" si="60"/>
        <v>353</v>
      </c>
      <c r="C340" s="14">
        <v>41.42</v>
      </c>
      <c r="D340" s="13">
        <f>'[1]scheduling volumes &amp; prices'!I$74</f>
        <v>168</v>
      </c>
      <c r="E340" s="15">
        <v>39.950000000000003</v>
      </c>
      <c r="F340" s="16">
        <f t="shared" si="52"/>
        <v>21332.86</v>
      </c>
      <c r="G340" s="17">
        <f t="shared" si="55"/>
        <v>0</v>
      </c>
      <c r="H340" s="14">
        <f t="shared" si="54"/>
        <v>0</v>
      </c>
      <c r="I340" s="31" t="e">
        <f>'[1]Dec 04 - 21'!$B$66</f>
        <v>#REF!</v>
      </c>
      <c r="J340" s="27">
        <f>'[2]Dec 04 - 21'!$B$67</f>
        <v>2439.0415700000003</v>
      </c>
      <c r="K340" s="17">
        <v>0</v>
      </c>
      <c r="L340" s="18">
        <v>0</v>
      </c>
      <c r="M340" s="19">
        <f t="shared" si="56"/>
        <v>23771.901570000002</v>
      </c>
      <c r="N340" s="13"/>
      <c r="O340" s="31">
        <f>'[2]Dec 04 - 21'!$K$64</f>
        <v>565.35</v>
      </c>
      <c r="P340" s="20">
        <f t="shared" si="57"/>
        <v>0</v>
      </c>
      <c r="Q340" s="20">
        <f t="shared" si="58"/>
        <v>0</v>
      </c>
      <c r="R340" s="21" t="s">
        <v>16</v>
      </c>
      <c r="S340" s="22" t="e">
        <f t="shared" si="59"/>
        <v>#REF!</v>
      </c>
    </row>
    <row r="341" spans="1:19" x14ac:dyDescent="0.3">
      <c r="A341" s="26">
        <v>44170</v>
      </c>
      <c r="B341" s="324">
        <f t="shared" si="60"/>
        <v>353</v>
      </c>
      <c r="C341" s="14">
        <v>41.42</v>
      </c>
      <c r="D341" s="13">
        <f>'[1]scheduling volumes &amp; prices'!I$74</f>
        <v>168</v>
      </c>
      <c r="E341" s="15">
        <v>39.950000000000003</v>
      </c>
      <c r="F341" s="16">
        <f t="shared" si="52"/>
        <v>21332.86</v>
      </c>
      <c r="G341" s="17">
        <f t="shared" si="55"/>
        <v>0</v>
      </c>
      <c r="H341" s="14">
        <f t="shared" si="54"/>
        <v>0</v>
      </c>
      <c r="I341" s="31" t="e">
        <f>'[1]Dec 05 - 21'!$B$66</f>
        <v>#REF!</v>
      </c>
      <c r="J341" s="27">
        <f>'[2]Dec 05 - 21'!$B$67</f>
        <v>1912.3335186000002</v>
      </c>
      <c r="K341" s="17">
        <v>0</v>
      </c>
      <c r="L341" s="18">
        <v>0</v>
      </c>
      <c r="M341" s="19">
        <f t="shared" si="56"/>
        <v>23245.193518600001</v>
      </c>
      <c r="N341" s="13"/>
      <c r="O341" s="31">
        <f>'[2]Dec 05 - 21'!$K$64</f>
        <v>509.32000000000005</v>
      </c>
      <c r="P341" s="20">
        <f t="shared" si="57"/>
        <v>0</v>
      </c>
      <c r="Q341" s="20">
        <f t="shared" si="58"/>
        <v>0</v>
      </c>
      <c r="R341" s="21" t="s">
        <v>16</v>
      </c>
      <c r="S341" s="22" t="e">
        <f t="shared" si="59"/>
        <v>#REF!</v>
      </c>
    </row>
    <row r="342" spans="1:19" x14ac:dyDescent="0.3">
      <c r="A342" s="26">
        <v>44171</v>
      </c>
      <c r="B342" s="324">
        <f t="shared" si="60"/>
        <v>353</v>
      </c>
      <c r="C342" s="14">
        <v>41.42</v>
      </c>
      <c r="D342" s="13">
        <f>'[1]scheduling volumes &amp; prices'!I$74</f>
        <v>168</v>
      </c>
      <c r="E342" s="15">
        <v>39.950000000000003</v>
      </c>
      <c r="F342" s="16">
        <f t="shared" si="52"/>
        <v>21332.86</v>
      </c>
      <c r="G342" s="17">
        <f t="shared" si="55"/>
        <v>0</v>
      </c>
      <c r="H342" s="14">
        <f t="shared" si="54"/>
        <v>0</v>
      </c>
      <c r="I342" s="31" t="e">
        <f>'[1]Dec 06 - 21'!$B$66</f>
        <v>#REF!</v>
      </c>
      <c r="J342" s="27">
        <f>'[2]Dec 06 - 21'!$B$67</f>
        <v>329.97199689999974</v>
      </c>
      <c r="K342" s="17">
        <v>0</v>
      </c>
      <c r="L342" s="18">
        <v>0</v>
      </c>
      <c r="M342" s="19">
        <f t="shared" si="56"/>
        <v>21662.8319969</v>
      </c>
      <c r="N342" s="13"/>
      <c r="O342" s="31">
        <f>'[2]Dec 06 - 21'!$K$64</f>
        <v>471.77</v>
      </c>
      <c r="P342" s="20">
        <f t="shared" si="57"/>
        <v>0</v>
      </c>
      <c r="Q342" s="20">
        <f t="shared" si="58"/>
        <v>0</v>
      </c>
      <c r="R342" s="21" t="s">
        <v>16</v>
      </c>
      <c r="S342" s="22" t="e">
        <f t="shared" si="59"/>
        <v>#REF!</v>
      </c>
    </row>
    <row r="343" spans="1:19" x14ac:dyDescent="0.3">
      <c r="A343" s="26">
        <v>44172</v>
      </c>
      <c r="B343" s="324">
        <f t="shared" si="60"/>
        <v>353</v>
      </c>
      <c r="C343" s="14">
        <v>41.42</v>
      </c>
      <c r="D343" s="13">
        <f>'[1]scheduling volumes &amp; prices'!I$74</f>
        <v>168</v>
      </c>
      <c r="E343" s="15">
        <v>39.950000000000003</v>
      </c>
      <c r="F343" s="16">
        <f t="shared" si="52"/>
        <v>21332.86</v>
      </c>
      <c r="G343" s="17">
        <f t="shared" si="55"/>
        <v>0</v>
      </c>
      <c r="H343" s="14">
        <f t="shared" si="54"/>
        <v>0</v>
      </c>
      <c r="I343" s="31" t="e">
        <f>'[1]Dec 07 - 21'!$B$66</f>
        <v>#REF!</v>
      </c>
      <c r="J343" s="27">
        <f>'[2]Dec 07 - 21'!$B$67</f>
        <v>0</v>
      </c>
      <c r="K343" s="17">
        <v>0</v>
      </c>
      <c r="L343" s="18">
        <v>0</v>
      </c>
      <c r="M343" s="19">
        <f t="shared" si="56"/>
        <v>21332.86</v>
      </c>
      <c r="N343" s="13"/>
      <c r="O343" s="31">
        <f>'[2]Dec 07 - 21'!$K$64</f>
        <v>325.23999999999995</v>
      </c>
      <c r="P343" s="20">
        <f t="shared" si="57"/>
        <v>0</v>
      </c>
      <c r="Q343" s="20">
        <f t="shared" si="58"/>
        <v>0</v>
      </c>
      <c r="R343" s="21" t="s">
        <v>16</v>
      </c>
      <c r="S343" s="22" t="e">
        <f t="shared" si="59"/>
        <v>#REF!</v>
      </c>
    </row>
    <row r="344" spans="1:19" x14ac:dyDescent="0.3">
      <c r="A344" s="26">
        <v>44173</v>
      </c>
      <c r="B344" s="324">
        <f t="shared" si="60"/>
        <v>353</v>
      </c>
      <c r="C344" s="14">
        <v>41.42</v>
      </c>
      <c r="D344" s="13">
        <f>'[1]scheduling volumes &amp; prices'!I$74</f>
        <v>168</v>
      </c>
      <c r="E344" s="15">
        <v>39.950000000000003</v>
      </c>
      <c r="F344" s="16">
        <f t="shared" si="52"/>
        <v>21332.86</v>
      </c>
      <c r="G344" s="17">
        <f t="shared" si="55"/>
        <v>0</v>
      </c>
      <c r="H344" s="14">
        <f t="shared" si="54"/>
        <v>0</v>
      </c>
      <c r="I344" s="31" t="e">
        <f>'[1]Dec 08 - 21'!$B$66</f>
        <v>#REF!</v>
      </c>
      <c r="J344" s="27">
        <f>'[2]Dec 08 - 21'!$B$67</f>
        <v>542.06308940000019</v>
      </c>
      <c r="K344" s="17">
        <v>0</v>
      </c>
      <c r="L344" s="18">
        <v>0</v>
      </c>
      <c r="M344" s="19">
        <f t="shared" si="56"/>
        <v>21874.923089399999</v>
      </c>
      <c r="N344" s="13"/>
      <c r="O344" s="31">
        <f>'[2]Dec 08 - 21'!$K$64</f>
        <v>393.65000000000003</v>
      </c>
      <c r="P344" s="20">
        <f t="shared" si="57"/>
        <v>0</v>
      </c>
      <c r="Q344" s="20">
        <f t="shared" si="58"/>
        <v>0</v>
      </c>
      <c r="R344" s="21" t="s">
        <v>16</v>
      </c>
      <c r="S344" s="22" t="e">
        <f t="shared" si="59"/>
        <v>#REF!</v>
      </c>
    </row>
    <row r="345" spans="1:19" x14ac:dyDescent="0.3">
      <c r="A345" s="26">
        <v>44174</v>
      </c>
      <c r="B345" s="324">
        <f t="shared" si="60"/>
        <v>353</v>
      </c>
      <c r="C345" s="14">
        <v>41.42</v>
      </c>
      <c r="D345" s="13">
        <f>'[1]scheduling volumes &amp; prices'!I$74</f>
        <v>168</v>
      </c>
      <c r="E345" s="15">
        <v>39.950000000000003</v>
      </c>
      <c r="F345" s="16">
        <f t="shared" si="52"/>
        <v>21332.86</v>
      </c>
      <c r="G345" s="17">
        <f t="shared" si="55"/>
        <v>0</v>
      </c>
      <c r="H345" s="14">
        <f t="shared" si="54"/>
        <v>0</v>
      </c>
      <c r="I345" s="31" t="e">
        <f>'[1]Dec 09 - 21'!$B$66</f>
        <v>#REF!</v>
      </c>
      <c r="J345" s="27">
        <f>'[2]Dec 09 - 21'!$B$67</f>
        <v>18.441681400000103</v>
      </c>
      <c r="K345" s="17">
        <v>0</v>
      </c>
      <c r="L345" s="18">
        <v>0</v>
      </c>
      <c r="M345" s="19">
        <f t="shared" si="56"/>
        <v>21351.3016814</v>
      </c>
      <c r="N345" s="13"/>
      <c r="O345" s="31">
        <f>'[2]Dec 09 - 21'!$K$64</f>
        <v>382.99</v>
      </c>
      <c r="P345" s="20">
        <f t="shared" si="57"/>
        <v>0</v>
      </c>
      <c r="Q345" s="20">
        <f t="shared" si="58"/>
        <v>0</v>
      </c>
      <c r="R345" s="21" t="s">
        <v>16</v>
      </c>
      <c r="S345" s="22" t="e">
        <f t="shared" si="59"/>
        <v>#REF!</v>
      </c>
    </row>
    <row r="346" spans="1:19" x14ac:dyDescent="0.3">
      <c r="A346" s="26">
        <v>44175</v>
      </c>
      <c r="B346" s="324">
        <f t="shared" si="60"/>
        <v>353</v>
      </c>
      <c r="C346" s="14">
        <v>41.42</v>
      </c>
      <c r="D346" s="13">
        <f>'[1]scheduling volumes &amp; prices'!I$74</f>
        <v>168</v>
      </c>
      <c r="E346" s="15">
        <v>39.950000000000003</v>
      </c>
      <c r="F346" s="16">
        <f t="shared" si="52"/>
        <v>21332.86</v>
      </c>
      <c r="G346" s="17">
        <f t="shared" si="55"/>
        <v>0</v>
      </c>
      <c r="H346" s="14">
        <f t="shared" si="54"/>
        <v>0</v>
      </c>
      <c r="I346" s="31" t="e">
        <f>'[1]Dec 10 - 21'!$B$66</f>
        <v>#REF!</v>
      </c>
      <c r="J346" s="27">
        <f>'[2]Dec 10 - 21'!$B$67</f>
        <v>849.17409170000019</v>
      </c>
      <c r="K346" s="17">
        <v>0</v>
      </c>
      <c r="L346" s="18">
        <v>0</v>
      </c>
      <c r="M346" s="19">
        <f t="shared" si="56"/>
        <v>22182.034091699999</v>
      </c>
      <c r="N346" s="13"/>
      <c r="O346" s="31">
        <f>'[2]Dec 10 - 21'!$K$64</f>
        <v>472.8599999999999</v>
      </c>
      <c r="P346" s="20">
        <f t="shared" si="57"/>
        <v>0</v>
      </c>
      <c r="Q346" s="20">
        <f t="shared" si="58"/>
        <v>0</v>
      </c>
      <c r="R346" s="21" t="s">
        <v>16</v>
      </c>
      <c r="S346" s="22" t="e">
        <f t="shared" si="59"/>
        <v>#REF!</v>
      </c>
    </row>
    <row r="347" spans="1:19" x14ac:dyDescent="0.3">
      <c r="A347" s="26">
        <v>44176</v>
      </c>
      <c r="B347" s="324">
        <f t="shared" si="60"/>
        <v>353</v>
      </c>
      <c r="C347" s="14">
        <v>41.42</v>
      </c>
      <c r="D347" s="13">
        <f>'[1]scheduling volumes &amp; prices'!I$74</f>
        <v>168</v>
      </c>
      <c r="E347" s="15">
        <v>39.950000000000003</v>
      </c>
      <c r="F347" s="16">
        <f t="shared" si="52"/>
        <v>21332.86</v>
      </c>
      <c r="G347" s="17">
        <f t="shared" si="55"/>
        <v>0</v>
      </c>
      <c r="H347" s="14">
        <f t="shared" si="54"/>
        <v>0</v>
      </c>
      <c r="I347" s="31" t="e">
        <f>'[1]Dec 11 - 21'!$B$66</f>
        <v>#REF!</v>
      </c>
      <c r="J347" s="27">
        <f>'[2]Dec 11 - 21'!$B$67</f>
        <v>1827.2868323</v>
      </c>
      <c r="K347" s="17">
        <v>0</v>
      </c>
      <c r="L347" s="18">
        <v>0</v>
      </c>
      <c r="M347" s="19">
        <f t="shared" si="56"/>
        <v>23160.146832300001</v>
      </c>
      <c r="N347" s="13"/>
      <c r="O347" s="31">
        <f>'[2]Dec 11 - 21'!$K$64</f>
        <v>502.32000000000011</v>
      </c>
      <c r="P347" s="20">
        <f t="shared" si="57"/>
        <v>0</v>
      </c>
      <c r="Q347" s="20">
        <f t="shared" si="58"/>
        <v>0</v>
      </c>
      <c r="R347" s="21" t="s">
        <v>16</v>
      </c>
      <c r="S347" s="22" t="e">
        <f t="shared" si="59"/>
        <v>#REF!</v>
      </c>
    </row>
    <row r="348" spans="1:19" x14ac:dyDescent="0.3">
      <c r="A348" s="26">
        <v>44177</v>
      </c>
      <c r="B348" s="324">
        <f t="shared" si="60"/>
        <v>353</v>
      </c>
      <c r="C348" s="14">
        <v>41.42</v>
      </c>
      <c r="D348" s="13">
        <f>'[1]scheduling volumes &amp; prices'!I$74</f>
        <v>168</v>
      </c>
      <c r="E348" s="15">
        <v>39.950000000000003</v>
      </c>
      <c r="F348" s="16">
        <f t="shared" si="52"/>
        <v>21332.86</v>
      </c>
      <c r="G348" s="17">
        <f t="shared" si="55"/>
        <v>0</v>
      </c>
      <c r="H348" s="14">
        <f t="shared" si="54"/>
        <v>0</v>
      </c>
      <c r="I348" s="31" t="e">
        <f>'[1]Dec 12 - 21'!$B$66</f>
        <v>#REF!</v>
      </c>
      <c r="J348" s="27">
        <f>'[2]Dec 12 - 21'!$B$67</f>
        <v>1214.9588293999998</v>
      </c>
      <c r="K348" s="17">
        <v>0</v>
      </c>
      <c r="L348" s="18">
        <v>0</v>
      </c>
      <c r="M348" s="19">
        <f t="shared" si="56"/>
        <v>22547.818829399999</v>
      </c>
      <c r="N348" s="13"/>
      <c r="O348" s="31">
        <f>'[2]Dec 12 - 21'!$K$64</f>
        <v>485.46999999999997</v>
      </c>
      <c r="P348" s="20">
        <f t="shared" si="57"/>
        <v>0</v>
      </c>
      <c r="Q348" s="20">
        <f t="shared" si="58"/>
        <v>0</v>
      </c>
      <c r="R348" s="21" t="s">
        <v>16</v>
      </c>
      <c r="S348" s="22" t="e">
        <f t="shared" si="59"/>
        <v>#REF!</v>
      </c>
    </row>
    <row r="349" spans="1:19" x14ac:dyDescent="0.3">
      <c r="A349" s="26">
        <v>44178</v>
      </c>
      <c r="B349" s="324">
        <f t="shared" si="60"/>
        <v>353</v>
      </c>
      <c r="C349" s="14">
        <v>41.42</v>
      </c>
      <c r="D349" s="13">
        <f>'[1]scheduling volumes &amp; prices'!I$74</f>
        <v>168</v>
      </c>
      <c r="E349" s="15">
        <v>39.950000000000003</v>
      </c>
      <c r="F349" s="16">
        <f t="shared" si="52"/>
        <v>21332.86</v>
      </c>
      <c r="G349" s="17">
        <f t="shared" si="55"/>
        <v>0</v>
      </c>
      <c r="H349" s="14">
        <f t="shared" si="54"/>
        <v>0</v>
      </c>
      <c r="I349" s="31" t="e">
        <f>'[1]Dec 13 - 21'!$B$66</f>
        <v>#REF!</v>
      </c>
      <c r="J349" s="27">
        <f>'[2]Dec 13 - 21'!$B$67</f>
        <v>4360.249329700001</v>
      </c>
      <c r="K349" s="17">
        <v>0</v>
      </c>
      <c r="L349" s="18">
        <v>0</v>
      </c>
      <c r="M349" s="19">
        <f t="shared" si="56"/>
        <v>25693.109329700001</v>
      </c>
      <c r="N349" s="13"/>
      <c r="O349" s="31">
        <f>'[2]Dec 13 - 21'!$K$64</f>
        <v>571.37</v>
      </c>
      <c r="P349" s="20">
        <f t="shared" si="57"/>
        <v>0</v>
      </c>
      <c r="Q349" s="20">
        <f t="shared" si="58"/>
        <v>0</v>
      </c>
      <c r="R349" s="21" t="s">
        <v>16</v>
      </c>
      <c r="S349" s="22" t="e">
        <f t="shared" si="59"/>
        <v>#REF!</v>
      </c>
    </row>
    <row r="350" spans="1:19" x14ac:dyDescent="0.3">
      <c r="A350" s="26">
        <v>44179</v>
      </c>
      <c r="B350" s="324">
        <f t="shared" si="60"/>
        <v>353</v>
      </c>
      <c r="C350" s="14">
        <v>41.42</v>
      </c>
      <c r="D350" s="13">
        <f>'[1]scheduling volumes &amp; prices'!I$74</f>
        <v>168</v>
      </c>
      <c r="E350" s="15">
        <v>39.950000000000003</v>
      </c>
      <c r="F350" s="16">
        <f t="shared" si="52"/>
        <v>21332.86</v>
      </c>
      <c r="G350" s="17">
        <f t="shared" si="55"/>
        <v>0</v>
      </c>
      <c r="H350" s="14">
        <f t="shared" si="54"/>
        <v>0</v>
      </c>
      <c r="I350" s="31" t="e">
        <f>'[1]Dec 14 - 21'!$B$66</f>
        <v>#REF!</v>
      </c>
      <c r="J350" s="27">
        <f>'[2]Dec 14 - 21'!$B$67</f>
        <v>6943.8829450000003</v>
      </c>
      <c r="K350" s="17">
        <v>0</v>
      </c>
      <c r="L350" s="18">
        <v>0</v>
      </c>
      <c r="M350" s="19">
        <f t="shared" si="56"/>
        <v>28276.742945000002</v>
      </c>
      <c r="N350" s="13"/>
      <c r="O350" s="31">
        <f>'[2]Dec 14 - 21'!$K$64</f>
        <v>574.44000000000005</v>
      </c>
      <c r="P350" s="20">
        <f t="shared" si="57"/>
        <v>0</v>
      </c>
      <c r="Q350" s="20">
        <f t="shared" si="58"/>
        <v>0</v>
      </c>
      <c r="R350" s="21" t="s">
        <v>16</v>
      </c>
      <c r="S350" s="22" t="e">
        <f t="shared" si="59"/>
        <v>#REF!</v>
      </c>
    </row>
    <row r="351" spans="1:19" x14ac:dyDescent="0.3">
      <c r="A351" s="26">
        <v>44180</v>
      </c>
      <c r="B351" s="324">
        <f t="shared" si="60"/>
        <v>353</v>
      </c>
      <c r="C351" s="14">
        <v>41.42</v>
      </c>
      <c r="D351" s="13">
        <f>'[1]scheduling volumes &amp; prices'!I$74</f>
        <v>168</v>
      </c>
      <c r="E351" s="15">
        <v>39.950000000000003</v>
      </c>
      <c r="F351" s="16">
        <f t="shared" si="52"/>
        <v>21332.86</v>
      </c>
      <c r="G351" s="17">
        <f t="shared" si="55"/>
        <v>0</v>
      </c>
      <c r="H351" s="14">
        <f t="shared" si="54"/>
        <v>0</v>
      </c>
      <c r="I351" s="31" t="e">
        <f>'[1]Dec 15 - 21'!$B$66</f>
        <v>#REF!</v>
      </c>
      <c r="J351" s="27">
        <f>'[2]Dec 15 - 21'!$B$67</f>
        <v>8463.8855993999987</v>
      </c>
      <c r="K351" s="17">
        <v>0</v>
      </c>
      <c r="L351" s="18">
        <v>0</v>
      </c>
      <c r="M351" s="19">
        <f t="shared" si="56"/>
        <v>29796.745599399997</v>
      </c>
      <c r="N351" s="13"/>
      <c r="O351" s="31">
        <f>'[2]Dec 15 - 21'!$K$64</f>
        <v>656.73</v>
      </c>
      <c r="P351" s="20">
        <f t="shared" si="57"/>
        <v>0</v>
      </c>
      <c r="Q351" s="20">
        <f t="shared" si="58"/>
        <v>0</v>
      </c>
      <c r="R351" s="21" t="s">
        <v>16</v>
      </c>
      <c r="S351" s="22" t="e">
        <f t="shared" si="59"/>
        <v>#REF!</v>
      </c>
    </row>
    <row r="352" spans="1:19" x14ac:dyDescent="0.3">
      <c r="A352" s="26">
        <v>44181</v>
      </c>
      <c r="B352" s="324">
        <f t="shared" si="60"/>
        <v>353</v>
      </c>
      <c r="C352" s="14">
        <v>41.42</v>
      </c>
      <c r="D352" s="13">
        <f>'[1]scheduling volumes &amp; prices'!I$74</f>
        <v>168</v>
      </c>
      <c r="E352" s="15">
        <v>39.950000000000003</v>
      </c>
      <c r="F352" s="16">
        <f t="shared" si="52"/>
        <v>21332.86</v>
      </c>
      <c r="G352" s="17">
        <f t="shared" si="55"/>
        <v>0</v>
      </c>
      <c r="H352" s="14">
        <f t="shared" si="54"/>
        <v>0</v>
      </c>
      <c r="I352" s="31" t="e">
        <f>'[1]Dec 16-21'!$B$66</f>
        <v>#REF!</v>
      </c>
      <c r="J352" s="27">
        <f>'[2]Dec 16-21'!B67</f>
        <v>7734.6186394000006</v>
      </c>
      <c r="K352" s="17">
        <v>0</v>
      </c>
      <c r="L352" s="18">
        <v>0</v>
      </c>
      <c r="M352" s="19">
        <f t="shared" si="56"/>
        <v>29067.4786394</v>
      </c>
      <c r="N352" s="13"/>
      <c r="O352" s="23">
        <f>'[2]Dec 16-21'!K64</f>
        <v>647.25999999999988</v>
      </c>
      <c r="P352" s="20">
        <f t="shared" si="57"/>
        <v>0</v>
      </c>
      <c r="Q352" s="20">
        <f t="shared" si="58"/>
        <v>0</v>
      </c>
      <c r="R352" s="21" t="s">
        <v>16</v>
      </c>
      <c r="S352" s="22" t="e">
        <f t="shared" si="59"/>
        <v>#REF!</v>
      </c>
    </row>
    <row r="353" spans="1:19" x14ac:dyDescent="0.3">
      <c r="A353" s="26">
        <v>44182</v>
      </c>
      <c r="B353" s="324">
        <f t="shared" si="60"/>
        <v>353</v>
      </c>
      <c r="C353" s="14">
        <v>41.42</v>
      </c>
      <c r="D353" s="13">
        <f>'[1]scheduling volumes &amp; prices'!I$74</f>
        <v>168</v>
      </c>
      <c r="E353" s="15">
        <v>39.950000000000003</v>
      </c>
      <c r="F353" s="16">
        <f t="shared" si="52"/>
        <v>21332.86</v>
      </c>
      <c r="G353" s="17">
        <f t="shared" si="55"/>
        <v>0</v>
      </c>
      <c r="H353" s="14">
        <f t="shared" si="54"/>
        <v>0</v>
      </c>
      <c r="I353" s="31" t="e">
        <f>'[1]Dec 17-21'!$B$66</f>
        <v>#REF!</v>
      </c>
      <c r="J353" s="27">
        <f>'[2]Dec 17-21'!B67</f>
        <v>18790.106760899998</v>
      </c>
      <c r="K353" s="17">
        <v>0</v>
      </c>
      <c r="L353" s="18">
        <v>0</v>
      </c>
      <c r="M353" s="19">
        <f t="shared" si="56"/>
        <v>40122.966760900003</v>
      </c>
      <c r="N353" s="13"/>
      <c r="O353" s="23">
        <f>'[2]Dec 17-21'!K64</f>
        <v>833.15</v>
      </c>
      <c r="P353" s="20">
        <f t="shared" si="57"/>
        <v>0</v>
      </c>
      <c r="Q353" s="20">
        <f t="shared" si="58"/>
        <v>0</v>
      </c>
      <c r="R353" s="21" t="s">
        <v>16</v>
      </c>
      <c r="S353" s="22" t="e">
        <f t="shared" si="59"/>
        <v>#REF!</v>
      </c>
    </row>
    <row r="354" spans="1:19" x14ac:dyDescent="0.3">
      <c r="A354" s="26">
        <v>44183</v>
      </c>
      <c r="B354" s="324">
        <f t="shared" si="60"/>
        <v>353</v>
      </c>
      <c r="C354" s="14">
        <v>41.42</v>
      </c>
      <c r="D354" s="13">
        <f>'[1]scheduling volumes &amp; prices'!I$74</f>
        <v>168</v>
      </c>
      <c r="E354" s="15">
        <v>39.950000000000003</v>
      </c>
      <c r="F354" s="16">
        <f t="shared" si="52"/>
        <v>21332.86</v>
      </c>
      <c r="G354" s="17">
        <f t="shared" si="55"/>
        <v>0</v>
      </c>
      <c r="H354" s="14">
        <f t="shared" si="54"/>
        <v>0</v>
      </c>
      <c r="I354" s="31" t="e">
        <f>'[1]Dec 18-21'!$B$66</f>
        <v>#REF!</v>
      </c>
      <c r="J354" s="27">
        <f>'[2]Dec 18-21'!B67</f>
        <v>9885.2190789000033</v>
      </c>
      <c r="K354" s="17">
        <v>0</v>
      </c>
      <c r="L354" s="18">
        <v>0</v>
      </c>
      <c r="M354" s="19">
        <f t="shared" si="56"/>
        <v>31218.079078900002</v>
      </c>
      <c r="N354" s="13"/>
      <c r="O354" s="23">
        <f>'[2]Dec 18-21'!K64</f>
        <v>692.68</v>
      </c>
      <c r="P354" s="20">
        <f t="shared" si="57"/>
        <v>0</v>
      </c>
      <c r="Q354" s="20">
        <f t="shared" si="58"/>
        <v>0</v>
      </c>
      <c r="R354" s="21" t="s">
        <v>16</v>
      </c>
      <c r="S354" s="22" t="e">
        <f t="shared" si="59"/>
        <v>#REF!</v>
      </c>
    </row>
    <row r="355" spans="1:19" x14ac:dyDescent="0.3">
      <c r="A355" s="26">
        <v>44184</v>
      </c>
      <c r="B355" s="324">
        <f t="shared" si="60"/>
        <v>353</v>
      </c>
      <c r="C355" s="14">
        <v>41.42</v>
      </c>
      <c r="D355" s="13">
        <f>'[1]scheduling volumes &amp; prices'!I$74</f>
        <v>168</v>
      </c>
      <c r="E355" s="15">
        <v>39.950000000000003</v>
      </c>
      <c r="F355" s="16">
        <f t="shared" si="52"/>
        <v>21332.86</v>
      </c>
      <c r="G355" s="17">
        <f t="shared" si="55"/>
        <v>0</v>
      </c>
      <c r="H355" s="14">
        <f t="shared" si="54"/>
        <v>0</v>
      </c>
      <c r="I355" s="31" t="e">
        <f>'[1]Dec 19-21'!B66</f>
        <v>#REF!</v>
      </c>
      <c r="J355" s="27">
        <f>'[2]Dec 19-21'!B67</f>
        <v>8138.2334834000003</v>
      </c>
      <c r="K355" s="17">
        <v>0</v>
      </c>
      <c r="L355" s="18">
        <v>0</v>
      </c>
      <c r="M355" s="19">
        <f t="shared" si="56"/>
        <v>29471.0934834</v>
      </c>
      <c r="N355" s="13"/>
      <c r="O355" s="23">
        <f>'[2]Dec 19-21'!K64</f>
        <v>666.36</v>
      </c>
      <c r="P355" s="20">
        <f t="shared" si="57"/>
        <v>0</v>
      </c>
      <c r="Q355" s="20">
        <f t="shared" si="58"/>
        <v>0</v>
      </c>
      <c r="R355" s="21" t="s">
        <v>16</v>
      </c>
      <c r="S355" s="22" t="e">
        <f t="shared" si="59"/>
        <v>#REF!</v>
      </c>
    </row>
    <row r="356" spans="1:19" x14ac:dyDescent="0.3">
      <c r="A356" s="26">
        <v>44185</v>
      </c>
      <c r="B356" s="324">
        <f t="shared" si="60"/>
        <v>353</v>
      </c>
      <c r="C356" s="14">
        <v>41.42</v>
      </c>
      <c r="D356" s="13">
        <f>'[1]scheduling volumes &amp; prices'!I$74</f>
        <v>168</v>
      </c>
      <c r="E356" s="15">
        <v>39.950000000000003</v>
      </c>
      <c r="F356" s="16">
        <f t="shared" si="52"/>
        <v>21332.86</v>
      </c>
      <c r="G356" s="17">
        <f t="shared" si="55"/>
        <v>0</v>
      </c>
      <c r="H356" s="14">
        <f t="shared" si="54"/>
        <v>0</v>
      </c>
      <c r="I356" s="31" t="e">
        <f>'[1]Dec 20-21'!B66</f>
        <v>#REF!</v>
      </c>
      <c r="J356" s="27">
        <f>'[2]Dec 20-21'!B67</f>
        <v>7994.9129985999998</v>
      </c>
      <c r="K356" s="17">
        <v>0</v>
      </c>
      <c r="L356" s="18">
        <v>0</v>
      </c>
      <c r="M356" s="19">
        <f t="shared" si="56"/>
        <v>29327.772998600001</v>
      </c>
      <c r="N356" s="13"/>
      <c r="O356" s="23">
        <f>'[2]Dec 20-21'!K64</f>
        <v>634.31999999999982</v>
      </c>
      <c r="P356" s="20">
        <f t="shared" si="57"/>
        <v>0</v>
      </c>
      <c r="Q356" s="20">
        <f t="shared" si="58"/>
        <v>0</v>
      </c>
      <c r="R356" s="21" t="s">
        <v>16</v>
      </c>
      <c r="S356" s="22" t="e">
        <f t="shared" si="59"/>
        <v>#REF!</v>
      </c>
    </row>
    <row r="357" spans="1:19" x14ac:dyDescent="0.3">
      <c r="A357" s="26">
        <v>44186</v>
      </c>
      <c r="B357" s="324">
        <f t="shared" si="60"/>
        <v>353</v>
      </c>
      <c r="C357" s="14">
        <v>41.42</v>
      </c>
      <c r="D357" s="13">
        <f>'[1]scheduling volumes &amp; prices'!I$74</f>
        <v>168</v>
      </c>
      <c r="E357" s="15">
        <v>39.950000000000003</v>
      </c>
      <c r="F357" s="16">
        <f t="shared" si="52"/>
        <v>21332.86</v>
      </c>
      <c r="G357" s="17">
        <f t="shared" si="55"/>
        <v>0</v>
      </c>
      <c r="H357" s="14">
        <f t="shared" si="54"/>
        <v>0</v>
      </c>
      <c r="I357" s="31" t="e">
        <f>'[1]Dec 21-21'!B66</f>
        <v>#REF!</v>
      </c>
      <c r="J357" s="27">
        <f>'[2]Dec 21-21'!B67</f>
        <v>7474.5756468999989</v>
      </c>
      <c r="K357" s="17">
        <v>0</v>
      </c>
      <c r="L357" s="18">
        <v>0</v>
      </c>
      <c r="M357" s="19">
        <f t="shared" si="56"/>
        <v>28807.435646899998</v>
      </c>
      <c r="N357" s="13"/>
      <c r="O357" s="23">
        <f>'[2]Dec 21-21'!K64</f>
        <v>625.96</v>
      </c>
      <c r="P357" s="20">
        <f t="shared" si="57"/>
        <v>0</v>
      </c>
      <c r="Q357" s="20">
        <f t="shared" si="58"/>
        <v>0</v>
      </c>
      <c r="R357" s="21" t="s">
        <v>16</v>
      </c>
      <c r="S357" s="22" t="e">
        <f t="shared" si="59"/>
        <v>#REF!</v>
      </c>
    </row>
    <row r="358" spans="1:19" x14ac:dyDescent="0.3">
      <c r="A358" s="26">
        <v>44187</v>
      </c>
      <c r="B358" s="324">
        <f t="shared" si="60"/>
        <v>353</v>
      </c>
      <c r="C358" s="14">
        <v>41.42</v>
      </c>
      <c r="D358" s="13">
        <f>'[1]scheduling volumes &amp; prices'!I$74</f>
        <v>168</v>
      </c>
      <c r="E358" s="15">
        <v>39.950000000000003</v>
      </c>
      <c r="F358" s="16">
        <f t="shared" si="52"/>
        <v>21332.86</v>
      </c>
      <c r="G358" s="17">
        <f t="shared" si="55"/>
        <v>0</v>
      </c>
      <c r="H358" s="14">
        <f t="shared" si="54"/>
        <v>0</v>
      </c>
      <c r="I358" s="31" t="e">
        <f>'[1]Dec 22-21'!B66</f>
        <v>#REF!</v>
      </c>
      <c r="J358" s="27">
        <f>'[2]Dec 22-21'!B67</f>
        <v>2120.7185832</v>
      </c>
      <c r="K358" s="17">
        <v>0</v>
      </c>
      <c r="L358" s="18">
        <v>0</v>
      </c>
      <c r="M358" s="19">
        <f t="shared" si="56"/>
        <v>23453.5785832</v>
      </c>
      <c r="N358" s="13"/>
      <c r="O358" s="23">
        <f>'[2]Dec 22-21'!K64</f>
        <v>527.44000000000005</v>
      </c>
      <c r="P358" s="20">
        <f t="shared" si="57"/>
        <v>0</v>
      </c>
      <c r="Q358" s="20">
        <f t="shared" si="58"/>
        <v>0</v>
      </c>
      <c r="R358" s="21" t="s">
        <v>16</v>
      </c>
      <c r="S358" s="22" t="e">
        <f t="shared" si="59"/>
        <v>#REF!</v>
      </c>
    </row>
    <row r="359" spans="1:19" x14ac:dyDescent="0.3">
      <c r="A359" s="26">
        <v>44188</v>
      </c>
      <c r="B359" s="324">
        <f t="shared" si="60"/>
        <v>353</v>
      </c>
      <c r="C359" s="14">
        <v>41.42</v>
      </c>
      <c r="D359" s="13">
        <f>'[1]scheduling volumes &amp; prices'!I$74</f>
        <v>168</v>
      </c>
      <c r="E359" s="15">
        <v>39.950000000000003</v>
      </c>
      <c r="F359" s="16">
        <f t="shared" si="52"/>
        <v>21332.86</v>
      </c>
      <c r="G359" s="17">
        <f t="shared" si="55"/>
        <v>0</v>
      </c>
      <c r="H359" s="14">
        <f t="shared" si="54"/>
        <v>0</v>
      </c>
      <c r="I359" s="31" t="e">
        <f>'[1]Dec 23-21'!B66</f>
        <v>#REF!</v>
      </c>
      <c r="J359" s="27">
        <f>'[2]Dec 23-21'!B67</f>
        <v>5114.4266993000001</v>
      </c>
      <c r="K359" s="17">
        <v>0</v>
      </c>
      <c r="L359" s="18">
        <v>0</v>
      </c>
      <c r="M359" s="19">
        <f t="shared" si="56"/>
        <v>26447.286699299999</v>
      </c>
      <c r="N359" s="13"/>
      <c r="O359" s="23">
        <f>'[2]Dec 23-21'!K64</f>
        <v>582.92999999999995</v>
      </c>
      <c r="P359" s="20">
        <f t="shared" si="57"/>
        <v>0</v>
      </c>
      <c r="Q359" s="20">
        <f t="shared" si="58"/>
        <v>0</v>
      </c>
      <c r="R359" s="21" t="s">
        <v>16</v>
      </c>
      <c r="S359" s="22" t="e">
        <f t="shared" si="59"/>
        <v>#REF!</v>
      </c>
    </row>
    <row r="360" spans="1:19" x14ac:dyDescent="0.3">
      <c r="A360" s="26">
        <v>44189</v>
      </c>
      <c r="B360" s="324">
        <f t="shared" si="60"/>
        <v>353</v>
      </c>
      <c r="C360" s="14">
        <v>41.42</v>
      </c>
      <c r="D360" s="13">
        <f>'[1]scheduling volumes &amp; prices'!I$74</f>
        <v>168</v>
      </c>
      <c r="E360" s="15">
        <v>39.950000000000003</v>
      </c>
      <c r="F360" s="16">
        <f t="shared" si="52"/>
        <v>21332.86</v>
      </c>
      <c r="G360" s="17">
        <f t="shared" si="55"/>
        <v>0</v>
      </c>
      <c r="H360" s="14">
        <f t="shared" si="54"/>
        <v>0</v>
      </c>
      <c r="I360" s="31" t="e">
        <f>'[1]Dec 24-21'!B66</f>
        <v>#REF!</v>
      </c>
      <c r="J360" s="27">
        <f>'[2]Dec 24-21'!B67</f>
        <v>4501.7901024000012</v>
      </c>
      <c r="K360" s="17">
        <v>0</v>
      </c>
      <c r="L360" s="18">
        <v>0</v>
      </c>
      <c r="M360" s="19">
        <f t="shared" si="56"/>
        <v>25834.650102400003</v>
      </c>
      <c r="N360" s="13"/>
      <c r="O360" s="23">
        <f>'[2]Dec 24-21'!K64</f>
        <v>586.47</v>
      </c>
      <c r="P360" s="20">
        <f t="shared" si="57"/>
        <v>0</v>
      </c>
      <c r="Q360" s="20">
        <f t="shared" si="58"/>
        <v>0</v>
      </c>
      <c r="R360" s="21" t="s">
        <v>16</v>
      </c>
      <c r="S360" s="22" t="e">
        <f t="shared" si="59"/>
        <v>#REF!</v>
      </c>
    </row>
    <row r="361" spans="1:19" x14ac:dyDescent="0.3">
      <c r="A361" s="26">
        <v>44190</v>
      </c>
      <c r="B361" s="324">
        <f t="shared" si="60"/>
        <v>353</v>
      </c>
      <c r="C361" s="14">
        <v>41.42</v>
      </c>
      <c r="D361" s="13">
        <f>'[1]scheduling volumes &amp; prices'!I$74</f>
        <v>168</v>
      </c>
      <c r="E361" s="15">
        <v>39.950000000000003</v>
      </c>
      <c r="F361" s="16">
        <f t="shared" si="52"/>
        <v>21332.86</v>
      </c>
      <c r="G361" s="17">
        <f t="shared" si="55"/>
        <v>0</v>
      </c>
      <c r="H361" s="14">
        <f t="shared" si="54"/>
        <v>0</v>
      </c>
      <c r="I361" s="31" t="e">
        <f>'[1]Dec 25-21'!B66</f>
        <v>#REF!</v>
      </c>
      <c r="J361" s="27">
        <f>'[2]Dec 25-21'!B67</f>
        <v>15606.077947999998</v>
      </c>
      <c r="K361" s="17">
        <v>0</v>
      </c>
      <c r="L361" s="18">
        <v>0</v>
      </c>
      <c r="M361" s="19">
        <f t="shared" si="56"/>
        <v>36938.937947999999</v>
      </c>
      <c r="N361" s="13"/>
      <c r="O361" s="23">
        <f>'[2]Dec 25-21'!K64</f>
        <v>777.56000000000017</v>
      </c>
      <c r="P361" s="20">
        <f t="shared" si="57"/>
        <v>0</v>
      </c>
      <c r="Q361" s="20">
        <f t="shared" si="58"/>
        <v>0</v>
      </c>
      <c r="R361" s="21" t="s">
        <v>16</v>
      </c>
      <c r="S361" s="22" t="e">
        <f t="shared" si="59"/>
        <v>#REF!</v>
      </c>
    </row>
    <row r="362" spans="1:19" x14ac:dyDescent="0.3">
      <c r="A362" s="26">
        <v>44191</v>
      </c>
      <c r="B362" s="324">
        <f t="shared" si="60"/>
        <v>353</v>
      </c>
      <c r="C362" s="14">
        <v>41.42</v>
      </c>
      <c r="D362" s="13">
        <f>'[1]scheduling volumes &amp; prices'!I$74</f>
        <v>168</v>
      </c>
      <c r="E362" s="15">
        <v>39.950000000000003</v>
      </c>
      <c r="F362" s="16">
        <f t="shared" si="52"/>
        <v>21332.86</v>
      </c>
      <c r="G362" s="17">
        <f t="shared" si="55"/>
        <v>0</v>
      </c>
      <c r="H362" s="14">
        <f t="shared" si="54"/>
        <v>0</v>
      </c>
      <c r="I362" s="31" t="e">
        <f>'[1]Dec 26-21'!B66</f>
        <v>#REF!</v>
      </c>
      <c r="J362" s="27">
        <f>'[2]Dec 26-21'!B67</f>
        <v>15600.289734800002</v>
      </c>
      <c r="K362" s="17">
        <v>0</v>
      </c>
      <c r="L362" s="18">
        <v>0</v>
      </c>
      <c r="M362" s="19">
        <f t="shared" si="56"/>
        <v>36933.149734800005</v>
      </c>
      <c r="N362" s="13"/>
      <c r="O362" s="23">
        <f>'[2]Dec 26-21'!K64</f>
        <v>820.09999999999991</v>
      </c>
      <c r="P362" s="20">
        <f t="shared" si="57"/>
        <v>0</v>
      </c>
      <c r="Q362" s="20">
        <f t="shared" si="58"/>
        <v>0</v>
      </c>
      <c r="R362" s="21" t="s">
        <v>16</v>
      </c>
      <c r="S362" s="22" t="e">
        <f t="shared" si="59"/>
        <v>#REF!</v>
      </c>
    </row>
    <row r="363" spans="1:19" x14ac:dyDescent="0.3">
      <c r="A363" s="26">
        <v>44192</v>
      </c>
      <c r="B363" s="324">
        <f t="shared" si="60"/>
        <v>353</v>
      </c>
      <c r="C363" s="14">
        <v>41.42</v>
      </c>
      <c r="D363" s="13">
        <f>'[1]scheduling volumes &amp; prices'!I$74</f>
        <v>168</v>
      </c>
      <c r="E363" s="15">
        <v>39.950000000000003</v>
      </c>
      <c r="F363" s="16">
        <f t="shared" si="52"/>
        <v>21332.86</v>
      </c>
      <c r="G363" s="17">
        <f t="shared" si="55"/>
        <v>0</v>
      </c>
      <c r="H363" s="14">
        <f t="shared" si="54"/>
        <v>0</v>
      </c>
      <c r="I363" s="31" t="e">
        <f>'[1]Dec 27-21'!B66</f>
        <v>#REF!</v>
      </c>
      <c r="J363" s="27">
        <f>'[2]Dec 27-21'!B67</f>
        <v>30362.462904399999</v>
      </c>
      <c r="K363" s="17">
        <v>0</v>
      </c>
      <c r="L363" s="18">
        <v>0</v>
      </c>
      <c r="M363" s="19">
        <f t="shared" si="56"/>
        <v>51695.322904400004</v>
      </c>
      <c r="N363" s="13"/>
      <c r="O363" s="23">
        <f>'[2]Dec 27-21'!K64</f>
        <v>895.75000000000011</v>
      </c>
      <c r="P363" s="20">
        <f t="shared" si="57"/>
        <v>0</v>
      </c>
      <c r="Q363" s="20">
        <f t="shared" si="58"/>
        <v>0</v>
      </c>
      <c r="R363" s="21" t="s">
        <v>16</v>
      </c>
      <c r="S363" s="22" t="e">
        <f t="shared" si="59"/>
        <v>#REF!</v>
      </c>
    </row>
    <row r="364" spans="1:19" x14ac:dyDescent="0.3">
      <c r="A364" s="26">
        <v>44193</v>
      </c>
      <c r="B364" s="324">
        <f t="shared" si="60"/>
        <v>353</v>
      </c>
      <c r="C364" s="14">
        <v>41.42</v>
      </c>
      <c r="D364" s="13">
        <f>'[1]scheduling volumes &amp; prices'!I$74</f>
        <v>168</v>
      </c>
      <c r="E364" s="15">
        <v>39.950000000000003</v>
      </c>
      <c r="F364" s="16">
        <f t="shared" si="52"/>
        <v>21332.86</v>
      </c>
      <c r="G364" s="17">
        <f t="shared" si="55"/>
        <v>0</v>
      </c>
      <c r="H364" s="14">
        <f t="shared" si="54"/>
        <v>0</v>
      </c>
      <c r="I364" s="31" t="e">
        <f>'[1]Dec 28-21'!B66</f>
        <v>#REF!</v>
      </c>
      <c r="J364" s="27">
        <f>'[2]Dec 28-21'!B67</f>
        <v>22913.982750799998</v>
      </c>
      <c r="K364" s="17">
        <v>0</v>
      </c>
      <c r="L364" s="18">
        <v>0</v>
      </c>
      <c r="M364" s="19">
        <f t="shared" si="56"/>
        <v>44246.842750800002</v>
      </c>
      <c r="N364" s="13"/>
      <c r="O364" s="23">
        <f>'[2]Dec 28-21'!K64</f>
        <v>838.6400000000001</v>
      </c>
      <c r="P364" s="20">
        <f t="shared" si="57"/>
        <v>0</v>
      </c>
      <c r="Q364" s="20">
        <f t="shared" si="58"/>
        <v>0</v>
      </c>
      <c r="R364" s="21" t="s">
        <v>16</v>
      </c>
      <c r="S364" s="22" t="e">
        <f t="shared" si="59"/>
        <v>#REF!</v>
      </c>
    </row>
    <row r="365" spans="1:19" x14ac:dyDescent="0.3">
      <c r="A365" s="26">
        <v>44194</v>
      </c>
      <c r="B365" s="324">
        <f t="shared" si="60"/>
        <v>353</v>
      </c>
      <c r="C365" s="14">
        <v>41.42</v>
      </c>
      <c r="D365" s="13">
        <f>'[1]scheduling volumes &amp; prices'!I$74</f>
        <v>168</v>
      </c>
      <c r="E365" s="15">
        <v>39.950000000000003</v>
      </c>
      <c r="F365" s="16">
        <f t="shared" si="52"/>
        <v>21332.86</v>
      </c>
      <c r="G365" s="17">
        <f t="shared" si="55"/>
        <v>0</v>
      </c>
      <c r="H365" s="14">
        <f t="shared" si="54"/>
        <v>0</v>
      </c>
      <c r="I365" s="31" t="e">
        <f>'[1]Dec 29-21'!B66</f>
        <v>#REF!</v>
      </c>
      <c r="J365" s="27">
        <f>'[2]Dec 29-21'!B67</f>
        <v>22171.041530200007</v>
      </c>
      <c r="K365" s="17">
        <v>0</v>
      </c>
      <c r="L365" s="18">
        <v>0</v>
      </c>
      <c r="M365" s="19">
        <f t="shared" si="56"/>
        <v>43503.901530200004</v>
      </c>
      <c r="N365" s="13"/>
      <c r="O365" s="23">
        <f>'[2]Dec 29-21'!K64</f>
        <v>809.26</v>
      </c>
      <c r="P365" s="20">
        <f t="shared" si="57"/>
        <v>0</v>
      </c>
      <c r="Q365" s="20">
        <f t="shared" si="58"/>
        <v>0</v>
      </c>
      <c r="R365" s="21" t="s">
        <v>16</v>
      </c>
      <c r="S365" s="22" t="e">
        <f t="shared" si="59"/>
        <v>#REF!</v>
      </c>
    </row>
    <row r="366" spans="1:19" x14ac:dyDescent="0.3">
      <c r="A366" s="26">
        <v>44195</v>
      </c>
      <c r="B366" s="324">
        <f t="shared" si="60"/>
        <v>353</v>
      </c>
      <c r="C366" s="14">
        <v>41.42</v>
      </c>
      <c r="D366" s="13">
        <f>'[1]scheduling volumes &amp; prices'!I$74</f>
        <v>168</v>
      </c>
      <c r="E366" s="15">
        <v>39.950000000000003</v>
      </c>
      <c r="F366" s="16">
        <f t="shared" si="52"/>
        <v>21332.86</v>
      </c>
      <c r="G366" s="17">
        <f t="shared" si="55"/>
        <v>0</v>
      </c>
      <c r="H366" s="14">
        <f t="shared" si="54"/>
        <v>0</v>
      </c>
      <c r="I366" s="31" t="e">
        <f>'[1]Dec 30-21'!B66</f>
        <v>#REF!</v>
      </c>
      <c r="J366" s="27">
        <f>'[2]Dec 30-21'!B67</f>
        <v>12900.062760300005</v>
      </c>
      <c r="K366" s="17">
        <v>0</v>
      </c>
      <c r="L366" s="18">
        <v>0</v>
      </c>
      <c r="M366" s="19">
        <f t="shared" si="56"/>
        <v>34232.922760300004</v>
      </c>
      <c r="N366" s="13"/>
      <c r="O366" s="23">
        <f>'[2]Dec 30-21'!K64</f>
        <v>695.05000000000007</v>
      </c>
      <c r="P366" s="20">
        <f t="shared" si="57"/>
        <v>0</v>
      </c>
      <c r="Q366" s="20">
        <f t="shared" si="58"/>
        <v>0</v>
      </c>
      <c r="R366" s="21" t="s">
        <v>16</v>
      </c>
      <c r="S366" s="22" t="e">
        <f t="shared" si="59"/>
        <v>#REF!</v>
      </c>
    </row>
    <row r="367" spans="1:19" x14ac:dyDescent="0.3">
      <c r="A367" s="26">
        <v>44196</v>
      </c>
      <c r="B367" s="324">
        <f t="shared" si="60"/>
        <v>353</v>
      </c>
      <c r="C367" s="14">
        <v>41.42</v>
      </c>
      <c r="D367" s="13">
        <f>'[1]scheduling volumes &amp; prices'!I$74</f>
        <v>168</v>
      </c>
      <c r="E367" s="15">
        <v>39.950000000000003</v>
      </c>
      <c r="F367" s="16">
        <f>B367*C367+E367*D367</f>
        <v>21332.86</v>
      </c>
      <c r="G367" s="17">
        <f t="shared" si="55"/>
        <v>0</v>
      </c>
      <c r="H367" s="14">
        <f t="shared" si="54"/>
        <v>0</v>
      </c>
      <c r="I367" s="31" t="e">
        <f>'[1]Dec 31-21'!B66</f>
        <v>#REF!</v>
      </c>
      <c r="J367" s="27">
        <f>'[2]Dec 31-21'!B67</f>
        <v>9297.9291324999995</v>
      </c>
      <c r="K367" s="17">
        <v>0</v>
      </c>
      <c r="L367" s="18">
        <v>0</v>
      </c>
      <c r="M367" s="19">
        <f t="shared" si="56"/>
        <v>30630.789132500002</v>
      </c>
      <c r="N367" s="13"/>
      <c r="O367" s="23">
        <f>'[2]Dec 31-21'!K64</f>
        <v>665.5300000000002</v>
      </c>
      <c r="P367" s="20">
        <f t="shared" si="57"/>
        <v>0</v>
      </c>
      <c r="Q367" s="20">
        <f t="shared" si="58"/>
        <v>0</v>
      </c>
      <c r="R367" s="21" t="s">
        <v>16</v>
      </c>
      <c r="S367" s="22" t="e">
        <f t="shared" si="59"/>
        <v>#REF!</v>
      </c>
    </row>
    <row r="368" spans="1:19" x14ac:dyDescent="0.3">
      <c r="A368" s="26"/>
      <c r="B368" s="13"/>
      <c r="C368" s="14"/>
      <c r="D368" s="13"/>
      <c r="E368" s="15"/>
      <c r="F368" s="16"/>
      <c r="G368" s="17"/>
      <c r="H368" s="14"/>
      <c r="I368" s="13"/>
      <c r="J368" s="14"/>
      <c r="K368" s="17"/>
      <c r="L368" s="18"/>
      <c r="M368" s="19"/>
      <c r="N368" s="13"/>
      <c r="O368" s="13"/>
      <c r="P368" s="20"/>
      <c r="Q368" s="20"/>
      <c r="R368" s="21"/>
      <c r="S368" s="22"/>
    </row>
    <row r="369" spans="1:19" x14ac:dyDescent="0.3">
      <c r="A369" s="342" t="s">
        <v>230</v>
      </c>
      <c r="B369" s="343">
        <f>SUM(B3:B368)</f>
        <v>122190</v>
      </c>
      <c r="C369" s="344"/>
      <c r="D369" s="343">
        <f t="shared" ref="D369:K369" si="61">SUM(D3:D368)</f>
        <v>14595</v>
      </c>
      <c r="E369" s="345"/>
      <c r="F369" s="346">
        <f>SUM(F3:F368)</f>
        <v>5644180.050000025</v>
      </c>
      <c r="G369" s="343">
        <f t="shared" si="61"/>
        <v>0</v>
      </c>
      <c r="H369" s="343">
        <f t="shared" si="61"/>
        <v>0</v>
      </c>
      <c r="I369" s="343" t="e">
        <f t="shared" si="61"/>
        <v>#REF!</v>
      </c>
      <c r="J369" s="344" t="e">
        <f>SUM(J3:J368)</f>
        <v>#REF!</v>
      </c>
      <c r="K369" s="343">
        <f t="shared" si="61"/>
        <v>0</v>
      </c>
      <c r="L369" s="344"/>
      <c r="M369" s="347" t="e">
        <f>SUM(M3:M368)</f>
        <v>#REF!</v>
      </c>
      <c r="N369" s="343">
        <f>SUM(N3:N368)</f>
        <v>0</v>
      </c>
      <c r="O369" s="343">
        <f>SUM(O3:O368)</f>
        <v>145633.46999999997</v>
      </c>
      <c r="P369" s="344">
        <f>SUM(P3:P368)</f>
        <v>0</v>
      </c>
      <c r="Q369" s="344">
        <f>SUM(Q3:Q368)</f>
        <v>0</v>
      </c>
      <c r="R369" s="348"/>
      <c r="S369" s="349" t="e">
        <f t="shared" si="59"/>
        <v>#REF!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C1:F3"/>
  <sheetViews>
    <sheetView workbookViewId="0">
      <selection activeCell="C5" sqref="C5"/>
    </sheetView>
  </sheetViews>
  <sheetFormatPr defaultRowHeight="14.4" x14ac:dyDescent="0.3"/>
  <cols>
    <col min="4" max="4" width="10.21875" bestFit="1" customWidth="1"/>
    <col min="5" max="5" width="28.21875" customWidth="1"/>
    <col min="6" max="6" width="52.21875" customWidth="1"/>
  </cols>
  <sheetData>
    <row r="1" spans="3:6" x14ac:dyDescent="0.3">
      <c r="D1" s="511" t="s">
        <v>224</v>
      </c>
      <c r="E1" s="511" t="s">
        <v>225</v>
      </c>
      <c r="F1" s="511" t="s">
        <v>226</v>
      </c>
    </row>
    <row r="2" spans="3:6" x14ac:dyDescent="0.3">
      <c r="C2" s="512" t="s">
        <v>227</v>
      </c>
    </row>
    <row r="3" spans="3:6" x14ac:dyDescent="0.3">
      <c r="C3" s="511">
        <v>3</v>
      </c>
      <c r="D3" s="513" t="s">
        <v>228</v>
      </c>
      <c r="E3" s="513" t="s">
        <v>158</v>
      </c>
      <c r="F3" s="513" t="s">
        <v>229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756930" r:id="rId4" name="Button 2">
              <controlPr defaultSize="0" print="0" autoFill="0" autoPict="0" macro="[0]!Copy_Multi.Copy_Multi">
                <anchor moveWithCells="1" sizeWithCells="1">
                  <from>
                    <xdr:col>1</xdr:col>
                    <xdr:colOff>457200</xdr:colOff>
                    <xdr:row>0</xdr:row>
                    <xdr:rowOff>15240</xdr:rowOff>
                  </from>
                  <to>
                    <xdr:col>2</xdr:col>
                    <xdr:colOff>601980</xdr:colOff>
                    <xdr:row>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A1:V370"/>
  <sheetViews>
    <sheetView zoomScale="80" zoomScaleNormal="80" workbookViewId="0">
      <pane xSplit="1" ySplit="2" topLeftCell="F3" activePane="bottomRight" state="frozen"/>
      <selection pane="topRight" activeCell="B1" sqref="B1"/>
      <selection pane="bottomLeft" activeCell="A3" sqref="A3"/>
      <selection pane="bottomRight" activeCell="I3" sqref="I3"/>
    </sheetView>
  </sheetViews>
  <sheetFormatPr defaultColWidth="9.109375" defaultRowHeight="14.4" x14ac:dyDescent="0.3"/>
  <cols>
    <col min="1" max="1" width="12.33203125" style="13" customWidth="1"/>
    <col min="2" max="2" width="12.6640625" style="13" customWidth="1"/>
    <col min="3" max="3" width="12.6640625" style="14" customWidth="1"/>
    <col min="4" max="4" width="12.6640625" style="13" customWidth="1"/>
    <col min="5" max="5" width="12.6640625" style="14" customWidth="1"/>
    <col min="6" max="6" width="14.6640625" style="16" customWidth="1"/>
    <col min="7" max="7" width="11.6640625" style="13" customWidth="1"/>
    <col min="8" max="8" width="10.6640625" style="14" customWidth="1"/>
    <col min="9" max="9" width="10.6640625" style="13" customWidth="1"/>
    <col min="10" max="10" width="14.6640625" style="14" customWidth="1"/>
    <col min="11" max="12" width="10.6640625" style="13" customWidth="1"/>
    <col min="13" max="13" width="14.6640625" style="19" customWidth="1"/>
    <col min="14" max="15" width="10.6640625" style="13" customWidth="1"/>
    <col min="16" max="19" width="11.6640625" style="13" customWidth="1"/>
    <col min="20" max="20" width="5.5546875" style="4" customWidth="1"/>
    <col min="21" max="21" width="20.44140625" style="4" bestFit="1" customWidth="1"/>
    <col min="22" max="22" width="11.5546875" style="4" bestFit="1" customWidth="1"/>
    <col min="23" max="16384" width="9.109375" style="4"/>
  </cols>
  <sheetData>
    <row r="1" spans="1:21" ht="84.75" customHeight="1" x14ac:dyDescent="0.3">
      <c r="A1" s="1" t="s">
        <v>0</v>
      </c>
      <c r="B1" s="1" t="s">
        <v>129</v>
      </c>
      <c r="C1" s="2" t="s">
        <v>138</v>
      </c>
      <c r="D1" s="1" t="s">
        <v>133</v>
      </c>
      <c r="E1" s="2" t="s">
        <v>134</v>
      </c>
      <c r="F1" s="2" t="s">
        <v>1</v>
      </c>
      <c r="G1" s="339" t="s">
        <v>2</v>
      </c>
      <c r="H1" s="340" t="s">
        <v>3</v>
      </c>
      <c r="I1" s="1" t="s">
        <v>4</v>
      </c>
      <c r="J1" s="2" t="s">
        <v>5</v>
      </c>
      <c r="K1" s="339" t="s">
        <v>6</v>
      </c>
      <c r="L1" s="339" t="s">
        <v>7</v>
      </c>
      <c r="M1" s="3" t="s">
        <v>8</v>
      </c>
      <c r="N1" s="339" t="s">
        <v>9</v>
      </c>
      <c r="O1" s="1" t="s">
        <v>10</v>
      </c>
      <c r="P1" s="339" t="s">
        <v>11</v>
      </c>
      <c r="Q1" s="339" t="s">
        <v>12</v>
      </c>
      <c r="R1" s="1" t="s">
        <v>13</v>
      </c>
      <c r="S1" s="1" t="s">
        <v>14</v>
      </c>
      <c r="U1" s="5">
        <v>75</v>
      </c>
    </row>
    <row r="2" spans="1:21" x14ac:dyDescent="0.3">
      <c r="A2" s="6"/>
      <c r="B2" s="7"/>
      <c r="C2" s="8">
        <v>41.42</v>
      </c>
      <c r="D2" s="9"/>
      <c r="E2" s="8">
        <v>39.950000000000003</v>
      </c>
      <c r="F2" s="8"/>
      <c r="G2" s="9">
        <v>0</v>
      </c>
      <c r="H2" s="8"/>
      <c r="I2" s="7"/>
      <c r="J2" s="10"/>
      <c r="K2" s="7"/>
      <c r="L2" s="7"/>
      <c r="M2" s="11"/>
      <c r="N2" s="7"/>
      <c r="O2" s="7"/>
      <c r="P2" s="7"/>
      <c r="Q2" s="7"/>
      <c r="R2" s="7"/>
      <c r="S2" s="7"/>
      <c r="U2" s="12" t="s">
        <v>15</v>
      </c>
    </row>
    <row r="3" spans="1:21" x14ac:dyDescent="0.3">
      <c r="A3" s="490">
        <v>43831</v>
      </c>
      <c r="B3" s="311">
        <f>'scheduling volumes &amp; prices'!AC20</f>
        <v>366</v>
      </c>
      <c r="C3" s="14">
        <f t="shared" ref="C3:C66" si="0">$C$2</f>
        <v>41.42</v>
      </c>
      <c r="D3" s="13">
        <f>'scheduling volumes &amp; prices'!I$74</f>
        <v>168</v>
      </c>
      <c r="E3" s="14">
        <f>$E$2</f>
        <v>39.950000000000003</v>
      </c>
      <c r="F3" s="16">
        <f t="shared" ref="F3:F65" si="1">B3*C3+E3*D3</f>
        <v>21871.32</v>
      </c>
      <c r="G3" s="17">
        <v>0</v>
      </c>
      <c r="H3" s="14">
        <f t="shared" ref="H3:H66" si="2">$H$2</f>
        <v>0</v>
      </c>
      <c r="I3" s="23" t="e">
        <f>#REF!</f>
        <v>#REF!</v>
      </c>
      <c r="J3" s="14" t="e">
        <f>#REF!</f>
        <v>#REF!</v>
      </c>
      <c r="K3" s="17">
        <v>0</v>
      </c>
      <c r="L3" s="18">
        <v>0</v>
      </c>
      <c r="M3" s="19" t="e">
        <f>(F3)+(H3)+(K3*L3)+J3</f>
        <v>#REF!</v>
      </c>
      <c r="O3" s="23" t="e">
        <f>#REF!</f>
        <v>#REF!</v>
      </c>
      <c r="P3" s="20">
        <f>K3*L3</f>
        <v>0</v>
      </c>
      <c r="Q3" s="20">
        <f>K3*L3</f>
        <v>0</v>
      </c>
      <c r="R3" s="21" t="s">
        <v>16</v>
      </c>
      <c r="S3" s="22" t="e">
        <f>I3/O3</f>
        <v>#REF!</v>
      </c>
    </row>
    <row r="4" spans="1:21" x14ac:dyDescent="0.3">
      <c r="A4" s="490">
        <v>43832</v>
      </c>
      <c r="B4" s="311">
        <f>B$3</f>
        <v>366</v>
      </c>
      <c r="C4" s="14">
        <f t="shared" si="0"/>
        <v>41.42</v>
      </c>
      <c r="D4" s="13">
        <f>'scheduling volumes &amp; prices'!I$74</f>
        <v>168</v>
      </c>
      <c r="E4" s="14">
        <f t="shared" ref="E4:E61" si="3">$E$2</f>
        <v>39.950000000000003</v>
      </c>
      <c r="F4" s="16">
        <f t="shared" si="1"/>
        <v>21871.32</v>
      </c>
      <c r="G4" s="17">
        <f t="shared" ref="G4:G66" si="4">$G$2</f>
        <v>0</v>
      </c>
      <c r="H4" s="14">
        <f t="shared" si="2"/>
        <v>0</v>
      </c>
      <c r="I4" s="23" t="e">
        <f>#REF!</f>
        <v>#REF!</v>
      </c>
      <c r="J4" s="14" t="e">
        <f>#REF!</f>
        <v>#REF!</v>
      </c>
      <c r="K4" s="17">
        <v>0</v>
      </c>
      <c r="L4" s="18">
        <v>0</v>
      </c>
      <c r="M4" s="19" t="e">
        <f>(F4)+(H4)+(K4*L4)+J4</f>
        <v>#REF!</v>
      </c>
      <c r="O4" s="23" t="e">
        <f>#REF!</f>
        <v>#REF!</v>
      </c>
      <c r="P4" s="20">
        <f>K4*L4</f>
        <v>0</v>
      </c>
      <c r="Q4" s="20">
        <f>K4*L4</f>
        <v>0</v>
      </c>
      <c r="R4" s="21" t="s">
        <v>16</v>
      </c>
      <c r="S4" s="22" t="e">
        <f>I4/O4</f>
        <v>#REF!</v>
      </c>
    </row>
    <row r="5" spans="1:21" x14ac:dyDescent="0.3">
      <c r="A5" s="490">
        <v>43833</v>
      </c>
      <c r="B5" s="311">
        <f t="shared" ref="B5:B33" si="5">B$3</f>
        <v>366</v>
      </c>
      <c r="C5" s="14">
        <f t="shared" si="0"/>
        <v>41.42</v>
      </c>
      <c r="D5" s="13">
        <f>'scheduling volumes &amp; prices'!I$74</f>
        <v>168</v>
      </c>
      <c r="E5" s="14">
        <f t="shared" si="3"/>
        <v>39.950000000000003</v>
      </c>
      <c r="F5" s="16">
        <f t="shared" si="1"/>
        <v>21871.32</v>
      </c>
      <c r="G5" s="17">
        <f t="shared" si="4"/>
        <v>0</v>
      </c>
      <c r="H5" s="14">
        <f t="shared" si="2"/>
        <v>0</v>
      </c>
      <c r="I5" s="23" t="e">
        <f>#REF!</f>
        <v>#REF!</v>
      </c>
      <c r="J5" s="14" t="e">
        <f>#REF!</f>
        <v>#REF!</v>
      </c>
      <c r="K5" s="17">
        <v>0</v>
      </c>
      <c r="L5" s="18">
        <v>0</v>
      </c>
      <c r="M5" s="19" t="e">
        <f>(F5)+(H5)+(K5*L5)+J5</f>
        <v>#REF!</v>
      </c>
      <c r="O5" s="23" t="e">
        <f>#REF!</f>
        <v>#REF!</v>
      </c>
      <c r="P5" s="20">
        <f>K5*L5</f>
        <v>0</v>
      </c>
      <c r="Q5" s="20">
        <f>K5*L5</f>
        <v>0</v>
      </c>
      <c r="R5" s="21" t="s">
        <v>16</v>
      </c>
      <c r="S5" s="22" t="e">
        <f>I5/O5</f>
        <v>#REF!</v>
      </c>
      <c r="U5" s="341" t="s">
        <v>137</v>
      </c>
    </row>
    <row r="6" spans="1:21" x14ac:dyDescent="0.3">
      <c r="A6" s="490">
        <v>43834</v>
      </c>
      <c r="B6" s="311">
        <f t="shared" si="5"/>
        <v>366</v>
      </c>
      <c r="C6" s="14">
        <f t="shared" si="0"/>
        <v>41.42</v>
      </c>
      <c r="D6" s="13">
        <f>'scheduling volumes &amp; prices'!I$74</f>
        <v>168</v>
      </c>
      <c r="E6" s="14">
        <f t="shared" si="3"/>
        <v>39.950000000000003</v>
      </c>
      <c r="F6" s="16">
        <f t="shared" si="1"/>
        <v>21871.32</v>
      </c>
      <c r="G6" s="17">
        <f t="shared" si="4"/>
        <v>0</v>
      </c>
      <c r="H6" s="14">
        <f t="shared" si="2"/>
        <v>0</v>
      </c>
      <c r="I6" s="23" t="e">
        <f>#REF!</f>
        <v>#REF!</v>
      </c>
      <c r="J6" s="14" t="e">
        <f>#REF!</f>
        <v>#REF!</v>
      </c>
      <c r="K6" s="17">
        <v>0</v>
      </c>
      <c r="L6" s="18">
        <v>0</v>
      </c>
      <c r="M6" s="19" t="e">
        <f t="shared" ref="M6:M69" si="6">(F6)+(H6)+(K6*L6)+J6</f>
        <v>#REF!</v>
      </c>
      <c r="O6" s="23" t="e">
        <f>#REF!</f>
        <v>#REF!</v>
      </c>
      <c r="P6" s="20">
        <f t="shared" ref="P6:P69" si="7">K6*L6</f>
        <v>0</v>
      </c>
      <c r="Q6" s="20">
        <f t="shared" ref="Q6:Q69" si="8">K6*L6</f>
        <v>0</v>
      </c>
      <c r="R6" s="21" t="s">
        <v>16</v>
      </c>
      <c r="S6" s="22" t="e">
        <f t="shared" ref="S6:S69" si="9">I6/O6</f>
        <v>#REF!</v>
      </c>
    </row>
    <row r="7" spans="1:21" x14ac:dyDescent="0.3">
      <c r="A7" s="490">
        <v>43835</v>
      </c>
      <c r="B7" s="311">
        <f t="shared" si="5"/>
        <v>366</v>
      </c>
      <c r="C7" s="14">
        <f t="shared" si="0"/>
        <v>41.42</v>
      </c>
      <c r="D7" s="13">
        <f>'scheduling volumes &amp; prices'!I$74</f>
        <v>168</v>
      </c>
      <c r="E7" s="14">
        <f t="shared" si="3"/>
        <v>39.950000000000003</v>
      </c>
      <c r="F7" s="16">
        <f t="shared" si="1"/>
        <v>21871.32</v>
      </c>
      <c r="G7" s="17">
        <f t="shared" si="4"/>
        <v>0</v>
      </c>
      <c r="H7" s="14">
        <f t="shared" si="2"/>
        <v>0</v>
      </c>
      <c r="I7" s="23" t="e">
        <f>#REF!</f>
        <v>#REF!</v>
      </c>
      <c r="J7" s="14" t="e">
        <f>#REF!</f>
        <v>#REF!</v>
      </c>
      <c r="K7" s="17">
        <v>0</v>
      </c>
      <c r="L7" s="18">
        <v>0</v>
      </c>
      <c r="M7" s="19" t="e">
        <f t="shared" si="6"/>
        <v>#REF!</v>
      </c>
      <c r="O7" s="23" t="e">
        <f>#REF!</f>
        <v>#REF!</v>
      </c>
      <c r="P7" s="20">
        <f t="shared" si="7"/>
        <v>0</v>
      </c>
      <c r="Q7" s="20">
        <f t="shared" si="8"/>
        <v>0</v>
      </c>
      <c r="R7" s="21" t="s">
        <v>16</v>
      </c>
      <c r="S7" s="22" t="e">
        <f t="shared" si="9"/>
        <v>#REF!</v>
      </c>
    </row>
    <row r="8" spans="1:21" x14ac:dyDescent="0.3">
      <c r="A8" s="490">
        <v>43836</v>
      </c>
      <c r="B8" s="311">
        <f t="shared" si="5"/>
        <v>366</v>
      </c>
      <c r="C8" s="14">
        <f t="shared" si="0"/>
        <v>41.42</v>
      </c>
      <c r="D8" s="13">
        <f>'scheduling volumes &amp; prices'!I$74</f>
        <v>168</v>
      </c>
      <c r="E8" s="14">
        <f t="shared" si="3"/>
        <v>39.950000000000003</v>
      </c>
      <c r="F8" s="16">
        <f t="shared" si="1"/>
        <v>21871.32</v>
      </c>
      <c r="G8" s="17">
        <f t="shared" si="4"/>
        <v>0</v>
      </c>
      <c r="H8" s="14">
        <f t="shared" si="2"/>
        <v>0</v>
      </c>
      <c r="I8" s="23" t="e">
        <f>#REF!</f>
        <v>#REF!</v>
      </c>
      <c r="J8" s="14" t="e">
        <f>#REF!</f>
        <v>#REF!</v>
      </c>
      <c r="K8" s="17">
        <v>0</v>
      </c>
      <c r="L8" s="18">
        <v>0</v>
      </c>
      <c r="M8" s="19" t="e">
        <f t="shared" si="6"/>
        <v>#REF!</v>
      </c>
      <c r="O8" s="23" t="e">
        <f>#REF!</f>
        <v>#REF!</v>
      </c>
      <c r="P8" s="20">
        <f t="shared" si="7"/>
        <v>0</v>
      </c>
      <c r="Q8" s="20">
        <f t="shared" si="8"/>
        <v>0</v>
      </c>
      <c r="R8" s="21" t="s">
        <v>16</v>
      </c>
      <c r="S8" s="22" t="e">
        <f t="shared" si="9"/>
        <v>#REF!</v>
      </c>
    </row>
    <row r="9" spans="1:21" x14ac:dyDescent="0.3">
      <c r="A9" s="490">
        <v>43837</v>
      </c>
      <c r="B9" s="311">
        <f t="shared" si="5"/>
        <v>366</v>
      </c>
      <c r="C9" s="14">
        <f t="shared" si="0"/>
        <v>41.42</v>
      </c>
      <c r="D9" s="13">
        <f>'scheduling volumes &amp; prices'!I$74</f>
        <v>168</v>
      </c>
      <c r="E9" s="14">
        <f t="shared" si="3"/>
        <v>39.950000000000003</v>
      </c>
      <c r="F9" s="16">
        <f t="shared" si="1"/>
        <v>21871.32</v>
      </c>
      <c r="G9" s="17">
        <f t="shared" si="4"/>
        <v>0</v>
      </c>
      <c r="H9" s="14">
        <f t="shared" si="2"/>
        <v>0</v>
      </c>
      <c r="I9" s="23" t="e">
        <f>#REF!</f>
        <v>#REF!</v>
      </c>
      <c r="J9" s="14" t="e">
        <f>#REF!</f>
        <v>#REF!</v>
      </c>
      <c r="K9" s="17">
        <v>0</v>
      </c>
      <c r="L9" s="18">
        <v>0</v>
      </c>
      <c r="M9" s="19" t="e">
        <f t="shared" si="6"/>
        <v>#REF!</v>
      </c>
      <c r="O9" s="23" t="e">
        <f>#REF!</f>
        <v>#REF!</v>
      </c>
      <c r="P9" s="20">
        <f t="shared" si="7"/>
        <v>0</v>
      </c>
      <c r="Q9" s="20">
        <f t="shared" si="8"/>
        <v>0</v>
      </c>
      <c r="R9" s="21" t="s">
        <v>16</v>
      </c>
      <c r="S9" s="22" t="e">
        <f t="shared" si="9"/>
        <v>#REF!</v>
      </c>
    </row>
    <row r="10" spans="1:21" x14ac:dyDescent="0.3">
      <c r="A10" s="490">
        <v>43838</v>
      </c>
      <c r="B10" s="311">
        <f t="shared" si="5"/>
        <v>366</v>
      </c>
      <c r="C10" s="14">
        <f t="shared" si="0"/>
        <v>41.42</v>
      </c>
      <c r="D10" s="13">
        <f>'scheduling volumes &amp; prices'!I$74</f>
        <v>168</v>
      </c>
      <c r="E10" s="14">
        <f t="shared" si="3"/>
        <v>39.950000000000003</v>
      </c>
      <c r="F10" s="16">
        <f t="shared" si="1"/>
        <v>21871.32</v>
      </c>
      <c r="G10" s="17">
        <f t="shared" si="4"/>
        <v>0</v>
      </c>
      <c r="H10" s="14">
        <f t="shared" si="2"/>
        <v>0</v>
      </c>
      <c r="I10" s="23" t="e">
        <f>#REF!</f>
        <v>#REF!</v>
      </c>
      <c r="J10" s="14" t="e">
        <f>#REF!</f>
        <v>#REF!</v>
      </c>
      <c r="K10" s="17">
        <v>0</v>
      </c>
      <c r="L10" s="18">
        <v>0</v>
      </c>
      <c r="M10" s="19" t="e">
        <f t="shared" si="6"/>
        <v>#REF!</v>
      </c>
      <c r="O10" s="23" t="e">
        <f>#REF!</f>
        <v>#REF!</v>
      </c>
      <c r="P10" s="20">
        <f t="shared" si="7"/>
        <v>0</v>
      </c>
      <c r="Q10" s="20">
        <f t="shared" si="8"/>
        <v>0</v>
      </c>
      <c r="R10" s="21" t="s">
        <v>16</v>
      </c>
      <c r="S10" s="22" t="e">
        <f t="shared" si="9"/>
        <v>#REF!</v>
      </c>
    </row>
    <row r="11" spans="1:21" x14ac:dyDescent="0.3">
      <c r="A11" s="490">
        <v>43839</v>
      </c>
      <c r="B11" s="311">
        <f t="shared" si="5"/>
        <v>366</v>
      </c>
      <c r="C11" s="14">
        <f t="shared" si="0"/>
        <v>41.42</v>
      </c>
      <c r="D11" s="13">
        <f>'scheduling volumes &amp; prices'!I$74</f>
        <v>168</v>
      </c>
      <c r="E11" s="14">
        <f t="shared" si="3"/>
        <v>39.950000000000003</v>
      </c>
      <c r="F11" s="16">
        <f t="shared" si="1"/>
        <v>21871.32</v>
      </c>
      <c r="G11" s="17">
        <f t="shared" si="4"/>
        <v>0</v>
      </c>
      <c r="H11" s="14">
        <f t="shared" si="2"/>
        <v>0</v>
      </c>
      <c r="I11" s="23" t="e">
        <f>#REF!</f>
        <v>#REF!</v>
      </c>
      <c r="J11" s="14" t="e">
        <f>#REF!</f>
        <v>#REF!</v>
      </c>
      <c r="K11" s="17">
        <v>0</v>
      </c>
      <c r="L11" s="18">
        <v>0</v>
      </c>
      <c r="M11" s="19" t="e">
        <f t="shared" si="6"/>
        <v>#REF!</v>
      </c>
      <c r="O11" s="23" t="e">
        <f>#REF!</f>
        <v>#REF!</v>
      </c>
      <c r="P11" s="20">
        <f t="shared" si="7"/>
        <v>0</v>
      </c>
      <c r="Q11" s="20">
        <f t="shared" si="8"/>
        <v>0</v>
      </c>
      <c r="R11" s="21" t="s">
        <v>16</v>
      </c>
      <c r="S11" s="22" t="e">
        <f t="shared" si="9"/>
        <v>#REF!</v>
      </c>
    </row>
    <row r="12" spans="1:21" x14ac:dyDescent="0.3">
      <c r="A12" s="490">
        <v>43840</v>
      </c>
      <c r="B12" s="311">
        <f t="shared" si="5"/>
        <v>366</v>
      </c>
      <c r="C12" s="14">
        <f t="shared" si="0"/>
        <v>41.42</v>
      </c>
      <c r="D12" s="13">
        <f>'scheduling volumes &amp; prices'!I$74</f>
        <v>168</v>
      </c>
      <c r="E12" s="14">
        <f t="shared" si="3"/>
        <v>39.950000000000003</v>
      </c>
      <c r="F12" s="16">
        <f t="shared" si="1"/>
        <v>21871.32</v>
      </c>
      <c r="G12" s="17">
        <f t="shared" si="4"/>
        <v>0</v>
      </c>
      <c r="H12" s="14">
        <f t="shared" si="2"/>
        <v>0</v>
      </c>
      <c r="I12" s="23" t="e">
        <f>#REF!</f>
        <v>#REF!</v>
      </c>
      <c r="J12" s="14" t="e">
        <f>#REF!</f>
        <v>#REF!</v>
      </c>
      <c r="K12" s="17">
        <v>0</v>
      </c>
      <c r="L12" s="18">
        <v>0</v>
      </c>
      <c r="M12" s="19" t="e">
        <f t="shared" si="6"/>
        <v>#REF!</v>
      </c>
      <c r="O12" s="23" t="e">
        <f>#REF!</f>
        <v>#REF!</v>
      </c>
      <c r="P12" s="20">
        <f t="shared" si="7"/>
        <v>0</v>
      </c>
      <c r="Q12" s="20">
        <f t="shared" si="8"/>
        <v>0</v>
      </c>
      <c r="R12" s="21" t="s">
        <v>16</v>
      </c>
      <c r="S12" s="22" t="e">
        <f t="shared" si="9"/>
        <v>#REF!</v>
      </c>
    </row>
    <row r="13" spans="1:21" x14ac:dyDescent="0.3">
      <c r="A13" s="490">
        <v>43841</v>
      </c>
      <c r="B13" s="311">
        <f t="shared" si="5"/>
        <v>366</v>
      </c>
      <c r="C13" s="14">
        <f t="shared" si="0"/>
        <v>41.42</v>
      </c>
      <c r="D13" s="13">
        <f>'scheduling volumes &amp; prices'!I$74</f>
        <v>168</v>
      </c>
      <c r="E13" s="14">
        <f t="shared" si="3"/>
        <v>39.950000000000003</v>
      </c>
      <c r="F13" s="16">
        <f t="shared" si="1"/>
        <v>21871.32</v>
      </c>
      <c r="G13" s="17">
        <f t="shared" si="4"/>
        <v>0</v>
      </c>
      <c r="H13" s="14">
        <f t="shared" si="2"/>
        <v>0</v>
      </c>
      <c r="I13" s="23" t="e">
        <f>#REF!</f>
        <v>#REF!</v>
      </c>
      <c r="J13" s="14" t="e">
        <f>#REF!</f>
        <v>#REF!</v>
      </c>
      <c r="K13" s="17">
        <v>0</v>
      </c>
      <c r="L13" s="18">
        <v>0</v>
      </c>
      <c r="M13" s="19" t="e">
        <f t="shared" si="6"/>
        <v>#REF!</v>
      </c>
      <c r="O13" s="23" t="e">
        <f>#REF!</f>
        <v>#REF!</v>
      </c>
      <c r="P13" s="20">
        <f t="shared" si="7"/>
        <v>0</v>
      </c>
      <c r="Q13" s="20">
        <f t="shared" si="8"/>
        <v>0</v>
      </c>
      <c r="R13" s="21" t="s">
        <v>16</v>
      </c>
      <c r="S13" s="22" t="e">
        <f t="shared" si="9"/>
        <v>#REF!</v>
      </c>
    </row>
    <row r="14" spans="1:21" x14ac:dyDescent="0.3">
      <c r="A14" s="490">
        <v>43842</v>
      </c>
      <c r="B14" s="311">
        <f t="shared" si="5"/>
        <v>366</v>
      </c>
      <c r="C14" s="14">
        <f t="shared" si="0"/>
        <v>41.42</v>
      </c>
      <c r="D14" s="13">
        <f>'scheduling volumes &amp; prices'!I$74</f>
        <v>168</v>
      </c>
      <c r="E14" s="14">
        <f t="shared" si="3"/>
        <v>39.950000000000003</v>
      </c>
      <c r="F14" s="16">
        <f t="shared" si="1"/>
        <v>21871.32</v>
      </c>
      <c r="G14" s="17">
        <f t="shared" si="4"/>
        <v>0</v>
      </c>
      <c r="H14" s="14">
        <f t="shared" si="2"/>
        <v>0</v>
      </c>
      <c r="I14" s="23" t="e">
        <f>#REF!</f>
        <v>#REF!</v>
      </c>
      <c r="J14" s="14" t="e">
        <f>#REF!</f>
        <v>#REF!</v>
      </c>
      <c r="K14" s="17">
        <v>0</v>
      </c>
      <c r="L14" s="18">
        <v>0</v>
      </c>
      <c r="M14" s="19" t="e">
        <f t="shared" si="6"/>
        <v>#REF!</v>
      </c>
      <c r="O14" s="23" t="e">
        <f>#REF!</f>
        <v>#REF!</v>
      </c>
      <c r="P14" s="20">
        <f t="shared" si="7"/>
        <v>0</v>
      </c>
      <c r="Q14" s="20">
        <f t="shared" si="8"/>
        <v>0</v>
      </c>
      <c r="R14" s="21" t="s">
        <v>16</v>
      </c>
      <c r="S14" s="22" t="e">
        <f t="shared" si="9"/>
        <v>#REF!</v>
      </c>
    </row>
    <row r="15" spans="1:21" x14ac:dyDescent="0.3">
      <c r="A15" s="490">
        <v>43843</v>
      </c>
      <c r="B15" s="311">
        <f t="shared" si="5"/>
        <v>366</v>
      </c>
      <c r="C15" s="14">
        <f t="shared" si="0"/>
        <v>41.42</v>
      </c>
      <c r="D15" s="13">
        <f>'scheduling volumes &amp; prices'!I$74</f>
        <v>168</v>
      </c>
      <c r="E15" s="14">
        <f t="shared" si="3"/>
        <v>39.950000000000003</v>
      </c>
      <c r="F15" s="16">
        <f t="shared" si="1"/>
        <v>21871.32</v>
      </c>
      <c r="G15" s="17">
        <f t="shared" si="4"/>
        <v>0</v>
      </c>
      <c r="H15" s="14">
        <f t="shared" si="2"/>
        <v>0</v>
      </c>
      <c r="I15" s="23" t="e">
        <f>#REF!</f>
        <v>#REF!</v>
      </c>
      <c r="J15" s="14" t="e">
        <f>#REF!</f>
        <v>#REF!</v>
      </c>
      <c r="K15" s="17">
        <v>0</v>
      </c>
      <c r="L15" s="18">
        <v>0</v>
      </c>
      <c r="M15" s="19" t="e">
        <f t="shared" si="6"/>
        <v>#REF!</v>
      </c>
      <c r="O15" s="23" t="e">
        <f>#REF!</f>
        <v>#REF!</v>
      </c>
      <c r="P15" s="20">
        <f t="shared" si="7"/>
        <v>0</v>
      </c>
      <c r="Q15" s="20">
        <f t="shared" si="8"/>
        <v>0</v>
      </c>
      <c r="R15" s="21" t="s">
        <v>16</v>
      </c>
      <c r="S15" s="22" t="e">
        <f t="shared" si="9"/>
        <v>#REF!</v>
      </c>
    </row>
    <row r="16" spans="1:21" x14ac:dyDescent="0.3">
      <c r="A16" s="490">
        <v>43844</v>
      </c>
      <c r="B16" s="311">
        <f t="shared" si="5"/>
        <v>366</v>
      </c>
      <c r="C16" s="14">
        <f t="shared" si="0"/>
        <v>41.42</v>
      </c>
      <c r="D16" s="13">
        <f>'scheduling volumes &amp; prices'!I$74</f>
        <v>168</v>
      </c>
      <c r="E16" s="14">
        <f t="shared" si="3"/>
        <v>39.950000000000003</v>
      </c>
      <c r="F16" s="16">
        <f t="shared" si="1"/>
        <v>21871.32</v>
      </c>
      <c r="G16" s="17">
        <f t="shared" si="4"/>
        <v>0</v>
      </c>
      <c r="H16" s="14">
        <f t="shared" si="2"/>
        <v>0</v>
      </c>
      <c r="I16" s="23" t="e">
        <f>#REF!</f>
        <v>#REF!</v>
      </c>
      <c r="J16" s="14" t="e">
        <f>#REF!</f>
        <v>#REF!</v>
      </c>
      <c r="K16" s="17">
        <v>0</v>
      </c>
      <c r="L16" s="18">
        <v>0</v>
      </c>
      <c r="M16" s="19" t="e">
        <f t="shared" si="6"/>
        <v>#REF!</v>
      </c>
      <c r="O16" s="23" t="e">
        <f>#REF!</f>
        <v>#REF!</v>
      </c>
      <c r="P16" s="20">
        <f t="shared" si="7"/>
        <v>0</v>
      </c>
      <c r="Q16" s="20">
        <f t="shared" si="8"/>
        <v>0</v>
      </c>
      <c r="R16" s="21" t="s">
        <v>16</v>
      </c>
      <c r="S16" s="22" t="e">
        <f t="shared" si="9"/>
        <v>#REF!</v>
      </c>
    </row>
    <row r="17" spans="1:21" x14ac:dyDescent="0.3">
      <c r="A17" s="490">
        <v>43845</v>
      </c>
      <c r="B17" s="311">
        <f t="shared" si="5"/>
        <v>366</v>
      </c>
      <c r="C17" s="14">
        <f t="shared" si="0"/>
        <v>41.42</v>
      </c>
      <c r="D17" s="13">
        <f>'scheduling volumes &amp; prices'!I$74</f>
        <v>168</v>
      </c>
      <c r="E17" s="14">
        <f t="shared" si="3"/>
        <v>39.950000000000003</v>
      </c>
      <c r="F17" s="16">
        <f t="shared" si="1"/>
        <v>21871.32</v>
      </c>
      <c r="G17" s="17">
        <f t="shared" si="4"/>
        <v>0</v>
      </c>
      <c r="H17" s="14">
        <f t="shared" si="2"/>
        <v>0</v>
      </c>
      <c r="I17" s="23" t="e">
        <f>#REF!</f>
        <v>#REF!</v>
      </c>
      <c r="J17" s="14" t="e">
        <f>#REF!</f>
        <v>#REF!</v>
      </c>
      <c r="K17" s="17">
        <v>0</v>
      </c>
      <c r="L17" s="18">
        <v>0</v>
      </c>
      <c r="M17" s="19" t="e">
        <f t="shared" si="6"/>
        <v>#REF!</v>
      </c>
      <c r="O17" s="23" t="e">
        <f>#REF!</f>
        <v>#REF!</v>
      </c>
      <c r="P17" s="20">
        <f t="shared" si="7"/>
        <v>0</v>
      </c>
      <c r="Q17" s="20">
        <f t="shared" si="8"/>
        <v>0</v>
      </c>
      <c r="R17" s="21" t="s">
        <v>16</v>
      </c>
      <c r="S17" s="22" t="e">
        <f t="shared" si="9"/>
        <v>#REF!</v>
      </c>
    </row>
    <row r="18" spans="1:21" x14ac:dyDescent="0.3">
      <c r="A18" s="490">
        <v>43846</v>
      </c>
      <c r="B18" s="311">
        <f t="shared" si="5"/>
        <v>366</v>
      </c>
      <c r="C18" s="14">
        <f t="shared" si="0"/>
        <v>41.42</v>
      </c>
      <c r="D18" s="13">
        <f>'scheduling volumes &amp; prices'!I$74</f>
        <v>168</v>
      </c>
      <c r="E18" s="14">
        <f t="shared" si="3"/>
        <v>39.950000000000003</v>
      </c>
      <c r="F18" s="16">
        <f t="shared" si="1"/>
        <v>21871.32</v>
      </c>
      <c r="G18" s="17">
        <f t="shared" si="4"/>
        <v>0</v>
      </c>
      <c r="H18" s="14">
        <f t="shared" si="2"/>
        <v>0</v>
      </c>
      <c r="I18" s="23" t="e">
        <f>#REF!</f>
        <v>#REF!</v>
      </c>
      <c r="J18" s="14" t="e">
        <f>#REF!</f>
        <v>#REF!</v>
      </c>
      <c r="K18" s="17">
        <v>0</v>
      </c>
      <c r="L18" s="18">
        <v>0</v>
      </c>
      <c r="M18" s="19" t="e">
        <f t="shared" si="6"/>
        <v>#REF!</v>
      </c>
      <c r="O18" s="23" t="e">
        <f>#REF!</f>
        <v>#REF!</v>
      </c>
      <c r="P18" s="20">
        <f t="shared" si="7"/>
        <v>0</v>
      </c>
      <c r="Q18" s="20">
        <f t="shared" si="8"/>
        <v>0</v>
      </c>
      <c r="R18" s="21" t="s">
        <v>16</v>
      </c>
      <c r="S18" s="22" t="e">
        <f t="shared" si="9"/>
        <v>#REF!</v>
      </c>
    </row>
    <row r="19" spans="1:21" x14ac:dyDescent="0.3">
      <c r="A19" s="490">
        <v>43847</v>
      </c>
      <c r="B19" s="311">
        <f t="shared" si="5"/>
        <v>366</v>
      </c>
      <c r="C19" s="14">
        <f t="shared" si="0"/>
        <v>41.42</v>
      </c>
      <c r="D19" s="13">
        <f>'scheduling volumes &amp; prices'!I$74</f>
        <v>168</v>
      </c>
      <c r="E19" s="14">
        <f t="shared" si="3"/>
        <v>39.950000000000003</v>
      </c>
      <c r="F19" s="16">
        <f t="shared" si="1"/>
        <v>21871.32</v>
      </c>
      <c r="G19" s="17">
        <f t="shared" si="4"/>
        <v>0</v>
      </c>
      <c r="H19" s="14">
        <f t="shared" si="2"/>
        <v>0</v>
      </c>
      <c r="I19" s="23" t="e">
        <f>#REF!</f>
        <v>#REF!</v>
      </c>
      <c r="J19" s="14" t="e">
        <f>#REF!</f>
        <v>#REF!</v>
      </c>
      <c r="K19" s="17">
        <v>0</v>
      </c>
      <c r="L19" s="18">
        <v>0</v>
      </c>
      <c r="M19" s="19" t="e">
        <f t="shared" si="6"/>
        <v>#REF!</v>
      </c>
      <c r="O19" s="23" t="e">
        <f>#REF!</f>
        <v>#REF!</v>
      </c>
      <c r="P19" s="20">
        <f t="shared" si="7"/>
        <v>0</v>
      </c>
      <c r="Q19" s="20">
        <f t="shared" si="8"/>
        <v>0</v>
      </c>
      <c r="R19" s="21" t="s">
        <v>16</v>
      </c>
      <c r="S19" s="22" t="e">
        <f t="shared" si="9"/>
        <v>#REF!</v>
      </c>
    </row>
    <row r="20" spans="1:21" x14ac:dyDescent="0.3">
      <c r="A20" s="490">
        <v>43848</v>
      </c>
      <c r="B20" s="311">
        <f t="shared" si="5"/>
        <v>366</v>
      </c>
      <c r="C20" s="14">
        <f t="shared" si="0"/>
        <v>41.42</v>
      </c>
      <c r="D20" s="13">
        <f>'scheduling volumes &amp; prices'!I$74</f>
        <v>168</v>
      </c>
      <c r="E20" s="14">
        <f t="shared" si="3"/>
        <v>39.950000000000003</v>
      </c>
      <c r="F20" s="16">
        <f t="shared" si="1"/>
        <v>21871.32</v>
      </c>
      <c r="G20" s="17">
        <f t="shared" si="4"/>
        <v>0</v>
      </c>
      <c r="H20" s="14">
        <f t="shared" si="2"/>
        <v>0</v>
      </c>
      <c r="I20" s="23" t="e">
        <f>#REF!</f>
        <v>#REF!</v>
      </c>
      <c r="J20" s="14" t="e">
        <f>#REF!</f>
        <v>#REF!</v>
      </c>
      <c r="K20" s="17">
        <v>0</v>
      </c>
      <c r="L20" s="18">
        <v>0</v>
      </c>
      <c r="M20" s="19" t="e">
        <f t="shared" si="6"/>
        <v>#REF!</v>
      </c>
      <c r="O20" s="23" t="e">
        <f>#REF!</f>
        <v>#REF!</v>
      </c>
      <c r="P20" s="20">
        <f t="shared" si="7"/>
        <v>0</v>
      </c>
      <c r="Q20" s="20">
        <f t="shared" si="8"/>
        <v>0</v>
      </c>
      <c r="R20" s="21" t="s">
        <v>16</v>
      </c>
      <c r="S20" s="22" t="e">
        <f t="shared" si="9"/>
        <v>#REF!</v>
      </c>
    </row>
    <row r="21" spans="1:21" x14ac:dyDescent="0.3">
      <c r="A21" s="490">
        <v>43849</v>
      </c>
      <c r="B21" s="311">
        <f t="shared" si="5"/>
        <v>366</v>
      </c>
      <c r="C21" s="14">
        <f t="shared" si="0"/>
        <v>41.42</v>
      </c>
      <c r="D21" s="13">
        <f>'scheduling volumes &amp; prices'!I$74</f>
        <v>168</v>
      </c>
      <c r="E21" s="14">
        <f t="shared" si="3"/>
        <v>39.950000000000003</v>
      </c>
      <c r="F21" s="16">
        <f t="shared" si="1"/>
        <v>21871.32</v>
      </c>
      <c r="G21" s="17">
        <f t="shared" si="4"/>
        <v>0</v>
      </c>
      <c r="H21" s="14">
        <f t="shared" si="2"/>
        <v>0</v>
      </c>
      <c r="I21" s="23" t="e">
        <f>#REF!</f>
        <v>#REF!</v>
      </c>
      <c r="J21" s="14" t="e">
        <f>#REF!</f>
        <v>#REF!</v>
      </c>
      <c r="K21" s="17">
        <v>0</v>
      </c>
      <c r="L21" s="18">
        <v>0</v>
      </c>
      <c r="M21" s="19" t="e">
        <f t="shared" si="6"/>
        <v>#REF!</v>
      </c>
      <c r="O21" s="23" t="e">
        <f>#REF!</f>
        <v>#REF!</v>
      </c>
      <c r="P21" s="20">
        <f t="shared" si="7"/>
        <v>0</v>
      </c>
      <c r="Q21" s="20">
        <f t="shared" si="8"/>
        <v>0</v>
      </c>
      <c r="R21" s="21" t="s">
        <v>16</v>
      </c>
      <c r="S21" s="22" t="e">
        <f t="shared" si="9"/>
        <v>#REF!</v>
      </c>
    </row>
    <row r="22" spans="1:21" x14ac:dyDescent="0.3">
      <c r="A22" s="490">
        <v>43850</v>
      </c>
      <c r="B22" s="311">
        <f t="shared" si="5"/>
        <v>366</v>
      </c>
      <c r="C22" s="14">
        <f t="shared" si="0"/>
        <v>41.42</v>
      </c>
      <c r="D22" s="13">
        <f>'scheduling volumes &amp; prices'!I$74</f>
        <v>168</v>
      </c>
      <c r="E22" s="14">
        <f t="shared" si="3"/>
        <v>39.950000000000003</v>
      </c>
      <c r="F22" s="16">
        <f t="shared" si="1"/>
        <v>21871.32</v>
      </c>
      <c r="G22" s="17">
        <f t="shared" si="4"/>
        <v>0</v>
      </c>
      <c r="H22" s="14">
        <f t="shared" si="2"/>
        <v>0</v>
      </c>
      <c r="I22" s="23" t="e">
        <f>#REF!</f>
        <v>#REF!</v>
      </c>
      <c r="J22" s="14" t="e">
        <f>#REF!</f>
        <v>#REF!</v>
      </c>
      <c r="K22" s="17">
        <v>0</v>
      </c>
      <c r="L22" s="18">
        <v>0</v>
      </c>
      <c r="M22" s="19" t="e">
        <f t="shared" si="6"/>
        <v>#REF!</v>
      </c>
      <c r="O22" s="23" t="e">
        <f>#REF!</f>
        <v>#REF!</v>
      </c>
      <c r="P22" s="20">
        <f t="shared" si="7"/>
        <v>0</v>
      </c>
      <c r="Q22" s="20">
        <f t="shared" si="8"/>
        <v>0</v>
      </c>
      <c r="R22" s="21" t="s">
        <v>16</v>
      </c>
      <c r="S22" s="22" t="e">
        <f t="shared" si="9"/>
        <v>#REF!</v>
      </c>
    </row>
    <row r="23" spans="1:21" x14ac:dyDescent="0.3">
      <c r="A23" s="490">
        <v>43851</v>
      </c>
      <c r="B23" s="311">
        <f t="shared" si="5"/>
        <v>366</v>
      </c>
      <c r="C23" s="14">
        <f t="shared" si="0"/>
        <v>41.42</v>
      </c>
      <c r="D23" s="13">
        <f>'scheduling volumes &amp; prices'!I$74</f>
        <v>168</v>
      </c>
      <c r="E23" s="14">
        <f t="shared" si="3"/>
        <v>39.950000000000003</v>
      </c>
      <c r="F23" s="16">
        <f t="shared" si="1"/>
        <v>21871.32</v>
      </c>
      <c r="G23" s="17">
        <f t="shared" si="4"/>
        <v>0</v>
      </c>
      <c r="H23" s="14">
        <f t="shared" si="2"/>
        <v>0</v>
      </c>
      <c r="I23" s="23" t="e">
        <f>#REF!</f>
        <v>#REF!</v>
      </c>
      <c r="J23" s="14" t="e">
        <f>#REF!</f>
        <v>#REF!</v>
      </c>
      <c r="K23" s="17">
        <v>0</v>
      </c>
      <c r="L23" s="18">
        <v>0</v>
      </c>
      <c r="M23" s="19" t="e">
        <f t="shared" si="6"/>
        <v>#REF!</v>
      </c>
      <c r="O23" s="23" t="e">
        <f>#REF!</f>
        <v>#REF!</v>
      </c>
      <c r="P23" s="20">
        <f t="shared" si="7"/>
        <v>0</v>
      </c>
      <c r="Q23" s="20">
        <f t="shared" si="8"/>
        <v>0</v>
      </c>
      <c r="R23" s="21" t="s">
        <v>16</v>
      </c>
      <c r="S23" s="22" t="e">
        <f t="shared" si="9"/>
        <v>#REF!</v>
      </c>
    </row>
    <row r="24" spans="1:21" x14ac:dyDescent="0.3">
      <c r="A24" s="490">
        <v>43852</v>
      </c>
      <c r="B24" s="311">
        <f t="shared" si="5"/>
        <v>366</v>
      </c>
      <c r="C24" s="14">
        <f t="shared" si="0"/>
        <v>41.42</v>
      </c>
      <c r="D24" s="13">
        <f>'scheduling volumes &amp; prices'!I$74</f>
        <v>168</v>
      </c>
      <c r="E24" s="14">
        <f t="shared" si="3"/>
        <v>39.950000000000003</v>
      </c>
      <c r="F24" s="16">
        <f t="shared" si="1"/>
        <v>21871.32</v>
      </c>
      <c r="G24" s="17">
        <f t="shared" si="4"/>
        <v>0</v>
      </c>
      <c r="H24" s="14">
        <f t="shared" si="2"/>
        <v>0</v>
      </c>
      <c r="I24" s="23" t="e">
        <f>#REF!</f>
        <v>#REF!</v>
      </c>
      <c r="J24" s="14" t="e">
        <f>#REF!</f>
        <v>#REF!</v>
      </c>
      <c r="K24" s="17">
        <v>0</v>
      </c>
      <c r="L24" s="18">
        <v>0</v>
      </c>
      <c r="M24" s="19" t="e">
        <f t="shared" si="6"/>
        <v>#REF!</v>
      </c>
      <c r="O24" s="23" t="e">
        <f>#REF!</f>
        <v>#REF!</v>
      </c>
      <c r="P24" s="20">
        <f t="shared" si="7"/>
        <v>0</v>
      </c>
      <c r="Q24" s="20">
        <f t="shared" si="8"/>
        <v>0</v>
      </c>
      <c r="R24" s="21" t="s">
        <v>16</v>
      </c>
      <c r="S24" s="22" t="e">
        <f t="shared" si="9"/>
        <v>#REF!</v>
      </c>
      <c r="U24" s="421">
        <f>D3*E3*31</f>
        <v>208059.6</v>
      </c>
    </row>
    <row r="25" spans="1:21" x14ac:dyDescent="0.3">
      <c r="A25" s="490">
        <v>43853</v>
      </c>
      <c r="B25" s="311">
        <f t="shared" si="5"/>
        <v>366</v>
      </c>
      <c r="C25" s="14">
        <f t="shared" si="0"/>
        <v>41.42</v>
      </c>
      <c r="D25" s="13">
        <f>'scheduling volumes &amp; prices'!I$74</f>
        <v>168</v>
      </c>
      <c r="E25" s="14">
        <f t="shared" si="3"/>
        <v>39.950000000000003</v>
      </c>
      <c r="F25" s="16">
        <f t="shared" si="1"/>
        <v>21871.32</v>
      </c>
      <c r="G25" s="17">
        <f t="shared" si="4"/>
        <v>0</v>
      </c>
      <c r="H25" s="14">
        <f t="shared" si="2"/>
        <v>0</v>
      </c>
      <c r="I25" s="23" t="e">
        <f>#REF!</f>
        <v>#REF!</v>
      </c>
      <c r="J25" s="14" t="e">
        <f>#REF!</f>
        <v>#REF!</v>
      </c>
      <c r="K25" s="17">
        <v>0</v>
      </c>
      <c r="L25" s="18">
        <v>0</v>
      </c>
      <c r="M25" s="19" t="e">
        <f t="shared" si="6"/>
        <v>#REF!</v>
      </c>
      <c r="O25" s="23" t="e">
        <f>#REF!</f>
        <v>#REF!</v>
      </c>
      <c r="P25" s="20">
        <f t="shared" si="7"/>
        <v>0</v>
      </c>
      <c r="Q25" s="20">
        <f t="shared" si="8"/>
        <v>0</v>
      </c>
      <c r="R25" s="21" t="s">
        <v>16</v>
      </c>
      <c r="S25" s="22" t="e">
        <f t="shared" si="9"/>
        <v>#REF!</v>
      </c>
    </row>
    <row r="26" spans="1:21" x14ac:dyDescent="0.3">
      <c r="A26" s="490">
        <v>43854</v>
      </c>
      <c r="B26" s="311">
        <f t="shared" si="5"/>
        <v>366</v>
      </c>
      <c r="C26" s="14">
        <f t="shared" si="0"/>
        <v>41.42</v>
      </c>
      <c r="D26" s="13">
        <f>'scheduling volumes &amp; prices'!I$74</f>
        <v>168</v>
      </c>
      <c r="E26" s="14">
        <f t="shared" si="3"/>
        <v>39.950000000000003</v>
      </c>
      <c r="F26" s="16">
        <f t="shared" si="1"/>
        <v>21871.32</v>
      </c>
      <c r="G26" s="17">
        <f t="shared" si="4"/>
        <v>0</v>
      </c>
      <c r="H26" s="14">
        <f t="shared" si="2"/>
        <v>0</v>
      </c>
      <c r="I26" s="23" t="e">
        <f>#REF!</f>
        <v>#REF!</v>
      </c>
      <c r="J26" s="14" t="e">
        <f>#REF!</f>
        <v>#REF!</v>
      </c>
      <c r="K26" s="17">
        <v>0</v>
      </c>
      <c r="L26" s="18">
        <v>0</v>
      </c>
      <c r="M26" s="19" t="e">
        <f t="shared" si="6"/>
        <v>#REF!</v>
      </c>
      <c r="O26" s="23" t="e">
        <f>#REF!</f>
        <v>#REF!</v>
      </c>
      <c r="P26" s="20">
        <f t="shared" si="7"/>
        <v>0</v>
      </c>
      <c r="Q26" s="20">
        <f t="shared" si="8"/>
        <v>0</v>
      </c>
      <c r="R26" s="21" t="s">
        <v>16</v>
      </c>
      <c r="S26" s="22" t="e">
        <f t="shared" si="9"/>
        <v>#REF!</v>
      </c>
    </row>
    <row r="27" spans="1:21" x14ac:dyDescent="0.3">
      <c r="A27" s="490">
        <v>43855</v>
      </c>
      <c r="B27" s="311">
        <f t="shared" si="5"/>
        <v>366</v>
      </c>
      <c r="C27" s="14">
        <f t="shared" si="0"/>
        <v>41.42</v>
      </c>
      <c r="D27" s="13">
        <f>'scheduling volumes &amp; prices'!I$74</f>
        <v>168</v>
      </c>
      <c r="E27" s="14">
        <f t="shared" si="3"/>
        <v>39.950000000000003</v>
      </c>
      <c r="F27" s="16">
        <f t="shared" si="1"/>
        <v>21871.32</v>
      </c>
      <c r="G27" s="17">
        <f t="shared" si="4"/>
        <v>0</v>
      </c>
      <c r="H27" s="14">
        <f t="shared" si="2"/>
        <v>0</v>
      </c>
      <c r="I27" s="23" t="e">
        <f>#REF!</f>
        <v>#REF!</v>
      </c>
      <c r="J27" s="14" t="e">
        <f>#REF!</f>
        <v>#REF!</v>
      </c>
      <c r="K27" s="17">
        <v>0</v>
      </c>
      <c r="L27" s="18">
        <v>0</v>
      </c>
      <c r="M27" s="19" t="e">
        <f t="shared" si="6"/>
        <v>#REF!</v>
      </c>
      <c r="O27" s="23" t="e">
        <f>#REF!</f>
        <v>#REF!</v>
      </c>
      <c r="P27" s="20">
        <f t="shared" si="7"/>
        <v>0</v>
      </c>
      <c r="Q27" s="20">
        <f t="shared" si="8"/>
        <v>0</v>
      </c>
      <c r="R27" s="21" t="s">
        <v>16</v>
      </c>
      <c r="S27" s="22" t="e">
        <f t="shared" si="9"/>
        <v>#REF!</v>
      </c>
    </row>
    <row r="28" spans="1:21" x14ac:dyDescent="0.3">
      <c r="A28" s="490">
        <v>43856</v>
      </c>
      <c r="B28" s="311">
        <f t="shared" si="5"/>
        <v>366</v>
      </c>
      <c r="C28" s="14">
        <f t="shared" si="0"/>
        <v>41.42</v>
      </c>
      <c r="D28" s="13">
        <f>'scheduling volumes &amp; prices'!I$74</f>
        <v>168</v>
      </c>
      <c r="E28" s="14">
        <f t="shared" si="3"/>
        <v>39.950000000000003</v>
      </c>
      <c r="F28" s="16">
        <f t="shared" si="1"/>
        <v>21871.32</v>
      </c>
      <c r="G28" s="17">
        <f t="shared" si="4"/>
        <v>0</v>
      </c>
      <c r="H28" s="14">
        <f t="shared" si="2"/>
        <v>0</v>
      </c>
      <c r="I28" s="23" t="e">
        <f>#REF!</f>
        <v>#REF!</v>
      </c>
      <c r="J28" s="14" t="e">
        <f>#REF!</f>
        <v>#REF!</v>
      </c>
      <c r="K28" s="17">
        <v>0</v>
      </c>
      <c r="L28" s="18">
        <v>0</v>
      </c>
      <c r="M28" s="19" t="e">
        <f t="shared" si="6"/>
        <v>#REF!</v>
      </c>
      <c r="O28" s="23" t="e">
        <f>#REF!</f>
        <v>#REF!</v>
      </c>
      <c r="P28" s="20">
        <f t="shared" si="7"/>
        <v>0</v>
      </c>
      <c r="Q28" s="20">
        <f t="shared" si="8"/>
        <v>0</v>
      </c>
      <c r="R28" s="21" t="s">
        <v>16</v>
      </c>
      <c r="S28" s="22" t="e">
        <f t="shared" si="9"/>
        <v>#REF!</v>
      </c>
    </row>
    <row r="29" spans="1:21" x14ac:dyDescent="0.3">
      <c r="A29" s="490">
        <v>43857</v>
      </c>
      <c r="B29" s="311">
        <f t="shared" si="5"/>
        <v>366</v>
      </c>
      <c r="C29" s="14">
        <f t="shared" si="0"/>
        <v>41.42</v>
      </c>
      <c r="D29" s="13">
        <f>'scheduling volumes &amp; prices'!I$74</f>
        <v>168</v>
      </c>
      <c r="E29" s="14">
        <f t="shared" si="3"/>
        <v>39.950000000000003</v>
      </c>
      <c r="F29" s="16">
        <f t="shared" si="1"/>
        <v>21871.32</v>
      </c>
      <c r="G29" s="17">
        <f t="shared" si="4"/>
        <v>0</v>
      </c>
      <c r="H29" s="14">
        <f t="shared" si="2"/>
        <v>0</v>
      </c>
      <c r="I29" s="23" t="e">
        <f>#REF!</f>
        <v>#REF!</v>
      </c>
      <c r="J29" s="14" t="e">
        <f>#REF!</f>
        <v>#REF!</v>
      </c>
      <c r="K29" s="17">
        <v>0</v>
      </c>
      <c r="L29" s="18">
        <v>0</v>
      </c>
      <c r="M29" s="19" t="e">
        <f t="shared" si="6"/>
        <v>#REF!</v>
      </c>
      <c r="O29" s="23" t="e">
        <f>#REF!</f>
        <v>#REF!</v>
      </c>
      <c r="P29" s="20">
        <f t="shared" si="7"/>
        <v>0</v>
      </c>
      <c r="Q29" s="20">
        <f t="shared" si="8"/>
        <v>0</v>
      </c>
      <c r="R29" s="21" t="s">
        <v>16</v>
      </c>
      <c r="S29" s="22" t="e">
        <f t="shared" si="9"/>
        <v>#REF!</v>
      </c>
    </row>
    <row r="30" spans="1:21" x14ac:dyDescent="0.3">
      <c r="A30" s="490">
        <v>43858</v>
      </c>
      <c r="B30" s="311">
        <f t="shared" si="5"/>
        <v>366</v>
      </c>
      <c r="C30" s="14">
        <f t="shared" si="0"/>
        <v>41.42</v>
      </c>
      <c r="D30" s="13">
        <f>'scheduling volumes &amp; prices'!I$74</f>
        <v>168</v>
      </c>
      <c r="E30" s="14">
        <f t="shared" si="3"/>
        <v>39.950000000000003</v>
      </c>
      <c r="F30" s="16">
        <f t="shared" si="1"/>
        <v>21871.32</v>
      </c>
      <c r="G30" s="17">
        <f t="shared" si="4"/>
        <v>0</v>
      </c>
      <c r="H30" s="14">
        <f t="shared" si="2"/>
        <v>0</v>
      </c>
      <c r="I30" s="23" t="e">
        <f>#REF!</f>
        <v>#REF!</v>
      </c>
      <c r="J30" s="14" t="e">
        <f>#REF!</f>
        <v>#REF!</v>
      </c>
      <c r="K30" s="17">
        <v>0</v>
      </c>
      <c r="L30" s="18">
        <v>0</v>
      </c>
      <c r="M30" s="19" t="e">
        <f t="shared" si="6"/>
        <v>#REF!</v>
      </c>
      <c r="O30" s="23" t="e">
        <f>#REF!</f>
        <v>#REF!</v>
      </c>
      <c r="P30" s="20">
        <f t="shared" si="7"/>
        <v>0</v>
      </c>
      <c r="Q30" s="20">
        <f t="shared" si="8"/>
        <v>0</v>
      </c>
      <c r="R30" s="21" t="s">
        <v>16</v>
      </c>
      <c r="S30" s="22" t="e">
        <f t="shared" si="9"/>
        <v>#REF!</v>
      </c>
    </row>
    <row r="31" spans="1:21" x14ac:dyDescent="0.3">
      <c r="A31" s="490">
        <v>43859</v>
      </c>
      <c r="B31" s="311">
        <f t="shared" si="5"/>
        <v>366</v>
      </c>
      <c r="C31" s="14">
        <f t="shared" si="0"/>
        <v>41.42</v>
      </c>
      <c r="D31" s="13">
        <f>'scheduling volumes &amp; prices'!I$74</f>
        <v>168</v>
      </c>
      <c r="E31" s="14">
        <f t="shared" si="3"/>
        <v>39.950000000000003</v>
      </c>
      <c r="F31" s="16">
        <f t="shared" si="1"/>
        <v>21871.32</v>
      </c>
      <c r="G31" s="17">
        <f t="shared" si="4"/>
        <v>0</v>
      </c>
      <c r="H31" s="14">
        <f t="shared" si="2"/>
        <v>0</v>
      </c>
      <c r="I31" s="23" t="e">
        <f>#REF!</f>
        <v>#REF!</v>
      </c>
      <c r="J31" s="14" t="e">
        <f>#REF!</f>
        <v>#REF!</v>
      </c>
      <c r="K31" s="17">
        <v>0</v>
      </c>
      <c r="L31" s="18">
        <v>0</v>
      </c>
      <c r="M31" s="19" t="e">
        <f t="shared" si="6"/>
        <v>#REF!</v>
      </c>
      <c r="O31" s="23" t="e">
        <f>#REF!</f>
        <v>#REF!</v>
      </c>
      <c r="P31" s="20">
        <f t="shared" si="7"/>
        <v>0</v>
      </c>
      <c r="Q31" s="20">
        <f t="shared" si="8"/>
        <v>0</v>
      </c>
      <c r="R31" s="21" t="s">
        <v>16</v>
      </c>
      <c r="S31" s="22" t="e">
        <f t="shared" si="9"/>
        <v>#REF!</v>
      </c>
    </row>
    <row r="32" spans="1:21" x14ac:dyDescent="0.3">
      <c r="A32" s="490">
        <v>43860</v>
      </c>
      <c r="B32" s="311">
        <f t="shared" si="5"/>
        <v>366</v>
      </c>
      <c r="C32" s="14">
        <f t="shared" si="0"/>
        <v>41.42</v>
      </c>
      <c r="D32" s="13">
        <f>'scheduling volumes &amp; prices'!I$74</f>
        <v>168</v>
      </c>
      <c r="E32" s="14">
        <f t="shared" si="3"/>
        <v>39.950000000000003</v>
      </c>
      <c r="F32" s="16">
        <f t="shared" si="1"/>
        <v>21871.32</v>
      </c>
      <c r="G32" s="17">
        <f t="shared" si="4"/>
        <v>0</v>
      </c>
      <c r="H32" s="14">
        <f t="shared" si="2"/>
        <v>0</v>
      </c>
      <c r="I32" s="23" t="e">
        <f>#REF!</f>
        <v>#REF!</v>
      </c>
      <c r="J32" s="14" t="e">
        <f>#REF!</f>
        <v>#REF!</v>
      </c>
      <c r="K32" s="17">
        <v>0</v>
      </c>
      <c r="L32" s="18">
        <v>0</v>
      </c>
      <c r="M32" s="19" t="e">
        <f t="shared" si="6"/>
        <v>#REF!</v>
      </c>
      <c r="O32" s="23" t="e">
        <f>#REF!</f>
        <v>#REF!</v>
      </c>
      <c r="P32" s="20">
        <f t="shared" si="7"/>
        <v>0</v>
      </c>
      <c r="Q32" s="20">
        <f t="shared" si="8"/>
        <v>0</v>
      </c>
      <c r="R32" s="21" t="s">
        <v>16</v>
      </c>
      <c r="S32" s="22" t="e">
        <f t="shared" si="9"/>
        <v>#REF!</v>
      </c>
    </row>
    <row r="33" spans="1:22" ht="15" thickBot="1" x14ac:dyDescent="0.35">
      <c r="A33" s="491">
        <v>43861</v>
      </c>
      <c r="B33" s="312">
        <f t="shared" si="5"/>
        <v>366</v>
      </c>
      <c r="C33" s="313">
        <f t="shared" si="0"/>
        <v>41.42</v>
      </c>
      <c r="D33" s="314">
        <f>'scheduling volumes &amp; prices'!I$74</f>
        <v>168</v>
      </c>
      <c r="E33" s="313">
        <f t="shared" si="3"/>
        <v>39.950000000000003</v>
      </c>
      <c r="F33" s="319">
        <f t="shared" si="1"/>
        <v>21871.32</v>
      </c>
      <c r="G33" s="317">
        <f t="shared" si="4"/>
        <v>0</v>
      </c>
      <c r="H33" s="313">
        <f t="shared" si="2"/>
        <v>0</v>
      </c>
      <c r="I33" s="323" t="e">
        <f>#REF!</f>
        <v>#REF!</v>
      </c>
      <c r="J33" s="313" t="e">
        <f>#REF!</f>
        <v>#REF!</v>
      </c>
      <c r="K33" s="317">
        <v>0</v>
      </c>
      <c r="L33" s="318">
        <v>0</v>
      </c>
      <c r="M33" s="319" t="e">
        <f t="shared" si="6"/>
        <v>#REF!</v>
      </c>
      <c r="N33" s="314"/>
      <c r="O33" s="323" t="e">
        <f>#REF!</f>
        <v>#REF!</v>
      </c>
      <c r="P33" s="320">
        <f t="shared" si="7"/>
        <v>0</v>
      </c>
      <c r="Q33" s="320">
        <f t="shared" si="8"/>
        <v>0</v>
      </c>
      <c r="R33" s="321" t="s">
        <v>16</v>
      </c>
      <c r="S33" s="322" t="e">
        <f t="shared" si="9"/>
        <v>#REF!</v>
      </c>
      <c r="U33" s="4" t="s">
        <v>154</v>
      </c>
      <c r="V33" s="4" t="s">
        <v>155</v>
      </c>
    </row>
    <row r="34" spans="1:22" x14ac:dyDescent="0.3">
      <c r="A34" s="490">
        <v>43862</v>
      </c>
      <c r="B34" s="311">
        <f>'scheduling volumes &amp; prices'!AC21</f>
        <v>406</v>
      </c>
      <c r="C34" s="14">
        <f t="shared" si="0"/>
        <v>41.42</v>
      </c>
      <c r="D34" s="13">
        <f>'scheduling volumes &amp; prices'!H$75</f>
        <v>72</v>
      </c>
      <c r="E34" s="14">
        <f t="shared" si="3"/>
        <v>39.950000000000003</v>
      </c>
      <c r="F34" s="16">
        <f t="shared" si="1"/>
        <v>19692.920000000002</v>
      </c>
      <c r="G34" s="17">
        <f t="shared" si="4"/>
        <v>0</v>
      </c>
      <c r="H34" s="14">
        <f t="shared" si="2"/>
        <v>0</v>
      </c>
      <c r="I34" s="23" t="e">
        <f>#REF!</f>
        <v>#REF!</v>
      </c>
      <c r="J34" s="14" t="e">
        <f>#REF!</f>
        <v>#REF!</v>
      </c>
      <c r="K34" s="17">
        <v>0</v>
      </c>
      <c r="L34" s="18">
        <v>0</v>
      </c>
      <c r="M34" s="19" t="e">
        <f t="shared" si="6"/>
        <v>#REF!</v>
      </c>
      <c r="O34" s="23" t="e">
        <f>#REF!</f>
        <v>#REF!</v>
      </c>
      <c r="P34" s="20">
        <f t="shared" si="7"/>
        <v>0</v>
      </c>
      <c r="Q34" s="20">
        <f t="shared" si="8"/>
        <v>0</v>
      </c>
      <c r="R34" s="21" t="s">
        <v>16</v>
      </c>
      <c r="S34" s="22" t="e">
        <f t="shared" si="9"/>
        <v>#REF!</v>
      </c>
      <c r="U34" s="24" t="e">
        <f>SUM(I3:I33)</f>
        <v>#REF!</v>
      </c>
      <c r="V34" s="421" t="e">
        <f>SUM(J3:J33)</f>
        <v>#REF!</v>
      </c>
    </row>
    <row r="35" spans="1:22" x14ac:dyDescent="0.3">
      <c r="A35" s="490">
        <v>43863</v>
      </c>
      <c r="B35" s="311">
        <f>B$34</f>
        <v>406</v>
      </c>
      <c r="C35" s="14">
        <f t="shared" si="0"/>
        <v>41.42</v>
      </c>
      <c r="D35" s="13">
        <f>'scheduling volumes &amp; prices'!H$75</f>
        <v>72</v>
      </c>
      <c r="E35" s="14">
        <f t="shared" si="3"/>
        <v>39.950000000000003</v>
      </c>
      <c r="F35" s="16">
        <f t="shared" si="1"/>
        <v>19692.920000000002</v>
      </c>
      <c r="G35" s="17">
        <f t="shared" si="4"/>
        <v>0</v>
      </c>
      <c r="H35" s="14">
        <f t="shared" si="2"/>
        <v>0</v>
      </c>
      <c r="I35" s="23" t="e">
        <f>#REF!</f>
        <v>#REF!</v>
      </c>
      <c r="J35" s="14" t="e">
        <f>#REF!</f>
        <v>#REF!</v>
      </c>
      <c r="K35" s="17">
        <v>0</v>
      </c>
      <c r="L35" s="18">
        <v>0</v>
      </c>
      <c r="M35" s="19" t="e">
        <f t="shared" si="6"/>
        <v>#REF!</v>
      </c>
      <c r="O35" s="23" t="e">
        <f>#REF!</f>
        <v>#REF!</v>
      </c>
      <c r="P35" s="20">
        <f t="shared" si="7"/>
        <v>0</v>
      </c>
      <c r="Q35" s="20">
        <f t="shared" si="8"/>
        <v>0</v>
      </c>
      <c r="R35" s="21" t="s">
        <v>16</v>
      </c>
      <c r="S35" s="22" t="e">
        <f t="shared" si="9"/>
        <v>#REF!</v>
      </c>
    </row>
    <row r="36" spans="1:22" x14ac:dyDescent="0.3">
      <c r="A36" s="490">
        <v>43864</v>
      </c>
      <c r="B36" s="311">
        <f t="shared" ref="B36:B61" si="10">B$34</f>
        <v>406</v>
      </c>
      <c r="C36" s="14">
        <f t="shared" si="0"/>
        <v>41.42</v>
      </c>
      <c r="D36" s="13">
        <f>'scheduling volumes &amp; prices'!H$75</f>
        <v>72</v>
      </c>
      <c r="E36" s="14">
        <f t="shared" si="3"/>
        <v>39.950000000000003</v>
      </c>
      <c r="F36" s="16">
        <f t="shared" si="1"/>
        <v>19692.920000000002</v>
      </c>
      <c r="G36" s="17">
        <f t="shared" si="4"/>
        <v>0</v>
      </c>
      <c r="H36" s="14">
        <f t="shared" si="2"/>
        <v>0</v>
      </c>
      <c r="I36" s="23" t="e">
        <f>#REF!</f>
        <v>#REF!</v>
      </c>
      <c r="J36" s="14" t="e">
        <f>#REF!</f>
        <v>#REF!</v>
      </c>
      <c r="K36" s="17">
        <v>0</v>
      </c>
      <c r="L36" s="18">
        <v>0</v>
      </c>
      <c r="M36" s="19" t="e">
        <f t="shared" si="6"/>
        <v>#REF!</v>
      </c>
      <c r="O36" s="23" t="e">
        <f>#REF!</f>
        <v>#REF!</v>
      </c>
      <c r="P36" s="20">
        <f t="shared" si="7"/>
        <v>0</v>
      </c>
      <c r="Q36" s="20">
        <f t="shared" si="8"/>
        <v>0</v>
      </c>
      <c r="R36" s="21" t="s">
        <v>16</v>
      </c>
      <c r="S36" s="22" t="e">
        <f t="shared" si="9"/>
        <v>#REF!</v>
      </c>
    </row>
    <row r="37" spans="1:22" x14ac:dyDescent="0.3">
      <c r="A37" s="490">
        <v>43865</v>
      </c>
      <c r="B37" s="311">
        <f t="shared" si="10"/>
        <v>406</v>
      </c>
      <c r="C37" s="14">
        <f t="shared" si="0"/>
        <v>41.42</v>
      </c>
      <c r="D37" s="13">
        <f>'scheduling volumes &amp; prices'!H$75</f>
        <v>72</v>
      </c>
      <c r="E37" s="14">
        <f t="shared" si="3"/>
        <v>39.950000000000003</v>
      </c>
      <c r="F37" s="16">
        <f t="shared" si="1"/>
        <v>19692.920000000002</v>
      </c>
      <c r="G37" s="17">
        <f t="shared" si="4"/>
        <v>0</v>
      </c>
      <c r="H37" s="14">
        <f t="shared" si="2"/>
        <v>0</v>
      </c>
      <c r="I37" s="23" t="e">
        <f>#REF!</f>
        <v>#REF!</v>
      </c>
      <c r="J37" s="14" t="e">
        <f>#REF!</f>
        <v>#REF!</v>
      </c>
      <c r="K37" s="17">
        <v>0</v>
      </c>
      <c r="L37" s="18">
        <v>0</v>
      </c>
      <c r="M37" s="19" t="e">
        <f t="shared" si="6"/>
        <v>#REF!</v>
      </c>
      <c r="O37" s="23" t="e">
        <f>#REF!</f>
        <v>#REF!</v>
      </c>
      <c r="P37" s="20">
        <f t="shared" si="7"/>
        <v>0</v>
      </c>
      <c r="Q37" s="20">
        <f t="shared" si="8"/>
        <v>0</v>
      </c>
      <c r="R37" s="21" t="s">
        <v>16</v>
      </c>
      <c r="S37" s="22" t="e">
        <f t="shared" si="9"/>
        <v>#REF!</v>
      </c>
    </row>
    <row r="38" spans="1:22" x14ac:dyDescent="0.3">
      <c r="A38" s="490">
        <v>43866</v>
      </c>
      <c r="B38" s="311">
        <f t="shared" si="10"/>
        <v>406</v>
      </c>
      <c r="C38" s="14">
        <f t="shared" si="0"/>
        <v>41.42</v>
      </c>
      <c r="D38" s="13">
        <f>'scheduling volumes &amp; prices'!H$75</f>
        <v>72</v>
      </c>
      <c r="E38" s="14">
        <f t="shared" si="3"/>
        <v>39.950000000000003</v>
      </c>
      <c r="F38" s="16">
        <f t="shared" si="1"/>
        <v>19692.920000000002</v>
      </c>
      <c r="G38" s="17">
        <f t="shared" si="4"/>
        <v>0</v>
      </c>
      <c r="H38" s="14">
        <f t="shared" si="2"/>
        <v>0</v>
      </c>
      <c r="I38" s="23" t="e">
        <f>#REF!</f>
        <v>#REF!</v>
      </c>
      <c r="J38" s="14" t="e">
        <f>#REF!</f>
        <v>#REF!</v>
      </c>
      <c r="K38" s="17">
        <v>0</v>
      </c>
      <c r="L38" s="18">
        <v>0</v>
      </c>
      <c r="M38" s="19" t="e">
        <f t="shared" si="6"/>
        <v>#REF!</v>
      </c>
      <c r="O38" s="23" t="e">
        <f>#REF!</f>
        <v>#REF!</v>
      </c>
      <c r="P38" s="20">
        <f t="shared" si="7"/>
        <v>0</v>
      </c>
      <c r="Q38" s="20">
        <f t="shared" si="8"/>
        <v>0</v>
      </c>
      <c r="R38" s="21" t="s">
        <v>16</v>
      </c>
      <c r="S38" s="22" t="e">
        <f t="shared" si="9"/>
        <v>#REF!</v>
      </c>
    </row>
    <row r="39" spans="1:22" x14ac:dyDescent="0.3">
      <c r="A39" s="490">
        <v>43867</v>
      </c>
      <c r="B39" s="311">
        <f t="shared" si="10"/>
        <v>406</v>
      </c>
      <c r="C39" s="14">
        <f t="shared" si="0"/>
        <v>41.42</v>
      </c>
      <c r="D39" s="13">
        <f>'scheduling volumes &amp; prices'!H$75</f>
        <v>72</v>
      </c>
      <c r="E39" s="14">
        <f t="shared" si="3"/>
        <v>39.950000000000003</v>
      </c>
      <c r="F39" s="16">
        <f t="shared" si="1"/>
        <v>19692.920000000002</v>
      </c>
      <c r="G39" s="17">
        <f t="shared" si="4"/>
        <v>0</v>
      </c>
      <c r="H39" s="14">
        <f t="shared" si="2"/>
        <v>0</v>
      </c>
      <c r="I39" s="23" t="e">
        <f>#REF!</f>
        <v>#REF!</v>
      </c>
      <c r="J39" s="14" t="e">
        <f>#REF!</f>
        <v>#REF!</v>
      </c>
      <c r="K39" s="17">
        <v>0</v>
      </c>
      <c r="L39" s="18">
        <v>0</v>
      </c>
      <c r="M39" s="19" t="e">
        <f t="shared" si="6"/>
        <v>#REF!</v>
      </c>
      <c r="O39" s="23" t="e">
        <f>#REF!</f>
        <v>#REF!</v>
      </c>
      <c r="P39" s="20">
        <f t="shared" si="7"/>
        <v>0</v>
      </c>
      <c r="Q39" s="20">
        <f t="shared" si="8"/>
        <v>0</v>
      </c>
      <c r="R39" s="21" t="s">
        <v>16</v>
      </c>
      <c r="S39" s="22" t="e">
        <f t="shared" si="9"/>
        <v>#REF!</v>
      </c>
    </row>
    <row r="40" spans="1:22" x14ac:dyDescent="0.3">
      <c r="A40" s="490">
        <v>43868</v>
      </c>
      <c r="B40" s="311">
        <f t="shared" si="10"/>
        <v>406</v>
      </c>
      <c r="C40" s="14">
        <f t="shared" si="0"/>
        <v>41.42</v>
      </c>
      <c r="D40" s="13">
        <f>'scheduling volumes &amp; prices'!H$75</f>
        <v>72</v>
      </c>
      <c r="E40" s="14">
        <f t="shared" si="3"/>
        <v>39.950000000000003</v>
      </c>
      <c r="F40" s="16">
        <f t="shared" si="1"/>
        <v>19692.920000000002</v>
      </c>
      <c r="G40" s="17">
        <f t="shared" si="4"/>
        <v>0</v>
      </c>
      <c r="H40" s="14">
        <f t="shared" si="2"/>
        <v>0</v>
      </c>
      <c r="I40" s="23" t="e">
        <f>#REF!</f>
        <v>#REF!</v>
      </c>
      <c r="J40" s="14" t="e">
        <f>#REF!</f>
        <v>#REF!</v>
      </c>
      <c r="K40" s="17">
        <v>0</v>
      </c>
      <c r="L40" s="18">
        <v>0</v>
      </c>
      <c r="M40" s="19" t="e">
        <f t="shared" si="6"/>
        <v>#REF!</v>
      </c>
      <c r="O40" s="23" t="e">
        <f>#REF!</f>
        <v>#REF!</v>
      </c>
      <c r="P40" s="20">
        <f t="shared" si="7"/>
        <v>0</v>
      </c>
      <c r="Q40" s="20">
        <f t="shared" si="8"/>
        <v>0</v>
      </c>
      <c r="R40" s="21" t="s">
        <v>16</v>
      </c>
      <c r="S40" s="22" t="e">
        <f t="shared" si="9"/>
        <v>#REF!</v>
      </c>
    </row>
    <row r="41" spans="1:22" x14ac:dyDescent="0.3">
      <c r="A41" s="490">
        <v>43869</v>
      </c>
      <c r="B41" s="311">
        <f t="shared" si="10"/>
        <v>406</v>
      </c>
      <c r="C41" s="14">
        <f t="shared" si="0"/>
        <v>41.42</v>
      </c>
      <c r="D41" s="13">
        <f>'scheduling volumes &amp; prices'!H$75</f>
        <v>72</v>
      </c>
      <c r="E41" s="14">
        <f t="shared" si="3"/>
        <v>39.950000000000003</v>
      </c>
      <c r="F41" s="16">
        <f t="shared" si="1"/>
        <v>19692.920000000002</v>
      </c>
      <c r="G41" s="17">
        <f t="shared" si="4"/>
        <v>0</v>
      </c>
      <c r="H41" s="14">
        <f t="shared" si="2"/>
        <v>0</v>
      </c>
      <c r="I41" s="23" t="e">
        <f>#REF!</f>
        <v>#REF!</v>
      </c>
      <c r="J41" s="14" t="e">
        <f>#REF!</f>
        <v>#REF!</v>
      </c>
      <c r="K41" s="17">
        <v>0</v>
      </c>
      <c r="L41" s="18">
        <v>0</v>
      </c>
      <c r="M41" s="19" t="e">
        <f t="shared" si="6"/>
        <v>#REF!</v>
      </c>
      <c r="O41" s="23" t="e">
        <f>#REF!</f>
        <v>#REF!</v>
      </c>
      <c r="P41" s="20">
        <f t="shared" si="7"/>
        <v>0</v>
      </c>
      <c r="Q41" s="20">
        <f t="shared" si="8"/>
        <v>0</v>
      </c>
      <c r="R41" s="21" t="s">
        <v>16</v>
      </c>
      <c r="S41" s="22" t="e">
        <f t="shared" si="9"/>
        <v>#REF!</v>
      </c>
    </row>
    <row r="42" spans="1:22" x14ac:dyDescent="0.3">
      <c r="A42" s="490">
        <v>43870</v>
      </c>
      <c r="B42" s="311">
        <f t="shared" si="10"/>
        <v>406</v>
      </c>
      <c r="C42" s="14">
        <f t="shared" si="0"/>
        <v>41.42</v>
      </c>
      <c r="D42" s="13">
        <f>'scheduling volumes &amp; prices'!H$75</f>
        <v>72</v>
      </c>
      <c r="E42" s="14">
        <f t="shared" si="3"/>
        <v>39.950000000000003</v>
      </c>
      <c r="F42" s="16">
        <f t="shared" si="1"/>
        <v>19692.920000000002</v>
      </c>
      <c r="G42" s="17">
        <f t="shared" si="4"/>
        <v>0</v>
      </c>
      <c r="H42" s="14">
        <f t="shared" si="2"/>
        <v>0</v>
      </c>
      <c r="I42" s="23" t="e">
        <f>#REF!</f>
        <v>#REF!</v>
      </c>
      <c r="J42" s="14" t="e">
        <f>#REF!</f>
        <v>#REF!</v>
      </c>
      <c r="K42" s="17">
        <v>0</v>
      </c>
      <c r="L42" s="18">
        <v>0</v>
      </c>
      <c r="M42" s="19" t="e">
        <f t="shared" si="6"/>
        <v>#REF!</v>
      </c>
      <c r="O42" s="23" t="e">
        <f>#REF!</f>
        <v>#REF!</v>
      </c>
      <c r="P42" s="20">
        <f t="shared" si="7"/>
        <v>0</v>
      </c>
      <c r="Q42" s="20">
        <f t="shared" si="8"/>
        <v>0</v>
      </c>
      <c r="R42" s="21" t="s">
        <v>16</v>
      </c>
      <c r="S42" s="22" t="e">
        <f t="shared" si="9"/>
        <v>#REF!</v>
      </c>
    </row>
    <row r="43" spans="1:22" x14ac:dyDescent="0.3">
      <c r="A43" s="490">
        <v>43871</v>
      </c>
      <c r="B43" s="311">
        <f t="shared" si="10"/>
        <v>406</v>
      </c>
      <c r="C43" s="14">
        <f t="shared" si="0"/>
        <v>41.42</v>
      </c>
      <c r="D43" s="13">
        <f>'scheduling volumes &amp; prices'!H$75</f>
        <v>72</v>
      </c>
      <c r="E43" s="14">
        <f t="shared" si="3"/>
        <v>39.950000000000003</v>
      </c>
      <c r="F43" s="16">
        <f t="shared" si="1"/>
        <v>19692.920000000002</v>
      </c>
      <c r="G43" s="17">
        <f t="shared" si="4"/>
        <v>0</v>
      </c>
      <c r="H43" s="14">
        <f t="shared" si="2"/>
        <v>0</v>
      </c>
      <c r="I43" s="23" t="e">
        <f>#REF!</f>
        <v>#REF!</v>
      </c>
      <c r="J43" s="14" t="e">
        <f>#REF!</f>
        <v>#REF!</v>
      </c>
      <c r="K43" s="17">
        <v>0</v>
      </c>
      <c r="L43" s="18">
        <v>0</v>
      </c>
      <c r="M43" s="19" t="e">
        <f t="shared" si="6"/>
        <v>#REF!</v>
      </c>
      <c r="O43" s="23" t="e">
        <f>#REF!</f>
        <v>#REF!</v>
      </c>
      <c r="P43" s="20">
        <f t="shared" si="7"/>
        <v>0</v>
      </c>
      <c r="Q43" s="20">
        <f t="shared" si="8"/>
        <v>0</v>
      </c>
      <c r="R43" s="21" t="s">
        <v>16</v>
      </c>
      <c r="S43" s="22" t="e">
        <f t="shared" si="9"/>
        <v>#REF!</v>
      </c>
    </row>
    <row r="44" spans="1:22" x14ac:dyDescent="0.3">
      <c r="A44" s="490">
        <v>43872</v>
      </c>
      <c r="B44" s="311">
        <f t="shared" si="10"/>
        <v>406</v>
      </c>
      <c r="C44" s="14">
        <f t="shared" si="0"/>
        <v>41.42</v>
      </c>
      <c r="D44" s="13">
        <f>'scheduling volumes &amp; prices'!H$75</f>
        <v>72</v>
      </c>
      <c r="E44" s="14">
        <f t="shared" si="3"/>
        <v>39.950000000000003</v>
      </c>
      <c r="F44" s="16">
        <f t="shared" si="1"/>
        <v>19692.920000000002</v>
      </c>
      <c r="G44" s="17">
        <f t="shared" si="4"/>
        <v>0</v>
      </c>
      <c r="H44" s="14">
        <f t="shared" si="2"/>
        <v>0</v>
      </c>
      <c r="I44" s="23" t="e">
        <f>#REF!</f>
        <v>#REF!</v>
      </c>
      <c r="J44" s="14" t="e">
        <f>#REF!</f>
        <v>#REF!</v>
      </c>
      <c r="K44" s="17">
        <v>0</v>
      </c>
      <c r="L44" s="18">
        <v>0</v>
      </c>
      <c r="M44" s="19" t="e">
        <f t="shared" si="6"/>
        <v>#REF!</v>
      </c>
      <c r="O44" s="23" t="e">
        <f>#REF!</f>
        <v>#REF!</v>
      </c>
      <c r="P44" s="20">
        <f t="shared" si="7"/>
        <v>0</v>
      </c>
      <c r="Q44" s="20">
        <f t="shared" si="8"/>
        <v>0</v>
      </c>
      <c r="R44" s="21" t="s">
        <v>16</v>
      </c>
      <c r="S44" s="22" t="e">
        <f t="shared" si="9"/>
        <v>#REF!</v>
      </c>
      <c r="U44" s="4">
        <f>SUM(D34:D61)</f>
        <v>2016</v>
      </c>
    </row>
    <row r="45" spans="1:22" x14ac:dyDescent="0.3">
      <c r="A45" s="490">
        <v>43873</v>
      </c>
      <c r="B45" s="311">
        <f t="shared" si="10"/>
        <v>406</v>
      </c>
      <c r="C45" s="14">
        <f t="shared" si="0"/>
        <v>41.42</v>
      </c>
      <c r="D45" s="13">
        <f>'scheduling volumes &amp; prices'!H$75</f>
        <v>72</v>
      </c>
      <c r="E45" s="14">
        <f t="shared" si="3"/>
        <v>39.950000000000003</v>
      </c>
      <c r="F45" s="16">
        <f t="shared" si="1"/>
        <v>19692.920000000002</v>
      </c>
      <c r="G45" s="17">
        <f t="shared" si="4"/>
        <v>0</v>
      </c>
      <c r="H45" s="14">
        <f t="shared" si="2"/>
        <v>0</v>
      </c>
      <c r="I45" s="23" t="e">
        <f>#REF!</f>
        <v>#REF!</v>
      </c>
      <c r="J45" s="14" t="e">
        <f>#REF!</f>
        <v>#REF!</v>
      </c>
      <c r="K45" s="17">
        <v>0</v>
      </c>
      <c r="L45" s="18">
        <v>0</v>
      </c>
      <c r="M45" s="19" t="e">
        <f t="shared" si="6"/>
        <v>#REF!</v>
      </c>
      <c r="O45" s="23" t="e">
        <f>#REF!</f>
        <v>#REF!</v>
      </c>
      <c r="P45" s="20">
        <f t="shared" si="7"/>
        <v>0</v>
      </c>
      <c r="Q45" s="20">
        <f t="shared" si="8"/>
        <v>0</v>
      </c>
      <c r="R45" s="21" t="s">
        <v>16</v>
      </c>
      <c r="S45" s="22" t="e">
        <f t="shared" si="9"/>
        <v>#REF!</v>
      </c>
      <c r="U45" s="4">
        <f>U44*39.95</f>
        <v>80539.200000000012</v>
      </c>
    </row>
    <row r="46" spans="1:22" x14ac:dyDescent="0.3">
      <c r="A46" s="490">
        <v>43874</v>
      </c>
      <c r="B46" s="311">
        <f t="shared" si="10"/>
        <v>406</v>
      </c>
      <c r="C46" s="14">
        <f t="shared" si="0"/>
        <v>41.42</v>
      </c>
      <c r="D46" s="13">
        <f>'scheduling volumes &amp; prices'!H$75</f>
        <v>72</v>
      </c>
      <c r="E46" s="14">
        <f t="shared" si="3"/>
        <v>39.950000000000003</v>
      </c>
      <c r="F46" s="16">
        <f t="shared" si="1"/>
        <v>19692.920000000002</v>
      </c>
      <c r="G46" s="17">
        <f t="shared" si="4"/>
        <v>0</v>
      </c>
      <c r="H46" s="14">
        <f t="shared" si="2"/>
        <v>0</v>
      </c>
      <c r="I46" s="23" t="e">
        <f>#REF!</f>
        <v>#REF!</v>
      </c>
      <c r="J46" s="14" t="e">
        <f>#REF!</f>
        <v>#REF!</v>
      </c>
      <c r="K46" s="17">
        <v>0</v>
      </c>
      <c r="L46" s="18">
        <v>0</v>
      </c>
      <c r="M46" s="19" t="e">
        <f t="shared" si="6"/>
        <v>#REF!</v>
      </c>
      <c r="O46" s="23" t="e">
        <f>#REF!</f>
        <v>#REF!</v>
      </c>
      <c r="P46" s="20">
        <f t="shared" si="7"/>
        <v>0</v>
      </c>
      <c r="Q46" s="20">
        <f t="shared" si="8"/>
        <v>0</v>
      </c>
      <c r="R46" s="21" t="s">
        <v>16</v>
      </c>
      <c r="S46" s="22" t="e">
        <f t="shared" si="9"/>
        <v>#REF!</v>
      </c>
    </row>
    <row r="47" spans="1:22" x14ac:dyDescent="0.3">
      <c r="A47" s="490">
        <v>43875</v>
      </c>
      <c r="B47" s="311">
        <f t="shared" si="10"/>
        <v>406</v>
      </c>
      <c r="C47" s="14">
        <f t="shared" si="0"/>
        <v>41.42</v>
      </c>
      <c r="D47" s="13">
        <f>'scheduling volumes &amp; prices'!H$75</f>
        <v>72</v>
      </c>
      <c r="E47" s="14">
        <f t="shared" si="3"/>
        <v>39.950000000000003</v>
      </c>
      <c r="F47" s="16">
        <f t="shared" si="1"/>
        <v>19692.920000000002</v>
      </c>
      <c r="G47" s="17">
        <f t="shared" si="4"/>
        <v>0</v>
      </c>
      <c r="H47" s="14">
        <f t="shared" si="2"/>
        <v>0</v>
      </c>
      <c r="I47" s="23" t="e">
        <f>#REF!</f>
        <v>#REF!</v>
      </c>
      <c r="J47" s="14" t="e">
        <f>#REF!</f>
        <v>#REF!</v>
      </c>
      <c r="K47" s="17">
        <v>0</v>
      </c>
      <c r="L47" s="18">
        <v>0</v>
      </c>
      <c r="M47" s="19" t="e">
        <f t="shared" si="6"/>
        <v>#REF!</v>
      </c>
      <c r="O47" s="23" t="e">
        <f>#REF!</f>
        <v>#REF!</v>
      </c>
      <c r="P47" s="20">
        <f t="shared" si="7"/>
        <v>0</v>
      </c>
      <c r="Q47" s="20">
        <f t="shared" si="8"/>
        <v>0</v>
      </c>
      <c r="R47" s="21" t="s">
        <v>16</v>
      </c>
      <c r="S47" s="22" t="e">
        <f t="shared" si="9"/>
        <v>#REF!</v>
      </c>
    </row>
    <row r="48" spans="1:22" x14ac:dyDescent="0.3">
      <c r="A48" s="490">
        <v>43876</v>
      </c>
      <c r="B48" s="311">
        <f t="shared" si="10"/>
        <v>406</v>
      </c>
      <c r="C48" s="14">
        <f t="shared" si="0"/>
        <v>41.42</v>
      </c>
      <c r="D48" s="13">
        <f>'scheduling volumes &amp; prices'!H$75</f>
        <v>72</v>
      </c>
      <c r="E48" s="14">
        <f t="shared" si="3"/>
        <v>39.950000000000003</v>
      </c>
      <c r="F48" s="16">
        <f t="shared" si="1"/>
        <v>19692.920000000002</v>
      </c>
      <c r="G48" s="17">
        <f t="shared" si="4"/>
        <v>0</v>
      </c>
      <c r="H48" s="14">
        <f t="shared" si="2"/>
        <v>0</v>
      </c>
      <c r="I48" s="23" t="e">
        <f>#REF!</f>
        <v>#REF!</v>
      </c>
      <c r="J48" s="14" t="e">
        <f>#REF!</f>
        <v>#REF!</v>
      </c>
      <c r="K48" s="17">
        <v>0</v>
      </c>
      <c r="L48" s="18">
        <v>0</v>
      </c>
      <c r="M48" s="19" t="e">
        <f t="shared" si="6"/>
        <v>#REF!</v>
      </c>
      <c r="O48" s="23" t="e">
        <f>#REF!</f>
        <v>#REF!</v>
      </c>
      <c r="P48" s="20">
        <f t="shared" si="7"/>
        <v>0</v>
      </c>
      <c r="Q48" s="20">
        <f t="shared" si="8"/>
        <v>0</v>
      </c>
      <c r="R48" s="21" t="s">
        <v>16</v>
      </c>
      <c r="S48" s="22" t="e">
        <f t="shared" si="9"/>
        <v>#REF!</v>
      </c>
    </row>
    <row r="49" spans="1:19" x14ac:dyDescent="0.3">
      <c r="A49" s="490">
        <v>43877</v>
      </c>
      <c r="B49" s="311">
        <f t="shared" si="10"/>
        <v>406</v>
      </c>
      <c r="C49" s="14">
        <f t="shared" si="0"/>
        <v>41.42</v>
      </c>
      <c r="D49" s="13">
        <f>'scheduling volumes &amp; prices'!H$75</f>
        <v>72</v>
      </c>
      <c r="E49" s="14">
        <f t="shared" si="3"/>
        <v>39.950000000000003</v>
      </c>
      <c r="F49" s="16">
        <f t="shared" si="1"/>
        <v>19692.920000000002</v>
      </c>
      <c r="G49" s="17">
        <f t="shared" si="4"/>
        <v>0</v>
      </c>
      <c r="H49" s="14">
        <f t="shared" si="2"/>
        <v>0</v>
      </c>
      <c r="I49" s="23" t="e">
        <f>#REF!</f>
        <v>#REF!</v>
      </c>
      <c r="J49" s="14" t="e">
        <f>#REF!</f>
        <v>#REF!</v>
      </c>
      <c r="K49" s="17">
        <v>0</v>
      </c>
      <c r="L49" s="18">
        <v>0</v>
      </c>
      <c r="M49" s="19" t="e">
        <f t="shared" si="6"/>
        <v>#REF!</v>
      </c>
      <c r="O49" s="23" t="e">
        <f>#REF!</f>
        <v>#REF!</v>
      </c>
      <c r="P49" s="20">
        <f t="shared" si="7"/>
        <v>0</v>
      </c>
      <c r="Q49" s="20">
        <f t="shared" si="8"/>
        <v>0</v>
      </c>
      <c r="R49" s="21" t="s">
        <v>16</v>
      </c>
      <c r="S49" s="22" t="e">
        <f t="shared" si="9"/>
        <v>#REF!</v>
      </c>
    </row>
    <row r="50" spans="1:19" x14ac:dyDescent="0.3">
      <c r="A50" s="490">
        <v>43878</v>
      </c>
      <c r="B50" s="311">
        <f t="shared" si="10"/>
        <v>406</v>
      </c>
      <c r="C50" s="14">
        <f t="shared" si="0"/>
        <v>41.42</v>
      </c>
      <c r="D50" s="13">
        <f>'scheduling volumes &amp; prices'!H$75</f>
        <v>72</v>
      </c>
      <c r="E50" s="14">
        <f t="shared" si="3"/>
        <v>39.950000000000003</v>
      </c>
      <c r="F50" s="16">
        <f t="shared" si="1"/>
        <v>19692.920000000002</v>
      </c>
      <c r="G50" s="17">
        <f t="shared" si="4"/>
        <v>0</v>
      </c>
      <c r="H50" s="14">
        <f t="shared" si="2"/>
        <v>0</v>
      </c>
      <c r="I50" s="23" t="e">
        <f>#REF!</f>
        <v>#REF!</v>
      </c>
      <c r="J50" s="14" t="e">
        <f>#REF!</f>
        <v>#REF!</v>
      </c>
      <c r="K50" s="17">
        <v>0</v>
      </c>
      <c r="L50" s="18">
        <v>0</v>
      </c>
      <c r="M50" s="19" t="e">
        <f t="shared" si="6"/>
        <v>#REF!</v>
      </c>
      <c r="O50" s="23" t="e">
        <f>#REF!</f>
        <v>#REF!</v>
      </c>
      <c r="P50" s="20">
        <f t="shared" si="7"/>
        <v>0</v>
      </c>
      <c r="Q50" s="20">
        <f t="shared" si="8"/>
        <v>0</v>
      </c>
      <c r="R50" s="21" t="s">
        <v>16</v>
      </c>
      <c r="S50" s="22" t="e">
        <f t="shared" si="9"/>
        <v>#REF!</v>
      </c>
    </row>
    <row r="51" spans="1:19" x14ac:dyDescent="0.3">
      <c r="A51" s="490">
        <v>43879</v>
      </c>
      <c r="B51" s="311">
        <f t="shared" si="10"/>
        <v>406</v>
      </c>
      <c r="C51" s="14">
        <f t="shared" si="0"/>
        <v>41.42</v>
      </c>
      <c r="D51" s="13">
        <f>'scheduling volumes &amp; prices'!H$75</f>
        <v>72</v>
      </c>
      <c r="E51" s="14">
        <f t="shared" si="3"/>
        <v>39.950000000000003</v>
      </c>
      <c r="F51" s="16">
        <f t="shared" si="1"/>
        <v>19692.920000000002</v>
      </c>
      <c r="G51" s="17">
        <f t="shared" si="4"/>
        <v>0</v>
      </c>
      <c r="H51" s="14">
        <f t="shared" si="2"/>
        <v>0</v>
      </c>
      <c r="I51" s="23" t="e">
        <f>#REF!</f>
        <v>#REF!</v>
      </c>
      <c r="J51" s="14" t="e">
        <f>#REF!</f>
        <v>#REF!</v>
      </c>
      <c r="K51" s="17">
        <v>0</v>
      </c>
      <c r="L51" s="18">
        <v>0</v>
      </c>
      <c r="M51" s="19" t="e">
        <f t="shared" si="6"/>
        <v>#REF!</v>
      </c>
      <c r="O51" s="23" t="e">
        <f>#REF!</f>
        <v>#REF!</v>
      </c>
      <c r="P51" s="20">
        <f t="shared" si="7"/>
        <v>0</v>
      </c>
      <c r="Q51" s="20">
        <f t="shared" si="8"/>
        <v>0</v>
      </c>
      <c r="R51" s="21" t="s">
        <v>16</v>
      </c>
      <c r="S51" s="22" t="e">
        <f t="shared" si="9"/>
        <v>#REF!</v>
      </c>
    </row>
    <row r="52" spans="1:19" x14ac:dyDescent="0.3">
      <c r="A52" s="490">
        <v>43880</v>
      </c>
      <c r="B52" s="311">
        <f t="shared" si="10"/>
        <v>406</v>
      </c>
      <c r="C52" s="14">
        <f t="shared" si="0"/>
        <v>41.42</v>
      </c>
      <c r="D52" s="13">
        <f>'scheduling volumes &amp; prices'!H$75</f>
        <v>72</v>
      </c>
      <c r="E52" s="14">
        <f t="shared" si="3"/>
        <v>39.950000000000003</v>
      </c>
      <c r="F52" s="16">
        <f t="shared" si="1"/>
        <v>19692.920000000002</v>
      </c>
      <c r="G52" s="17">
        <f t="shared" si="4"/>
        <v>0</v>
      </c>
      <c r="H52" s="14">
        <f t="shared" si="2"/>
        <v>0</v>
      </c>
      <c r="I52" s="23" t="e">
        <f>#REF!</f>
        <v>#REF!</v>
      </c>
      <c r="J52" s="14" t="e">
        <f>#REF!</f>
        <v>#REF!</v>
      </c>
      <c r="K52" s="17">
        <v>0</v>
      </c>
      <c r="L52" s="18">
        <v>0</v>
      </c>
      <c r="M52" s="19" t="e">
        <f t="shared" si="6"/>
        <v>#REF!</v>
      </c>
      <c r="O52" s="23" t="e">
        <f>#REF!</f>
        <v>#REF!</v>
      </c>
      <c r="P52" s="20">
        <f t="shared" si="7"/>
        <v>0</v>
      </c>
      <c r="Q52" s="20">
        <f t="shared" si="8"/>
        <v>0</v>
      </c>
      <c r="R52" s="21" t="s">
        <v>16</v>
      </c>
      <c r="S52" s="22" t="e">
        <f t="shared" si="9"/>
        <v>#REF!</v>
      </c>
    </row>
    <row r="53" spans="1:19" x14ac:dyDescent="0.3">
      <c r="A53" s="490">
        <v>43881</v>
      </c>
      <c r="B53" s="311">
        <f t="shared" si="10"/>
        <v>406</v>
      </c>
      <c r="C53" s="14">
        <f t="shared" si="0"/>
        <v>41.42</v>
      </c>
      <c r="D53" s="13">
        <f>'scheduling volumes &amp; prices'!H$75</f>
        <v>72</v>
      </c>
      <c r="E53" s="14">
        <f t="shared" si="3"/>
        <v>39.950000000000003</v>
      </c>
      <c r="F53" s="16">
        <f t="shared" si="1"/>
        <v>19692.920000000002</v>
      </c>
      <c r="G53" s="17">
        <f t="shared" si="4"/>
        <v>0</v>
      </c>
      <c r="H53" s="14">
        <f t="shared" si="2"/>
        <v>0</v>
      </c>
      <c r="I53" s="23" t="e">
        <f>#REF!</f>
        <v>#REF!</v>
      </c>
      <c r="J53" s="14" t="e">
        <f>#REF!</f>
        <v>#REF!</v>
      </c>
      <c r="K53" s="17">
        <v>0</v>
      </c>
      <c r="L53" s="18">
        <v>0</v>
      </c>
      <c r="M53" s="19" t="e">
        <f t="shared" si="6"/>
        <v>#REF!</v>
      </c>
      <c r="O53" s="23" t="e">
        <f>#REF!</f>
        <v>#REF!</v>
      </c>
      <c r="P53" s="20">
        <f t="shared" si="7"/>
        <v>0</v>
      </c>
      <c r="Q53" s="20">
        <f t="shared" si="8"/>
        <v>0</v>
      </c>
      <c r="R53" s="21" t="s">
        <v>16</v>
      </c>
      <c r="S53" s="22" t="e">
        <f t="shared" si="9"/>
        <v>#REF!</v>
      </c>
    </row>
    <row r="54" spans="1:19" x14ac:dyDescent="0.3">
      <c r="A54" s="490">
        <v>43882</v>
      </c>
      <c r="B54" s="311">
        <f t="shared" si="10"/>
        <v>406</v>
      </c>
      <c r="C54" s="14">
        <f t="shared" si="0"/>
        <v>41.42</v>
      </c>
      <c r="D54" s="13">
        <f>'scheduling volumes &amp; prices'!H$75</f>
        <v>72</v>
      </c>
      <c r="E54" s="14">
        <f t="shared" si="3"/>
        <v>39.950000000000003</v>
      </c>
      <c r="F54" s="16">
        <f t="shared" si="1"/>
        <v>19692.920000000002</v>
      </c>
      <c r="G54" s="17">
        <f t="shared" si="4"/>
        <v>0</v>
      </c>
      <c r="H54" s="14">
        <f t="shared" si="2"/>
        <v>0</v>
      </c>
      <c r="I54" s="23" t="e">
        <f>#REF!</f>
        <v>#REF!</v>
      </c>
      <c r="J54" s="14" t="e">
        <f>#REF!</f>
        <v>#REF!</v>
      </c>
      <c r="K54" s="17">
        <v>0</v>
      </c>
      <c r="L54" s="18">
        <v>0</v>
      </c>
      <c r="M54" s="19" t="e">
        <f t="shared" si="6"/>
        <v>#REF!</v>
      </c>
      <c r="O54" s="23" t="e">
        <f>#REF!</f>
        <v>#REF!</v>
      </c>
      <c r="P54" s="20">
        <f t="shared" si="7"/>
        <v>0</v>
      </c>
      <c r="Q54" s="20">
        <f t="shared" si="8"/>
        <v>0</v>
      </c>
      <c r="R54" s="21" t="s">
        <v>16</v>
      </c>
      <c r="S54" s="22" t="e">
        <f t="shared" si="9"/>
        <v>#REF!</v>
      </c>
    </row>
    <row r="55" spans="1:19" x14ac:dyDescent="0.3">
      <c r="A55" s="490">
        <v>43883</v>
      </c>
      <c r="B55" s="311">
        <f t="shared" si="10"/>
        <v>406</v>
      </c>
      <c r="C55" s="14">
        <f t="shared" si="0"/>
        <v>41.42</v>
      </c>
      <c r="D55" s="13">
        <f>'scheduling volumes &amp; prices'!H$75</f>
        <v>72</v>
      </c>
      <c r="E55" s="14">
        <f t="shared" si="3"/>
        <v>39.950000000000003</v>
      </c>
      <c r="F55" s="16">
        <f t="shared" si="1"/>
        <v>19692.920000000002</v>
      </c>
      <c r="G55" s="17">
        <f t="shared" si="4"/>
        <v>0</v>
      </c>
      <c r="H55" s="14">
        <f t="shared" si="2"/>
        <v>0</v>
      </c>
      <c r="I55" s="23" t="e">
        <f>#REF!</f>
        <v>#REF!</v>
      </c>
      <c r="J55" s="14" t="e">
        <f>#REF!</f>
        <v>#REF!</v>
      </c>
      <c r="K55" s="17">
        <v>0</v>
      </c>
      <c r="L55" s="18">
        <v>0</v>
      </c>
      <c r="M55" s="19" t="e">
        <f t="shared" si="6"/>
        <v>#REF!</v>
      </c>
      <c r="O55" s="23" t="e">
        <f>#REF!</f>
        <v>#REF!</v>
      </c>
      <c r="P55" s="20">
        <f t="shared" si="7"/>
        <v>0</v>
      </c>
      <c r="Q55" s="20">
        <f t="shared" si="8"/>
        <v>0</v>
      </c>
      <c r="R55" s="21" t="s">
        <v>16</v>
      </c>
      <c r="S55" s="22" t="e">
        <f t="shared" si="9"/>
        <v>#REF!</v>
      </c>
    </row>
    <row r="56" spans="1:19" x14ac:dyDescent="0.3">
      <c r="A56" s="490">
        <v>43884</v>
      </c>
      <c r="B56" s="311">
        <f t="shared" si="10"/>
        <v>406</v>
      </c>
      <c r="C56" s="14">
        <f t="shared" si="0"/>
        <v>41.42</v>
      </c>
      <c r="D56" s="13">
        <f>'scheduling volumes &amp; prices'!H$75</f>
        <v>72</v>
      </c>
      <c r="E56" s="14">
        <f t="shared" si="3"/>
        <v>39.950000000000003</v>
      </c>
      <c r="F56" s="16">
        <f t="shared" si="1"/>
        <v>19692.920000000002</v>
      </c>
      <c r="G56" s="17">
        <f t="shared" si="4"/>
        <v>0</v>
      </c>
      <c r="H56" s="14">
        <f t="shared" si="2"/>
        <v>0</v>
      </c>
      <c r="I56" s="23" t="e">
        <f>#REF!</f>
        <v>#REF!</v>
      </c>
      <c r="J56" s="14" t="e">
        <f>#REF!</f>
        <v>#REF!</v>
      </c>
      <c r="K56" s="17">
        <v>0</v>
      </c>
      <c r="L56" s="18">
        <v>0</v>
      </c>
      <c r="M56" s="19" t="e">
        <f t="shared" si="6"/>
        <v>#REF!</v>
      </c>
      <c r="O56" s="23" t="e">
        <f>#REF!</f>
        <v>#REF!</v>
      </c>
      <c r="P56" s="20">
        <f t="shared" si="7"/>
        <v>0</v>
      </c>
      <c r="Q56" s="20">
        <f t="shared" si="8"/>
        <v>0</v>
      </c>
      <c r="R56" s="21" t="s">
        <v>16</v>
      </c>
      <c r="S56" s="22" t="e">
        <f t="shared" si="9"/>
        <v>#REF!</v>
      </c>
    </row>
    <row r="57" spans="1:19" x14ac:dyDescent="0.3">
      <c r="A57" s="490">
        <v>43885</v>
      </c>
      <c r="B57" s="311">
        <f t="shared" si="10"/>
        <v>406</v>
      </c>
      <c r="C57" s="14">
        <f t="shared" si="0"/>
        <v>41.42</v>
      </c>
      <c r="D57" s="13">
        <f>'scheduling volumes &amp; prices'!H$75</f>
        <v>72</v>
      </c>
      <c r="E57" s="14">
        <f t="shared" si="3"/>
        <v>39.950000000000003</v>
      </c>
      <c r="F57" s="16">
        <f t="shared" si="1"/>
        <v>19692.920000000002</v>
      </c>
      <c r="G57" s="17">
        <f t="shared" si="4"/>
        <v>0</v>
      </c>
      <c r="H57" s="14">
        <f t="shared" si="2"/>
        <v>0</v>
      </c>
      <c r="I57" s="23" t="e">
        <f>#REF!</f>
        <v>#REF!</v>
      </c>
      <c r="J57" s="14" t="e">
        <f>#REF!</f>
        <v>#REF!</v>
      </c>
      <c r="K57" s="17">
        <v>0</v>
      </c>
      <c r="L57" s="18">
        <v>0</v>
      </c>
      <c r="M57" s="19" t="e">
        <f t="shared" si="6"/>
        <v>#REF!</v>
      </c>
      <c r="O57" s="23" t="e">
        <f>#REF!</f>
        <v>#REF!</v>
      </c>
      <c r="P57" s="20">
        <f t="shared" si="7"/>
        <v>0</v>
      </c>
      <c r="Q57" s="20">
        <f t="shared" si="8"/>
        <v>0</v>
      </c>
      <c r="R57" s="21" t="s">
        <v>16</v>
      </c>
      <c r="S57" s="22" t="e">
        <f t="shared" si="9"/>
        <v>#REF!</v>
      </c>
    </row>
    <row r="58" spans="1:19" x14ac:dyDescent="0.3">
      <c r="A58" s="490">
        <v>43886</v>
      </c>
      <c r="B58" s="311">
        <f t="shared" si="10"/>
        <v>406</v>
      </c>
      <c r="C58" s="14">
        <f t="shared" si="0"/>
        <v>41.42</v>
      </c>
      <c r="D58" s="13">
        <f>'scheduling volumes &amp; prices'!H$75</f>
        <v>72</v>
      </c>
      <c r="E58" s="14">
        <f t="shared" si="3"/>
        <v>39.950000000000003</v>
      </c>
      <c r="F58" s="16">
        <f t="shared" si="1"/>
        <v>19692.920000000002</v>
      </c>
      <c r="G58" s="17">
        <f t="shared" si="4"/>
        <v>0</v>
      </c>
      <c r="H58" s="14">
        <f t="shared" si="2"/>
        <v>0</v>
      </c>
      <c r="I58" s="23" t="e">
        <f>#REF!</f>
        <v>#REF!</v>
      </c>
      <c r="J58" s="14" t="e">
        <f>#REF!</f>
        <v>#REF!</v>
      </c>
      <c r="K58" s="17">
        <v>0</v>
      </c>
      <c r="L58" s="18">
        <v>0</v>
      </c>
      <c r="M58" s="19" t="e">
        <f t="shared" si="6"/>
        <v>#REF!</v>
      </c>
      <c r="O58" s="23" t="e">
        <f>#REF!</f>
        <v>#REF!</v>
      </c>
      <c r="P58" s="20">
        <f t="shared" si="7"/>
        <v>0</v>
      </c>
      <c r="Q58" s="20">
        <f t="shared" si="8"/>
        <v>0</v>
      </c>
      <c r="R58" s="21" t="s">
        <v>16</v>
      </c>
      <c r="S58" s="22" t="e">
        <f t="shared" si="9"/>
        <v>#REF!</v>
      </c>
    </row>
    <row r="59" spans="1:19" x14ac:dyDescent="0.3">
      <c r="A59" s="490">
        <v>43887</v>
      </c>
      <c r="B59" s="311">
        <f t="shared" si="10"/>
        <v>406</v>
      </c>
      <c r="C59" s="14">
        <f t="shared" si="0"/>
        <v>41.42</v>
      </c>
      <c r="D59" s="13">
        <f>'scheduling volumes &amp; prices'!H$75</f>
        <v>72</v>
      </c>
      <c r="E59" s="14">
        <f t="shared" si="3"/>
        <v>39.950000000000003</v>
      </c>
      <c r="F59" s="16">
        <f t="shared" si="1"/>
        <v>19692.920000000002</v>
      </c>
      <c r="G59" s="17">
        <f t="shared" si="4"/>
        <v>0</v>
      </c>
      <c r="H59" s="14">
        <f t="shared" si="2"/>
        <v>0</v>
      </c>
      <c r="I59" s="23" t="e">
        <f>#REF!</f>
        <v>#REF!</v>
      </c>
      <c r="J59" s="14" t="e">
        <f>#REF!</f>
        <v>#REF!</v>
      </c>
      <c r="K59" s="17">
        <v>0</v>
      </c>
      <c r="L59" s="18">
        <v>0</v>
      </c>
      <c r="M59" s="19" t="e">
        <f t="shared" si="6"/>
        <v>#REF!</v>
      </c>
      <c r="O59" s="23" t="e">
        <f>#REF!</f>
        <v>#REF!</v>
      </c>
      <c r="P59" s="20">
        <f t="shared" si="7"/>
        <v>0</v>
      </c>
      <c r="Q59" s="20">
        <f t="shared" si="8"/>
        <v>0</v>
      </c>
      <c r="R59" s="21" t="s">
        <v>16</v>
      </c>
      <c r="S59" s="22" t="e">
        <f t="shared" si="9"/>
        <v>#REF!</v>
      </c>
    </row>
    <row r="60" spans="1:19" x14ac:dyDescent="0.3">
      <c r="A60" s="490">
        <v>43888</v>
      </c>
      <c r="B60" s="311">
        <f t="shared" si="10"/>
        <v>406</v>
      </c>
      <c r="C60" s="14">
        <f t="shared" si="0"/>
        <v>41.42</v>
      </c>
      <c r="D60" s="13">
        <f>'scheduling volumes &amp; prices'!H$75</f>
        <v>72</v>
      </c>
      <c r="E60" s="14">
        <f t="shared" si="3"/>
        <v>39.950000000000003</v>
      </c>
      <c r="F60" s="16">
        <f t="shared" si="1"/>
        <v>19692.920000000002</v>
      </c>
      <c r="G60" s="17">
        <f t="shared" si="4"/>
        <v>0</v>
      </c>
      <c r="H60" s="14">
        <f t="shared" si="2"/>
        <v>0</v>
      </c>
      <c r="I60" s="23" t="e">
        <f>#REF!</f>
        <v>#REF!</v>
      </c>
      <c r="J60" s="14" t="e">
        <f>#REF!</f>
        <v>#REF!</v>
      </c>
      <c r="K60" s="17">
        <v>0</v>
      </c>
      <c r="L60" s="18">
        <v>0</v>
      </c>
      <c r="M60" s="19" t="e">
        <f t="shared" si="6"/>
        <v>#REF!</v>
      </c>
      <c r="O60" s="23" t="e">
        <f>#REF!</f>
        <v>#REF!</v>
      </c>
      <c r="P60" s="20">
        <f t="shared" si="7"/>
        <v>0</v>
      </c>
      <c r="Q60" s="20">
        <f t="shared" si="8"/>
        <v>0</v>
      </c>
      <c r="R60" s="21" t="s">
        <v>16</v>
      </c>
      <c r="S60" s="22" t="e">
        <f t="shared" si="9"/>
        <v>#REF!</v>
      </c>
    </row>
    <row r="61" spans="1:19" ht="15" thickBot="1" x14ac:dyDescent="0.35">
      <c r="A61" s="491">
        <v>43889</v>
      </c>
      <c r="B61" s="312">
        <f t="shared" si="10"/>
        <v>406</v>
      </c>
      <c r="C61" s="313">
        <f t="shared" si="0"/>
        <v>41.42</v>
      </c>
      <c r="D61" s="314">
        <f>'scheduling volumes &amp; prices'!H$75</f>
        <v>72</v>
      </c>
      <c r="E61" s="313">
        <f t="shared" si="3"/>
        <v>39.950000000000003</v>
      </c>
      <c r="F61" s="316">
        <f t="shared" si="1"/>
        <v>19692.920000000002</v>
      </c>
      <c r="G61" s="317">
        <f t="shared" si="4"/>
        <v>0</v>
      </c>
      <c r="H61" s="313">
        <f t="shared" si="2"/>
        <v>0</v>
      </c>
      <c r="I61" s="323" t="e">
        <f>#REF!</f>
        <v>#REF!</v>
      </c>
      <c r="J61" s="313" t="e">
        <f>#REF!</f>
        <v>#REF!</v>
      </c>
      <c r="K61" s="317">
        <v>0</v>
      </c>
      <c r="L61" s="318">
        <v>0</v>
      </c>
      <c r="M61" s="319" t="e">
        <f t="shared" si="6"/>
        <v>#REF!</v>
      </c>
      <c r="N61" s="314"/>
      <c r="O61" s="323" t="e">
        <f>#REF!</f>
        <v>#REF!</v>
      </c>
      <c r="P61" s="320">
        <f t="shared" si="7"/>
        <v>0</v>
      </c>
      <c r="Q61" s="320">
        <f t="shared" si="8"/>
        <v>0</v>
      </c>
      <c r="R61" s="321" t="s">
        <v>16</v>
      </c>
      <c r="S61" s="322" t="e">
        <f t="shared" si="9"/>
        <v>#REF!</v>
      </c>
    </row>
    <row r="62" spans="1:19" x14ac:dyDescent="0.3">
      <c r="A62" s="490">
        <v>43891</v>
      </c>
      <c r="B62" s="311">
        <f>'scheduling volumes &amp; prices'!AC22</f>
        <v>367</v>
      </c>
      <c r="C62" s="14">
        <f t="shared" si="0"/>
        <v>41.42</v>
      </c>
      <c r="D62" s="13">
        <v>0</v>
      </c>
      <c r="E62" s="15">
        <v>0</v>
      </c>
      <c r="F62" s="16">
        <f t="shared" si="1"/>
        <v>15201.140000000001</v>
      </c>
      <c r="G62" s="17">
        <f t="shared" si="4"/>
        <v>0</v>
      </c>
      <c r="H62" s="14">
        <f t="shared" si="2"/>
        <v>0</v>
      </c>
      <c r="I62" s="23" t="e">
        <f>#REF!</f>
        <v>#REF!</v>
      </c>
      <c r="J62" s="14" t="e">
        <f>#REF!</f>
        <v>#REF!</v>
      </c>
      <c r="K62" s="17">
        <v>0</v>
      </c>
      <c r="L62" s="18">
        <v>0</v>
      </c>
      <c r="M62" s="19" t="e">
        <f t="shared" si="6"/>
        <v>#REF!</v>
      </c>
      <c r="O62" s="23" t="e">
        <f>#REF!</f>
        <v>#REF!</v>
      </c>
      <c r="P62" s="20">
        <f t="shared" si="7"/>
        <v>0</v>
      </c>
      <c r="Q62" s="20">
        <f t="shared" si="8"/>
        <v>0</v>
      </c>
      <c r="R62" s="21" t="s">
        <v>16</v>
      </c>
      <c r="S62" s="22" t="e">
        <f t="shared" si="9"/>
        <v>#REF!</v>
      </c>
    </row>
    <row r="63" spans="1:19" x14ac:dyDescent="0.3">
      <c r="A63" s="490">
        <v>43892</v>
      </c>
      <c r="B63" s="311">
        <f>B$62</f>
        <v>367</v>
      </c>
      <c r="C63" s="14">
        <f t="shared" si="0"/>
        <v>41.42</v>
      </c>
      <c r="D63" s="13">
        <v>0</v>
      </c>
      <c r="E63" s="15">
        <v>0</v>
      </c>
      <c r="F63" s="16">
        <f t="shared" si="1"/>
        <v>15201.140000000001</v>
      </c>
      <c r="G63" s="17">
        <f t="shared" si="4"/>
        <v>0</v>
      </c>
      <c r="H63" s="14">
        <f t="shared" si="2"/>
        <v>0</v>
      </c>
      <c r="I63" s="23" t="e">
        <f>#REF!</f>
        <v>#REF!</v>
      </c>
      <c r="J63" s="14" t="e">
        <f>#REF!</f>
        <v>#REF!</v>
      </c>
      <c r="K63" s="17">
        <v>0</v>
      </c>
      <c r="L63" s="18">
        <v>0</v>
      </c>
      <c r="M63" s="19" t="e">
        <f t="shared" si="6"/>
        <v>#REF!</v>
      </c>
      <c r="O63" s="23" t="e">
        <f>#REF!</f>
        <v>#REF!</v>
      </c>
      <c r="P63" s="20">
        <f t="shared" si="7"/>
        <v>0</v>
      </c>
      <c r="Q63" s="20">
        <f t="shared" si="8"/>
        <v>0</v>
      </c>
      <c r="R63" s="21" t="s">
        <v>16</v>
      </c>
      <c r="S63" s="22" t="e">
        <f t="shared" si="9"/>
        <v>#REF!</v>
      </c>
    </row>
    <row r="64" spans="1:19" x14ac:dyDescent="0.3">
      <c r="A64" s="490">
        <v>43893</v>
      </c>
      <c r="B64" s="311">
        <f t="shared" ref="B64:B92" si="11">B$62</f>
        <v>367</v>
      </c>
      <c r="C64" s="14">
        <f t="shared" si="0"/>
        <v>41.42</v>
      </c>
      <c r="D64" s="13">
        <v>0</v>
      </c>
      <c r="E64" s="15">
        <v>0</v>
      </c>
      <c r="F64" s="16">
        <f t="shared" si="1"/>
        <v>15201.140000000001</v>
      </c>
      <c r="G64" s="17">
        <f t="shared" si="4"/>
        <v>0</v>
      </c>
      <c r="H64" s="14">
        <f t="shared" si="2"/>
        <v>0</v>
      </c>
      <c r="I64" s="23" t="e">
        <f>#REF!</f>
        <v>#REF!</v>
      </c>
      <c r="J64" s="14" t="e">
        <f>#REF!</f>
        <v>#REF!</v>
      </c>
      <c r="K64" s="17">
        <v>0</v>
      </c>
      <c r="L64" s="18">
        <v>0</v>
      </c>
      <c r="M64" s="19" t="e">
        <f t="shared" si="6"/>
        <v>#REF!</v>
      </c>
      <c r="O64" s="23" t="e">
        <f>#REF!</f>
        <v>#REF!</v>
      </c>
      <c r="P64" s="20">
        <f t="shared" si="7"/>
        <v>0</v>
      </c>
      <c r="Q64" s="20">
        <f t="shared" si="8"/>
        <v>0</v>
      </c>
      <c r="R64" s="21" t="s">
        <v>16</v>
      </c>
      <c r="S64" s="22" t="e">
        <f t="shared" si="9"/>
        <v>#REF!</v>
      </c>
    </row>
    <row r="65" spans="1:19" x14ac:dyDescent="0.3">
      <c r="A65" s="490">
        <v>43894</v>
      </c>
      <c r="B65" s="311">
        <f t="shared" si="11"/>
        <v>367</v>
      </c>
      <c r="C65" s="14">
        <f t="shared" si="0"/>
        <v>41.42</v>
      </c>
      <c r="D65" s="13">
        <v>0</v>
      </c>
      <c r="E65" s="15">
        <v>0</v>
      </c>
      <c r="F65" s="16">
        <f t="shared" si="1"/>
        <v>15201.140000000001</v>
      </c>
      <c r="G65" s="17">
        <f t="shared" si="4"/>
        <v>0</v>
      </c>
      <c r="H65" s="14">
        <f t="shared" si="2"/>
        <v>0</v>
      </c>
      <c r="I65" s="23" t="e">
        <f>#REF!</f>
        <v>#REF!</v>
      </c>
      <c r="J65" s="14" t="e">
        <f>#REF!</f>
        <v>#REF!</v>
      </c>
      <c r="K65" s="17">
        <v>0</v>
      </c>
      <c r="L65" s="18">
        <v>0</v>
      </c>
      <c r="M65" s="19" t="e">
        <f t="shared" si="6"/>
        <v>#REF!</v>
      </c>
      <c r="O65" s="23" t="e">
        <f>#REF!</f>
        <v>#REF!</v>
      </c>
      <c r="P65" s="20">
        <f t="shared" si="7"/>
        <v>0</v>
      </c>
      <c r="Q65" s="20">
        <f t="shared" si="8"/>
        <v>0</v>
      </c>
      <c r="R65" s="21" t="s">
        <v>16</v>
      </c>
      <c r="S65" s="22" t="e">
        <f t="shared" si="9"/>
        <v>#REF!</v>
      </c>
    </row>
    <row r="66" spans="1:19" x14ac:dyDescent="0.3">
      <c r="A66" s="490">
        <v>43895</v>
      </c>
      <c r="B66" s="311">
        <f t="shared" si="11"/>
        <v>367</v>
      </c>
      <c r="C66" s="14">
        <f t="shared" si="0"/>
        <v>41.42</v>
      </c>
      <c r="D66" s="13">
        <v>0</v>
      </c>
      <c r="E66" s="15">
        <v>0</v>
      </c>
      <c r="F66" s="16">
        <f t="shared" ref="F66:F129" si="12">B66*C66+E66*D66</f>
        <v>15201.140000000001</v>
      </c>
      <c r="G66" s="17">
        <f t="shared" si="4"/>
        <v>0</v>
      </c>
      <c r="H66" s="14">
        <f t="shared" si="2"/>
        <v>0</v>
      </c>
      <c r="I66" s="23" t="e">
        <f>#REF!</f>
        <v>#REF!</v>
      </c>
      <c r="J66" s="14" t="e">
        <f>#REF!</f>
        <v>#REF!</v>
      </c>
      <c r="K66" s="17">
        <v>0</v>
      </c>
      <c r="L66" s="18">
        <v>0</v>
      </c>
      <c r="M66" s="19" t="e">
        <f t="shared" si="6"/>
        <v>#REF!</v>
      </c>
      <c r="O66" s="23" t="e">
        <f>#REF!</f>
        <v>#REF!</v>
      </c>
      <c r="P66" s="20">
        <f t="shared" si="7"/>
        <v>0</v>
      </c>
      <c r="Q66" s="20">
        <f t="shared" si="8"/>
        <v>0</v>
      </c>
      <c r="R66" s="21" t="s">
        <v>16</v>
      </c>
      <c r="S66" s="22" t="e">
        <f t="shared" si="9"/>
        <v>#REF!</v>
      </c>
    </row>
    <row r="67" spans="1:19" x14ac:dyDescent="0.3">
      <c r="A67" s="490">
        <v>43896</v>
      </c>
      <c r="B67" s="311">
        <f t="shared" si="11"/>
        <v>367</v>
      </c>
      <c r="C67" s="14">
        <f t="shared" ref="C67:C130" si="13">$C$2</f>
        <v>41.42</v>
      </c>
      <c r="D67" s="13">
        <v>0</v>
      </c>
      <c r="E67" s="15">
        <v>0</v>
      </c>
      <c r="F67" s="16">
        <f t="shared" si="12"/>
        <v>15201.140000000001</v>
      </c>
      <c r="G67" s="17">
        <f t="shared" ref="G67:G130" si="14">$G$2</f>
        <v>0</v>
      </c>
      <c r="H67" s="14">
        <f t="shared" ref="H67:H130" si="15">$H$2</f>
        <v>0</v>
      </c>
      <c r="I67" s="23" t="e">
        <f>#REF!</f>
        <v>#REF!</v>
      </c>
      <c r="J67" s="14" t="e">
        <f>#REF!</f>
        <v>#REF!</v>
      </c>
      <c r="K67" s="17">
        <v>0</v>
      </c>
      <c r="L67" s="18">
        <v>0</v>
      </c>
      <c r="M67" s="19" t="e">
        <f t="shared" si="6"/>
        <v>#REF!</v>
      </c>
      <c r="O67" s="23" t="e">
        <f>#REF!</f>
        <v>#REF!</v>
      </c>
      <c r="P67" s="20">
        <f t="shared" si="7"/>
        <v>0</v>
      </c>
      <c r="Q67" s="20">
        <f t="shared" si="8"/>
        <v>0</v>
      </c>
      <c r="R67" s="21" t="s">
        <v>16</v>
      </c>
      <c r="S67" s="22" t="e">
        <f t="shared" si="9"/>
        <v>#REF!</v>
      </c>
    </row>
    <row r="68" spans="1:19" x14ac:dyDescent="0.3">
      <c r="A68" s="490">
        <v>43897</v>
      </c>
      <c r="B68" s="311">
        <f t="shared" si="11"/>
        <v>367</v>
      </c>
      <c r="C68" s="14">
        <f t="shared" si="13"/>
        <v>41.42</v>
      </c>
      <c r="D68" s="13">
        <v>0</v>
      </c>
      <c r="E68" s="15">
        <v>0</v>
      </c>
      <c r="F68" s="16">
        <f t="shared" si="12"/>
        <v>15201.140000000001</v>
      </c>
      <c r="G68" s="17">
        <f t="shared" si="14"/>
        <v>0</v>
      </c>
      <c r="H68" s="14">
        <f t="shared" si="15"/>
        <v>0</v>
      </c>
      <c r="I68" s="23" t="e">
        <f>#REF!</f>
        <v>#REF!</v>
      </c>
      <c r="J68" s="14" t="e">
        <f>#REF!</f>
        <v>#REF!</v>
      </c>
      <c r="K68" s="17">
        <v>0</v>
      </c>
      <c r="L68" s="18">
        <v>0</v>
      </c>
      <c r="M68" s="19" t="e">
        <f t="shared" si="6"/>
        <v>#REF!</v>
      </c>
      <c r="O68" s="23" t="e">
        <f>#REF!</f>
        <v>#REF!</v>
      </c>
      <c r="P68" s="20">
        <f t="shared" si="7"/>
        <v>0</v>
      </c>
      <c r="Q68" s="20">
        <f t="shared" si="8"/>
        <v>0</v>
      </c>
      <c r="R68" s="21" t="s">
        <v>16</v>
      </c>
      <c r="S68" s="22" t="e">
        <f t="shared" si="9"/>
        <v>#REF!</v>
      </c>
    </row>
    <row r="69" spans="1:19" x14ac:dyDescent="0.3">
      <c r="A69" s="490">
        <v>43898</v>
      </c>
      <c r="B69" s="311">
        <f t="shared" si="11"/>
        <v>367</v>
      </c>
      <c r="C69" s="14">
        <f t="shared" si="13"/>
        <v>41.42</v>
      </c>
      <c r="D69" s="13">
        <v>0</v>
      </c>
      <c r="E69" s="15">
        <v>0</v>
      </c>
      <c r="F69" s="16">
        <f t="shared" si="12"/>
        <v>15201.140000000001</v>
      </c>
      <c r="G69" s="17">
        <f t="shared" si="14"/>
        <v>0</v>
      </c>
      <c r="H69" s="14">
        <f t="shared" si="15"/>
        <v>0</v>
      </c>
      <c r="I69" s="23" t="e">
        <f>#REF!</f>
        <v>#REF!</v>
      </c>
      <c r="J69" s="14" t="e">
        <f>#REF!</f>
        <v>#REF!</v>
      </c>
      <c r="K69" s="17">
        <v>0</v>
      </c>
      <c r="L69" s="18">
        <v>0</v>
      </c>
      <c r="M69" s="19" t="e">
        <f t="shared" si="6"/>
        <v>#REF!</v>
      </c>
      <c r="O69" s="23" t="e">
        <f>#REF!</f>
        <v>#REF!</v>
      </c>
      <c r="P69" s="20">
        <f t="shared" si="7"/>
        <v>0</v>
      </c>
      <c r="Q69" s="20">
        <f t="shared" si="8"/>
        <v>0</v>
      </c>
      <c r="R69" s="21" t="s">
        <v>16</v>
      </c>
      <c r="S69" s="22" t="e">
        <f t="shared" si="9"/>
        <v>#REF!</v>
      </c>
    </row>
    <row r="70" spans="1:19" x14ac:dyDescent="0.3">
      <c r="A70" s="490">
        <v>43899</v>
      </c>
      <c r="B70" s="311">
        <f t="shared" si="11"/>
        <v>367</v>
      </c>
      <c r="C70" s="14">
        <f t="shared" si="13"/>
        <v>41.42</v>
      </c>
      <c r="D70" s="13">
        <v>0</v>
      </c>
      <c r="E70" s="15">
        <v>0</v>
      </c>
      <c r="F70" s="16">
        <f t="shared" si="12"/>
        <v>15201.140000000001</v>
      </c>
      <c r="G70" s="17">
        <f t="shared" si="14"/>
        <v>0</v>
      </c>
      <c r="H70" s="14">
        <f t="shared" si="15"/>
        <v>0</v>
      </c>
      <c r="I70" s="23" t="e">
        <f>#REF!</f>
        <v>#REF!</v>
      </c>
      <c r="J70" s="14" t="e">
        <f>#REF!</f>
        <v>#REF!</v>
      </c>
      <c r="K70" s="17">
        <v>0</v>
      </c>
      <c r="L70" s="18">
        <v>0</v>
      </c>
      <c r="M70" s="19" t="e">
        <f t="shared" ref="M70:M133" si="16">(F70)+(H70)+(K70*L70)+J70</f>
        <v>#REF!</v>
      </c>
      <c r="O70" s="23" t="e">
        <f>#REF!</f>
        <v>#REF!</v>
      </c>
      <c r="P70" s="20">
        <f t="shared" ref="P70:P133" si="17">K70*L70</f>
        <v>0</v>
      </c>
      <c r="Q70" s="20">
        <f t="shared" ref="Q70:Q133" si="18">K70*L70</f>
        <v>0</v>
      </c>
      <c r="R70" s="21" t="s">
        <v>16</v>
      </c>
      <c r="S70" s="22" t="e">
        <f t="shared" ref="S70:S133" si="19">I70/O70</f>
        <v>#REF!</v>
      </c>
    </row>
    <row r="71" spans="1:19" x14ac:dyDescent="0.3">
      <c r="A71" s="490">
        <v>43900</v>
      </c>
      <c r="B71" s="311">
        <f t="shared" si="11"/>
        <v>367</v>
      </c>
      <c r="C71" s="14">
        <f t="shared" si="13"/>
        <v>41.42</v>
      </c>
      <c r="D71" s="13">
        <v>0</v>
      </c>
      <c r="E71" s="15">
        <v>0</v>
      </c>
      <c r="F71" s="16">
        <f t="shared" si="12"/>
        <v>15201.140000000001</v>
      </c>
      <c r="G71" s="17">
        <f t="shared" si="14"/>
        <v>0</v>
      </c>
      <c r="H71" s="14">
        <f t="shared" si="15"/>
        <v>0</v>
      </c>
      <c r="I71" s="23" t="e">
        <f>#REF!</f>
        <v>#REF!</v>
      </c>
      <c r="J71" s="14" t="e">
        <f>#REF!</f>
        <v>#REF!</v>
      </c>
      <c r="K71" s="17">
        <v>0</v>
      </c>
      <c r="L71" s="18">
        <v>0</v>
      </c>
      <c r="M71" s="19" t="e">
        <f t="shared" si="16"/>
        <v>#REF!</v>
      </c>
      <c r="O71" s="23" t="e">
        <f>#REF!</f>
        <v>#REF!</v>
      </c>
      <c r="P71" s="20">
        <f t="shared" si="17"/>
        <v>0</v>
      </c>
      <c r="Q71" s="20">
        <f t="shared" si="18"/>
        <v>0</v>
      </c>
      <c r="R71" s="21" t="s">
        <v>16</v>
      </c>
      <c r="S71" s="22" t="e">
        <f t="shared" si="19"/>
        <v>#REF!</v>
      </c>
    </row>
    <row r="72" spans="1:19" x14ac:dyDescent="0.3">
      <c r="A72" s="490">
        <v>43901</v>
      </c>
      <c r="B72" s="311">
        <f t="shared" si="11"/>
        <v>367</v>
      </c>
      <c r="C72" s="14">
        <f t="shared" si="13"/>
        <v>41.42</v>
      </c>
      <c r="D72" s="13">
        <v>0</v>
      </c>
      <c r="E72" s="15">
        <v>0</v>
      </c>
      <c r="F72" s="16">
        <f t="shared" si="12"/>
        <v>15201.140000000001</v>
      </c>
      <c r="G72" s="17">
        <f t="shared" si="14"/>
        <v>0</v>
      </c>
      <c r="H72" s="14">
        <f t="shared" si="15"/>
        <v>0</v>
      </c>
      <c r="I72" s="23" t="e">
        <f>#REF!</f>
        <v>#REF!</v>
      </c>
      <c r="J72" s="14" t="e">
        <f>#REF!</f>
        <v>#REF!</v>
      </c>
      <c r="K72" s="17">
        <v>0</v>
      </c>
      <c r="L72" s="18">
        <v>0</v>
      </c>
      <c r="M72" s="19" t="e">
        <f t="shared" si="16"/>
        <v>#REF!</v>
      </c>
      <c r="O72" s="23" t="e">
        <f>#REF!</f>
        <v>#REF!</v>
      </c>
      <c r="P72" s="20">
        <f t="shared" si="17"/>
        <v>0</v>
      </c>
      <c r="Q72" s="20">
        <f t="shared" si="18"/>
        <v>0</v>
      </c>
      <c r="R72" s="21" t="s">
        <v>16</v>
      </c>
      <c r="S72" s="22" t="e">
        <f t="shared" si="19"/>
        <v>#REF!</v>
      </c>
    </row>
    <row r="73" spans="1:19" x14ac:dyDescent="0.3">
      <c r="A73" s="490">
        <v>43902</v>
      </c>
      <c r="B73" s="311">
        <f t="shared" si="11"/>
        <v>367</v>
      </c>
      <c r="C73" s="14">
        <f t="shared" si="13"/>
        <v>41.42</v>
      </c>
      <c r="D73" s="13">
        <v>0</v>
      </c>
      <c r="E73" s="15">
        <v>0</v>
      </c>
      <c r="F73" s="16">
        <f t="shared" si="12"/>
        <v>15201.140000000001</v>
      </c>
      <c r="G73" s="17">
        <f t="shared" si="14"/>
        <v>0</v>
      </c>
      <c r="H73" s="14">
        <f t="shared" si="15"/>
        <v>0</v>
      </c>
      <c r="I73" s="23" t="e">
        <f>#REF!</f>
        <v>#REF!</v>
      </c>
      <c r="J73" s="14" t="e">
        <f>#REF!</f>
        <v>#REF!</v>
      </c>
      <c r="K73" s="17">
        <v>0</v>
      </c>
      <c r="L73" s="18">
        <v>0</v>
      </c>
      <c r="M73" s="19" t="e">
        <f t="shared" si="16"/>
        <v>#REF!</v>
      </c>
      <c r="O73" s="23" t="e">
        <f>#REF!</f>
        <v>#REF!</v>
      </c>
      <c r="P73" s="20">
        <f t="shared" si="17"/>
        <v>0</v>
      </c>
      <c r="Q73" s="20">
        <f t="shared" si="18"/>
        <v>0</v>
      </c>
      <c r="R73" s="21" t="s">
        <v>16</v>
      </c>
      <c r="S73" s="22" t="e">
        <f t="shared" si="19"/>
        <v>#REF!</v>
      </c>
    </row>
    <row r="74" spans="1:19" x14ac:dyDescent="0.3">
      <c r="A74" s="490">
        <v>43903</v>
      </c>
      <c r="B74" s="311">
        <f t="shared" si="11"/>
        <v>367</v>
      </c>
      <c r="C74" s="14">
        <f t="shared" si="13"/>
        <v>41.42</v>
      </c>
      <c r="D74" s="13">
        <v>0</v>
      </c>
      <c r="E74" s="15">
        <v>0</v>
      </c>
      <c r="F74" s="16">
        <f t="shared" si="12"/>
        <v>15201.140000000001</v>
      </c>
      <c r="G74" s="17">
        <f t="shared" si="14"/>
        <v>0</v>
      </c>
      <c r="H74" s="14">
        <f t="shared" si="15"/>
        <v>0</v>
      </c>
      <c r="I74" s="23" t="e">
        <f>#REF!</f>
        <v>#REF!</v>
      </c>
      <c r="J74" s="14" t="e">
        <f>#REF!</f>
        <v>#REF!</v>
      </c>
      <c r="K74" s="17">
        <v>0</v>
      </c>
      <c r="L74" s="18">
        <v>0</v>
      </c>
      <c r="M74" s="19" t="e">
        <f t="shared" si="16"/>
        <v>#REF!</v>
      </c>
      <c r="O74" s="23" t="e">
        <f>#REF!</f>
        <v>#REF!</v>
      </c>
      <c r="P74" s="20">
        <f t="shared" si="17"/>
        <v>0</v>
      </c>
      <c r="Q74" s="20">
        <f t="shared" si="18"/>
        <v>0</v>
      </c>
      <c r="R74" s="21" t="s">
        <v>16</v>
      </c>
      <c r="S74" s="22" t="e">
        <f t="shared" si="19"/>
        <v>#REF!</v>
      </c>
    </row>
    <row r="75" spans="1:19" x14ac:dyDescent="0.3">
      <c r="A75" s="490">
        <v>43904</v>
      </c>
      <c r="B75" s="311">
        <v>351</v>
      </c>
      <c r="C75" s="14">
        <f t="shared" si="13"/>
        <v>41.42</v>
      </c>
      <c r="D75" s="13">
        <v>0</v>
      </c>
      <c r="E75" s="15">
        <v>0</v>
      </c>
      <c r="F75" s="16">
        <f t="shared" si="12"/>
        <v>14538.42</v>
      </c>
      <c r="G75" s="17">
        <f t="shared" si="14"/>
        <v>0</v>
      </c>
      <c r="H75" s="14">
        <f t="shared" si="15"/>
        <v>0</v>
      </c>
      <c r="I75" s="23" t="e">
        <f>#REF!</f>
        <v>#REF!</v>
      </c>
      <c r="J75" s="14" t="e">
        <f>#REF!</f>
        <v>#REF!</v>
      </c>
      <c r="K75" s="17">
        <v>0</v>
      </c>
      <c r="L75" s="18">
        <v>0</v>
      </c>
      <c r="M75" s="19" t="e">
        <f t="shared" si="16"/>
        <v>#REF!</v>
      </c>
      <c r="O75" s="23" t="e">
        <f>#REF!</f>
        <v>#REF!</v>
      </c>
      <c r="P75" s="20">
        <f t="shared" si="17"/>
        <v>0</v>
      </c>
      <c r="Q75" s="20">
        <f t="shared" si="18"/>
        <v>0</v>
      </c>
      <c r="R75" s="21" t="s">
        <v>16</v>
      </c>
      <c r="S75" s="22" t="e">
        <f t="shared" si="19"/>
        <v>#REF!</v>
      </c>
    </row>
    <row r="76" spans="1:19" x14ac:dyDescent="0.3">
      <c r="A76" s="490">
        <v>43905</v>
      </c>
      <c r="B76" s="311">
        <f t="shared" si="11"/>
        <v>367</v>
      </c>
      <c r="C76" s="14">
        <f t="shared" si="13"/>
        <v>41.42</v>
      </c>
      <c r="D76" s="13">
        <v>0</v>
      </c>
      <c r="E76" s="15">
        <v>0</v>
      </c>
      <c r="F76" s="16">
        <f t="shared" si="12"/>
        <v>15201.140000000001</v>
      </c>
      <c r="G76" s="17">
        <f t="shared" si="14"/>
        <v>0</v>
      </c>
      <c r="H76" s="14">
        <f t="shared" si="15"/>
        <v>0</v>
      </c>
      <c r="I76" s="23" t="e">
        <f>#REF!</f>
        <v>#REF!</v>
      </c>
      <c r="J76" s="14" t="e">
        <f>#REF!</f>
        <v>#REF!</v>
      </c>
      <c r="K76" s="17">
        <v>0</v>
      </c>
      <c r="L76" s="18">
        <v>0</v>
      </c>
      <c r="M76" s="19" t="e">
        <f t="shared" si="16"/>
        <v>#REF!</v>
      </c>
      <c r="O76" s="23" t="e">
        <f>#REF!</f>
        <v>#REF!</v>
      </c>
      <c r="P76" s="20">
        <f t="shared" si="17"/>
        <v>0</v>
      </c>
      <c r="Q76" s="20">
        <f t="shared" si="18"/>
        <v>0</v>
      </c>
      <c r="R76" s="21" t="s">
        <v>16</v>
      </c>
      <c r="S76" s="22" t="e">
        <f t="shared" si="19"/>
        <v>#REF!</v>
      </c>
    </row>
    <row r="77" spans="1:19" x14ac:dyDescent="0.3">
      <c r="A77" s="490">
        <v>43906</v>
      </c>
      <c r="B77" s="311">
        <f t="shared" si="11"/>
        <v>367</v>
      </c>
      <c r="C77" s="14">
        <f t="shared" si="13"/>
        <v>41.42</v>
      </c>
      <c r="D77" s="13">
        <v>0</v>
      </c>
      <c r="E77" s="15">
        <v>0</v>
      </c>
      <c r="F77" s="16">
        <f t="shared" si="12"/>
        <v>15201.140000000001</v>
      </c>
      <c r="G77" s="17">
        <f t="shared" si="14"/>
        <v>0</v>
      </c>
      <c r="H77" s="14">
        <f t="shared" si="15"/>
        <v>0</v>
      </c>
      <c r="I77" s="23" t="e">
        <f>#REF!</f>
        <v>#REF!</v>
      </c>
      <c r="J77" s="14" t="e">
        <f>#REF!</f>
        <v>#REF!</v>
      </c>
      <c r="K77" s="17">
        <v>0</v>
      </c>
      <c r="L77" s="18">
        <v>0</v>
      </c>
      <c r="M77" s="19" t="e">
        <f t="shared" si="16"/>
        <v>#REF!</v>
      </c>
      <c r="O77" s="23" t="e">
        <f>#REF!</f>
        <v>#REF!</v>
      </c>
      <c r="P77" s="20">
        <f t="shared" si="17"/>
        <v>0</v>
      </c>
      <c r="Q77" s="20">
        <f t="shared" si="18"/>
        <v>0</v>
      </c>
      <c r="R77" s="21" t="s">
        <v>16</v>
      </c>
      <c r="S77" s="22" t="e">
        <f t="shared" si="19"/>
        <v>#REF!</v>
      </c>
    </row>
    <row r="78" spans="1:19" x14ac:dyDescent="0.3">
      <c r="A78" s="490">
        <v>43907</v>
      </c>
      <c r="B78" s="311">
        <f t="shared" si="11"/>
        <v>367</v>
      </c>
      <c r="C78" s="14">
        <f t="shared" si="13"/>
        <v>41.42</v>
      </c>
      <c r="D78" s="13">
        <v>0</v>
      </c>
      <c r="E78" s="15">
        <v>0</v>
      </c>
      <c r="F78" s="16">
        <f t="shared" si="12"/>
        <v>15201.140000000001</v>
      </c>
      <c r="G78" s="17">
        <f t="shared" si="14"/>
        <v>0</v>
      </c>
      <c r="H78" s="14">
        <f t="shared" si="15"/>
        <v>0</v>
      </c>
      <c r="I78" s="23" t="e">
        <f>#REF!</f>
        <v>#REF!</v>
      </c>
      <c r="J78" s="14" t="e">
        <f>#REF!</f>
        <v>#REF!</v>
      </c>
      <c r="K78" s="17">
        <v>0</v>
      </c>
      <c r="L78" s="18">
        <v>0</v>
      </c>
      <c r="M78" s="19" t="e">
        <f t="shared" si="16"/>
        <v>#REF!</v>
      </c>
      <c r="O78" s="23" t="e">
        <f>#REF!</f>
        <v>#REF!</v>
      </c>
      <c r="P78" s="20">
        <f t="shared" si="17"/>
        <v>0</v>
      </c>
      <c r="Q78" s="20">
        <f t="shared" si="18"/>
        <v>0</v>
      </c>
      <c r="R78" s="21" t="s">
        <v>16</v>
      </c>
      <c r="S78" s="22" t="e">
        <f t="shared" si="19"/>
        <v>#REF!</v>
      </c>
    </row>
    <row r="79" spans="1:19" x14ac:dyDescent="0.3">
      <c r="A79" s="490">
        <v>43908</v>
      </c>
      <c r="B79" s="311">
        <f t="shared" si="11"/>
        <v>367</v>
      </c>
      <c r="C79" s="14">
        <f t="shared" si="13"/>
        <v>41.42</v>
      </c>
      <c r="D79" s="13">
        <v>0</v>
      </c>
      <c r="E79" s="15">
        <v>0</v>
      </c>
      <c r="F79" s="16">
        <f t="shared" si="12"/>
        <v>15201.140000000001</v>
      </c>
      <c r="G79" s="17">
        <f t="shared" si="14"/>
        <v>0</v>
      </c>
      <c r="H79" s="14">
        <f t="shared" si="15"/>
        <v>0</v>
      </c>
      <c r="I79" s="23" t="e">
        <f>#REF!</f>
        <v>#REF!</v>
      </c>
      <c r="J79" s="14" t="e">
        <f>#REF!</f>
        <v>#REF!</v>
      </c>
      <c r="K79" s="17">
        <v>0</v>
      </c>
      <c r="L79" s="18">
        <v>0</v>
      </c>
      <c r="M79" s="19" t="e">
        <f t="shared" si="16"/>
        <v>#REF!</v>
      </c>
      <c r="O79" s="23" t="e">
        <f>#REF!</f>
        <v>#REF!</v>
      </c>
      <c r="P79" s="20">
        <f t="shared" si="17"/>
        <v>0</v>
      </c>
      <c r="Q79" s="20">
        <f t="shared" si="18"/>
        <v>0</v>
      </c>
      <c r="R79" s="21" t="s">
        <v>16</v>
      </c>
      <c r="S79" s="22" t="e">
        <f t="shared" si="19"/>
        <v>#REF!</v>
      </c>
    </row>
    <row r="80" spans="1:19" x14ac:dyDescent="0.3">
      <c r="A80" s="490">
        <v>43909</v>
      </c>
      <c r="B80" s="311">
        <f t="shared" si="11"/>
        <v>367</v>
      </c>
      <c r="C80" s="14">
        <f t="shared" si="13"/>
        <v>41.42</v>
      </c>
      <c r="D80" s="13">
        <v>0</v>
      </c>
      <c r="E80" s="15">
        <v>0</v>
      </c>
      <c r="F80" s="16">
        <f t="shared" si="12"/>
        <v>15201.140000000001</v>
      </c>
      <c r="G80" s="17">
        <f t="shared" si="14"/>
        <v>0</v>
      </c>
      <c r="H80" s="14">
        <f t="shared" si="15"/>
        <v>0</v>
      </c>
      <c r="I80" s="23" t="e">
        <f>#REF!</f>
        <v>#REF!</v>
      </c>
      <c r="J80" s="14" t="e">
        <f>#REF!</f>
        <v>#REF!</v>
      </c>
      <c r="K80" s="17">
        <v>0</v>
      </c>
      <c r="L80" s="18">
        <v>0</v>
      </c>
      <c r="M80" s="19" t="e">
        <f t="shared" si="16"/>
        <v>#REF!</v>
      </c>
      <c r="O80" s="23" t="e">
        <f>#REF!</f>
        <v>#REF!</v>
      </c>
      <c r="P80" s="20">
        <f t="shared" si="17"/>
        <v>0</v>
      </c>
      <c r="Q80" s="20">
        <f t="shared" si="18"/>
        <v>0</v>
      </c>
      <c r="R80" s="21" t="s">
        <v>16</v>
      </c>
      <c r="S80" s="22" t="e">
        <f t="shared" si="19"/>
        <v>#REF!</v>
      </c>
    </row>
    <row r="81" spans="1:19" x14ac:dyDescent="0.3">
      <c r="A81" s="490">
        <v>43910</v>
      </c>
      <c r="B81" s="311">
        <f t="shared" si="11"/>
        <v>367</v>
      </c>
      <c r="C81" s="14">
        <f t="shared" si="13"/>
        <v>41.42</v>
      </c>
      <c r="D81" s="13">
        <v>0</v>
      </c>
      <c r="E81" s="15">
        <v>0</v>
      </c>
      <c r="F81" s="16">
        <f t="shared" si="12"/>
        <v>15201.140000000001</v>
      </c>
      <c r="G81" s="17">
        <f t="shared" si="14"/>
        <v>0</v>
      </c>
      <c r="H81" s="14">
        <f t="shared" si="15"/>
        <v>0</v>
      </c>
      <c r="I81" s="23" t="e">
        <f>#REF!</f>
        <v>#REF!</v>
      </c>
      <c r="J81" s="14" t="e">
        <f>#REF!</f>
        <v>#REF!</v>
      </c>
      <c r="K81" s="17">
        <v>0</v>
      </c>
      <c r="L81" s="18">
        <v>0</v>
      </c>
      <c r="M81" s="19" t="e">
        <f t="shared" si="16"/>
        <v>#REF!</v>
      </c>
      <c r="O81" s="23" t="e">
        <f>#REF!</f>
        <v>#REF!</v>
      </c>
      <c r="P81" s="20">
        <f t="shared" si="17"/>
        <v>0</v>
      </c>
      <c r="Q81" s="20">
        <f t="shared" si="18"/>
        <v>0</v>
      </c>
      <c r="R81" s="21" t="s">
        <v>16</v>
      </c>
      <c r="S81" s="22" t="e">
        <f t="shared" si="19"/>
        <v>#REF!</v>
      </c>
    </row>
    <row r="82" spans="1:19" x14ac:dyDescent="0.3">
      <c r="A82" s="490">
        <v>43911</v>
      </c>
      <c r="B82" s="311">
        <f t="shared" si="11"/>
        <v>367</v>
      </c>
      <c r="C82" s="14">
        <f t="shared" si="13"/>
        <v>41.42</v>
      </c>
      <c r="D82" s="13">
        <v>0</v>
      </c>
      <c r="E82" s="15">
        <v>0</v>
      </c>
      <c r="F82" s="16">
        <f t="shared" si="12"/>
        <v>15201.140000000001</v>
      </c>
      <c r="G82" s="17">
        <f t="shared" si="14"/>
        <v>0</v>
      </c>
      <c r="H82" s="14">
        <f t="shared" si="15"/>
        <v>0</v>
      </c>
      <c r="I82" s="23" t="e">
        <f>#REF!</f>
        <v>#REF!</v>
      </c>
      <c r="J82" s="14" t="e">
        <f>#REF!</f>
        <v>#REF!</v>
      </c>
      <c r="K82" s="17">
        <v>0</v>
      </c>
      <c r="L82" s="18">
        <v>0</v>
      </c>
      <c r="M82" s="19" t="e">
        <f t="shared" si="16"/>
        <v>#REF!</v>
      </c>
      <c r="O82" s="23" t="e">
        <f>#REF!</f>
        <v>#REF!</v>
      </c>
      <c r="P82" s="20">
        <f t="shared" si="17"/>
        <v>0</v>
      </c>
      <c r="Q82" s="20">
        <f t="shared" si="18"/>
        <v>0</v>
      </c>
      <c r="R82" s="21" t="s">
        <v>16</v>
      </c>
      <c r="S82" s="22" t="e">
        <f t="shared" si="19"/>
        <v>#REF!</v>
      </c>
    </row>
    <row r="83" spans="1:19" x14ac:dyDescent="0.3">
      <c r="A83" s="490">
        <v>43912</v>
      </c>
      <c r="B83" s="311">
        <f t="shared" si="11"/>
        <v>367</v>
      </c>
      <c r="C83" s="14">
        <f t="shared" si="13"/>
        <v>41.42</v>
      </c>
      <c r="D83" s="13">
        <v>0</v>
      </c>
      <c r="E83" s="15">
        <v>0</v>
      </c>
      <c r="F83" s="16">
        <f t="shared" si="12"/>
        <v>15201.140000000001</v>
      </c>
      <c r="G83" s="17">
        <f t="shared" si="14"/>
        <v>0</v>
      </c>
      <c r="H83" s="14">
        <f t="shared" si="15"/>
        <v>0</v>
      </c>
      <c r="I83" s="23" t="e">
        <f>#REF!</f>
        <v>#REF!</v>
      </c>
      <c r="J83" s="14" t="e">
        <f>#REF!</f>
        <v>#REF!</v>
      </c>
      <c r="K83" s="17">
        <v>0</v>
      </c>
      <c r="L83" s="18">
        <v>0</v>
      </c>
      <c r="M83" s="19" t="e">
        <f t="shared" si="16"/>
        <v>#REF!</v>
      </c>
      <c r="O83" s="23" t="e">
        <f>#REF!</f>
        <v>#REF!</v>
      </c>
      <c r="P83" s="20">
        <f t="shared" si="17"/>
        <v>0</v>
      </c>
      <c r="Q83" s="20">
        <f t="shared" si="18"/>
        <v>0</v>
      </c>
      <c r="R83" s="21" t="s">
        <v>16</v>
      </c>
      <c r="S83" s="22" t="e">
        <f t="shared" si="19"/>
        <v>#REF!</v>
      </c>
    </row>
    <row r="84" spans="1:19" x14ac:dyDescent="0.3">
      <c r="A84" s="490">
        <v>43913</v>
      </c>
      <c r="B84" s="311">
        <f t="shared" si="11"/>
        <v>367</v>
      </c>
      <c r="C84" s="14">
        <f t="shared" si="13"/>
        <v>41.42</v>
      </c>
      <c r="D84" s="13">
        <v>0</v>
      </c>
      <c r="E84" s="15">
        <v>0</v>
      </c>
      <c r="F84" s="16">
        <f t="shared" si="12"/>
        <v>15201.140000000001</v>
      </c>
      <c r="G84" s="17">
        <f t="shared" si="14"/>
        <v>0</v>
      </c>
      <c r="H84" s="14">
        <f t="shared" si="15"/>
        <v>0</v>
      </c>
      <c r="I84" s="23" t="e">
        <f>#REF!</f>
        <v>#REF!</v>
      </c>
      <c r="J84" s="14" t="e">
        <f>#REF!</f>
        <v>#REF!</v>
      </c>
      <c r="K84" s="17">
        <v>0</v>
      </c>
      <c r="L84" s="18">
        <v>0</v>
      </c>
      <c r="M84" s="19" t="e">
        <f t="shared" si="16"/>
        <v>#REF!</v>
      </c>
      <c r="O84" s="23" t="e">
        <f>#REF!</f>
        <v>#REF!</v>
      </c>
      <c r="P84" s="20">
        <f t="shared" si="17"/>
        <v>0</v>
      </c>
      <c r="Q84" s="20">
        <f t="shared" si="18"/>
        <v>0</v>
      </c>
      <c r="R84" s="21" t="s">
        <v>16</v>
      </c>
      <c r="S84" s="22" t="e">
        <f t="shared" si="19"/>
        <v>#REF!</v>
      </c>
    </row>
    <row r="85" spans="1:19" x14ac:dyDescent="0.3">
      <c r="A85" s="490">
        <v>43914</v>
      </c>
      <c r="B85" s="311">
        <f t="shared" si="11"/>
        <v>367</v>
      </c>
      <c r="C85" s="14">
        <f t="shared" si="13"/>
        <v>41.42</v>
      </c>
      <c r="D85" s="13">
        <v>0</v>
      </c>
      <c r="E85" s="15">
        <v>0</v>
      </c>
      <c r="F85" s="16">
        <f t="shared" si="12"/>
        <v>15201.140000000001</v>
      </c>
      <c r="G85" s="17">
        <f t="shared" si="14"/>
        <v>0</v>
      </c>
      <c r="H85" s="14">
        <f t="shared" si="15"/>
        <v>0</v>
      </c>
      <c r="I85" s="23" t="e">
        <f>#REF!</f>
        <v>#REF!</v>
      </c>
      <c r="J85" s="14" t="e">
        <f>#REF!</f>
        <v>#REF!</v>
      </c>
      <c r="K85" s="17">
        <v>0</v>
      </c>
      <c r="L85" s="18">
        <v>0</v>
      </c>
      <c r="M85" s="19" t="e">
        <f t="shared" si="16"/>
        <v>#REF!</v>
      </c>
      <c r="O85" s="23" t="e">
        <f>#REF!</f>
        <v>#REF!</v>
      </c>
      <c r="P85" s="20">
        <f t="shared" si="17"/>
        <v>0</v>
      </c>
      <c r="Q85" s="20">
        <f t="shared" si="18"/>
        <v>0</v>
      </c>
      <c r="R85" s="21" t="s">
        <v>16</v>
      </c>
      <c r="S85" s="22" t="e">
        <f t="shared" si="19"/>
        <v>#REF!</v>
      </c>
    </row>
    <row r="86" spans="1:19" x14ac:dyDescent="0.3">
      <c r="A86" s="490">
        <v>43915</v>
      </c>
      <c r="B86" s="311">
        <f t="shared" si="11"/>
        <v>367</v>
      </c>
      <c r="C86" s="14">
        <f t="shared" si="13"/>
        <v>41.42</v>
      </c>
      <c r="D86" s="13">
        <v>0</v>
      </c>
      <c r="E86" s="15">
        <v>0</v>
      </c>
      <c r="F86" s="16">
        <f t="shared" si="12"/>
        <v>15201.140000000001</v>
      </c>
      <c r="G86" s="17">
        <f t="shared" si="14"/>
        <v>0</v>
      </c>
      <c r="H86" s="14">
        <f t="shared" si="15"/>
        <v>0</v>
      </c>
      <c r="I86" s="23" t="e">
        <f>#REF!</f>
        <v>#REF!</v>
      </c>
      <c r="J86" s="14" t="e">
        <f>#REF!</f>
        <v>#REF!</v>
      </c>
      <c r="K86" s="17">
        <v>0</v>
      </c>
      <c r="L86" s="18">
        <v>0</v>
      </c>
      <c r="M86" s="19" t="e">
        <f t="shared" si="16"/>
        <v>#REF!</v>
      </c>
      <c r="O86" s="23" t="e">
        <f>#REF!</f>
        <v>#REF!</v>
      </c>
      <c r="P86" s="20">
        <f t="shared" si="17"/>
        <v>0</v>
      </c>
      <c r="Q86" s="20">
        <f t="shared" si="18"/>
        <v>0</v>
      </c>
      <c r="R86" s="21" t="s">
        <v>16</v>
      </c>
      <c r="S86" s="22" t="e">
        <f t="shared" si="19"/>
        <v>#REF!</v>
      </c>
    </row>
    <row r="87" spans="1:19" x14ac:dyDescent="0.3">
      <c r="A87" s="490">
        <v>43916</v>
      </c>
      <c r="B87" s="311">
        <f t="shared" si="11"/>
        <v>367</v>
      </c>
      <c r="C87" s="14">
        <f t="shared" si="13"/>
        <v>41.42</v>
      </c>
      <c r="D87" s="13">
        <v>0</v>
      </c>
      <c r="E87" s="15">
        <v>0</v>
      </c>
      <c r="F87" s="16">
        <f t="shared" si="12"/>
        <v>15201.140000000001</v>
      </c>
      <c r="G87" s="17">
        <f t="shared" si="14"/>
        <v>0</v>
      </c>
      <c r="H87" s="14">
        <f t="shared" si="15"/>
        <v>0</v>
      </c>
      <c r="I87" s="23" t="e">
        <f>#REF!</f>
        <v>#REF!</v>
      </c>
      <c r="J87" s="14" t="e">
        <f>#REF!</f>
        <v>#REF!</v>
      </c>
      <c r="K87" s="17">
        <v>0</v>
      </c>
      <c r="L87" s="18">
        <v>0</v>
      </c>
      <c r="M87" s="19" t="e">
        <f t="shared" si="16"/>
        <v>#REF!</v>
      </c>
      <c r="O87" s="23" t="e">
        <f>#REF!</f>
        <v>#REF!</v>
      </c>
      <c r="P87" s="20">
        <f t="shared" si="17"/>
        <v>0</v>
      </c>
      <c r="Q87" s="20">
        <f t="shared" si="18"/>
        <v>0</v>
      </c>
      <c r="R87" s="21" t="s">
        <v>16</v>
      </c>
      <c r="S87" s="22" t="e">
        <f t="shared" si="19"/>
        <v>#REF!</v>
      </c>
    </row>
    <row r="88" spans="1:19" x14ac:dyDescent="0.3">
      <c r="A88" s="490">
        <v>43917</v>
      </c>
      <c r="B88" s="311">
        <f t="shared" si="11"/>
        <v>367</v>
      </c>
      <c r="C88" s="14">
        <f t="shared" si="13"/>
        <v>41.42</v>
      </c>
      <c r="D88" s="13">
        <v>0</v>
      </c>
      <c r="E88" s="15">
        <v>0</v>
      </c>
      <c r="F88" s="16">
        <f t="shared" si="12"/>
        <v>15201.140000000001</v>
      </c>
      <c r="G88" s="17">
        <f t="shared" si="14"/>
        <v>0</v>
      </c>
      <c r="H88" s="14">
        <f t="shared" si="15"/>
        <v>0</v>
      </c>
      <c r="I88" s="23" t="e">
        <f>#REF!</f>
        <v>#REF!</v>
      </c>
      <c r="J88" s="14" t="e">
        <f>#REF!</f>
        <v>#REF!</v>
      </c>
      <c r="K88" s="17">
        <v>0</v>
      </c>
      <c r="L88" s="18">
        <v>0</v>
      </c>
      <c r="M88" s="19" t="e">
        <f t="shared" si="16"/>
        <v>#REF!</v>
      </c>
      <c r="O88" s="23" t="e">
        <f>#REF!</f>
        <v>#REF!</v>
      </c>
      <c r="P88" s="20">
        <f t="shared" si="17"/>
        <v>0</v>
      </c>
      <c r="Q88" s="20">
        <f t="shared" si="18"/>
        <v>0</v>
      </c>
      <c r="R88" s="21" t="s">
        <v>16</v>
      </c>
      <c r="S88" s="22" t="e">
        <f t="shared" si="19"/>
        <v>#REF!</v>
      </c>
    </row>
    <row r="89" spans="1:19" x14ac:dyDescent="0.3">
      <c r="A89" s="490">
        <v>43918</v>
      </c>
      <c r="B89" s="311">
        <f t="shared" si="11"/>
        <v>367</v>
      </c>
      <c r="C89" s="14">
        <f t="shared" si="13"/>
        <v>41.42</v>
      </c>
      <c r="D89" s="13">
        <v>0</v>
      </c>
      <c r="E89" s="15">
        <v>0</v>
      </c>
      <c r="F89" s="16">
        <f t="shared" si="12"/>
        <v>15201.140000000001</v>
      </c>
      <c r="G89" s="17">
        <f t="shared" si="14"/>
        <v>0</v>
      </c>
      <c r="H89" s="14">
        <f t="shared" si="15"/>
        <v>0</v>
      </c>
      <c r="I89" s="23" t="e">
        <f>#REF!</f>
        <v>#REF!</v>
      </c>
      <c r="J89" s="14" t="e">
        <f>#REF!</f>
        <v>#REF!</v>
      </c>
      <c r="K89" s="17">
        <v>0</v>
      </c>
      <c r="L89" s="18">
        <v>0</v>
      </c>
      <c r="M89" s="19" t="e">
        <f t="shared" si="16"/>
        <v>#REF!</v>
      </c>
      <c r="O89" s="23" t="e">
        <f>#REF!</f>
        <v>#REF!</v>
      </c>
      <c r="P89" s="20">
        <f t="shared" si="17"/>
        <v>0</v>
      </c>
      <c r="Q89" s="20">
        <f t="shared" si="18"/>
        <v>0</v>
      </c>
      <c r="R89" s="21" t="s">
        <v>16</v>
      </c>
      <c r="S89" s="22" t="e">
        <f t="shared" si="19"/>
        <v>#REF!</v>
      </c>
    </row>
    <row r="90" spans="1:19" x14ac:dyDescent="0.3">
      <c r="A90" s="490">
        <v>43919</v>
      </c>
      <c r="B90" s="311">
        <f t="shared" si="11"/>
        <v>367</v>
      </c>
      <c r="C90" s="14">
        <f t="shared" si="13"/>
        <v>41.42</v>
      </c>
      <c r="D90" s="13">
        <v>0</v>
      </c>
      <c r="E90" s="15">
        <v>0</v>
      </c>
      <c r="F90" s="16">
        <f t="shared" si="12"/>
        <v>15201.140000000001</v>
      </c>
      <c r="G90" s="17">
        <f t="shared" si="14"/>
        <v>0</v>
      </c>
      <c r="H90" s="14">
        <f t="shared" si="15"/>
        <v>0</v>
      </c>
      <c r="I90" s="23" t="e">
        <f>#REF!</f>
        <v>#REF!</v>
      </c>
      <c r="J90" s="14" t="e">
        <f>#REF!</f>
        <v>#REF!</v>
      </c>
      <c r="K90" s="17">
        <v>0</v>
      </c>
      <c r="L90" s="18">
        <v>0</v>
      </c>
      <c r="M90" s="19" t="e">
        <f t="shared" si="16"/>
        <v>#REF!</v>
      </c>
      <c r="O90" s="23" t="e">
        <f>#REF!</f>
        <v>#REF!</v>
      </c>
      <c r="P90" s="20">
        <f t="shared" si="17"/>
        <v>0</v>
      </c>
      <c r="Q90" s="20">
        <f t="shared" si="18"/>
        <v>0</v>
      </c>
      <c r="R90" s="21" t="s">
        <v>16</v>
      </c>
      <c r="S90" s="22" t="e">
        <f t="shared" si="19"/>
        <v>#REF!</v>
      </c>
    </row>
    <row r="91" spans="1:19" x14ac:dyDescent="0.3">
      <c r="A91" s="490">
        <v>43920</v>
      </c>
      <c r="B91" s="311">
        <f t="shared" si="11"/>
        <v>367</v>
      </c>
      <c r="C91" s="14">
        <f t="shared" si="13"/>
        <v>41.42</v>
      </c>
      <c r="D91" s="13">
        <v>0</v>
      </c>
      <c r="E91" s="15">
        <v>0</v>
      </c>
      <c r="F91" s="16">
        <f t="shared" si="12"/>
        <v>15201.140000000001</v>
      </c>
      <c r="G91" s="17">
        <f t="shared" si="14"/>
        <v>0</v>
      </c>
      <c r="H91" s="14">
        <f t="shared" si="15"/>
        <v>0</v>
      </c>
      <c r="I91" s="23" t="e">
        <f>#REF!</f>
        <v>#REF!</v>
      </c>
      <c r="J91" s="14" t="e">
        <f>#REF!</f>
        <v>#REF!</v>
      </c>
      <c r="K91" s="17">
        <v>0</v>
      </c>
      <c r="L91" s="18">
        <v>0</v>
      </c>
      <c r="M91" s="19" t="e">
        <f t="shared" si="16"/>
        <v>#REF!</v>
      </c>
      <c r="O91" s="23" t="e">
        <f>#REF!</f>
        <v>#REF!</v>
      </c>
      <c r="P91" s="20">
        <f t="shared" si="17"/>
        <v>0</v>
      </c>
      <c r="Q91" s="20">
        <f t="shared" si="18"/>
        <v>0</v>
      </c>
      <c r="R91" s="21" t="s">
        <v>16</v>
      </c>
      <c r="S91" s="22" t="e">
        <f t="shared" si="19"/>
        <v>#REF!</v>
      </c>
    </row>
    <row r="92" spans="1:19" ht="15" thickBot="1" x14ac:dyDescent="0.35">
      <c r="A92" s="491">
        <v>43921</v>
      </c>
      <c r="B92" s="312">
        <f t="shared" si="11"/>
        <v>367</v>
      </c>
      <c r="C92" s="313">
        <f t="shared" si="13"/>
        <v>41.42</v>
      </c>
      <c r="D92" s="314">
        <v>0</v>
      </c>
      <c r="E92" s="315">
        <v>0</v>
      </c>
      <c r="F92" s="316">
        <f t="shared" si="12"/>
        <v>15201.140000000001</v>
      </c>
      <c r="G92" s="317">
        <f t="shared" si="14"/>
        <v>0</v>
      </c>
      <c r="H92" s="313">
        <f t="shared" si="15"/>
        <v>0</v>
      </c>
      <c r="I92" s="323" t="e">
        <f>#REF!</f>
        <v>#REF!</v>
      </c>
      <c r="J92" s="313" t="e">
        <f>#REF!</f>
        <v>#REF!</v>
      </c>
      <c r="K92" s="317">
        <v>0</v>
      </c>
      <c r="L92" s="318">
        <v>0</v>
      </c>
      <c r="M92" s="319" t="e">
        <f t="shared" si="16"/>
        <v>#REF!</v>
      </c>
      <c r="N92" s="314"/>
      <c r="O92" s="323" t="e">
        <f>#REF!</f>
        <v>#REF!</v>
      </c>
      <c r="P92" s="320">
        <f t="shared" si="17"/>
        <v>0</v>
      </c>
      <c r="Q92" s="320">
        <f t="shared" si="18"/>
        <v>0</v>
      </c>
      <c r="R92" s="321" t="s">
        <v>16</v>
      </c>
      <c r="S92" s="322" t="e">
        <f t="shared" si="19"/>
        <v>#REF!</v>
      </c>
    </row>
    <row r="93" spans="1:19" x14ac:dyDescent="0.3">
      <c r="A93" s="490">
        <v>43922</v>
      </c>
      <c r="B93" s="311">
        <f>'scheduling volumes &amp; prices'!AC23</f>
        <v>315</v>
      </c>
      <c r="C93" s="14">
        <f t="shared" si="13"/>
        <v>41.42</v>
      </c>
      <c r="D93" s="13">
        <v>0</v>
      </c>
      <c r="E93" s="15">
        <v>0</v>
      </c>
      <c r="F93" s="16">
        <f t="shared" si="12"/>
        <v>13047.300000000001</v>
      </c>
      <c r="G93" s="17">
        <f t="shared" si="14"/>
        <v>0</v>
      </c>
      <c r="H93" s="14">
        <f t="shared" si="15"/>
        <v>0</v>
      </c>
      <c r="I93" s="23" t="e">
        <f>#REF!</f>
        <v>#REF!</v>
      </c>
      <c r="J93" s="14" t="e">
        <f>#REF!</f>
        <v>#REF!</v>
      </c>
      <c r="K93" s="17">
        <v>0</v>
      </c>
      <c r="L93" s="18">
        <v>0</v>
      </c>
      <c r="M93" s="19" t="e">
        <f t="shared" si="16"/>
        <v>#REF!</v>
      </c>
      <c r="O93" s="23" t="e">
        <f>#REF!</f>
        <v>#REF!</v>
      </c>
      <c r="P93" s="20">
        <f t="shared" si="17"/>
        <v>0</v>
      </c>
      <c r="Q93" s="20">
        <f t="shared" si="18"/>
        <v>0</v>
      </c>
      <c r="R93" s="21" t="s">
        <v>16</v>
      </c>
      <c r="S93" s="22" t="e">
        <f t="shared" si="19"/>
        <v>#REF!</v>
      </c>
    </row>
    <row r="94" spans="1:19" x14ac:dyDescent="0.3">
      <c r="A94" s="490">
        <v>43923</v>
      </c>
      <c r="B94" s="311">
        <f>B$93</f>
        <v>315</v>
      </c>
      <c r="C94" s="14">
        <f t="shared" si="13"/>
        <v>41.42</v>
      </c>
      <c r="D94" s="13">
        <v>0</v>
      </c>
      <c r="E94" s="15">
        <v>0</v>
      </c>
      <c r="F94" s="16">
        <f t="shared" si="12"/>
        <v>13047.300000000001</v>
      </c>
      <c r="G94" s="17">
        <f t="shared" si="14"/>
        <v>0</v>
      </c>
      <c r="H94" s="14">
        <f t="shared" si="15"/>
        <v>0</v>
      </c>
      <c r="I94" s="23" t="e">
        <f>#REF!</f>
        <v>#REF!</v>
      </c>
      <c r="J94" s="14" t="e">
        <f>#REF!</f>
        <v>#REF!</v>
      </c>
      <c r="K94" s="17">
        <v>0</v>
      </c>
      <c r="L94" s="18">
        <v>0</v>
      </c>
      <c r="M94" s="19" t="e">
        <f t="shared" si="16"/>
        <v>#REF!</v>
      </c>
      <c r="O94" s="23" t="e">
        <f>#REF!</f>
        <v>#REF!</v>
      </c>
      <c r="P94" s="20">
        <f t="shared" si="17"/>
        <v>0</v>
      </c>
      <c r="Q94" s="20">
        <f t="shared" si="18"/>
        <v>0</v>
      </c>
      <c r="R94" s="21" t="s">
        <v>16</v>
      </c>
      <c r="S94" s="22" t="e">
        <f t="shared" si="19"/>
        <v>#REF!</v>
      </c>
    </row>
    <row r="95" spans="1:19" x14ac:dyDescent="0.3">
      <c r="A95" s="490">
        <v>43924</v>
      </c>
      <c r="B95" s="311">
        <f t="shared" ref="B95:B122" si="20">B$93</f>
        <v>315</v>
      </c>
      <c r="C95" s="14">
        <f t="shared" si="13"/>
        <v>41.42</v>
      </c>
      <c r="D95" s="13">
        <v>0</v>
      </c>
      <c r="E95" s="15">
        <v>0</v>
      </c>
      <c r="F95" s="16">
        <f t="shared" si="12"/>
        <v>13047.300000000001</v>
      </c>
      <c r="G95" s="17">
        <f t="shared" si="14"/>
        <v>0</v>
      </c>
      <c r="H95" s="14">
        <f t="shared" si="15"/>
        <v>0</v>
      </c>
      <c r="I95" s="23" t="e">
        <f>#REF!</f>
        <v>#REF!</v>
      </c>
      <c r="J95" s="14" t="e">
        <f>#REF!</f>
        <v>#REF!</v>
      </c>
      <c r="K95" s="17">
        <v>0</v>
      </c>
      <c r="L95" s="18">
        <v>0</v>
      </c>
      <c r="M95" s="19" t="e">
        <f t="shared" si="16"/>
        <v>#REF!</v>
      </c>
      <c r="O95" s="23" t="e">
        <f>#REF!</f>
        <v>#REF!</v>
      </c>
      <c r="P95" s="20">
        <f t="shared" si="17"/>
        <v>0</v>
      </c>
      <c r="Q95" s="20">
        <f t="shared" si="18"/>
        <v>0</v>
      </c>
      <c r="R95" s="21" t="s">
        <v>16</v>
      </c>
      <c r="S95" s="22" t="e">
        <f t="shared" si="19"/>
        <v>#REF!</v>
      </c>
    </row>
    <row r="96" spans="1:19" x14ac:dyDescent="0.3">
      <c r="A96" s="490">
        <v>43925</v>
      </c>
      <c r="B96" s="311">
        <f t="shared" si="20"/>
        <v>315</v>
      </c>
      <c r="C96" s="14">
        <f t="shared" si="13"/>
        <v>41.42</v>
      </c>
      <c r="D96" s="13">
        <v>0</v>
      </c>
      <c r="E96" s="15">
        <v>0</v>
      </c>
      <c r="F96" s="16">
        <f t="shared" si="12"/>
        <v>13047.300000000001</v>
      </c>
      <c r="G96" s="17">
        <f t="shared" si="14"/>
        <v>0</v>
      </c>
      <c r="H96" s="14">
        <f t="shared" si="15"/>
        <v>0</v>
      </c>
      <c r="I96" s="23" t="e">
        <f>#REF!</f>
        <v>#REF!</v>
      </c>
      <c r="J96" s="14" t="e">
        <f>#REF!</f>
        <v>#REF!</v>
      </c>
      <c r="K96" s="17">
        <v>0</v>
      </c>
      <c r="L96" s="18">
        <v>0</v>
      </c>
      <c r="M96" s="19" t="e">
        <f t="shared" si="16"/>
        <v>#REF!</v>
      </c>
      <c r="O96" s="23" t="e">
        <f>#REF!</f>
        <v>#REF!</v>
      </c>
      <c r="P96" s="20">
        <f t="shared" si="17"/>
        <v>0</v>
      </c>
      <c r="Q96" s="20">
        <f t="shared" si="18"/>
        <v>0</v>
      </c>
      <c r="R96" s="21" t="s">
        <v>16</v>
      </c>
      <c r="S96" s="22" t="e">
        <f t="shared" si="19"/>
        <v>#REF!</v>
      </c>
    </row>
    <row r="97" spans="1:19" x14ac:dyDescent="0.3">
      <c r="A97" s="490">
        <v>43926</v>
      </c>
      <c r="B97" s="311">
        <f t="shared" si="20"/>
        <v>315</v>
      </c>
      <c r="C97" s="14">
        <f t="shared" si="13"/>
        <v>41.42</v>
      </c>
      <c r="D97" s="13">
        <v>0</v>
      </c>
      <c r="E97" s="15">
        <v>0</v>
      </c>
      <c r="F97" s="16">
        <f t="shared" si="12"/>
        <v>13047.300000000001</v>
      </c>
      <c r="G97" s="17">
        <f t="shared" si="14"/>
        <v>0</v>
      </c>
      <c r="H97" s="14">
        <f t="shared" si="15"/>
        <v>0</v>
      </c>
      <c r="I97" s="23" t="e">
        <f>#REF!</f>
        <v>#REF!</v>
      </c>
      <c r="J97" s="14" t="e">
        <f>#REF!</f>
        <v>#REF!</v>
      </c>
      <c r="K97" s="17">
        <v>0</v>
      </c>
      <c r="L97" s="18">
        <v>0</v>
      </c>
      <c r="M97" s="19" t="e">
        <f t="shared" si="16"/>
        <v>#REF!</v>
      </c>
      <c r="O97" s="23" t="e">
        <f>#REF!</f>
        <v>#REF!</v>
      </c>
      <c r="P97" s="20">
        <f t="shared" si="17"/>
        <v>0</v>
      </c>
      <c r="Q97" s="20">
        <f t="shared" si="18"/>
        <v>0</v>
      </c>
      <c r="R97" s="21" t="s">
        <v>16</v>
      </c>
      <c r="S97" s="22" t="e">
        <f t="shared" si="19"/>
        <v>#REF!</v>
      </c>
    </row>
    <row r="98" spans="1:19" x14ac:dyDescent="0.3">
      <c r="A98" s="490">
        <v>43927</v>
      </c>
      <c r="B98" s="311">
        <f t="shared" si="20"/>
        <v>315</v>
      </c>
      <c r="C98" s="14">
        <f t="shared" si="13"/>
        <v>41.42</v>
      </c>
      <c r="D98" s="13">
        <v>0</v>
      </c>
      <c r="E98" s="15">
        <v>0</v>
      </c>
      <c r="F98" s="16">
        <f t="shared" si="12"/>
        <v>13047.300000000001</v>
      </c>
      <c r="G98" s="17">
        <f t="shared" si="14"/>
        <v>0</v>
      </c>
      <c r="H98" s="14">
        <f t="shared" si="15"/>
        <v>0</v>
      </c>
      <c r="I98" s="23" t="e">
        <f>#REF!</f>
        <v>#REF!</v>
      </c>
      <c r="J98" s="14" t="e">
        <f>#REF!</f>
        <v>#REF!</v>
      </c>
      <c r="K98" s="17">
        <v>0</v>
      </c>
      <c r="L98" s="18">
        <v>0</v>
      </c>
      <c r="M98" s="19" t="e">
        <f t="shared" si="16"/>
        <v>#REF!</v>
      </c>
      <c r="O98" s="23" t="e">
        <f>#REF!</f>
        <v>#REF!</v>
      </c>
      <c r="P98" s="20">
        <f t="shared" si="17"/>
        <v>0</v>
      </c>
      <c r="Q98" s="20">
        <f t="shared" si="18"/>
        <v>0</v>
      </c>
      <c r="R98" s="21" t="s">
        <v>16</v>
      </c>
      <c r="S98" s="22" t="e">
        <f t="shared" si="19"/>
        <v>#REF!</v>
      </c>
    </row>
    <row r="99" spans="1:19" x14ac:dyDescent="0.3">
      <c r="A99" s="490">
        <v>43928</v>
      </c>
      <c r="B99" s="311">
        <f t="shared" si="20"/>
        <v>315</v>
      </c>
      <c r="C99" s="14">
        <f t="shared" si="13"/>
        <v>41.42</v>
      </c>
      <c r="D99" s="13">
        <v>0</v>
      </c>
      <c r="E99" s="15">
        <v>0</v>
      </c>
      <c r="F99" s="16">
        <f t="shared" si="12"/>
        <v>13047.300000000001</v>
      </c>
      <c r="G99" s="17">
        <f t="shared" si="14"/>
        <v>0</v>
      </c>
      <c r="H99" s="14">
        <f t="shared" si="15"/>
        <v>0</v>
      </c>
      <c r="I99" s="23" t="e">
        <f>#REF!</f>
        <v>#REF!</v>
      </c>
      <c r="J99" s="14" t="e">
        <f>#REF!</f>
        <v>#REF!</v>
      </c>
      <c r="K99" s="17">
        <v>0</v>
      </c>
      <c r="L99" s="18">
        <v>0</v>
      </c>
      <c r="M99" s="19" t="e">
        <f t="shared" si="16"/>
        <v>#REF!</v>
      </c>
      <c r="O99" s="23" t="e">
        <f>#REF!</f>
        <v>#REF!</v>
      </c>
      <c r="P99" s="20">
        <f t="shared" si="17"/>
        <v>0</v>
      </c>
      <c r="Q99" s="20">
        <f t="shared" si="18"/>
        <v>0</v>
      </c>
      <c r="R99" s="21" t="s">
        <v>16</v>
      </c>
      <c r="S99" s="22" t="e">
        <f t="shared" si="19"/>
        <v>#REF!</v>
      </c>
    </row>
    <row r="100" spans="1:19" x14ac:dyDescent="0.3">
      <c r="A100" s="490">
        <v>43929</v>
      </c>
      <c r="B100" s="311">
        <f t="shared" si="20"/>
        <v>315</v>
      </c>
      <c r="C100" s="14">
        <f t="shared" si="13"/>
        <v>41.42</v>
      </c>
      <c r="D100" s="13">
        <v>0</v>
      </c>
      <c r="E100" s="15">
        <v>0</v>
      </c>
      <c r="F100" s="16">
        <f t="shared" si="12"/>
        <v>13047.300000000001</v>
      </c>
      <c r="G100" s="17">
        <f t="shared" si="14"/>
        <v>0</v>
      </c>
      <c r="H100" s="14">
        <f t="shared" si="15"/>
        <v>0</v>
      </c>
      <c r="I100" s="23" t="e">
        <f>#REF!</f>
        <v>#REF!</v>
      </c>
      <c r="J100" s="14" t="e">
        <f>#REF!</f>
        <v>#REF!</v>
      </c>
      <c r="K100" s="17">
        <v>0</v>
      </c>
      <c r="L100" s="18">
        <v>0</v>
      </c>
      <c r="M100" s="19" t="e">
        <f t="shared" si="16"/>
        <v>#REF!</v>
      </c>
      <c r="O100" s="23" t="e">
        <f>#REF!</f>
        <v>#REF!</v>
      </c>
      <c r="P100" s="20">
        <f t="shared" si="17"/>
        <v>0</v>
      </c>
      <c r="Q100" s="20">
        <f t="shared" si="18"/>
        <v>0</v>
      </c>
      <c r="R100" s="21" t="s">
        <v>16</v>
      </c>
      <c r="S100" s="22" t="e">
        <f t="shared" si="19"/>
        <v>#REF!</v>
      </c>
    </row>
    <row r="101" spans="1:19" x14ac:dyDescent="0.3">
      <c r="A101" s="490">
        <v>43930</v>
      </c>
      <c r="B101" s="311">
        <f t="shared" si="20"/>
        <v>315</v>
      </c>
      <c r="C101" s="14">
        <f t="shared" si="13"/>
        <v>41.42</v>
      </c>
      <c r="D101" s="13">
        <v>0</v>
      </c>
      <c r="E101" s="15">
        <v>0</v>
      </c>
      <c r="F101" s="16">
        <f t="shared" si="12"/>
        <v>13047.300000000001</v>
      </c>
      <c r="G101" s="17">
        <f t="shared" si="14"/>
        <v>0</v>
      </c>
      <c r="H101" s="14">
        <f t="shared" si="15"/>
        <v>0</v>
      </c>
      <c r="I101" s="23" t="e">
        <f>#REF!</f>
        <v>#REF!</v>
      </c>
      <c r="J101" s="14" t="e">
        <f>#REF!</f>
        <v>#REF!</v>
      </c>
      <c r="K101" s="17">
        <v>0</v>
      </c>
      <c r="L101" s="18">
        <v>0</v>
      </c>
      <c r="M101" s="19" t="e">
        <f t="shared" si="16"/>
        <v>#REF!</v>
      </c>
      <c r="O101" s="23" t="e">
        <f>#REF!</f>
        <v>#REF!</v>
      </c>
      <c r="P101" s="20">
        <f t="shared" si="17"/>
        <v>0</v>
      </c>
      <c r="Q101" s="20">
        <f t="shared" si="18"/>
        <v>0</v>
      </c>
      <c r="R101" s="21" t="s">
        <v>16</v>
      </c>
      <c r="S101" s="22" t="e">
        <f t="shared" si="19"/>
        <v>#REF!</v>
      </c>
    </row>
    <row r="102" spans="1:19" x14ac:dyDescent="0.3">
      <c r="A102" s="490">
        <v>43931</v>
      </c>
      <c r="B102" s="311">
        <f t="shared" si="20"/>
        <v>315</v>
      </c>
      <c r="C102" s="14">
        <f t="shared" si="13"/>
        <v>41.42</v>
      </c>
      <c r="D102" s="13">
        <v>0</v>
      </c>
      <c r="E102" s="15">
        <v>0</v>
      </c>
      <c r="F102" s="16">
        <f t="shared" si="12"/>
        <v>13047.300000000001</v>
      </c>
      <c r="G102" s="17">
        <f t="shared" si="14"/>
        <v>0</v>
      </c>
      <c r="H102" s="14">
        <f t="shared" si="15"/>
        <v>0</v>
      </c>
      <c r="I102" s="23" t="e">
        <f>#REF!</f>
        <v>#REF!</v>
      </c>
      <c r="J102" s="14" t="e">
        <f>#REF!</f>
        <v>#REF!</v>
      </c>
      <c r="K102" s="17">
        <v>0</v>
      </c>
      <c r="L102" s="18">
        <v>0</v>
      </c>
      <c r="M102" s="19" t="e">
        <f t="shared" si="16"/>
        <v>#REF!</v>
      </c>
      <c r="O102" s="23" t="e">
        <f>#REF!</f>
        <v>#REF!</v>
      </c>
      <c r="P102" s="20">
        <f t="shared" si="17"/>
        <v>0</v>
      </c>
      <c r="Q102" s="20">
        <f t="shared" si="18"/>
        <v>0</v>
      </c>
      <c r="R102" s="21" t="s">
        <v>16</v>
      </c>
      <c r="S102" s="22" t="e">
        <f t="shared" si="19"/>
        <v>#REF!</v>
      </c>
    </row>
    <row r="103" spans="1:19" x14ac:dyDescent="0.3">
      <c r="A103" s="490">
        <v>43932</v>
      </c>
      <c r="B103" s="311">
        <f t="shared" si="20"/>
        <v>315</v>
      </c>
      <c r="C103" s="14">
        <f t="shared" si="13"/>
        <v>41.42</v>
      </c>
      <c r="D103" s="13">
        <v>0</v>
      </c>
      <c r="E103" s="15">
        <v>0</v>
      </c>
      <c r="F103" s="16">
        <f t="shared" si="12"/>
        <v>13047.300000000001</v>
      </c>
      <c r="G103" s="17">
        <f t="shared" si="14"/>
        <v>0</v>
      </c>
      <c r="H103" s="14">
        <f t="shared" si="15"/>
        <v>0</v>
      </c>
      <c r="I103" s="23" t="e">
        <f>#REF!</f>
        <v>#REF!</v>
      </c>
      <c r="J103" s="14" t="e">
        <f>#REF!</f>
        <v>#REF!</v>
      </c>
      <c r="K103" s="17">
        <v>0</v>
      </c>
      <c r="L103" s="18">
        <v>0</v>
      </c>
      <c r="M103" s="19" t="e">
        <f t="shared" si="16"/>
        <v>#REF!</v>
      </c>
      <c r="O103" s="23" t="e">
        <f>#REF!</f>
        <v>#REF!</v>
      </c>
      <c r="P103" s="20">
        <f t="shared" si="17"/>
        <v>0</v>
      </c>
      <c r="Q103" s="20">
        <f t="shared" si="18"/>
        <v>0</v>
      </c>
      <c r="R103" s="21" t="s">
        <v>16</v>
      </c>
      <c r="S103" s="22" t="e">
        <f t="shared" si="19"/>
        <v>#REF!</v>
      </c>
    </row>
    <row r="104" spans="1:19" x14ac:dyDescent="0.3">
      <c r="A104" s="490">
        <v>43933</v>
      </c>
      <c r="B104" s="311">
        <f t="shared" si="20"/>
        <v>315</v>
      </c>
      <c r="C104" s="14">
        <f t="shared" si="13"/>
        <v>41.42</v>
      </c>
      <c r="D104" s="13">
        <v>0</v>
      </c>
      <c r="E104" s="15">
        <v>0</v>
      </c>
      <c r="F104" s="16">
        <f t="shared" si="12"/>
        <v>13047.300000000001</v>
      </c>
      <c r="G104" s="17">
        <f t="shared" si="14"/>
        <v>0</v>
      </c>
      <c r="H104" s="14">
        <f t="shared" si="15"/>
        <v>0</v>
      </c>
      <c r="I104" s="23" t="e">
        <f>#REF!</f>
        <v>#REF!</v>
      </c>
      <c r="J104" s="14" t="e">
        <f>#REF!</f>
        <v>#REF!</v>
      </c>
      <c r="K104" s="17">
        <v>0</v>
      </c>
      <c r="L104" s="18">
        <v>0</v>
      </c>
      <c r="M104" s="19" t="e">
        <f t="shared" si="16"/>
        <v>#REF!</v>
      </c>
      <c r="O104" s="23" t="e">
        <f>#REF!</f>
        <v>#REF!</v>
      </c>
      <c r="P104" s="20">
        <f t="shared" si="17"/>
        <v>0</v>
      </c>
      <c r="Q104" s="20">
        <f t="shared" si="18"/>
        <v>0</v>
      </c>
      <c r="R104" s="21" t="s">
        <v>16</v>
      </c>
      <c r="S104" s="22" t="e">
        <f t="shared" si="19"/>
        <v>#REF!</v>
      </c>
    </row>
    <row r="105" spans="1:19" x14ac:dyDescent="0.3">
      <c r="A105" s="490">
        <v>43934</v>
      </c>
      <c r="B105" s="311">
        <f t="shared" si="20"/>
        <v>315</v>
      </c>
      <c r="C105" s="14">
        <f t="shared" si="13"/>
        <v>41.42</v>
      </c>
      <c r="D105" s="13">
        <v>0</v>
      </c>
      <c r="E105" s="15">
        <v>0</v>
      </c>
      <c r="F105" s="16">
        <f t="shared" si="12"/>
        <v>13047.300000000001</v>
      </c>
      <c r="G105" s="17">
        <f t="shared" si="14"/>
        <v>0</v>
      </c>
      <c r="H105" s="14">
        <f t="shared" si="15"/>
        <v>0</v>
      </c>
      <c r="I105" s="23" t="e">
        <f>#REF!</f>
        <v>#REF!</v>
      </c>
      <c r="J105" s="14" t="e">
        <f>#REF!</f>
        <v>#REF!</v>
      </c>
      <c r="K105" s="17">
        <v>0</v>
      </c>
      <c r="L105" s="18">
        <v>0</v>
      </c>
      <c r="M105" s="19" t="e">
        <f t="shared" si="16"/>
        <v>#REF!</v>
      </c>
      <c r="O105" s="23" t="e">
        <f>#REF!</f>
        <v>#REF!</v>
      </c>
      <c r="P105" s="20">
        <f t="shared" si="17"/>
        <v>0</v>
      </c>
      <c r="Q105" s="20">
        <f t="shared" si="18"/>
        <v>0</v>
      </c>
      <c r="R105" s="21" t="s">
        <v>16</v>
      </c>
      <c r="S105" s="22" t="e">
        <f t="shared" si="19"/>
        <v>#REF!</v>
      </c>
    </row>
    <row r="106" spans="1:19" x14ac:dyDescent="0.3">
      <c r="A106" s="490">
        <v>43935</v>
      </c>
      <c r="B106" s="311">
        <f t="shared" si="20"/>
        <v>315</v>
      </c>
      <c r="C106" s="14">
        <f t="shared" si="13"/>
        <v>41.42</v>
      </c>
      <c r="D106" s="13">
        <v>0</v>
      </c>
      <c r="E106" s="15">
        <v>0</v>
      </c>
      <c r="F106" s="16">
        <f t="shared" si="12"/>
        <v>13047.300000000001</v>
      </c>
      <c r="G106" s="17">
        <f t="shared" si="14"/>
        <v>0</v>
      </c>
      <c r="H106" s="14">
        <f t="shared" si="15"/>
        <v>0</v>
      </c>
      <c r="I106" s="23" t="e">
        <f>#REF!</f>
        <v>#REF!</v>
      </c>
      <c r="J106" s="14" t="e">
        <f>#REF!</f>
        <v>#REF!</v>
      </c>
      <c r="K106" s="17">
        <v>0</v>
      </c>
      <c r="L106" s="18">
        <v>0</v>
      </c>
      <c r="M106" s="19" t="e">
        <f t="shared" si="16"/>
        <v>#REF!</v>
      </c>
      <c r="O106" s="23" t="e">
        <f>#REF!</f>
        <v>#REF!</v>
      </c>
      <c r="P106" s="20">
        <f t="shared" si="17"/>
        <v>0</v>
      </c>
      <c r="Q106" s="20">
        <f t="shared" si="18"/>
        <v>0</v>
      </c>
      <c r="R106" s="21" t="s">
        <v>16</v>
      </c>
      <c r="S106" s="22" t="e">
        <f t="shared" si="19"/>
        <v>#REF!</v>
      </c>
    </row>
    <row r="107" spans="1:19" x14ac:dyDescent="0.3">
      <c r="A107" s="490">
        <v>43936</v>
      </c>
      <c r="B107" s="311">
        <f t="shared" si="20"/>
        <v>315</v>
      </c>
      <c r="C107" s="14">
        <f t="shared" si="13"/>
        <v>41.42</v>
      </c>
      <c r="D107" s="13">
        <v>0</v>
      </c>
      <c r="E107" s="15">
        <v>0</v>
      </c>
      <c r="F107" s="16">
        <f t="shared" si="12"/>
        <v>13047.300000000001</v>
      </c>
      <c r="G107" s="17">
        <f t="shared" si="14"/>
        <v>0</v>
      </c>
      <c r="H107" s="14">
        <f t="shared" si="15"/>
        <v>0</v>
      </c>
      <c r="I107" s="23" t="e">
        <f>#REF!</f>
        <v>#REF!</v>
      </c>
      <c r="J107" s="14" t="e">
        <f>#REF!</f>
        <v>#REF!</v>
      </c>
      <c r="K107" s="17">
        <v>0</v>
      </c>
      <c r="L107" s="18">
        <v>0</v>
      </c>
      <c r="M107" s="19" t="e">
        <f t="shared" si="16"/>
        <v>#REF!</v>
      </c>
      <c r="O107" s="23" t="e">
        <f>#REF!</f>
        <v>#REF!</v>
      </c>
      <c r="P107" s="20">
        <f t="shared" si="17"/>
        <v>0</v>
      </c>
      <c r="Q107" s="20">
        <f t="shared" si="18"/>
        <v>0</v>
      </c>
      <c r="R107" s="21" t="s">
        <v>16</v>
      </c>
      <c r="S107" s="22" t="e">
        <f t="shared" si="19"/>
        <v>#REF!</v>
      </c>
    </row>
    <row r="108" spans="1:19" x14ac:dyDescent="0.3">
      <c r="A108" s="490">
        <v>43937</v>
      </c>
      <c r="B108" s="311">
        <f t="shared" si="20"/>
        <v>315</v>
      </c>
      <c r="C108" s="14">
        <f t="shared" si="13"/>
        <v>41.42</v>
      </c>
      <c r="D108" s="13">
        <v>0</v>
      </c>
      <c r="E108" s="15">
        <v>0</v>
      </c>
      <c r="F108" s="16">
        <f t="shared" si="12"/>
        <v>13047.300000000001</v>
      </c>
      <c r="G108" s="17">
        <f t="shared" si="14"/>
        <v>0</v>
      </c>
      <c r="H108" s="14">
        <f t="shared" si="15"/>
        <v>0</v>
      </c>
      <c r="I108" s="23" t="e">
        <f>#REF!</f>
        <v>#REF!</v>
      </c>
      <c r="J108" s="14" t="e">
        <f>#REF!</f>
        <v>#REF!</v>
      </c>
      <c r="K108" s="17">
        <v>0</v>
      </c>
      <c r="L108" s="18">
        <v>0</v>
      </c>
      <c r="M108" s="19" t="e">
        <f t="shared" si="16"/>
        <v>#REF!</v>
      </c>
      <c r="O108" s="23" t="e">
        <f>#REF!</f>
        <v>#REF!</v>
      </c>
      <c r="P108" s="20">
        <f t="shared" si="17"/>
        <v>0</v>
      </c>
      <c r="Q108" s="20">
        <f t="shared" si="18"/>
        <v>0</v>
      </c>
      <c r="R108" s="21" t="s">
        <v>16</v>
      </c>
      <c r="S108" s="22" t="e">
        <f t="shared" si="19"/>
        <v>#REF!</v>
      </c>
    </row>
    <row r="109" spans="1:19" x14ac:dyDescent="0.3">
      <c r="A109" s="490">
        <v>43938</v>
      </c>
      <c r="B109" s="311">
        <f t="shared" si="20"/>
        <v>315</v>
      </c>
      <c r="C109" s="14">
        <f t="shared" si="13"/>
        <v>41.42</v>
      </c>
      <c r="D109" s="13">
        <v>0</v>
      </c>
      <c r="E109" s="15">
        <v>0</v>
      </c>
      <c r="F109" s="16">
        <f t="shared" si="12"/>
        <v>13047.300000000001</v>
      </c>
      <c r="G109" s="17">
        <f t="shared" si="14"/>
        <v>0</v>
      </c>
      <c r="H109" s="14">
        <f t="shared" si="15"/>
        <v>0</v>
      </c>
      <c r="I109" s="23" t="e">
        <f>#REF!</f>
        <v>#REF!</v>
      </c>
      <c r="J109" s="14" t="e">
        <f>#REF!</f>
        <v>#REF!</v>
      </c>
      <c r="K109" s="17">
        <v>0</v>
      </c>
      <c r="L109" s="18">
        <v>0</v>
      </c>
      <c r="M109" s="19" t="e">
        <f t="shared" si="16"/>
        <v>#REF!</v>
      </c>
      <c r="O109" s="23" t="e">
        <f>#REF!</f>
        <v>#REF!</v>
      </c>
      <c r="P109" s="20">
        <f t="shared" si="17"/>
        <v>0</v>
      </c>
      <c r="Q109" s="20">
        <f t="shared" si="18"/>
        <v>0</v>
      </c>
      <c r="R109" s="21" t="s">
        <v>16</v>
      </c>
      <c r="S109" s="22" t="e">
        <f t="shared" si="19"/>
        <v>#REF!</v>
      </c>
    </row>
    <row r="110" spans="1:19" x14ac:dyDescent="0.3">
      <c r="A110" s="490">
        <v>43939</v>
      </c>
      <c r="B110" s="311">
        <f t="shared" si="20"/>
        <v>315</v>
      </c>
      <c r="C110" s="14">
        <f t="shared" si="13"/>
        <v>41.42</v>
      </c>
      <c r="D110" s="13">
        <v>0</v>
      </c>
      <c r="E110" s="15">
        <v>0</v>
      </c>
      <c r="F110" s="16">
        <f t="shared" si="12"/>
        <v>13047.300000000001</v>
      </c>
      <c r="G110" s="17">
        <f t="shared" si="14"/>
        <v>0</v>
      </c>
      <c r="H110" s="14">
        <f t="shared" si="15"/>
        <v>0</v>
      </c>
      <c r="I110" s="23" t="e">
        <f>#REF!</f>
        <v>#REF!</v>
      </c>
      <c r="J110" s="14" t="e">
        <f>#REF!</f>
        <v>#REF!</v>
      </c>
      <c r="K110" s="17">
        <v>0</v>
      </c>
      <c r="L110" s="18">
        <v>0</v>
      </c>
      <c r="M110" s="19" t="e">
        <f t="shared" si="16"/>
        <v>#REF!</v>
      </c>
      <c r="O110" s="23" t="e">
        <f>#REF!</f>
        <v>#REF!</v>
      </c>
      <c r="P110" s="20">
        <f t="shared" si="17"/>
        <v>0</v>
      </c>
      <c r="Q110" s="20">
        <f t="shared" si="18"/>
        <v>0</v>
      </c>
      <c r="R110" s="21" t="s">
        <v>16</v>
      </c>
      <c r="S110" s="22" t="e">
        <f t="shared" si="19"/>
        <v>#REF!</v>
      </c>
    </row>
    <row r="111" spans="1:19" x14ac:dyDescent="0.3">
      <c r="A111" s="490">
        <v>43940</v>
      </c>
      <c r="B111" s="311">
        <f t="shared" si="20"/>
        <v>315</v>
      </c>
      <c r="C111" s="14">
        <f t="shared" si="13"/>
        <v>41.42</v>
      </c>
      <c r="D111" s="13">
        <v>0</v>
      </c>
      <c r="E111" s="15">
        <v>0</v>
      </c>
      <c r="F111" s="16">
        <f t="shared" si="12"/>
        <v>13047.300000000001</v>
      </c>
      <c r="G111" s="17">
        <f t="shared" si="14"/>
        <v>0</v>
      </c>
      <c r="H111" s="14">
        <f t="shared" si="15"/>
        <v>0</v>
      </c>
      <c r="I111" s="23" t="e">
        <f>#REF!</f>
        <v>#REF!</v>
      </c>
      <c r="J111" s="14" t="e">
        <f>#REF!</f>
        <v>#REF!</v>
      </c>
      <c r="K111" s="17">
        <v>0</v>
      </c>
      <c r="L111" s="18">
        <v>0</v>
      </c>
      <c r="M111" s="19" t="e">
        <f t="shared" si="16"/>
        <v>#REF!</v>
      </c>
      <c r="O111" s="23" t="e">
        <f>#REF!</f>
        <v>#REF!</v>
      </c>
      <c r="P111" s="20">
        <f t="shared" si="17"/>
        <v>0</v>
      </c>
      <c r="Q111" s="20">
        <f t="shared" si="18"/>
        <v>0</v>
      </c>
      <c r="R111" s="21" t="s">
        <v>16</v>
      </c>
      <c r="S111" s="22" t="e">
        <f t="shared" si="19"/>
        <v>#REF!</v>
      </c>
    </row>
    <row r="112" spans="1:19" x14ac:dyDescent="0.3">
      <c r="A112" s="490">
        <v>43941</v>
      </c>
      <c r="B112" s="311">
        <f t="shared" si="20"/>
        <v>315</v>
      </c>
      <c r="C112" s="14">
        <f t="shared" si="13"/>
        <v>41.42</v>
      </c>
      <c r="D112" s="13">
        <v>0</v>
      </c>
      <c r="E112" s="15">
        <v>0</v>
      </c>
      <c r="F112" s="16">
        <f t="shared" si="12"/>
        <v>13047.300000000001</v>
      </c>
      <c r="G112" s="17">
        <f t="shared" si="14"/>
        <v>0</v>
      </c>
      <c r="H112" s="14">
        <f t="shared" si="15"/>
        <v>0</v>
      </c>
      <c r="I112" s="23" t="e">
        <f>#REF!</f>
        <v>#REF!</v>
      </c>
      <c r="J112" s="14" t="e">
        <f>#REF!</f>
        <v>#REF!</v>
      </c>
      <c r="K112" s="17">
        <v>0</v>
      </c>
      <c r="L112" s="18">
        <v>0</v>
      </c>
      <c r="M112" s="19" t="e">
        <f t="shared" si="16"/>
        <v>#REF!</v>
      </c>
      <c r="O112" s="23" t="e">
        <f>#REF!</f>
        <v>#REF!</v>
      </c>
      <c r="P112" s="20">
        <f t="shared" si="17"/>
        <v>0</v>
      </c>
      <c r="Q112" s="20">
        <f t="shared" si="18"/>
        <v>0</v>
      </c>
      <c r="R112" s="21" t="s">
        <v>16</v>
      </c>
      <c r="S112" s="22" t="e">
        <f t="shared" si="19"/>
        <v>#REF!</v>
      </c>
    </row>
    <row r="113" spans="1:19" x14ac:dyDescent="0.3">
      <c r="A113" s="490">
        <v>43942</v>
      </c>
      <c r="B113" s="311">
        <f t="shared" si="20"/>
        <v>315</v>
      </c>
      <c r="C113" s="14">
        <f t="shared" si="13"/>
        <v>41.42</v>
      </c>
      <c r="D113" s="13">
        <v>0</v>
      </c>
      <c r="E113" s="15">
        <v>0</v>
      </c>
      <c r="F113" s="16">
        <f t="shared" si="12"/>
        <v>13047.300000000001</v>
      </c>
      <c r="G113" s="17">
        <f t="shared" si="14"/>
        <v>0</v>
      </c>
      <c r="H113" s="14">
        <f t="shared" si="15"/>
        <v>0</v>
      </c>
      <c r="I113" s="23" t="e">
        <f>#REF!</f>
        <v>#REF!</v>
      </c>
      <c r="J113" s="14" t="e">
        <f>#REF!</f>
        <v>#REF!</v>
      </c>
      <c r="K113" s="17">
        <v>0</v>
      </c>
      <c r="L113" s="18">
        <v>0</v>
      </c>
      <c r="M113" s="19" t="e">
        <f t="shared" si="16"/>
        <v>#REF!</v>
      </c>
      <c r="O113" s="23" t="e">
        <f>#REF!</f>
        <v>#REF!</v>
      </c>
      <c r="P113" s="20">
        <f t="shared" si="17"/>
        <v>0</v>
      </c>
      <c r="Q113" s="20">
        <f t="shared" si="18"/>
        <v>0</v>
      </c>
      <c r="R113" s="21" t="s">
        <v>16</v>
      </c>
      <c r="S113" s="22" t="e">
        <f t="shared" si="19"/>
        <v>#REF!</v>
      </c>
    </row>
    <row r="114" spans="1:19" x14ac:dyDescent="0.3">
      <c r="A114" s="490">
        <v>43943</v>
      </c>
      <c r="B114" s="311">
        <f t="shared" si="20"/>
        <v>315</v>
      </c>
      <c r="C114" s="14">
        <f t="shared" si="13"/>
        <v>41.42</v>
      </c>
      <c r="D114" s="13">
        <v>0</v>
      </c>
      <c r="E114" s="15">
        <v>0</v>
      </c>
      <c r="F114" s="16">
        <f t="shared" si="12"/>
        <v>13047.300000000001</v>
      </c>
      <c r="G114" s="17">
        <f t="shared" si="14"/>
        <v>0</v>
      </c>
      <c r="H114" s="14">
        <f t="shared" si="15"/>
        <v>0</v>
      </c>
      <c r="I114" s="23" t="e">
        <f>#REF!</f>
        <v>#REF!</v>
      </c>
      <c r="J114" s="14" t="e">
        <f>#REF!</f>
        <v>#REF!</v>
      </c>
      <c r="K114" s="17">
        <v>0</v>
      </c>
      <c r="L114" s="18">
        <v>0</v>
      </c>
      <c r="M114" s="19" t="e">
        <f t="shared" si="16"/>
        <v>#REF!</v>
      </c>
      <c r="O114" s="23" t="e">
        <f>#REF!</f>
        <v>#REF!</v>
      </c>
      <c r="P114" s="20">
        <f t="shared" si="17"/>
        <v>0</v>
      </c>
      <c r="Q114" s="20">
        <f t="shared" si="18"/>
        <v>0</v>
      </c>
      <c r="R114" s="21" t="s">
        <v>16</v>
      </c>
      <c r="S114" s="22" t="e">
        <f t="shared" si="19"/>
        <v>#REF!</v>
      </c>
    </row>
    <row r="115" spans="1:19" x14ac:dyDescent="0.3">
      <c r="A115" s="490">
        <v>43944</v>
      </c>
      <c r="B115" s="311">
        <f t="shared" si="20"/>
        <v>315</v>
      </c>
      <c r="C115" s="14">
        <f t="shared" si="13"/>
        <v>41.42</v>
      </c>
      <c r="D115" s="13">
        <v>0</v>
      </c>
      <c r="E115" s="15">
        <v>0</v>
      </c>
      <c r="F115" s="16">
        <f t="shared" si="12"/>
        <v>13047.300000000001</v>
      </c>
      <c r="G115" s="17">
        <f t="shared" si="14"/>
        <v>0</v>
      </c>
      <c r="H115" s="14">
        <f t="shared" si="15"/>
        <v>0</v>
      </c>
      <c r="I115" s="23" t="e">
        <f>#REF!</f>
        <v>#REF!</v>
      </c>
      <c r="J115" s="14" t="e">
        <f>#REF!</f>
        <v>#REF!</v>
      </c>
      <c r="K115" s="17">
        <v>0</v>
      </c>
      <c r="L115" s="18">
        <v>0</v>
      </c>
      <c r="M115" s="19" t="e">
        <f t="shared" si="16"/>
        <v>#REF!</v>
      </c>
      <c r="O115" s="23" t="e">
        <f>#REF!</f>
        <v>#REF!</v>
      </c>
      <c r="P115" s="20">
        <f t="shared" si="17"/>
        <v>0</v>
      </c>
      <c r="Q115" s="20">
        <f t="shared" si="18"/>
        <v>0</v>
      </c>
      <c r="R115" s="21" t="s">
        <v>16</v>
      </c>
      <c r="S115" s="22" t="e">
        <f t="shared" si="19"/>
        <v>#REF!</v>
      </c>
    </row>
    <row r="116" spans="1:19" x14ac:dyDescent="0.3">
      <c r="A116" s="490">
        <v>43945</v>
      </c>
      <c r="B116" s="311">
        <f t="shared" si="20"/>
        <v>315</v>
      </c>
      <c r="C116" s="14">
        <f t="shared" si="13"/>
        <v>41.42</v>
      </c>
      <c r="D116" s="13">
        <v>0</v>
      </c>
      <c r="E116" s="15">
        <v>0</v>
      </c>
      <c r="F116" s="16">
        <f t="shared" si="12"/>
        <v>13047.300000000001</v>
      </c>
      <c r="G116" s="17">
        <f t="shared" si="14"/>
        <v>0</v>
      </c>
      <c r="H116" s="14">
        <f t="shared" si="15"/>
        <v>0</v>
      </c>
      <c r="I116" s="23" t="e">
        <f>#REF!</f>
        <v>#REF!</v>
      </c>
      <c r="J116" s="14" t="e">
        <f>#REF!</f>
        <v>#REF!</v>
      </c>
      <c r="K116" s="17">
        <v>0</v>
      </c>
      <c r="L116" s="18">
        <v>0</v>
      </c>
      <c r="M116" s="19" t="e">
        <f t="shared" si="16"/>
        <v>#REF!</v>
      </c>
      <c r="O116" s="23" t="e">
        <f>#REF!</f>
        <v>#REF!</v>
      </c>
      <c r="P116" s="20">
        <f t="shared" si="17"/>
        <v>0</v>
      </c>
      <c r="Q116" s="20">
        <f t="shared" si="18"/>
        <v>0</v>
      </c>
      <c r="R116" s="21" t="s">
        <v>16</v>
      </c>
      <c r="S116" s="22" t="e">
        <f t="shared" si="19"/>
        <v>#REF!</v>
      </c>
    </row>
    <row r="117" spans="1:19" x14ac:dyDescent="0.3">
      <c r="A117" s="490">
        <v>43946</v>
      </c>
      <c r="B117" s="311">
        <f t="shared" si="20"/>
        <v>315</v>
      </c>
      <c r="C117" s="14">
        <f t="shared" si="13"/>
        <v>41.42</v>
      </c>
      <c r="D117" s="13">
        <v>0</v>
      </c>
      <c r="E117" s="15">
        <v>0</v>
      </c>
      <c r="F117" s="16">
        <f t="shared" si="12"/>
        <v>13047.300000000001</v>
      </c>
      <c r="G117" s="17">
        <f t="shared" si="14"/>
        <v>0</v>
      </c>
      <c r="H117" s="14">
        <f t="shared" si="15"/>
        <v>0</v>
      </c>
      <c r="I117" s="23" t="e">
        <f>#REF!</f>
        <v>#REF!</v>
      </c>
      <c r="J117" s="14" t="e">
        <f>#REF!</f>
        <v>#REF!</v>
      </c>
      <c r="K117" s="17">
        <v>0</v>
      </c>
      <c r="L117" s="18">
        <v>0</v>
      </c>
      <c r="M117" s="19" t="e">
        <f t="shared" si="16"/>
        <v>#REF!</v>
      </c>
      <c r="O117" s="23" t="e">
        <f>#REF!</f>
        <v>#REF!</v>
      </c>
      <c r="P117" s="20">
        <f t="shared" si="17"/>
        <v>0</v>
      </c>
      <c r="Q117" s="20">
        <f t="shared" si="18"/>
        <v>0</v>
      </c>
      <c r="R117" s="21" t="s">
        <v>16</v>
      </c>
      <c r="S117" s="22" t="e">
        <f t="shared" si="19"/>
        <v>#REF!</v>
      </c>
    </row>
    <row r="118" spans="1:19" x14ac:dyDescent="0.3">
      <c r="A118" s="490">
        <v>43947</v>
      </c>
      <c r="B118" s="311">
        <f t="shared" si="20"/>
        <v>315</v>
      </c>
      <c r="C118" s="14">
        <f t="shared" si="13"/>
        <v>41.42</v>
      </c>
      <c r="D118" s="13">
        <v>0</v>
      </c>
      <c r="E118" s="15">
        <v>0</v>
      </c>
      <c r="F118" s="16">
        <f t="shared" si="12"/>
        <v>13047.300000000001</v>
      </c>
      <c r="G118" s="17">
        <f t="shared" si="14"/>
        <v>0</v>
      </c>
      <c r="H118" s="14">
        <f t="shared" si="15"/>
        <v>0</v>
      </c>
      <c r="I118" s="23" t="e">
        <f>#REF!</f>
        <v>#REF!</v>
      </c>
      <c r="J118" s="14" t="e">
        <f>#REF!</f>
        <v>#REF!</v>
      </c>
      <c r="K118" s="17">
        <v>0</v>
      </c>
      <c r="L118" s="18">
        <v>0</v>
      </c>
      <c r="M118" s="19" t="e">
        <f t="shared" si="16"/>
        <v>#REF!</v>
      </c>
      <c r="O118" s="23" t="e">
        <f>#REF!</f>
        <v>#REF!</v>
      </c>
      <c r="P118" s="20">
        <f t="shared" si="17"/>
        <v>0</v>
      </c>
      <c r="Q118" s="20">
        <f t="shared" si="18"/>
        <v>0</v>
      </c>
      <c r="R118" s="21" t="s">
        <v>16</v>
      </c>
      <c r="S118" s="22" t="e">
        <f t="shared" si="19"/>
        <v>#REF!</v>
      </c>
    </row>
    <row r="119" spans="1:19" x14ac:dyDescent="0.3">
      <c r="A119" s="490">
        <v>43948</v>
      </c>
      <c r="B119" s="311">
        <f t="shared" si="20"/>
        <v>315</v>
      </c>
      <c r="C119" s="14">
        <f t="shared" si="13"/>
        <v>41.42</v>
      </c>
      <c r="D119" s="13">
        <v>0</v>
      </c>
      <c r="E119" s="15">
        <v>0</v>
      </c>
      <c r="F119" s="16">
        <f t="shared" si="12"/>
        <v>13047.300000000001</v>
      </c>
      <c r="G119" s="17">
        <f t="shared" si="14"/>
        <v>0</v>
      </c>
      <c r="H119" s="14">
        <f t="shared" si="15"/>
        <v>0</v>
      </c>
      <c r="I119" s="23" t="e">
        <f>#REF!</f>
        <v>#REF!</v>
      </c>
      <c r="J119" s="14" t="e">
        <f>#REF!</f>
        <v>#REF!</v>
      </c>
      <c r="K119" s="17">
        <v>0</v>
      </c>
      <c r="L119" s="18">
        <v>0</v>
      </c>
      <c r="M119" s="19" t="e">
        <f t="shared" si="16"/>
        <v>#REF!</v>
      </c>
      <c r="O119" s="23" t="e">
        <f>#REF!</f>
        <v>#REF!</v>
      </c>
      <c r="P119" s="20">
        <f t="shared" si="17"/>
        <v>0</v>
      </c>
      <c r="Q119" s="20">
        <f t="shared" si="18"/>
        <v>0</v>
      </c>
      <c r="R119" s="21" t="s">
        <v>16</v>
      </c>
      <c r="S119" s="22" t="e">
        <f t="shared" si="19"/>
        <v>#REF!</v>
      </c>
    </row>
    <row r="120" spans="1:19" x14ac:dyDescent="0.3">
      <c r="A120" s="490">
        <v>43949</v>
      </c>
      <c r="B120" s="311">
        <f t="shared" si="20"/>
        <v>315</v>
      </c>
      <c r="C120" s="14">
        <f t="shared" si="13"/>
        <v>41.42</v>
      </c>
      <c r="D120" s="13">
        <v>0</v>
      </c>
      <c r="E120" s="15">
        <v>0</v>
      </c>
      <c r="F120" s="16">
        <f t="shared" si="12"/>
        <v>13047.300000000001</v>
      </c>
      <c r="G120" s="17">
        <f t="shared" si="14"/>
        <v>0</v>
      </c>
      <c r="H120" s="14">
        <f t="shared" si="15"/>
        <v>0</v>
      </c>
      <c r="I120" s="23" t="e">
        <f>#REF!</f>
        <v>#REF!</v>
      </c>
      <c r="J120" s="14" t="e">
        <f>#REF!</f>
        <v>#REF!</v>
      </c>
      <c r="K120" s="17">
        <v>0</v>
      </c>
      <c r="L120" s="18">
        <v>0</v>
      </c>
      <c r="M120" s="19" t="e">
        <f t="shared" si="16"/>
        <v>#REF!</v>
      </c>
      <c r="O120" s="23" t="e">
        <f>#REF!</f>
        <v>#REF!</v>
      </c>
      <c r="P120" s="20">
        <f t="shared" si="17"/>
        <v>0</v>
      </c>
      <c r="Q120" s="20">
        <f t="shared" si="18"/>
        <v>0</v>
      </c>
      <c r="R120" s="21" t="s">
        <v>16</v>
      </c>
      <c r="S120" s="22" t="e">
        <f t="shared" si="19"/>
        <v>#REF!</v>
      </c>
    </row>
    <row r="121" spans="1:19" x14ac:dyDescent="0.3">
      <c r="A121" s="490">
        <v>43950</v>
      </c>
      <c r="B121" s="311">
        <f t="shared" si="20"/>
        <v>315</v>
      </c>
      <c r="C121" s="14">
        <f t="shared" si="13"/>
        <v>41.42</v>
      </c>
      <c r="D121" s="13">
        <v>0</v>
      </c>
      <c r="E121" s="15">
        <v>0</v>
      </c>
      <c r="F121" s="16">
        <f t="shared" si="12"/>
        <v>13047.300000000001</v>
      </c>
      <c r="G121" s="17">
        <f t="shared" si="14"/>
        <v>0</v>
      </c>
      <c r="H121" s="14">
        <f t="shared" si="15"/>
        <v>0</v>
      </c>
      <c r="I121" s="23" t="e">
        <f>#REF!</f>
        <v>#REF!</v>
      </c>
      <c r="J121" s="14" t="e">
        <f>#REF!</f>
        <v>#REF!</v>
      </c>
      <c r="K121" s="17">
        <v>0</v>
      </c>
      <c r="L121" s="18">
        <v>0</v>
      </c>
      <c r="M121" s="19" t="e">
        <f t="shared" si="16"/>
        <v>#REF!</v>
      </c>
      <c r="O121" s="23" t="e">
        <f>#REF!</f>
        <v>#REF!</v>
      </c>
      <c r="P121" s="20">
        <f t="shared" si="17"/>
        <v>0</v>
      </c>
      <c r="Q121" s="20">
        <f t="shared" si="18"/>
        <v>0</v>
      </c>
      <c r="R121" s="21" t="s">
        <v>16</v>
      </c>
      <c r="S121" s="22" t="e">
        <f t="shared" si="19"/>
        <v>#REF!</v>
      </c>
    </row>
    <row r="122" spans="1:19" ht="15" thickBot="1" x14ac:dyDescent="0.35">
      <c r="A122" s="491">
        <v>43951</v>
      </c>
      <c r="B122" s="312">
        <f t="shared" si="20"/>
        <v>315</v>
      </c>
      <c r="C122" s="313">
        <f t="shared" si="13"/>
        <v>41.42</v>
      </c>
      <c r="D122" s="314">
        <v>0</v>
      </c>
      <c r="E122" s="315">
        <v>0</v>
      </c>
      <c r="F122" s="316">
        <f t="shared" si="12"/>
        <v>13047.300000000001</v>
      </c>
      <c r="G122" s="317">
        <f t="shared" si="14"/>
        <v>0</v>
      </c>
      <c r="H122" s="313">
        <f t="shared" si="15"/>
        <v>0</v>
      </c>
      <c r="I122" s="323" t="e">
        <f>#REF!</f>
        <v>#REF!</v>
      </c>
      <c r="J122" s="313" t="e">
        <f>#REF!</f>
        <v>#REF!</v>
      </c>
      <c r="K122" s="317">
        <v>0</v>
      </c>
      <c r="L122" s="318">
        <v>0</v>
      </c>
      <c r="M122" s="319" t="e">
        <f t="shared" si="16"/>
        <v>#REF!</v>
      </c>
      <c r="N122" s="314"/>
      <c r="O122" s="323" t="e">
        <f>#REF!</f>
        <v>#REF!</v>
      </c>
      <c r="P122" s="320">
        <f t="shared" si="17"/>
        <v>0</v>
      </c>
      <c r="Q122" s="320">
        <f t="shared" si="18"/>
        <v>0</v>
      </c>
      <c r="R122" s="321" t="s">
        <v>16</v>
      </c>
      <c r="S122" s="322" t="e">
        <f t="shared" si="19"/>
        <v>#REF!</v>
      </c>
    </row>
    <row r="123" spans="1:19" x14ac:dyDescent="0.3">
      <c r="A123" s="490">
        <v>43952</v>
      </c>
      <c r="B123" s="311">
        <f>'scheduling volumes &amp; prices'!AC24</f>
        <v>294</v>
      </c>
      <c r="C123" s="14">
        <f t="shared" si="13"/>
        <v>41.42</v>
      </c>
      <c r="D123" s="13">
        <v>0</v>
      </c>
      <c r="E123" s="15">
        <v>0</v>
      </c>
      <c r="F123" s="16">
        <f t="shared" si="12"/>
        <v>12177.480000000001</v>
      </c>
      <c r="G123" s="17">
        <f t="shared" si="14"/>
        <v>0</v>
      </c>
      <c r="H123" s="14">
        <f t="shared" si="15"/>
        <v>0</v>
      </c>
      <c r="I123" s="23" t="e">
        <f>#REF!</f>
        <v>#REF!</v>
      </c>
      <c r="J123" s="14" t="e">
        <f>#REF!</f>
        <v>#REF!</v>
      </c>
      <c r="K123" s="17">
        <v>0</v>
      </c>
      <c r="L123" s="18">
        <v>0</v>
      </c>
      <c r="M123" s="19" t="e">
        <f t="shared" si="16"/>
        <v>#REF!</v>
      </c>
      <c r="O123" s="23" t="e">
        <f>#REF!</f>
        <v>#REF!</v>
      </c>
      <c r="P123" s="20">
        <f t="shared" si="17"/>
        <v>0</v>
      </c>
      <c r="Q123" s="20">
        <f t="shared" si="18"/>
        <v>0</v>
      </c>
      <c r="R123" s="21" t="s">
        <v>16</v>
      </c>
      <c r="S123" s="22" t="e">
        <f t="shared" si="19"/>
        <v>#REF!</v>
      </c>
    </row>
    <row r="124" spans="1:19" x14ac:dyDescent="0.3">
      <c r="A124" s="490">
        <v>43953</v>
      </c>
      <c r="B124" s="311">
        <f>B$123</f>
        <v>294</v>
      </c>
      <c r="C124" s="14">
        <f t="shared" si="13"/>
        <v>41.42</v>
      </c>
      <c r="D124" s="13">
        <v>0</v>
      </c>
      <c r="E124" s="15">
        <v>0</v>
      </c>
      <c r="F124" s="16">
        <f t="shared" si="12"/>
        <v>12177.480000000001</v>
      </c>
      <c r="G124" s="17">
        <f t="shared" si="14"/>
        <v>0</v>
      </c>
      <c r="H124" s="14">
        <f t="shared" si="15"/>
        <v>0</v>
      </c>
      <c r="I124" s="23" t="e">
        <f>#REF!</f>
        <v>#REF!</v>
      </c>
      <c r="J124" s="14" t="e">
        <f>#REF!</f>
        <v>#REF!</v>
      </c>
      <c r="K124" s="17">
        <v>0</v>
      </c>
      <c r="L124" s="18">
        <v>0</v>
      </c>
      <c r="M124" s="19" t="e">
        <f t="shared" si="16"/>
        <v>#REF!</v>
      </c>
      <c r="O124" s="23" t="e">
        <f>#REF!</f>
        <v>#REF!</v>
      </c>
      <c r="P124" s="20">
        <f t="shared" si="17"/>
        <v>0</v>
      </c>
      <c r="Q124" s="20">
        <f t="shared" si="18"/>
        <v>0</v>
      </c>
      <c r="R124" s="21" t="s">
        <v>16</v>
      </c>
      <c r="S124" s="22" t="e">
        <f t="shared" si="19"/>
        <v>#REF!</v>
      </c>
    </row>
    <row r="125" spans="1:19" x14ac:dyDescent="0.3">
      <c r="A125" s="490">
        <v>43954</v>
      </c>
      <c r="B125" s="311">
        <f t="shared" ref="B125:B153" si="21">B$123</f>
        <v>294</v>
      </c>
      <c r="C125" s="14">
        <f t="shared" si="13"/>
        <v>41.42</v>
      </c>
      <c r="D125" s="13">
        <v>0</v>
      </c>
      <c r="E125" s="15">
        <v>0</v>
      </c>
      <c r="F125" s="16">
        <f t="shared" si="12"/>
        <v>12177.480000000001</v>
      </c>
      <c r="G125" s="17">
        <f t="shared" si="14"/>
        <v>0</v>
      </c>
      <c r="H125" s="14">
        <f t="shared" si="15"/>
        <v>0</v>
      </c>
      <c r="I125" s="23" t="e">
        <f>#REF!</f>
        <v>#REF!</v>
      </c>
      <c r="J125" s="14" t="e">
        <f>#REF!</f>
        <v>#REF!</v>
      </c>
      <c r="K125" s="17">
        <v>0</v>
      </c>
      <c r="L125" s="18">
        <v>0</v>
      </c>
      <c r="M125" s="19" t="e">
        <f t="shared" si="16"/>
        <v>#REF!</v>
      </c>
      <c r="O125" s="23" t="e">
        <f>#REF!</f>
        <v>#REF!</v>
      </c>
      <c r="P125" s="20">
        <f t="shared" si="17"/>
        <v>0</v>
      </c>
      <c r="Q125" s="20">
        <f t="shared" si="18"/>
        <v>0</v>
      </c>
      <c r="R125" s="21" t="s">
        <v>16</v>
      </c>
      <c r="S125" s="22" t="e">
        <f t="shared" si="19"/>
        <v>#REF!</v>
      </c>
    </row>
    <row r="126" spans="1:19" x14ac:dyDescent="0.3">
      <c r="A126" s="490">
        <v>43955</v>
      </c>
      <c r="B126" s="311">
        <f t="shared" si="21"/>
        <v>294</v>
      </c>
      <c r="C126" s="14">
        <f t="shared" si="13"/>
        <v>41.42</v>
      </c>
      <c r="D126" s="13">
        <v>0</v>
      </c>
      <c r="E126" s="15">
        <v>0</v>
      </c>
      <c r="F126" s="16">
        <f t="shared" si="12"/>
        <v>12177.480000000001</v>
      </c>
      <c r="G126" s="17">
        <f t="shared" si="14"/>
        <v>0</v>
      </c>
      <c r="H126" s="14">
        <f t="shared" si="15"/>
        <v>0</v>
      </c>
      <c r="I126" s="23" t="e">
        <f>#REF!</f>
        <v>#REF!</v>
      </c>
      <c r="J126" s="14" t="e">
        <f>#REF!</f>
        <v>#REF!</v>
      </c>
      <c r="K126" s="17">
        <v>0</v>
      </c>
      <c r="L126" s="18">
        <v>0</v>
      </c>
      <c r="M126" s="19" t="e">
        <f t="shared" si="16"/>
        <v>#REF!</v>
      </c>
      <c r="O126" s="23" t="e">
        <f>#REF!</f>
        <v>#REF!</v>
      </c>
      <c r="P126" s="20">
        <f t="shared" si="17"/>
        <v>0</v>
      </c>
      <c r="Q126" s="20">
        <f t="shared" si="18"/>
        <v>0</v>
      </c>
      <c r="R126" s="21" t="s">
        <v>16</v>
      </c>
      <c r="S126" s="22" t="e">
        <f t="shared" si="19"/>
        <v>#REF!</v>
      </c>
    </row>
    <row r="127" spans="1:19" x14ac:dyDescent="0.3">
      <c r="A127" s="490">
        <v>43956</v>
      </c>
      <c r="B127" s="311">
        <f t="shared" si="21"/>
        <v>294</v>
      </c>
      <c r="C127" s="14">
        <f t="shared" si="13"/>
        <v>41.42</v>
      </c>
      <c r="D127" s="13">
        <v>0</v>
      </c>
      <c r="E127" s="15">
        <v>0</v>
      </c>
      <c r="F127" s="16">
        <f t="shared" si="12"/>
        <v>12177.480000000001</v>
      </c>
      <c r="G127" s="17">
        <f t="shared" si="14"/>
        <v>0</v>
      </c>
      <c r="H127" s="14">
        <f t="shared" si="15"/>
        <v>0</v>
      </c>
      <c r="I127" s="23" t="e">
        <f>#REF!</f>
        <v>#REF!</v>
      </c>
      <c r="J127" s="14" t="e">
        <f>#REF!</f>
        <v>#REF!</v>
      </c>
      <c r="K127" s="17">
        <v>0</v>
      </c>
      <c r="L127" s="18">
        <v>0</v>
      </c>
      <c r="M127" s="19" t="e">
        <f t="shared" si="16"/>
        <v>#REF!</v>
      </c>
      <c r="O127" s="23" t="e">
        <f>#REF!</f>
        <v>#REF!</v>
      </c>
      <c r="P127" s="20">
        <f t="shared" si="17"/>
        <v>0</v>
      </c>
      <c r="Q127" s="20">
        <f t="shared" si="18"/>
        <v>0</v>
      </c>
      <c r="R127" s="21" t="s">
        <v>16</v>
      </c>
      <c r="S127" s="22" t="e">
        <f t="shared" si="19"/>
        <v>#REF!</v>
      </c>
    </row>
    <row r="128" spans="1:19" x14ac:dyDescent="0.3">
      <c r="A128" s="490">
        <v>43957</v>
      </c>
      <c r="B128" s="311">
        <f t="shared" si="21"/>
        <v>294</v>
      </c>
      <c r="C128" s="14">
        <f t="shared" si="13"/>
        <v>41.42</v>
      </c>
      <c r="D128" s="13">
        <v>0</v>
      </c>
      <c r="E128" s="15">
        <v>0</v>
      </c>
      <c r="F128" s="16">
        <f t="shared" si="12"/>
        <v>12177.480000000001</v>
      </c>
      <c r="G128" s="17">
        <f t="shared" si="14"/>
        <v>0</v>
      </c>
      <c r="H128" s="14">
        <f t="shared" si="15"/>
        <v>0</v>
      </c>
      <c r="I128" s="23" t="e">
        <f>#REF!</f>
        <v>#REF!</v>
      </c>
      <c r="J128" s="14" t="e">
        <f>#REF!</f>
        <v>#REF!</v>
      </c>
      <c r="K128" s="17">
        <v>0</v>
      </c>
      <c r="L128" s="18">
        <v>0</v>
      </c>
      <c r="M128" s="19" t="e">
        <f t="shared" si="16"/>
        <v>#REF!</v>
      </c>
      <c r="O128" s="23" t="e">
        <f>#REF!</f>
        <v>#REF!</v>
      </c>
      <c r="P128" s="20">
        <f t="shared" si="17"/>
        <v>0</v>
      </c>
      <c r="Q128" s="20">
        <f t="shared" si="18"/>
        <v>0</v>
      </c>
      <c r="R128" s="21" t="s">
        <v>16</v>
      </c>
      <c r="S128" s="22" t="e">
        <f t="shared" si="19"/>
        <v>#REF!</v>
      </c>
    </row>
    <row r="129" spans="1:21" x14ac:dyDescent="0.3">
      <c r="A129" s="490">
        <v>43958</v>
      </c>
      <c r="B129" s="311">
        <f t="shared" si="21"/>
        <v>294</v>
      </c>
      <c r="C129" s="14">
        <f t="shared" si="13"/>
        <v>41.42</v>
      </c>
      <c r="D129" s="13">
        <v>0</v>
      </c>
      <c r="E129" s="15">
        <v>0</v>
      </c>
      <c r="F129" s="16">
        <f t="shared" si="12"/>
        <v>12177.480000000001</v>
      </c>
      <c r="G129" s="17">
        <f t="shared" si="14"/>
        <v>0</v>
      </c>
      <c r="H129" s="14">
        <f t="shared" si="15"/>
        <v>0</v>
      </c>
      <c r="I129" s="23" t="e">
        <f>#REF!</f>
        <v>#REF!</v>
      </c>
      <c r="J129" s="14" t="e">
        <f>#REF!</f>
        <v>#REF!</v>
      </c>
      <c r="K129" s="17">
        <v>0</v>
      </c>
      <c r="L129" s="18">
        <v>0</v>
      </c>
      <c r="M129" s="19" t="e">
        <f t="shared" si="16"/>
        <v>#REF!</v>
      </c>
      <c r="O129" s="23" t="e">
        <f>#REF!</f>
        <v>#REF!</v>
      </c>
      <c r="P129" s="20">
        <f t="shared" si="17"/>
        <v>0</v>
      </c>
      <c r="Q129" s="20">
        <f t="shared" si="18"/>
        <v>0</v>
      </c>
      <c r="R129" s="21" t="s">
        <v>16</v>
      </c>
      <c r="S129" s="22" t="e">
        <f t="shared" si="19"/>
        <v>#REF!</v>
      </c>
    </row>
    <row r="130" spans="1:21" x14ac:dyDescent="0.3">
      <c r="A130" s="490">
        <v>43959</v>
      </c>
      <c r="B130" s="311">
        <f t="shared" si="21"/>
        <v>294</v>
      </c>
      <c r="C130" s="14">
        <f t="shared" si="13"/>
        <v>41.42</v>
      </c>
      <c r="D130" s="13">
        <v>0</v>
      </c>
      <c r="E130" s="15">
        <v>0</v>
      </c>
      <c r="F130" s="16">
        <f t="shared" ref="F130:F193" si="22">B130*C130+E130*D130</f>
        <v>12177.480000000001</v>
      </c>
      <c r="G130" s="17">
        <f t="shared" si="14"/>
        <v>0</v>
      </c>
      <c r="H130" s="14">
        <f t="shared" si="15"/>
        <v>0</v>
      </c>
      <c r="I130" s="23" t="e">
        <f>#REF!</f>
        <v>#REF!</v>
      </c>
      <c r="J130" s="14" t="e">
        <f>#REF!</f>
        <v>#REF!</v>
      </c>
      <c r="K130" s="17">
        <v>0</v>
      </c>
      <c r="L130" s="18">
        <v>0</v>
      </c>
      <c r="M130" s="19" t="e">
        <f t="shared" si="16"/>
        <v>#REF!</v>
      </c>
      <c r="O130" s="23" t="e">
        <f>#REF!</f>
        <v>#REF!</v>
      </c>
      <c r="P130" s="20">
        <f t="shared" si="17"/>
        <v>0</v>
      </c>
      <c r="Q130" s="20">
        <f t="shared" si="18"/>
        <v>0</v>
      </c>
      <c r="R130" s="21" t="s">
        <v>16</v>
      </c>
      <c r="S130" s="22" t="e">
        <f t="shared" si="19"/>
        <v>#REF!</v>
      </c>
    </row>
    <row r="131" spans="1:21" x14ac:dyDescent="0.3">
      <c r="A131" s="490">
        <v>43960</v>
      </c>
      <c r="B131" s="311">
        <f t="shared" si="21"/>
        <v>294</v>
      </c>
      <c r="C131" s="14">
        <f t="shared" ref="C131:C195" si="23">$C$2</f>
        <v>41.42</v>
      </c>
      <c r="D131" s="13">
        <v>0</v>
      </c>
      <c r="E131" s="15">
        <v>0</v>
      </c>
      <c r="F131" s="16">
        <f t="shared" si="22"/>
        <v>12177.480000000001</v>
      </c>
      <c r="G131" s="17">
        <f t="shared" ref="G131:G195" si="24">$G$2</f>
        <v>0</v>
      </c>
      <c r="H131" s="14">
        <f t="shared" ref="H131:H195" si="25">$H$2</f>
        <v>0</v>
      </c>
      <c r="I131" s="23" t="e">
        <f>#REF!</f>
        <v>#REF!</v>
      </c>
      <c r="J131" s="14" t="e">
        <f>#REF!</f>
        <v>#REF!</v>
      </c>
      <c r="K131" s="17">
        <v>0</v>
      </c>
      <c r="L131" s="18">
        <v>0</v>
      </c>
      <c r="M131" s="19" t="e">
        <f t="shared" si="16"/>
        <v>#REF!</v>
      </c>
      <c r="O131" s="23" t="e">
        <f>#REF!</f>
        <v>#REF!</v>
      </c>
      <c r="P131" s="20">
        <f t="shared" si="17"/>
        <v>0</v>
      </c>
      <c r="Q131" s="20">
        <f t="shared" si="18"/>
        <v>0</v>
      </c>
      <c r="R131" s="21" t="s">
        <v>16</v>
      </c>
      <c r="S131" s="22" t="e">
        <f t="shared" si="19"/>
        <v>#REF!</v>
      </c>
    </row>
    <row r="132" spans="1:21" x14ac:dyDescent="0.3">
      <c r="A132" s="490">
        <v>43961</v>
      </c>
      <c r="B132" s="311">
        <f t="shared" si="21"/>
        <v>294</v>
      </c>
      <c r="C132" s="14">
        <f t="shared" si="23"/>
        <v>41.42</v>
      </c>
      <c r="D132" s="13">
        <v>0</v>
      </c>
      <c r="E132" s="15">
        <v>0</v>
      </c>
      <c r="F132" s="16">
        <f t="shared" si="22"/>
        <v>12177.480000000001</v>
      </c>
      <c r="G132" s="17">
        <f t="shared" si="24"/>
        <v>0</v>
      </c>
      <c r="H132" s="14">
        <f t="shared" si="25"/>
        <v>0</v>
      </c>
      <c r="I132" s="23" t="e">
        <f>#REF!</f>
        <v>#REF!</v>
      </c>
      <c r="J132" s="14" t="e">
        <f>#REF!</f>
        <v>#REF!</v>
      </c>
      <c r="K132" s="17">
        <v>0</v>
      </c>
      <c r="L132" s="18">
        <v>0</v>
      </c>
      <c r="M132" s="19" t="e">
        <f t="shared" si="16"/>
        <v>#REF!</v>
      </c>
      <c r="O132" s="23" t="e">
        <f>#REF!</f>
        <v>#REF!</v>
      </c>
      <c r="P132" s="20">
        <f t="shared" si="17"/>
        <v>0</v>
      </c>
      <c r="Q132" s="20">
        <f t="shared" si="18"/>
        <v>0</v>
      </c>
      <c r="R132" s="21" t="s">
        <v>16</v>
      </c>
      <c r="S132" s="22" t="e">
        <f t="shared" si="19"/>
        <v>#REF!</v>
      </c>
    </row>
    <row r="133" spans="1:21" x14ac:dyDescent="0.3">
      <c r="A133" s="490">
        <v>43962</v>
      </c>
      <c r="B133" s="311">
        <f t="shared" si="21"/>
        <v>294</v>
      </c>
      <c r="C133" s="14">
        <f t="shared" si="23"/>
        <v>41.42</v>
      </c>
      <c r="D133" s="13">
        <v>0</v>
      </c>
      <c r="E133" s="15">
        <v>0</v>
      </c>
      <c r="F133" s="16">
        <f t="shared" si="22"/>
        <v>12177.480000000001</v>
      </c>
      <c r="G133" s="17">
        <f t="shared" si="24"/>
        <v>0</v>
      </c>
      <c r="H133" s="14">
        <f t="shared" si="25"/>
        <v>0</v>
      </c>
      <c r="I133" s="23" t="e">
        <f>#REF!</f>
        <v>#REF!</v>
      </c>
      <c r="J133" s="14" t="e">
        <f>#REF!</f>
        <v>#REF!</v>
      </c>
      <c r="K133" s="17">
        <v>0</v>
      </c>
      <c r="L133" s="18">
        <v>0</v>
      </c>
      <c r="M133" s="19" t="e">
        <f t="shared" si="16"/>
        <v>#REF!</v>
      </c>
      <c r="O133" s="23" t="e">
        <f>#REF!</f>
        <v>#REF!</v>
      </c>
      <c r="P133" s="20">
        <f t="shared" si="17"/>
        <v>0</v>
      </c>
      <c r="Q133" s="20">
        <f t="shared" si="18"/>
        <v>0</v>
      </c>
      <c r="R133" s="21" t="s">
        <v>16</v>
      </c>
      <c r="S133" s="22" t="e">
        <f t="shared" si="19"/>
        <v>#REF!</v>
      </c>
    </row>
    <row r="134" spans="1:21" x14ac:dyDescent="0.3">
      <c r="A134" s="490">
        <v>43963</v>
      </c>
      <c r="B134" s="311">
        <f t="shared" si="21"/>
        <v>294</v>
      </c>
      <c r="C134" s="14">
        <f t="shared" si="23"/>
        <v>41.42</v>
      </c>
      <c r="D134" s="13">
        <v>0</v>
      </c>
      <c r="E134" s="15">
        <v>0</v>
      </c>
      <c r="F134" s="16">
        <f t="shared" si="22"/>
        <v>12177.480000000001</v>
      </c>
      <c r="G134" s="17">
        <f t="shared" si="24"/>
        <v>0</v>
      </c>
      <c r="H134" s="14">
        <f t="shared" si="25"/>
        <v>0</v>
      </c>
      <c r="I134" s="23" t="e">
        <f>#REF!</f>
        <v>#REF!</v>
      </c>
      <c r="J134" s="14" t="e">
        <f>#REF!</f>
        <v>#REF!</v>
      </c>
      <c r="K134" s="17">
        <v>0</v>
      </c>
      <c r="L134" s="18">
        <v>0</v>
      </c>
      <c r="M134" s="19" t="e">
        <f t="shared" ref="M134:M197" si="26">(F134)+(H134)+(K134*L134)+J134</f>
        <v>#REF!</v>
      </c>
      <c r="O134" s="23" t="e">
        <f>#REF!</f>
        <v>#REF!</v>
      </c>
      <c r="P134" s="20">
        <f t="shared" ref="P134:P197" si="27">K134*L134</f>
        <v>0</v>
      </c>
      <c r="Q134" s="20">
        <f t="shared" ref="Q134:Q197" si="28">K134*L134</f>
        <v>0</v>
      </c>
      <c r="R134" s="21" t="s">
        <v>16</v>
      </c>
      <c r="S134" s="22" t="e">
        <f t="shared" ref="S134:S197" si="29">I134/O134</f>
        <v>#REF!</v>
      </c>
    </row>
    <row r="135" spans="1:21" x14ac:dyDescent="0.3">
      <c r="A135" s="490">
        <v>43964</v>
      </c>
      <c r="B135" s="311">
        <f t="shared" si="21"/>
        <v>294</v>
      </c>
      <c r="C135" s="14">
        <f t="shared" si="23"/>
        <v>41.42</v>
      </c>
      <c r="D135" s="13">
        <v>0</v>
      </c>
      <c r="E135" s="15">
        <v>0</v>
      </c>
      <c r="F135" s="16">
        <f t="shared" si="22"/>
        <v>12177.480000000001</v>
      </c>
      <c r="G135" s="17">
        <f t="shared" si="24"/>
        <v>0</v>
      </c>
      <c r="H135" s="14">
        <f t="shared" si="25"/>
        <v>0</v>
      </c>
      <c r="I135" s="23" t="e">
        <f>#REF!</f>
        <v>#REF!</v>
      </c>
      <c r="J135" s="14" t="e">
        <f>#REF!</f>
        <v>#REF!</v>
      </c>
      <c r="K135" s="17">
        <v>0</v>
      </c>
      <c r="L135" s="18">
        <v>0</v>
      </c>
      <c r="M135" s="19" t="e">
        <f t="shared" si="26"/>
        <v>#REF!</v>
      </c>
      <c r="O135" s="23" t="e">
        <f>#REF!</f>
        <v>#REF!</v>
      </c>
      <c r="P135" s="20">
        <f t="shared" si="27"/>
        <v>0</v>
      </c>
      <c r="Q135" s="20">
        <f t="shared" si="28"/>
        <v>0</v>
      </c>
      <c r="R135" s="21" t="s">
        <v>16</v>
      </c>
      <c r="S135" s="22" t="e">
        <f t="shared" si="29"/>
        <v>#REF!</v>
      </c>
    </row>
    <row r="136" spans="1:21" x14ac:dyDescent="0.3">
      <c r="A136" s="490">
        <v>43965</v>
      </c>
      <c r="B136" s="311">
        <f t="shared" si="21"/>
        <v>294</v>
      </c>
      <c r="C136" s="14">
        <f t="shared" si="23"/>
        <v>41.42</v>
      </c>
      <c r="D136" s="13">
        <v>0</v>
      </c>
      <c r="E136" s="15">
        <v>0</v>
      </c>
      <c r="F136" s="16">
        <f t="shared" si="22"/>
        <v>12177.480000000001</v>
      </c>
      <c r="G136" s="17">
        <f t="shared" si="24"/>
        <v>0</v>
      </c>
      <c r="H136" s="14">
        <f t="shared" si="25"/>
        <v>0</v>
      </c>
      <c r="I136" s="23" t="e">
        <f>#REF!</f>
        <v>#REF!</v>
      </c>
      <c r="J136" s="14" t="e">
        <f>#REF!</f>
        <v>#REF!</v>
      </c>
      <c r="K136" s="17">
        <v>0</v>
      </c>
      <c r="L136" s="18">
        <v>0</v>
      </c>
      <c r="M136" s="19" t="e">
        <f t="shared" si="26"/>
        <v>#REF!</v>
      </c>
      <c r="O136" s="23" t="e">
        <f>#REF!</f>
        <v>#REF!</v>
      </c>
      <c r="P136" s="20">
        <f t="shared" si="27"/>
        <v>0</v>
      </c>
      <c r="Q136" s="20">
        <f t="shared" si="28"/>
        <v>0</v>
      </c>
      <c r="R136" s="21" t="s">
        <v>16</v>
      </c>
      <c r="S136" s="22" t="e">
        <f t="shared" si="29"/>
        <v>#REF!</v>
      </c>
    </row>
    <row r="137" spans="1:21" x14ac:dyDescent="0.3">
      <c r="A137" s="490">
        <v>43966</v>
      </c>
      <c r="B137" s="311">
        <f t="shared" si="21"/>
        <v>294</v>
      </c>
      <c r="C137" s="14">
        <f t="shared" si="23"/>
        <v>41.42</v>
      </c>
      <c r="D137" s="13">
        <v>0</v>
      </c>
      <c r="E137" s="15">
        <v>0</v>
      </c>
      <c r="F137" s="16">
        <f t="shared" si="22"/>
        <v>12177.480000000001</v>
      </c>
      <c r="G137" s="17">
        <f t="shared" si="24"/>
        <v>0</v>
      </c>
      <c r="H137" s="14">
        <f t="shared" si="25"/>
        <v>0</v>
      </c>
      <c r="I137" s="23" t="e">
        <f>#REF!</f>
        <v>#REF!</v>
      </c>
      <c r="J137" s="14" t="e">
        <f>#REF!</f>
        <v>#REF!</v>
      </c>
      <c r="K137" s="17">
        <v>0</v>
      </c>
      <c r="L137" s="18">
        <v>0</v>
      </c>
      <c r="M137" s="19" t="e">
        <f t="shared" si="26"/>
        <v>#REF!</v>
      </c>
      <c r="O137" s="23" t="e">
        <f>#REF!</f>
        <v>#REF!</v>
      </c>
      <c r="P137" s="20">
        <f t="shared" si="27"/>
        <v>0</v>
      </c>
      <c r="Q137" s="20">
        <f t="shared" si="28"/>
        <v>0</v>
      </c>
      <c r="R137" s="21" t="s">
        <v>16</v>
      </c>
      <c r="S137" s="22" t="e">
        <f t="shared" si="29"/>
        <v>#REF!</v>
      </c>
    </row>
    <row r="138" spans="1:21" x14ac:dyDescent="0.3">
      <c r="A138" s="490">
        <v>43967</v>
      </c>
      <c r="B138" s="311">
        <f t="shared" si="21"/>
        <v>294</v>
      </c>
      <c r="C138" s="14">
        <f t="shared" si="23"/>
        <v>41.42</v>
      </c>
      <c r="D138" s="13">
        <v>0</v>
      </c>
      <c r="E138" s="15">
        <v>0</v>
      </c>
      <c r="F138" s="16">
        <f t="shared" si="22"/>
        <v>12177.480000000001</v>
      </c>
      <c r="G138" s="17">
        <f t="shared" si="24"/>
        <v>0</v>
      </c>
      <c r="H138" s="14">
        <f t="shared" si="25"/>
        <v>0</v>
      </c>
      <c r="I138" s="23" t="e">
        <f>#REF!</f>
        <v>#REF!</v>
      </c>
      <c r="J138" s="14" t="e">
        <f>#REF!</f>
        <v>#REF!</v>
      </c>
      <c r="K138" s="17">
        <v>0</v>
      </c>
      <c r="L138" s="18">
        <v>0</v>
      </c>
      <c r="M138" s="19" t="e">
        <f t="shared" si="26"/>
        <v>#REF!</v>
      </c>
      <c r="O138" s="23" t="e">
        <f>#REF!</f>
        <v>#REF!</v>
      </c>
      <c r="P138" s="20">
        <f t="shared" si="27"/>
        <v>0</v>
      </c>
      <c r="Q138" s="20">
        <f t="shared" si="28"/>
        <v>0</v>
      </c>
      <c r="R138" s="21" t="s">
        <v>16</v>
      </c>
      <c r="S138" s="22" t="e">
        <f t="shared" si="29"/>
        <v>#REF!</v>
      </c>
    </row>
    <row r="139" spans="1:21" x14ac:dyDescent="0.3">
      <c r="A139" s="490">
        <v>43968</v>
      </c>
      <c r="B139" s="311">
        <f t="shared" si="21"/>
        <v>294</v>
      </c>
      <c r="C139" s="14">
        <f t="shared" si="23"/>
        <v>41.42</v>
      </c>
      <c r="D139" s="13">
        <v>0</v>
      </c>
      <c r="E139" s="15">
        <v>0</v>
      </c>
      <c r="F139" s="16">
        <f t="shared" si="22"/>
        <v>12177.480000000001</v>
      </c>
      <c r="G139" s="17">
        <f t="shared" si="24"/>
        <v>0</v>
      </c>
      <c r="H139" s="14">
        <f t="shared" si="25"/>
        <v>0</v>
      </c>
      <c r="I139" s="23" t="e">
        <f>#REF!</f>
        <v>#REF!</v>
      </c>
      <c r="J139" s="14" t="e">
        <f>#REF!</f>
        <v>#REF!</v>
      </c>
      <c r="K139" s="17">
        <v>0</v>
      </c>
      <c r="L139" s="18">
        <v>0</v>
      </c>
      <c r="M139" s="19" t="e">
        <f t="shared" si="26"/>
        <v>#REF!</v>
      </c>
      <c r="O139" s="23" t="e">
        <f>#REF!</f>
        <v>#REF!</v>
      </c>
      <c r="P139" s="20">
        <f t="shared" si="27"/>
        <v>0</v>
      </c>
      <c r="Q139" s="20">
        <f t="shared" si="28"/>
        <v>0</v>
      </c>
      <c r="R139" s="21" t="s">
        <v>16</v>
      </c>
      <c r="S139" s="22">
        <v>0</v>
      </c>
      <c r="U139" s="4" t="s">
        <v>17</v>
      </c>
    </row>
    <row r="140" spans="1:21" x14ac:dyDescent="0.3">
      <c r="A140" s="490">
        <v>43969</v>
      </c>
      <c r="B140" s="311">
        <f t="shared" si="21"/>
        <v>294</v>
      </c>
      <c r="C140" s="14">
        <f t="shared" si="23"/>
        <v>41.42</v>
      </c>
      <c r="D140" s="13">
        <v>0</v>
      </c>
      <c r="E140" s="15">
        <v>0</v>
      </c>
      <c r="F140" s="16">
        <f t="shared" si="22"/>
        <v>12177.480000000001</v>
      </c>
      <c r="G140" s="17">
        <f t="shared" si="24"/>
        <v>0</v>
      </c>
      <c r="H140" s="14">
        <f t="shared" si="25"/>
        <v>0</v>
      </c>
      <c r="I140" s="23" t="e">
        <f>#REF!</f>
        <v>#REF!</v>
      </c>
      <c r="J140" s="14" t="e">
        <f>#REF!</f>
        <v>#REF!</v>
      </c>
      <c r="K140" s="17">
        <v>0</v>
      </c>
      <c r="L140" s="18">
        <v>0</v>
      </c>
      <c r="M140" s="19" t="e">
        <f t="shared" si="26"/>
        <v>#REF!</v>
      </c>
      <c r="O140" s="23" t="e">
        <f>#REF!</f>
        <v>#REF!</v>
      </c>
      <c r="P140" s="20">
        <f t="shared" si="27"/>
        <v>0</v>
      </c>
      <c r="Q140" s="20">
        <f t="shared" si="28"/>
        <v>0</v>
      </c>
      <c r="R140" s="21" t="s">
        <v>16</v>
      </c>
      <c r="S140" s="22" t="e">
        <f t="shared" si="29"/>
        <v>#REF!</v>
      </c>
    </row>
    <row r="141" spans="1:21" x14ac:dyDescent="0.3">
      <c r="A141" s="490">
        <v>43970</v>
      </c>
      <c r="B141" s="311">
        <f t="shared" si="21"/>
        <v>294</v>
      </c>
      <c r="C141" s="14">
        <f t="shared" si="23"/>
        <v>41.42</v>
      </c>
      <c r="D141" s="13">
        <v>0</v>
      </c>
      <c r="E141" s="15">
        <v>0</v>
      </c>
      <c r="F141" s="16">
        <f t="shared" si="22"/>
        <v>12177.480000000001</v>
      </c>
      <c r="G141" s="17">
        <f t="shared" si="24"/>
        <v>0</v>
      </c>
      <c r="H141" s="14">
        <f t="shared" si="25"/>
        <v>0</v>
      </c>
      <c r="I141" s="23" t="e">
        <f>#REF!</f>
        <v>#REF!</v>
      </c>
      <c r="J141" s="14" t="e">
        <f>#REF!</f>
        <v>#REF!</v>
      </c>
      <c r="K141" s="17">
        <v>0</v>
      </c>
      <c r="L141" s="18">
        <v>0</v>
      </c>
      <c r="M141" s="19" t="e">
        <f t="shared" si="26"/>
        <v>#REF!</v>
      </c>
      <c r="O141" s="23" t="e">
        <f>#REF!</f>
        <v>#REF!</v>
      </c>
      <c r="P141" s="20">
        <f t="shared" si="27"/>
        <v>0</v>
      </c>
      <c r="Q141" s="20">
        <f t="shared" si="28"/>
        <v>0</v>
      </c>
      <c r="R141" s="21" t="s">
        <v>16</v>
      </c>
      <c r="S141" s="22" t="e">
        <f t="shared" si="29"/>
        <v>#REF!</v>
      </c>
    </row>
    <row r="142" spans="1:21" x14ac:dyDescent="0.3">
      <c r="A142" s="490">
        <v>43971</v>
      </c>
      <c r="B142" s="311">
        <f t="shared" si="21"/>
        <v>294</v>
      </c>
      <c r="C142" s="14">
        <f t="shared" si="23"/>
        <v>41.42</v>
      </c>
      <c r="D142" s="13">
        <v>0</v>
      </c>
      <c r="E142" s="15">
        <v>0</v>
      </c>
      <c r="F142" s="16">
        <f t="shared" si="22"/>
        <v>12177.480000000001</v>
      </c>
      <c r="G142" s="17">
        <f t="shared" si="24"/>
        <v>0</v>
      </c>
      <c r="H142" s="14">
        <f t="shared" si="25"/>
        <v>0</v>
      </c>
      <c r="I142" s="23" t="e">
        <f>#REF!</f>
        <v>#REF!</v>
      </c>
      <c r="J142" s="14" t="e">
        <f>#REF!</f>
        <v>#REF!</v>
      </c>
      <c r="K142" s="17">
        <v>0</v>
      </c>
      <c r="L142" s="18">
        <v>0</v>
      </c>
      <c r="M142" s="19" t="e">
        <f t="shared" si="26"/>
        <v>#REF!</v>
      </c>
      <c r="O142" s="23" t="e">
        <f>#REF!</f>
        <v>#REF!</v>
      </c>
      <c r="P142" s="20">
        <f t="shared" si="27"/>
        <v>0</v>
      </c>
      <c r="Q142" s="20">
        <f t="shared" si="28"/>
        <v>0</v>
      </c>
      <c r="R142" s="21" t="s">
        <v>16</v>
      </c>
      <c r="S142" s="22" t="e">
        <f t="shared" si="29"/>
        <v>#REF!</v>
      </c>
    </row>
    <row r="143" spans="1:21" x14ac:dyDescent="0.3">
      <c r="A143" s="490">
        <v>43972</v>
      </c>
      <c r="B143" s="311">
        <f t="shared" si="21"/>
        <v>294</v>
      </c>
      <c r="C143" s="14">
        <f t="shared" si="23"/>
        <v>41.42</v>
      </c>
      <c r="D143" s="13">
        <v>0</v>
      </c>
      <c r="E143" s="15">
        <v>0</v>
      </c>
      <c r="F143" s="16">
        <f t="shared" si="22"/>
        <v>12177.480000000001</v>
      </c>
      <c r="G143" s="17">
        <f t="shared" si="24"/>
        <v>0</v>
      </c>
      <c r="H143" s="14">
        <f t="shared" si="25"/>
        <v>0</v>
      </c>
      <c r="I143" s="23" t="e">
        <f>#REF!</f>
        <v>#REF!</v>
      </c>
      <c r="J143" s="14" t="e">
        <f>#REF!</f>
        <v>#REF!</v>
      </c>
      <c r="K143" s="17">
        <v>0</v>
      </c>
      <c r="L143" s="18">
        <v>0</v>
      </c>
      <c r="M143" s="19" t="e">
        <f t="shared" si="26"/>
        <v>#REF!</v>
      </c>
      <c r="O143" s="23" t="e">
        <f>#REF!</f>
        <v>#REF!</v>
      </c>
      <c r="P143" s="20">
        <f t="shared" si="27"/>
        <v>0</v>
      </c>
      <c r="Q143" s="20">
        <f t="shared" si="28"/>
        <v>0</v>
      </c>
      <c r="R143" s="21" t="s">
        <v>16</v>
      </c>
      <c r="S143" s="22" t="e">
        <f t="shared" si="29"/>
        <v>#REF!</v>
      </c>
    </row>
    <row r="144" spans="1:21" x14ac:dyDescent="0.3">
      <c r="A144" s="490">
        <v>43973</v>
      </c>
      <c r="B144" s="311">
        <f t="shared" si="21"/>
        <v>294</v>
      </c>
      <c r="C144" s="14">
        <f t="shared" si="23"/>
        <v>41.42</v>
      </c>
      <c r="D144" s="13">
        <v>0</v>
      </c>
      <c r="E144" s="15">
        <v>0</v>
      </c>
      <c r="F144" s="16">
        <f t="shared" si="22"/>
        <v>12177.480000000001</v>
      </c>
      <c r="G144" s="17">
        <f t="shared" si="24"/>
        <v>0</v>
      </c>
      <c r="H144" s="14">
        <f t="shared" si="25"/>
        <v>0</v>
      </c>
      <c r="I144" s="23" t="e">
        <f>#REF!</f>
        <v>#REF!</v>
      </c>
      <c r="J144" s="14" t="e">
        <f>#REF!</f>
        <v>#REF!</v>
      </c>
      <c r="K144" s="17">
        <v>0</v>
      </c>
      <c r="L144" s="18">
        <v>0</v>
      </c>
      <c r="M144" s="19" t="e">
        <f t="shared" si="26"/>
        <v>#REF!</v>
      </c>
      <c r="O144" s="23" t="e">
        <f>#REF!</f>
        <v>#REF!</v>
      </c>
      <c r="P144" s="20">
        <f t="shared" si="27"/>
        <v>0</v>
      </c>
      <c r="Q144" s="20">
        <f t="shared" si="28"/>
        <v>0</v>
      </c>
      <c r="R144" s="21" t="s">
        <v>16</v>
      </c>
      <c r="S144" s="22" t="e">
        <f t="shared" si="29"/>
        <v>#REF!</v>
      </c>
    </row>
    <row r="145" spans="1:19" x14ac:dyDescent="0.3">
      <c r="A145" s="490">
        <v>43974</v>
      </c>
      <c r="B145" s="311">
        <f t="shared" si="21"/>
        <v>294</v>
      </c>
      <c r="C145" s="14">
        <f t="shared" si="23"/>
        <v>41.42</v>
      </c>
      <c r="D145" s="13">
        <v>0</v>
      </c>
      <c r="E145" s="15">
        <v>0</v>
      </c>
      <c r="F145" s="16">
        <f t="shared" si="22"/>
        <v>12177.480000000001</v>
      </c>
      <c r="G145" s="17">
        <f t="shared" si="24"/>
        <v>0</v>
      </c>
      <c r="H145" s="14">
        <f t="shared" si="25"/>
        <v>0</v>
      </c>
      <c r="I145" s="23" t="e">
        <f>#REF!</f>
        <v>#REF!</v>
      </c>
      <c r="J145" s="14" t="e">
        <f>#REF!</f>
        <v>#REF!</v>
      </c>
      <c r="K145" s="17">
        <v>0</v>
      </c>
      <c r="L145" s="18">
        <v>0</v>
      </c>
      <c r="M145" s="19" t="e">
        <f t="shared" si="26"/>
        <v>#REF!</v>
      </c>
      <c r="O145" s="23" t="e">
        <f>#REF!</f>
        <v>#REF!</v>
      </c>
      <c r="P145" s="20">
        <f t="shared" si="27"/>
        <v>0</v>
      </c>
      <c r="Q145" s="20">
        <f t="shared" si="28"/>
        <v>0</v>
      </c>
      <c r="R145" s="21" t="s">
        <v>16</v>
      </c>
      <c r="S145" s="22" t="e">
        <f t="shared" si="29"/>
        <v>#REF!</v>
      </c>
    </row>
    <row r="146" spans="1:19" x14ac:dyDescent="0.3">
      <c r="A146" s="490">
        <v>43975</v>
      </c>
      <c r="B146" s="311">
        <f t="shared" si="21"/>
        <v>294</v>
      </c>
      <c r="C146" s="14">
        <f t="shared" si="23"/>
        <v>41.42</v>
      </c>
      <c r="D146" s="13">
        <v>0</v>
      </c>
      <c r="E146" s="15">
        <v>0</v>
      </c>
      <c r="F146" s="16">
        <f t="shared" si="22"/>
        <v>12177.480000000001</v>
      </c>
      <c r="G146" s="17">
        <f t="shared" si="24"/>
        <v>0</v>
      </c>
      <c r="H146" s="14">
        <f t="shared" si="25"/>
        <v>0</v>
      </c>
      <c r="I146" s="23" t="e">
        <f>#REF!</f>
        <v>#REF!</v>
      </c>
      <c r="J146" s="14" t="e">
        <f>#REF!</f>
        <v>#REF!</v>
      </c>
      <c r="K146" s="17">
        <v>0</v>
      </c>
      <c r="L146" s="18">
        <v>0</v>
      </c>
      <c r="M146" s="19" t="e">
        <f t="shared" si="26"/>
        <v>#REF!</v>
      </c>
      <c r="O146" s="23" t="e">
        <f>#REF!</f>
        <v>#REF!</v>
      </c>
      <c r="P146" s="20">
        <f t="shared" si="27"/>
        <v>0</v>
      </c>
      <c r="Q146" s="20">
        <f t="shared" si="28"/>
        <v>0</v>
      </c>
      <c r="R146" s="21" t="s">
        <v>16</v>
      </c>
      <c r="S146" s="22" t="e">
        <f t="shared" si="29"/>
        <v>#REF!</v>
      </c>
    </row>
    <row r="147" spans="1:19" x14ac:dyDescent="0.3">
      <c r="A147" s="490">
        <v>43976</v>
      </c>
      <c r="B147" s="311">
        <f t="shared" si="21"/>
        <v>294</v>
      </c>
      <c r="C147" s="14">
        <f t="shared" si="23"/>
        <v>41.42</v>
      </c>
      <c r="D147" s="13">
        <v>0</v>
      </c>
      <c r="E147" s="15">
        <v>0</v>
      </c>
      <c r="F147" s="16">
        <f t="shared" si="22"/>
        <v>12177.480000000001</v>
      </c>
      <c r="G147" s="17">
        <f t="shared" si="24"/>
        <v>0</v>
      </c>
      <c r="H147" s="14">
        <f t="shared" si="25"/>
        <v>0</v>
      </c>
      <c r="I147" s="23" t="e">
        <f>#REF!</f>
        <v>#REF!</v>
      </c>
      <c r="J147" s="14" t="e">
        <f>#REF!</f>
        <v>#REF!</v>
      </c>
      <c r="K147" s="17">
        <v>0</v>
      </c>
      <c r="L147" s="18">
        <v>0</v>
      </c>
      <c r="M147" s="19" t="e">
        <f t="shared" si="26"/>
        <v>#REF!</v>
      </c>
      <c r="O147" s="23" t="e">
        <f>#REF!</f>
        <v>#REF!</v>
      </c>
      <c r="P147" s="20">
        <f t="shared" si="27"/>
        <v>0</v>
      </c>
      <c r="Q147" s="20">
        <f t="shared" si="28"/>
        <v>0</v>
      </c>
      <c r="R147" s="21" t="s">
        <v>16</v>
      </c>
      <c r="S147" s="22" t="e">
        <f t="shared" si="29"/>
        <v>#REF!</v>
      </c>
    </row>
    <row r="148" spans="1:19" x14ac:dyDescent="0.3">
      <c r="A148" s="490">
        <v>43977</v>
      </c>
      <c r="B148" s="311">
        <f t="shared" si="21"/>
        <v>294</v>
      </c>
      <c r="C148" s="14">
        <f t="shared" si="23"/>
        <v>41.42</v>
      </c>
      <c r="D148" s="13">
        <v>0</v>
      </c>
      <c r="E148" s="15">
        <v>0</v>
      </c>
      <c r="F148" s="16">
        <f t="shared" si="22"/>
        <v>12177.480000000001</v>
      </c>
      <c r="G148" s="17">
        <f t="shared" si="24"/>
        <v>0</v>
      </c>
      <c r="H148" s="14">
        <f t="shared" si="25"/>
        <v>0</v>
      </c>
      <c r="I148" s="23" t="e">
        <f>#REF!</f>
        <v>#REF!</v>
      </c>
      <c r="J148" s="14" t="e">
        <f>#REF!</f>
        <v>#REF!</v>
      </c>
      <c r="K148" s="17">
        <v>0</v>
      </c>
      <c r="L148" s="18">
        <v>0</v>
      </c>
      <c r="M148" s="19" t="e">
        <f t="shared" si="26"/>
        <v>#REF!</v>
      </c>
      <c r="O148" s="23" t="e">
        <f>#REF!</f>
        <v>#REF!</v>
      </c>
      <c r="P148" s="20">
        <f t="shared" si="27"/>
        <v>0</v>
      </c>
      <c r="Q148" s="20">
        <f t="shared" si="28"/>
        <v>0</v>
      </c>
      <c r="R148" s="21" t="s">
        <v>16</v>
      </c>
      <c r="S148" s="22" t="e">
        <f t="shared" si="29"/>
        <v>#REF!</v>
      </c>
    </row>
    <row r="149" spans="1:19" x14ac:dyDescent="0.3">
      <c r="A149" s="490">
        <v>43978</v>
      </c>
      <c r="B149" s="311">
        <f t="shared" si="21"/>
        <v>294</v>
      </c>
      <c r="C149" s="14">
        <f t="shared" si="23"/>
        <v>41.42</v>
      </c>
      <c r="D149" s="13">
        <v>0</v>
      </c>
      <c r="E149" s="15">
        <v>0</v>
      </c>
      <c r="F149" s="16">
        <f t="shared" si="22"/>
        <v>12177.480000000001</v>
      </c>
      <c r="G149" s="17">
        <f t="shared" si="24"/>
        <v>0</v>
      </c>
      <c r="H149" s="14">
        <f t="shared" si="25"/>
        <v>0</v>
      </c>
      <c r="I149" s="23" t="e">
        <f>#REF!</f>
        <v>#REF!</v>
      </c>
      <c r="J149" s="14" t="e">
        <f>#REF!</f>
        <v>#REF!</v>
      </c>
      <c r="K149" s="17">
        <v>0</v>
      </c>
      <c r="L149" s="18">
        <v>0</v>
      </c>
      <c r="M149" s="19" t="e">
        <f t="shared" si="26"/>
        <v>#REF!</v>
      </c>
      <c r="O149" s="23" t="e">
        <f>#REF!</f>
        <v>#REF!</v>
      </c>
      <c r="P149" s="20">
        <f t="shared" si="27"/>
        <v>0</v>
      </c>
      <c r="Q149" s="20">
        <f t="shared" si="28"/>
        <v>0</v>
      </c>
      <c r="R149" s="21" t="s">
        <v>16</v>
      </c>
      <c r="S149" s="22" t="e">
        <f t="shared" si="29"/>
        <v>#REF!</v>
      </c>
    </row>
    <row r="150" spans="1:19" x14ac:dyDescent="0.3">
      <c r="A150" s="490">
        <v>43979</v>
      </c>
      <c r="B150" s="311">
        <f t="shared" si="21"/>
        <v>294</v>
      </c>
      <c r="C150" s="14">
        <f t="shared" si="23"/>
        <v>41.42</v>
      </c>
      <c r="D150" s="13">
        <v>0</v>
      </c>
      <c r="E150" s="15">
        <v>0</v>
      </c>
      <c r="F150" s="16">
        <f t="shared" si="22"/>
        <v>12177.480000000001</v>
      </c>
      <c r="G150" s="17">
        <f t="shared" si="24"/>
        <v>0</v>
      </c>
      <c r="H150" s="14">
        <f t="shared" si="25"/>
        <v>0</v>
      </c>
      <c r="I150" s="23" t="e">
        <f>#REF!</f>
        <v>#REF!</v>
      </c>
      <c r="J150" s="14" t="e">
        <f>#REF!</f>
        <v>#REF!</v>
      </c>
      <c r="K150" s="17">
        <v>0</v>
      </c>
      <c r="L150" s="18">
        <v>0</v>
      </c>
      <c r="M150" s="19" t="e">
        <f t="shared" si="26"/>
        <v>#REF!</v>
      </c>
      <c r="O150" s="23" t="e">
        <f>#REF!</f>
        <v>#REF!</v>
      </c>
      <c r="P150" s="20">
        <f t="shared" si="27"/>
        <v>0</v>
      </c>
      <c r="Q150" s="20">
        <f t="shared" si="28"/>
        <v>0</v>
      </c>
      <c r="R150" s="21" t="s">
        <v>16</v>
      </c>
      <c r="S150" s="22" t="e">
        <f t="shared" si="29"/>
        <v>#REF!</v>
      </c>
    </row>
    <row r="151" spans="1:19" x14ac:dyDescent="0.3">
      <c r="A151" s="490">
        <v>43980</v>
      </c>
      <c r="B151" s="311">
        <f t="shared" si="21"/>
        <v>294</v>
      </c>
      <c r="C151" s="14">
        <f t="shared" si="23"/>
        <v>41.42</v>
      </c>
      <c r="D151" s="13">
        <v>0</v>
      </c>
      <c r="E151" s="15">
        <v>0</v>
      </c>
      <c r="F151" s="16">
        <f t="shared" si="22"/>
        <v>12177.480000000001</v>
      </c>
      <c r="G151" s="17">
        <f t="shared" si="24"/>
        <v>0</v>
      </c>
      <c r="H151" s="14">
        <f t="shared" si="25"/>
        <v>0</v>
      </c>
      <c r="I151" s="23" t="e">
        <f>#REF!</f>
        <v>#REF!</v>
      </c>
      <c r="J151" s="14" t="e">
        <f>#REF!</f>
        <v>#REF!</v>
      </c>
      <c r="K151" s="17">
        <v>0</v>
      </c>
      <c r="L151" s="18">
        <v>0</v>
      </c>
      <c r="M151" s="19" t="e">
        <f t="shared" si="26"/>
        <v>#REF!</v>
      </c>
      <c r="O151" s="23" t="e">
        <f>#REF!</f>
        <v>#REF!</v>
      </c>
      <c r="P151" s="20">
        <f t="shared" si="27"/>
        <v>0</v>
      </c>
      <c r="Q151" s="20">
        <f t="shared" si="28"/>
        <v>0</v>
      </c>
      <c r="R151" s="21" t="s">
        <v>16</v>
      </c>
      <c r="S151" s="22" t="e">
        <f t="shared" si="29"/>
        <v>#REF!</v>
      </c>
    </row>
    <row r="152" spans="1:19" x14ac:dyDescent="0.3">
      <c r="A152" s="490">
        <v>43981</v>
      </c>
      <c r="B152" s="311">
        <f t="shared" si="21"/>
        <v>294</v>
      </c>
      <c r="C152" s="14">
        <f t="shared" si="23"/>
        <v>41.42</v>
      </c>
      <c r="D152" s="13">
        <v>0</v>
      </c>
      <c r="E152" s="15">
        <v>0</v>
      </c>
      <c r="F152" s="16">
        <f t="shared" si="22"/>
        <v>12177.480000000001</v>
      </c>
      <c r="G152" s="17">
        <f t="shared" si="24"/>
        <v>0</v>
      </c>
      <c r="H152" s="14">
        <f t="shared" si="25"/>
        <v>0</v>
      </c>
      <c r="I152" s="23" t="e">
        <f>#REF!</f>
        <v>#REF!</v>
      </c>
      <c r="J152" s="14" t="e">
        <f>#REF!</f>
        <v>#REF!</v>
      </c>
      <c r="K152" s="17">
        <v>0</v>
      </c>
      <c r="L152" s="18">
        <v>0</v>
      </c>
      <c r="M152" s="19" t="e">
        <f t="shared" si="26"/>
        <v>#REF!</v>
      </c>
      <c r="O152" s="23" t="e">
        <f>#REF!</f>
        <v>#REF!</v>
      </c>
      <c r="P152" s="20">
        <f t="shared" si="27"/>
        <v>0</v>
      </c>
      <c r="Q152" s="20">
        <f t="shared" si="28"/>
        <v>0</v>
      </c>
      <c r="R152" s="21" t="s">
        <v>16</v>
      </c>
      <c r="S152" s="22" t="e">
        <f t="shared" si="29"/>
        <v>#REF!</v>
      </c>
    </row>
    <row r="153" spans="1:19" ht="15" thickBot="1" x14ac:dyDescent="0.35">
      <c r="A153" s="491">
        <v>43982</v>
      </c>
      <c r="B153" s="312">
        <f t="shared" si="21"/>
        <v>294</v>
      </c>
      <c r="C153" s="313">
        <f t="shared" si="23"/>
        <v>41.42</v>
      </c>
      <c r="D153" s="314">
        <v>0</v>
      </c>
      <c r="E153" s="315">
        <v>0</v>
      </c>
      <c r="F153" s="316">
        <f t="shared" si="22"/>
        <v>12177.480000000001</v>
      </c>
      <c r="G153" s="317">
        <f t="shared" si="24"/>
        <v>0</v>
      </c>
      <c r="H153" s="313">
        <f t="shared" si="25"/>
        <v>0</v>
      </c>
      <c r="I153" s="323" t="e">
        <f>#REF!</f>
        <v>#REF!</v>
      </c>
      <c r="J153" s="313" t="e">
        <f>#REF!</f>
        <v>#REF!</v>
      </c>
      <c r="K153" s="317">
        <v>0</v>
      </c>
      <c r="L153" s="318">
        <v>0</v>
      </c>
      <c r="M153" s="319" t="e">
        <f t="shared" si="26"/>
        <v>#REF!</v>
      </c>
      <c r="N153" s="314"/>
      <c r="O153" s="323" t="e">
        <f>#REF!</f>
        <v>#REF!</v>
      </c>
      <c r="P153" s="320">
        <f t="shared" si="27"/>
        <v>0</v>
      </c>
      <c r="Q153" s="320">
        <f t="shared" si="28"/>
        <v>0</v>
      </c>
      <c r="R153" s="321" t="s">
        <v>16</v>
      </c>
      <c r="S153" s="322" t="e">
        <f t="shared" si="29"/>
        <v>#REF!</v>
      </c>
    </row>
    <row r="154" spans="1:19" x14ac:dyDescent="0.3">
      <c r="A154" s="490">
        <v>43983</v>
      </c>
      <c r="B154" s="311">
        <f>'scheduling volumes &amp; prices'!AC25</f>
        <v>312</v>
      </c>
      <c r="C154" s="14">
        <f t="shared" si="23"/>
        <v>41.42</v>
      </c>
      <c r="D154" s="13">
        <v>0</v>
      </c>
      <c r="E154" s="15">
        <v>0</v>
      </c>
      <c r="F154" s="16">
        <f t="shared" si="22"/>
        <v>12923.04</v>
      </c>
      <c r="G154" s="17">
        <f t="shared" si="24"/>
        <v>0</v>
      </c>
      <c r="H154" s="14">
        <f t="shared" si="25"/>
        <v>0</v>
      </c>
      <c r="I154" s="23" t="e">
        <f>#REF!</f>
        <v>#REF!</v>
      </c>
      <c r="J154" s="14" t="e">
        <f>#REF!</f>
        <v>#REF!</v>
      </c>
      <c r="K154" s="17">
        <v>0</v>
      </c>
      <c r="L154" s="18">
        <v>0</v>
      </c>
      <c r="M154" s="19" t="e">
        <f t="shared" si="26"/>
        <v>#REF!</v>
      </c>
      <c r="O154" s="23" t="e">
        <f>#REF!</f>
        <v>#REF!</v>
      </c>
      <c r="P154" s="20">
        <f t="shared" si="27"/>
        <v>0</v>
      </c>
      <c r="Q154" s="20">
        <f t="shared" si="28"/>
        <v>0</v>
      </c>
      <c r="R154" s="21" t="s">
        <v>16</v>
      </c>
      <c r="S154" s="22" t="e">
        <f t="shared" si="29"/>
        <v>#REF!</v>
      </c>
    </row>
    <row r="155" spans="1:19" x14ac:dyDescent="0.3">
      <c r="A155" s="490">
        <v>43984</v>
      </c>
      <c r="B155" s="311">
        <f>B$154</f>
        <v>312</v>
      </c>
      <c r="C155" s="14">
        <f t="shared" si="23"/>
        <v>41.42</v>
      </c>
      <c r="D155" s="13">
        <v>0</v>
      </c>
      <c r="E155" s="15">
        <v>0</v>
      </c>
      <c r="F155" s="16">
        <f t="shared" si="22"/>
        <v>12923.04</v>
      </c>
      <c r="G155" s="17">
        <f t="shared" si="24"/>
        <v>0</v>
      </c>
      <c r="H155" s="14">
        <f t="shared" si="25"/>
        <v>0</v>
      </c>
      <c r="I155" s="23" t="e">
        <f>#REF!</f>
        <v>#REF!</v>
      </c>
      <c r="J155" s="14" t="e">
        <f>#REF!</f>
        <v>#REF!</v>
      </c>
      <c r="K155" s="17">
        <v>0</v>
      </c>
      <c r="L155" s="18">
        <v>0</v>
      </c>
      <c r="M155" s="19" t="e">
        <f t="shared" si="26"/>
        <v>#REF!</v>
      </c>
      <c r="O155" s="23" t="e">
        <f>#REF!</f>
        <v>#REF!</v>
      </c>
      <c r="P155" s="20">
        <f t="shared" si="27"/>
        <v>0</v>
      </c>
      <c r="Q155" s="20">
        <f t="shared" si="28"/>
        <v>0</v>
      </c>
      <c r="R155" s="21" t="s">
        <v>16</v>
      </c>
      <c r="S155" s="22" t="e">
        <f t="shared" si="29"/>
        <v>#REF!</v>
      </c>
    </row>
    <row r="156" spans="1:19" x14ac:dyDescent="0.3">
      <c r="A156" s="490">
        <v>43985</v>
      </c>
      <c r="B156" s="311">
        <f t="shared" ref="B156:B183" si="30">B$154</f>
        <v>312</v>
      </c>
      <c r="C156" s="14">
        <f t="shared" si="23"/>
        <v>41.42</v>
      </c>
      <c r="D156" s="13">
        <v>0</v>
      </c>
      <c r="E156" s="15">
        <v>0</v>
      </c>
      <c r="F156" s="16">
        <f t="shared" si="22"/>
        <v>12923.04</v>
      </c>
      <c r="G156" s="17">
        <f t="shared" si="24"/>
        <v>0</v>
      </c>
      <c r="H156" s="14">
        <f t="shared" si="25"/>
        <v>0</v>
      </c>
      <c r="I156" s="23" t="e">
        <f>#REF!</f>
        <v>#REF!</v>
      </c>
      <c r="J156" s="14" t="e">
        <f>#REF!</f>
        <v>#REF!</v>
      </c>
      <c r="K156" s="17">
        <v>0</v>
      </c>
      <c r="L156" s="18">
        <v>0</v>
      </c>
      <c r="M156" s="19" t="e">
        <f t="shared" si="26"/>
        <v>#REF!</v>
      </c>
      <c r="O156" s="23" t="e">
        <f>#REF!</f>
        <v>#REF!</v>
      </c>
      <c r="P156" s="20">
        <f t="shared" si="27"/>
        <v>0</v>
      </c>
      <c r="Q156" s="20">
        <f t="shared" si="28"/>
        <v>0</v>
      </c>
      <c r="R156" s="21" t="s">
        <v>16</v>
      </c>
      <c r="S156" s="22" t="e">
        <f t="shared" si="29"/>
        <v>#REF!</v>
      </c>
    </row>
    <row r="157" spans="1:19" x14ac:dyDescent="0.3">
      <c r="A157" s="490">
        <v>43986</v>
      </c>
      <c r="B157" s="311">
        <f t="shared" si="30"/>
        <v>312</v>
      </c>
      <c r="C157" s="14">
        <f t="shared" si="23"/>
        <v>41.42</v>
      </c>
      <c r="D157" s="13">
        <v>0</v>
      </c>
      <c r="E157" s="15">
        <v>0</v>
      </c>
      <c r="F157" s="16">
        <f t="shared" si="22"/>
        <v>12923.04</v>
      </c>
      <c r="G157" s="17">
        <f t="shared" si="24"/>
        <v>0</v>
      </c>
      <c r="H157" s="14">
        <f t="shared" si="25"/>
        <v>0</v>
      </c>
      <c r="I157" s="23" t="e">
        <f>#REF!</f>
        <v>#REF!</v>
      </c>
      <c r="J157" s="14" t="e">
        <f>#REF!</f>
        <v>#REF!</v>
      </c>
      <c r="K157" s="17">
        <v>0</v>
      </c>
      <c r="L157" s="18">
        <v>0</v>
      </c>
      <c r="M157" s="19" t="e">
        <f t="shared" si="26"/>
        <v>#REF!</v>
      </c>
      <c r="O157" s="23" t="e">
        <f>#REF!</f>
        <v>#REF!</v>
      </c>
      <c r="P157" s="20">
        <f t="shared" si="27"/>
        <v>0</v>
      </c>
      <c r="Q157" s="20">
        <f t="shared" si="28"/>
        <v>0</v>
      </c>
      <c r="R157" s="21" t="s">
        <v>16</v>
      </c>
      <c r="S157" s="22" t="e">
        <f t="shared" si="29"/>
        <v>#REF!</v>
      </c>
    </row>
    <row r="158" spans="1:19" x14ac:dyDescent="0.3">
      <c r="A158" s="490">
        <v>43987</v>
      </c>
      <c r="B158" s="311">
        <f t="shared" si="30"/>
        <v>312</v>
      </c>
      <c r="C158" s="14">
        <f t="shared" si="23"/>
        <v>41.42</v>
      </c>
      <c r="D158" s="13">
        <v>0</v>
      </c>
      <c r="E158" s="15">
        <v>0</v>
      </c>
      <c r="F158" s="16">
        <f t="shared" si="22"/>
        <v>12923.04</v>
      </c>
      <c r="G158" s="17">
        <f t="shared" si="24"/>
        <v>0</v>
      </c>
      <c r="H158" s="14">
        <f t="shared" si="25"/>
        <v>0</v>
      </c>
      <c r="I158" s="23" t="e">
        <f>#REF!</f>
        <v>#REF!</v>
      </c>
      <c r="J158" s="14" t="e">
        <f>#REF!</f>
        <v>#REF!</v>
      </c>
      <c r="K158" s="17">
        <v>0</v>
      </c>
      <c r="L158" s="18">
        <v>0</v>
      </c>
      <c r="M158" s="19" t="e">
        <f t="shared" si="26"/>
        <v>#REF!</v>
      </c>
      <c r="O158" s="23" t="e">
        <f>#REF!</f>
        <v>#REF!</v>
      </c>
      <c r="P158" s="20">
        <f t="shared" si="27"/>
        <v>0</v>
      </c>
      <c r="Q158" s="20">
        <f t="shared" si="28"/>
        <v>0</v>
      </c>
      <c r="R158" s="21" t="s">
        <v>16</v>
      </c>
      <c r="S158" s="22" t="e">
        <f t="shared" si="29"/>
        <v>#REF!</v>
      </c>
    </row>
    <row r="159" spans="1:19" x14ac:dyDescent="0.3">
      <c r="A159" s="490">
        <v>43988</v>
      </c>
      <c r="B159" s="311">
        <f t="shared" si="30"/>
        <v>312</v>
      </c>
      <c r="C159" s="14">
        <f t="shared" si="23"/>
        <v>41.42</v>
      </c>
      <c r="D159" s="13">
        <v>0</v>
      </c>
      <c r="E159" s="15">
        <v>0</v>
      </c>
      <c r="F159" s="16">
        <f t="shared" si="22"/>
        <v>12923.04</v>
      </c>
      <c r="G159" s="17">
        <f t="shared" si="24"/>
        <v>0</v>
      </c>
      <c r="H159" s="14">
        <f t="shared" si="25"/>
        <v>0</v>
      </c>
      <c r="I159" s="23" t="e">
        <f>#REF!</f>
        <v>#REF!</v>
      </c>
      <c r="J159" s="14" t="e">
        <f>#REF!</f>
        <v>#REF!</v>
      </c>
      <c r="K159" s="17">
        <v>0</v>
      </c>
      <c r="L159" s="18">
        <v>0</v>
      </c>
      <c r="M159" s="19" t="e">
        <f t="shared" si="26"/>
        <v>#REF!</v>
      </c>
      <c r="O159" s="23" t="e">
        <f>#REF!</f>
        <v>#REF!</v>
      </c>
      <c r="P159" s="20">
        <f t="shared" si="27"/>
        <v>0</v>
      </c>
      <c r="Q159" s="20">
        <f t="shared" si="28"/>
        <v>0</v>
      </c>
      <c r="R159" s="21" t="s">
        <v>16</v>
      </c>
      <c r="S159" s="22" t="e">
        <f t="shared" si="29"/>
        <v>#REF!</v>
      </c>
    </row>
    <row r="160" spans="1:19" x14ac:dyDescent="0.3">
      <c r="A160" s="490">
        <v>43989</v>
      </c>
      <c r="B160" s="311">
        <f t="shared" si="30"/>
        <v>312</v>
      </c>
      <c r="C160" s="14">
        <f t="shared" si="23"/>
        <v>41.42</v>
      </c>
      <c r="D160" s="13">
        <v>0</v>
      </c>
      <c r="E160" s="15">
        <v>0</v>
      </c>
      <c r="F160" s="16">
        <f t="shared" si="22"/>
        <v>12923.04</v>
      </c>
      <c r="G160" s="17">
        <f t="shared" si="24"/>
        <v>0</v>
      </c>
      <c r="H160" s="14">
        <f t="shared" si="25"/>
        <v>0</v>
      </c>
      <c r="I160" s="23" t="e">
        <f>#REF!</f>
        <v>#REF!</v>
      </c>
      <c r="J160" s="14" t="e">
        <f>#REF!</f>
        <v>#REF!</v>
      </c>
      <c r="K160" s="17">
        <v>0</v>
      </c>
      <c r="L160" s="18">
        <v>0</v>
      </c>
      <c r="M160" s="19" t="e">
        <f t="shared" si="26"/>
        <v>#REF!</v>
      </c>
      <c r="O160" s="23" t="e">
        <f>#REF!</f>
        <v>#REF!</v>
      </c>
      <c r="P160" s="20">
        <f t="shared" si="27"/>
        <v>0</v>
      </c>
      <c r="Q160" s="20">
        <f t="shared" si="28"/>
        <v>0</v>
      </c>
      <c r="R160" s="21" t="s">
        <v>16</v>
      </c>
      <c r="S160" s="22" t="e">
        <f t="shared" si="29"/>
        <v>#REF!</v>
      </c>
    </row>
    <row r="161" spans="1:19" x14ac:dyDescent="0.3">
      <c r="A161" s="490">
        <v>43990</v>
      </c>
      <c r="B161" s="311">
        <f t="shared" si="30"/>
        <v>312</v>
      </c>
      <c r="C161" s="14">
        <f t="shared" si="23"/>
        <v>41.42</v>
      </c>
      <c r="D161" s="13">
        <v>0</v>
      </c>
      <c r="E161" s="15">
        <v>0</v>
      </c>
      <c r="F161" s="16">
        <f t="shared" si="22"/>
        <v>12923.04</v>
      </c>
      <c r="G161" s="17">
        <f t="shared" si="24"/>
        <v>0</v>
      </c>
      <c r="H161" s="14">
        <f t="shared" si="25"/>
        <v>0</v>
      </c>
      <c r="I161" s="23" t="e">
        <f>#REF!</f>
        <v>#REF!</v>
      </c>
      <c r="J161" s="14" t="e">
        <f>#REF!</f>
        <v>#REF!</v>
      </c>
      <c r="K161" s="17">
        <v>0</v>
      </c>
      <c r="L161" s="18">
        <v>0</v>
      </c>
      <c r="M161" s="19" t="e">
        <f t="shared" si="26"/>
        <v>#REF!</v>
      </c>
      <c r="O161" s="23" t="e">
        <f>#REF!</f>
        <v>#REF!</v>
      </c>
      <c r="P161" s="20">
        <f t="shared" si="27"/>
        <v>0</v>
      </c>
      <c r="Q161" s="20">
        <f t="shared" si="28"/>
        <v>0</v>
      </c>
      <c r="R161" s="21" t="s">
        <v>16</v>
      </c>
      <c r="S161" s="22" t="e">
        <f t="shared" si="29"/>
        <v>#REF!</v>
      </c>
    </row>
    <row r="162" spans="1:19" x14ac:dyDescent="0.3">
      <c r="A162" s="490">
        <v>43991</v>
      </c>
      <c r="B162" s="311">
        <f t="shared" si="30"/>
        <v>312</v>
      </c>
      <c r="C162" s="14">
        <f t="shared" si="23"/>
        <v>41.42</v>
      </c>
      <c r="D162" s="13">
        <v>0</v>
      </c>
      <c r="E162" s="15">
        <v>0</v>
      </c>
      <c r="F162" s="16">
        <f t="shared" si="22"/>
        <v>12923.04</v>
      </c>
      <c r="G162" s="17">
        <f t="shared" si="24"/>
        <v>0</v>
      </c>
      <c r="H162" s="14">
        <f t="shared" si="25"/>
        <v>0</v>
      </c>
      <c r="I162" s="23" t="e">
        <f>#REF!</f>
        <v>#REF!</v>
      </c>
      <c r="J162" s="14" t="e">
        <f>#REF!</f>
        <v>#REF!</v>
      </c>
      <c r="K162" s="17">
        <v>0</v>
      </c>
      <c r="L162" s="18">
        <v>0</v>
      </c>
      <c r="M162" s="19" t="e">
        <f t="shared" si="26"/>
        <v>#REF!</v>
      </c>
      <c r="O162" s="23" t="e">
        <f>#REF!</f>
        <v>#REF!</v>
      </c>
      <c r="P162" s="20">
        <f t="shared" si="27"/>
        <v>0</v>
      </c>
      <c r="Q162" s="20">
        <f t="shared" si="28"/>
        <v>0</v>
      </c>
      <c r="R162" s="21" t="s">
        <v>16</v>
      </c>
      <c r="S162" s="22" t="e">
        <f t="shared" si="29"/>
        <v>#REF!</v>
      </c>
    </row>
    <row r="163" spans="1:19" x14ac:dyDescent="0.3">
      <c r="A163" s="490">
        <v>43992</v>
      </c>
      <c r="B163" s="311">
        <f t="shared" si="30"/>
        <v>312</v>
      </c>
      <c r="C163" s="14">
        <f t="shared" si="23"/>
        <v>41.42</v>
      </c>
      <c r="D163" s="13">
        <v>0</v>
      </c>
      <c r="E163" s="15">
        <v>0</v>
      </c>
      <c r="F163" s="16">
        <f t="shared" si="22"/>
        <v>12923.04</v>
      </c>
      <c r="G163" s="17">
        <f t="shared" si="24"/>
        <v>0</v>
      </c>
      <c r="H163" s="14">
        <f t="shared" si="25"/>
        <v>0</v>
      </c>
      <c r="I163" s="23" t="e">
        <f>#REF!</f>
        <v>#REF!</v>
      </c>
      <c r="J163" s="14" t="e">
        <f>#REF!</f>
        <v>#REF!</v>
      </c>
      <c r="K163" s="17">
        <v>0</v>
      </c>
      <c r="L163" s="18">
        <v>0</v>
      </c>
      <c r="M163" s="19" t="e">
        <f t="shared" si="26"/>
        <v>#REF!</v>
      </c>
      <c r="O163" s="23" t="e">
        <f>#REF!</f>
        <v>#REF!</v>
      </c>
      <c r="P163" s="20">
        <f t="shared" si="27"/>
        <v>0</v>
      </c>
      <c r="Q163" s="20">
        <f t="shared" si="28"/>
        <v>0</v>
      </c>
      <c r="R163" s="21" t="s">
        <v>16</v>
      </c>
      <c r="S163" s="22" t="e">
        <f t="shared" si="29"/>
        <v>#REF!</v>
      </c>
    </row>
    <row r="164" spans="1:19" x14ac:dyDescent="0.3">
      <c r="A164" s="490">
        <v>43993</v>
      </c>
      <c r="B164" s="311">
        <f t="shared" si="30"/>
        <v>312</v>
      </c>
      <c r="C164" s="14">
        <f t="shared" si="23"/>
        <v>41.42</v>
      </c>
      <c r="D164" s="13">
        <v>0</v>
      </c>
      <c r="E164" s="15">
        <v>0</v>
      </c>
      <c r="F164" s="16">
        <f t="shared" si="22"/>
        <v>12923.04</v>
      </c>
      <c r="G164" s="17">
        <f t="shared" si="24"/>
        <v>0</v>
      </c>
      <c r="H164" s="14">
        <f t="shared" si="25"/>
        <v>0</v>
      </c>
      <c r="I164" s="23" t="e">
        <f>#REF!</f>
        <v>#REF!</v>
      </c>
      <c r="J164" s="14" t="e">
        <f>#REF!</f>
        <v>#REF!</v>
      </c>
      <c r="K164" s="17">
        <v>0</v>
      </c>
      <c r="L164" s="18">
        <v>0</v>
      </c>
      <c r="M164" s="19" t="e">
        <f t="shared" si="26"/>
        <v>#REF!</v>
      </c>
      <c r="O164" s="23" t="e">
        <f>#REF!</f>
        <v>#REF!</v>
      </c>
      <c r="P164" s="20">
        <f t="shared" si="27"/>
        <v>0</v>
      </c>
      <c r="Q164" s="20">
        <f t="shared" si="28"/>
        <v>0</v>
      </c>
      <c r="R164" s="21" t="s">
        <v>16</v>
      </c>
      <c r="S164" s="22" t="e">
        <f t="shared" si="29"/>
        <v>#REF!</v>
      </c>
    </row>
    <row r="165" spans="1:19" x14ac:dyDescent="0.3">
      <c r="A165" s="490">
        <v>43994</v>
      </c>
      <c r="B165" s="311">
        <f t="shared" si="30"/>
        <v>312</v>
      </c>
      <c r="C165" s="14">
        <f t="shared" si="23"/>
        <v>41.42</v>
      </c>
      <c r="D165" s="13">
        <v>0</v>
      </c>
      <c r="E165" s="15">
        <v>0</v>
      </c>
      <c r="F165" s="16">
        <f t="shared" si="22"/>
        <v>12923.04</v>
      </c>
      <c r="G165" s="17">
        <f t="shared" si="24"/>
        <v>0</v>
      </c>
      <c r="H165" s="14">
        <f t="shared" si="25"/>
        <v>0</v>
      </c>
      <c r="I165" s="23" t="e">
        <f>#REF!</f>
        <v>#REF!</v>
      </c>
      <c r="J165" s="14" t="e">
        <f>#REF!</f>
        <v>#REF!</v>
      </c>
      <c r="K165" s="17">
        <v>0</v>
      </c>
      <c r="L165" s="18">
        <v>0</v>
      </c>
      <c r="M165" s="19" t="e">
        <f t="shared" si="26"/>
        <v>#REF!</v>
      </c>
      <c r="O165" s="23" t="e">
        <f>#REF!</f>
        <v>#REF!</v>
      </c>
      <c r="P165" s="20">
        <f t="shared" si="27"/>
        <v>0</v>
      </c>
      <c r="Q165" s="20">
        <f t="shared" si="28"/>
        <v>0</v>
      </c>
      <c r="R165" s="21" t="s">
        <v>16</v>
      </c>
      <c r="S165" s="22" t="e">
        <f t="shared" si="29"/>
        <v>#REF!</v>
      </c>
    </row>
    <row r="166" spans="1:19" x14ac:dyDescent="0.3">
      <c r="A166" s="490">
        <v>43995</v>
      </c>
      <c r="B166" s="311">
        <f t="shared" si="30"/>
        <v>312</v>
      </c>
      <c r="C166" s="14">
        <f t="shared" si="23"/>
        <v>41.42</v>
      </c>
      <c r="D166" s="13">
        <v>0</v>
      </c>
      <c r="E166" s="15">
        <v>0</v>
      </c>
      <c r="F166" s="16">
        <f t="shared" si="22"/>
        <v>12923.04</v>
      </c>
      <c r="G166" s="17">
        <f t="shared" si="24"/>
        <v>0</v>
      </c>
      <c r="H166" s="14">
        <f t="shared" si="25"/>
        <v>0</v>
      </c>
      <c r="I166" s="23" t="e">
        <f>#REF!</f>
        <v>#REF!</v>
      </c>
      <c r="J166" s="14" t="e">
        <f>#REF!</f>
        <v>#REF!</v>
      </c>
      <c r="K166" s="17">
        <v>0</v>
      </c>
      <c r="L166" s="18">
        <v>0</v>
      </c>
      <c r="M166" s="19" t="e">
        <f t="shared" si="26"/>
        <v>#REF!</v>
      </c>
      <c r="O166" s="23" t="e">
        <f>#REF!</f>
        <v>#REF!</v>
      </c>
      <c r="P166" s="20">
        <f t="shared" si="27"/>
        <v>0</v>
      </c>
      <c r="Q166" s="20">
        <f t="shared" si="28"/>
        <v>0</v>
      </c>
      <c r="R166" s="21" t="s">
        <v>16</v>
      </c>
      <c r="S166" s="22" t="e">
        <f t="shared" si="29"/>
        <v>#REF!</v>
      </c>
    </row>
    <row r="167" spans="1:19" x14ac:dyDescent="0.3">
      <c r="A167" s="490">
        <v>43996</v>
      </c>
      <c r="B167" s="311">
        <f t="shared" si="30"/>
        <v>312</v>
      </c>
      <c r="C167" s="14">
        <f t="shared" si="23"/>
        <v>41.42</v>
      </c>
      <c r="D167" s="13">
        <v>0</v>
      </c>
      <c r="E167" s="15">
        <v>0</v>
      </c>
      <c r="F167" s="16">
        <f t="shared" si="22"/>
        <v>12923.04</v>
      </c>
      <c r="G167" s="17">
        <f t="shared" si="24"/>
        <v>0</v>
      </c>
      <c r="H167" s="14">
        <f t="shared" si="25"/>
        <v>0</v>
      </c>
      <c r="I167" s="23" t="e">
        <f>#REF!</f>
        <v>#REF!</v>
      </c>
      <c r="J167" s="14" t="e">
        <f>#REF!</f>
        <v>#REF!</v>
      </c>
      <c r="K167" s="17">
        <v>0</v>
      </c>
      <c r="L167" s="18">
        <v>0</v>
      </c>
      <c r="M167" s="19" t="e">
        <f t="shared" si="26"/>
        <v>#REF!</v>
      </c>
      <c r="O167" s="23" t="e">
        <f>#REF!</f>
        <v>#REF!</v>
      </c>
      <c r="P167" s="20">
        <f t="shared" si="27"/>
        <v>0</v>
      </c>
      <c r="Q167" s="20">
        <f t="shared" si="28"/>
        <v>0</v>
      </c>
      <c r="R167" s="21" t="s">
        <v>16</v>
      </c>
      <c r="S167" s="22" t="e">
        <f t="shared" si="29"/>
        <v>#REF!</v>
      </c>
    </row>
    <row r="168" spans="1:19" x14ac:dyDescent="0.3">
      <c r="A168" s="490">
        <v>43997</v>
      </c>
      <c r="B168" s="311">
        <f t="shared" si="30"/>
        <v>312</v>
      </c>
      <c r="C168" s="14">
        <f t="shared" si="23"/>
        <v>41.42</v>
      </c>
      <c r="D168" s="13">
        <v>0</v>
      </c>
      <c r="E168" s="15">
        <v>0</v>
      </c>
      <c r="F168" s="16">
        <f t="shared" si="22"/>
        <v>12923.04</v>
      </c>
      <c r="G168" s="17">
        <f t="shared" si="24"/>
        <v>0</v>
      </c>
      <c r="H168" s="14">
        <f t="shared" si="25"/>
        <v>0</v>
      </c>
      <c r="I168" s="23" t="e">
        <f>#REF!</f>
        <v>#REF!</v>
      </c>
      <c r="J168" s="14" t="e">
        <f>#REF!</f>
        <v>#REF!</v>
      </c>
      <c r="K168" s="17">
        <v>0</v>
      </c>
      <c r="L168" s="18">
        <v>0</v>
      </c>
      <c r="M168" s="19" t="e">
        <f t="shared" si="26"/>
        <v>#REF!</v>
      </c>
      <c r="O168" s="23" t="e">
        <f>#REF!</f>
        <v>#REF!</v>
      </c>
      <c r="P168" s="20">
        <f t="shared" si="27"/>
        <v>0</v>
      </c>
      <c r="Q168" s="20">
        <f t="shared" si="28"/>
        <v>0</v>
      </c>
      <c r="R168" s="21" t="s">
        <v>16</v>
      </c>
      <c r="S168" s="22" t="e">
        <f t="shared" si="29"/>
        <v>#REF!</v>
      </c>
    </row>
    <row r="169" spans="1:19" x14ac:dyDescent="0.3">
      <c r="A169" s="490">
        <v>43998</v>
      </c>
      <c r="B169" s="311">
        <f t="shared" si="30"/>
        <v>312</v>
      </c>
      <c r="C169" s="14">
        <f t="shared" si="23"/>
        <v>41.42</v>
      </c>
      <c r="D169" s="13">
        <v>0</v>
      </c>
      <c r="E169" s="15">
        <v>0</v>
      </c>
      <c r="F169" s="16">
        <f t="shared" si="22"/>
        <v>12923.04</v>
      </c>
      <c r="G169" s="17">
        <f t="shared" si="24"/>
        <v>0</v>
      </c>
      <c r="H169" s="14">
        <f t="shared" si="25"/>
        <v>0</v>
      </c>
      <c r="I169" s="23" t="e">
        <f>#REF!</f>
        <v>#REF!</v>
      </c>
      <c r="J169" s="14" t="e">
        <f>#REF!</f>
        <v>#REF!</v>
      </c>
      <c r="K169" s="17">
        <v>0</v>
      </c>
      <c r="L169" s="18">
        <v>0</v>
      </c>
      <c r="M169" s="19" t="e">
        <f t="shared" si="26"/>
        <v>#REF!</v>
      </c>
      <c r="O169" s="23" t="e">
        <f>#REF!</f>
        <v>#REF!</v>
      </c>
      <c r="P169" s="20">
        <f t="shared" si="27"/>
        <v>0</v>
      </c>
      <c r="Q169" s="20">
        <f t="shared" si="28"/>
        <v>0</v>
      </c>
      <c r="R169" s="21" t="s">
        <v>16</v>
      </c>
      <c r="S169" s="22" t="e">
        <f t="shared" si="29"/>
        <v>#REF!</v>
      </c>
    </row>
    <row r="170" spans="1:19" x14ac:dyDescent="0.3">
      <c r="A170" s="490">
        <v>43999</v>
      </c>
      <c r="B170" s="311">
        <f t="shared" si="30"/>
        <v>312</v>
      </c>
      <c r="C170" s="14">
        <f t="shared" si="23"/>
        <v>41.42</v>
      </c>
      <c r="D170" s="13">
        <v>0</v>
      </c>
      <c r="E170" s="15">
        <v>0</v>
      </c>
      <c r="F170" s="16">
        <f t="shared" si="22"/>
        <v>12923.04</v>
      </c>
      <c r="G170" s="17">
        <f t="shared" si="24"/>
        <v>0</v>
      </c>
      <c r="H170" s="14">
        <f t="shared" si="25"/>
        <v>0</v>
      </c>
      <c r="I170" s="23" t="e">
        <f>#REF!</f>
        <v>#REF!</v>
      </c>
      <c r="J170" s="14" t="e">
        <f>#REF!</f>
        <v>#REF!</v>
      </c>
      <c r="K170" s="17">
        <v>0</v>
      </c>
      <c r="L170" s="18">
        <v>0</v>
      </c>
      <c r="M170" s="19" t="e">
        <f t="shared" si="26"/>
        <v>#REF!</v>
      </c>
      <c r="O170" s="23" t="e">
        <f>#REF!</f>
        <v>#REF!</v>
      </c>
      <c r="P170" s="20">
        <f t="shared" si="27"/>
        <v>0</v>
      </c>
      <c r="Q170" s="20">
        <f t="shared" si="28"/>
        <v>0</v>
      </c>
      <c r="R170" s="21" t="s">
        <v>16</v>
      </c>
      <c r="S170" s="22" t="e">
        <f t="shared" si="29"/>
        <v>#REF!</v>
      </c>
    </row>
    <row r="171" spans="1:19" x14ac:dyDescent="0.3">
      <c r="A171" s="490">
        <v>44000</v>
      </c>
      <c r="B171" s="311">
        <f t="shared" si="30"/>
        <v>312</v>
      </c>
      <c r="C171" s="14">
        <f t="shared" si="23"/>
        <v>41.42</v>
      </c>
      <c r="D171" s="13">
        <v>0</v>
      </c>
      <c r="E171" s="15">
        <v>0</v>
      </c>
      <c r="F171" s="16">
        <f t="shared" si="22"/>
        <v>12923.04</v>
      </c>
      <c r="G171" s="17">
        <f t="shared" si="24"/>
        <v>0</v>
      </c>
      <c r="H171" s="14">
        <f t="shared" si="25"/>
        <v>0</v>
      </c>
      <c r="I171" s="23" t="e">
        <f>#REF!</f>
        <v>#REF!</v>
      </c>
      <c r="J171" s="14" t="e">
        <f>#REF!</f>
        <v>#REF!</v>
      </c>
      <c r="K171" s="17">
        <v>0</v>
      </c>
      <c r="L171" s="18">
        <v>0</v>
      </c>
      <c r="M171" s="19" t="e">
        <f t="shared" si="26"/>
        <v>#REF!</v>
      </c>
      <c r="O171" s="23" t="e">
        <f>#REF!</f>
        <v>#REF!</v>
      </c>
      <c r="P171" s="20">
        <f t="shared" si="27"/>
        <v>0</v>
      </c>
      <c r="Q171" s="20">
        <f t="shared" si="28"/>
        <v>0</v>
      </c>
      <c r="R171" s="21" t="s">
        <v>16</v>
      </c>
      <c r="S171" s="22" t="e">
        <f t="shared" si="29"/>
        <v>#REF!</v>
      </c>
    </row>
    <row r="172" spans="1:19" x14ac:dyDescent="0.3">
      <c r="A172" s="490">
        <v>44001</v>
      </c>
      <c r="B172" s="311">
        <f t="shared" si="30"/>
        <v>312</v>
      </c>
      <c r="C172" s="14">
        <f t="shared" si="23"/>
        <v>41.42</v>
      </c>
      <c r="D172" s="13">
        <v>0</v>
      </c>
      <c r="E172" s="15">
        <v>0</v>
      </c>
      <c r="F172" s="16">
        <f t="shared" si="22"/>
        <v>12923.04</v>
      </c>
      <c r="G172" s="17">
        <f t="shared" si="24"/>
        <v>0</v>
      </c>
      <c r="H172" s="14">
        <f t="shared" si="25"/>
        <v>0</v>
      </c>
      <c r="I172" s="23" t="e">
        <f>#REF!</f>
        <v>#REF!</v>
      </c>
      <c r="J172" s="14" t="e">
        <f>#REF!</f>
        <v>#REF!</v>
      </c>
      <c r="K172" s="17">
        <v>0</v>
      </c>
      <c r="L172" s="18">
        <v>0</v>
      </c>
      <c r="M172" s="19" t="e">
        <f t="shared" si="26"/>
        <v>#REF!</v>
      </c>
      <c r="O172" s="23" t="e">
        <f>#REF!</f>
        <v>#REF!</v>
      </c>
      <c r="P172" s="20">
        <f t="shared" si="27"/>
        <v>0</v>
      </c>
      <c r="Q172" s="20">
        <f t="shared" si="28"/>
        <v>0</v>
      </c>
      <c r="R172" s="21" t="s">
        <v>16</v>
      </c>
      <c r="S172" s="22" t="e">
        <f t="shared" si="29"/>
        <v>#REF!</v>
      </c>
    </row>
    <row r="173" spans="1:19" x14ac:dyDescent="0.3">
      <c r="A173" s="490">
        <v>44002</v>
      </c>
      <c r="B173" s="311">
        <f t="shared" si="30"/>
        <v>312</v>
      </c>
      <c r="C173" s="14">
        <f t="shared" si="23"/>
        <v>41.42</v>
      </c>
      <c r="D173" s="13">
        <v>0</v>
      </c>
      <c r="E173" s="15">
        <v>0</v>
      </c>
      <c r="F173" s="16">
        <f t="shared" si="22"/>
        <v>12923.04</v>
      </c>
      <c r="G173" s="17">
        <f t="shared" si="24"/>
        <v>0</v>
      </c>
      <c r="H173" s="14">
        <f t="shared" si="25"/>
        <v>0</v>
      </c>
      <c r="I173" s="23" t="e">
        <f>#REF!</f>
        <v>#REF!</v>
      </c>
      <c r="J173" s="14" t="e">
        <f>#REF!</f>
        <v>#REF!</v>
      </c>
      <c r="K173" s="17">
        <v>0</v>
      </c>
      <c r="L173" s="18">
        <v>0</v>
      </c>
      <c r="M173" s="19" t="e">
        <f t="shared" si="26"/>
        <v>#REF!</v>
      </c>
      <c r="O173" s="23" t="e">
        <f>#REF!</f>
        <v>#REF!</v>
      </c>
      <c r="P173" s="20">
        <f t="shared" si="27"/>
        <v>0</v>
      </c>
      <c r="Q173" s="20">
        <f t="shared" si="28"/>
        <v>0</v>
      </c>
      <c r="R173" s="21" t="s">
        <v>16</v>
      </c>
      <c r="S173" s="22" t="e">
        <f t="shared" si="29"/>
        <v>#REF!</v>
      </c>
    </row>
    <row r="174" spans="1:19" x14ac:dyDescent="0.3">
      <c r="A174" s="490">
        <v>44003</v>
      </c>
      <c r="B174" s="311">
        <f t="shared" si="30"/>
        <v>312</v>
      </c>
      <c r="C174" s="14">
        <f t="shared" si="23"/>
        <v>41.42</v>
      </c>
      <c r="D174" s="13">
        <v>0</v>
      </c>
      <c r="E174" s="15">
        <v>0</v>
      </c>
      <c r="F174" s="16">
        <f t="shared" si="22"/>
        <v>12923.04</v>
      </c>
      <c r="G174" s="17">
        <f t="shared" si="24"/>
        <v>0</v>
      </c>
      <c r="H174" s="14">
        <f t="shared" si="25"/>
        <v>0</v>
      </c>
      <c r="I174" s="23" t="e">
        <f>#REF!</f>
        <v>#REF!</v>
      </c>
      <c r="J174" s="14" t="e">
        <f>#REF!</f>
        <v>#REF!</v>
      </c>
      <c r="K174" s="17">
        <v>0</v>
      </c>
      <c r="L174" s="18">
        <v>0</v>
      </c>
      <c r="M174" s="19" t="e">
        <f t="shared" si="26"/>
        <v>#REF!</v>
      </c>
      <c r="O174" s="23" t="e">
        <f>#REF!</f>
        <v>#REF!</v>
      </c>
      <c r="P174" s="20">
        <f t="shared" si="27"/>
        <v>0</v>
      </c>
      <c r="Q174" s="20">
        <f t="shared" si="28"/>
        <v>0</v>
      </c>
      <c r="R174" s="21" t="s">
        <v>16</v>
      </c>
      <c r="S174" s="22" t="e">
        <f t="shared" si="29"/>
        <v>#REF!</v>
      </c>
    </row>
    <row r="175" spans="1:19" x14ac:dyDescent="0.3">
      <c r="A175" s="490">
        <v>44004</v>
      </c>
      <c r="B175" s="311">
        <f t="shared" si="30"/>
        <v>312</v>
      </c>
      <c r="C175" s="14">
        <f t="shared" si="23"/>
        <v>41.42</v>
      </c>
      <c r="D175" s="13">
        <v>0</v>
      </c>
      <c r="E175" s="15">
        <v>0</v>
      </c>
      <c r="F175" s="16">
        <f t="shared" si="22"/>
        <v>12923.04</v>
      </c>
      <c r="G175" s="17">
        <f t="shared" si="24"/>
        <v>0</v>
      </c>
      <c r="H175" s="14">
        <f t="shared" si="25"/>
        <v>0</v>
      </c>
      <c r="I175" s="23" t="e">
        <f>#REF!</f>
        <v>#REF!</v>
      </c>
      <c r="J175" s="14" t="e">
        <f>#REF!</f>
        <v>#REF!</v>
      </c>
      <c r="K175" s="17">
        <v>0</v>
      </c>
      <c r="L175" s="18">
        <v>0</v>
      </c>
      <c r="M175" s="19" t="e">
        <f t="shared" si="26"/>
        <v>#REF!</v>
      </c>
      <c r="O175" s="23" t="e">
        <f>#REF!</f>
        <v>#REF!</v>
      </c>
      <c r="P175" s="20">
        <f t="shared" si="27"/>
        <v>0</v>
      </c>
      <c r="Q175" s="20">
        <f t="shared" si="28"/>
        <v>0</v>
      </c>
      <c r="R175" s="21" t="s">
        <v>16</v>
      </c>
      <c r="S175" s="22" t="e">
        <f t="shared" si="29"/>
        <v>#REF!</v>
      </c>
    </row>
    <row r="176" spans="1:19" x14ac:dyDescent="0.3">
      <c r="A176" s="490">
        <v>44005</v>
      </c>
      <c r="B176" s="311">
        <f t="shared" si="30"/>
        <v>312</v>
      </c>
      <c r="C176" s="14">
        <f t="shared" si="23"/>
        <v>41.42</v>
      </c>
      <c r="D176" s="13">
        <v>0</v>
      </c>
      <c r="E176" s="15">
        <v>0</v>
      </c>
      <c r="F176" s="16">
        <f t="shared" si="22"/>
        <v>12923.04</v>
      </c>
      <c r="G176" s="17">
        <f t="shared" si="24"/>
        <v>0</v>
      </c>
      <c r="H176" s="14">
        <f t="shared" si="25"/>
        <v>0</v>
      </c>
      <c r="I176" s="23" t="e">
        <f>#REF!</f>
        <v>#REF!</v>
      </c>
      <c r="J176" s="14" t="e">
        <f>#REF!</f>
        <v>#REF!</v>
      </c>
      <c r="K176" s="17">
        <v>0</v>
      </c>
      <c r="L176" s="18">
        <v>0</v>
      </c>
      <c r="M176" s="19" t="e">
        <f t="shared" si="26"/>
        <v>#REF!</v>
      </c>
      <c r="O176" s="23" t="e">
        <f>#REF!</f>
        <v>#REF!</v>
      </c>
      <c r="P176" s="20">
        <f t="shared" si="27"/>
        <v>0</v>
      </c>
      <c r="Q176" s="20">
        <f t="shared" si="28"/>
        <v>0</v>
      </c>
      <c r="R176" s="21" t="s">
        <v>16</v>
      </c>
      <c r="S176" s="22" t="e">
        <f t="shared" si="29"/>
        <v>#REF!</v>
      </c>
    </row>
    <row r="177" spans="1:19" x14ac:dyDescent="0.3">
      <c r="A177" s="490">
        <v>44006</v>
      </c>
      <c r="B177" s="311">
        <f t="shared" si="30"/>
        <v>312</v>
      </c>
      <c r="C177" s="14">
        <f t="shared" si="23"/>
        <v>41.42</v>
      </c>
      <c r="D177" s="13">
        <v>0</v>
      </c>
      <c r="E177" s="15">
        <v>0</v>
      </c>
      <c r="F177" s="16">
        <f t="shared" si="22"/>
        <v>12923.04</v>
      </c>
      <c r="G177" s="17">
        <f t="shared" si="24"/>
        <v>0</v>
      </c>
      <c r="H177" s="14">
        <f t="shared" si="25"/>
        <v>0</v>
      </c>
      <c r="I177" s="23" t="e">
        <f>#REF!</f>
        <v>#REF!</v>
      </c>
      <c r="J177" s="14" t="e">
        <f>#REF!</f>
        <v>#REF!</v>
      </c>
      <c r="K177" s="17">
        <v>0</v>
      </c>
      <c r="L177" s="18">
        <v>0</v>
      </c>
      <c r="M177" s="19" t="e">
        <f t="shared" si="26"/>
        <v>#REF!</v>
      </c>
      <c r="O177" s="23" t="e">
        <f>#REF!</f>
        <v>#REF!</v>
      </c>
      <c r="P177" s="20">
        <f t="shared" si="27"/>
        <v>0</v>
      </c>
      <c r="Q177" s="20">
        <f t="shared" si="28"/>
        <v>0</v>
      </c>
      <c r="R177" s="21" t="s">
        <v>16</v>
      </c>
      <c r="S177" s="22" t="e">
        <f t="shared" si="29"/>
        <v>#REF!</v>
      </c>
    </row>
    <row r="178" spans="1:19" x14ac:dyDescent="0.3">
      <c r="A178" s="490">
        <v>44007</v>
      </c>
      <c r="B178" s="311">
        <f t="shared" si="30"/>
        <v>312</v>
      </c>
      <c r="C178" s="14">
        <f t="shared" si="23"/>
        <v>41.42</v>
      </c>
      <c r="D178" s="13">
        <v>0</v>
      </c>
      <c r="E178" s="15">
        <v>0</v>
      </c>
      <c r="F178" s="16">
        <f t="shared" si="22"/>
        <v>12923.04</v>
      </c>
      <c r="G178" s="17">
        <f t="shared" si="24"/>
        <v>0</v>
      </c>
      <c r="H178" s="14">
        <f t="shared" si="25"/>
        <v>0</v>
      </c>
      <c r="I178" s="23" t="e">
        <f>#REF!</f>
        <v>#REF!</v>
      </c>
      <c r="J178" s="14" t="e">
        <f>#REF!</f>
        <v>#REF!</v>
      </c>
      <c r="K178" s="17">
        <v>0</v>
      </c>
      <c r="L178" s="18">
        <v>0</v>
      </c>
      <c r="M178" s="19" t="e">
        <f t="shared" si="26"/>
        <v>#REF!</v>
      </c>
      <c r="O178" s="23" t="e">
        <f>#REF!</f>
        <v>#REF!</v>
      </c>
      <c r="P178" s="20">
        <f t="shared" si="27"/>
        <v>0</v>
      </c>
      <c r="Q178" s="20">
        <f t="shared" si="28"/>
        <v>0</v>
      </c>
      <c r="R178" s="21" t="s">
        <v>16</v>
      </c>
      <c r="S178" s="22" t="e">
        <f t="shared" si="29"/>
        <v>#REF!</v>
      </c>
    </row>
    <row r="179" spans="1:19" x14ac:dyDescent="0.3">
      <c r="A179" s="490">
        <v>44008</v>
      </c>
      <c r="B179" s="311">
        <f t="shared" si="30"/>
        <v>312</v>
      </c>
      <c r="C179" s="14">
        <f t="shared" si="23"/>
        <v>41.42</v>
      </c>
      <c r="D179" s="13">
        <v>0</v>
      </c>
      <c r="E179" s="15">
        <v>0</v>
      </c>
      <c r="F179" s="16">
        <f t="shared" si="22"/>
        <v>12923.04</v>
      </c>
      <c r="G179" s="17">
        <f t="shared" si="24"/>
        <v>0</v>
      </c>
      <c r="H179" s="14">
        <f t="shared" si="25"/>
        <v>0</v>
      </c>
      <c r="I179" s="23" t="e">
        <f>#REF!</f>
        <v>#REF!</v>
      </c>
      <c r="J179" s="14" t="e">
        <f>#REF!</f>
        <v>#REF!</v>
      </c>
      <c r="K179" s="17">
        <v>0</v>
      </c>
      <c r="L179" s="18">
        <v>0</v>
      </c>
      <c r="M179" s="19" t="e">
        <f t="shared" si="26"/>
        <v>#REF!</v>
      </c>
      <c r="O179" s="23" t="e">
        <f>#REF!</f>
        <v>#REF!</v>
      </c>
      <c r="P179" s="20">
        <f t="shared" si="27"/>
        <v>0</v>
      </c>
      <c r="Q179" s="20">
        <f t="shared" si="28"/>
        <v>0</v>
      </c>
      <c r="R179" s="21" t="s">
        <v>16</v>
      </c>
      <c r="S179" s="22" t="e">
        <f t="shared" si="29"/>
        <v>#REF!</v>
      </c>
    </row>
    <row r="180" spans="1:19" x14ac:dyDescent="0.3">
      <c r="A180" s="490">
        <v>44009</v>
      </c>
      <c r="B180" s="311">
        <f t="shared" si="30"/>
        <v>312</v>
      </c>
      <c r="C180" s="14">
        <f t="shared" si="23"/>
        <v>41.42</v>
      </c>
      <c r="D180" s="13">
        <v>0</v>
      </c>
      <c r="E180" s="15">
        <v>0</v>
      </c>
      <c r="F180" s="16">
        <f t="shared" si="22"/>
        <v>12923.04</v>
      </c>
      <c r="G180" s="17">
        <f t="shared" si="24"/>
        <v>0</v>
      </c>
      <c r="H180" s="14">
        <f t="shared" si="25"/>
        <v>0</v>
      </c>
      <c r="I180" s="23" t="e">
        <f>#REF!</f>
        <v>#REF!</v>
      </c>
      <c r="J180" s="14" t="e">
        <f>#REF!</f>
        <v>#REF!</v>
      </c>
      <c r="K180" s="17">
        <v>0</v>
      </c>
      <c r="L180" s="18">
        <v>0</v>
      </c>
      <c r="M180" s="19" t="e">
        <f t="shared" si="26"/>
        <v>#REF!</v>
      </c>
      <c r="O180" s="23" t="e">
        <f>#REF!</f>
        <v>#REF!</v>
      </c>
      <c r="P180" s="20">
        <f t="shared" si="27"/>
        <v>0</v>
      </c>
      <c r="Q180" s="20">
        <f t="shared" si="28"/>
        <v>0</v>
      </c>
      <c r="R180" s="21" t="s">
        <v>16</v>
      </c>
      <c r="S180" s="22" t="e">
        <f t="shared" si="29"/>
        <v>#REF!</v>
      </c>
    </row>
    <row r="181" spans="1:19" x14ac:dyDescent="0.3">
      <c r="A181" s="490">
        <v>44010</v>
      </c>
      <c r="B181" s="311">
        <f t="shared" si="30"/>
        <v>312</v>
      </c>
      <c r="C181" s="14">
        <f t="shared" si="23"/>
        <v>41.42</v>
      </c>
      <c r="D181" s="13">
        <v>0</v>
      </c>
      <c r="E181" s="15">
        <v>0</v>
      </c>
      <c r="F181" s="16">
        <f t="shared" si="22"/>
        <v>12923.04</v>
      </c>
      <c r="G181" s="17">
        <f t="shared" si="24"/>
        <v>0</v>
      </c>
      <c r="H181" s="14">
        <f t="shared" si="25"/>
        <v>0</v>
      </c>
      <c r="I181" s="23" t="e">
        <f>#REF!</f>
        <v>#REF!</v>
      </c>
      <c r="J181" s="14" t="e">
        <f>#REF!</f>
        <v>#REF!</v>
      </c>
      <c r="K181" s="17">
        <v>0</v>
      </c>
      <c r="L181" s="18">
        <v>0</v>
      </c>
      <c r="M181" s="19" t="e">
        <f t="shared" si="26"/>
        <v>#REF!</v>
      </c>
      <c r="O181" s="23" t="e">
        <f>#REF!</f>
        <v>#REF!</v>
      </c>
      <c r="P181" s="20">
        <f t="shared" si="27"/>
        <v>0</v>
      </c>
      <c r="Q181" s="20">
        <f t="shared" si="28"/>
        <v>0</v>
      </c>
      <c r="R181" s="21" t="s">
        <v>16</v>
      </c>
      <c r="S181" s="22" t="e">
        <f t="shared" si="29"/>
        <v>#REF!</v>
      </c>
    </row>
    <row r="182" spans="1:19" x14ac:dyDescent="0.3">
      <c r="A182" s="490">
        <v>44011</v>
      </c>
      <c r="B182" s="311">
        <f t="shared" si="30"/>
        <v>312</v>
      </c>
      <c r="C182" s="14">
        <f t="shared" si="23"/>
        <v>41.42</v>
      </c>
      <c r="D182" s="13">
        <v>0</v>
      </c>
      <c r="E182" s="15">
        <v>0</v>
      </c>
      <c r="F182" s="16">
        <f t="shared" si="22"/>
        <v>12923.04</v>
      </c>
      <c r="G182" s="17">
        <f t="shared" si="24"/>
        <v>0</v>
      </c>
      <c r="H182" s="14">
        <f t="shared" si="25"/>
        <v>0</v>
      </c>
      <c r="I182" s="23" t="e">
        <f>#REF!</f>
        <v>#REF!</v>
      </c>
      <c r="J182" s="14" t="e">
        <f>#REF!</f>
        <v>#REF!</v>
      </c>
      <c r="K182" s="17">
        <v>0</v>
      </c>
      <c r="L182" s="18">
        <v>0</v>
      </c>
      <c r="M182" s="19" t="e">
        <f t="shared" si="26"/>
        <v>#REF!</v>
      </c>
      <c r="O182" s="23" t="e">
        <f>#REF!</f>
        <v>#REF!</v>
      </c>
      <c r="P182" s="20">
        <f t="shared" si="27"/>
        <v>0</v>
      </c>
      <c r="Q182" s="20">
        <f t="shared" si="28"/>
        <v>0</v>
      </c>
      <c r="R182" s="21" t="s">
        <v>16</v>
      </c>
      <c r="S182" s="22" t="e">
        <f t="shared" si="29"/>
        <v>#REF!</v>
      </c>
    </row>
    <row r="183" spans="1:19" ht="15" thickBot="1" x14ac:dyDescent="0.35">
      <c r="A183" s="491">
        <v>44012</v>
      </c>
      <c r="B183" s="312">
        <f t="shared" si="30"/>
        <v>312</v>
      </c>
      <c r="C183" s="313">
        <f t="shared" si="23"/>
        <v>41.42</v>
      </c>
      <c r="D183" s="314">
        <v>0</v>
      </c>
      <c r="E183" s="315">
        <v>0</v>
      </c>
      <c r="F183" s="316">
        <f t="shared" si="22"/>
        <v>12923.04</v>
      </c>
      <c r="G183" s="317">
        <f t="shared" si="24"/>
        <v>0</v>
      </c>
      <c r="H183" s="313">
        <f t="shared" si="25"/>
        <v>0</v>
      </c>
      <c r="I183" s="323" t="e">
        <f>#REF!</f>
        <v>#REF!</v>
      </c>
      <c r="J183" s="313" t="e">
        <f>#REF!</f>
        <v>#REF!</v>
      </c>
      <c r="K183" s="317">
        <v>0</v>
      </c>
      <c r="L183" s="318">
        <v>0</v>
      </c>
      <c r="M183" s="319" t="e">
        <f t="shared" si="26"/>
        <v>#REF!</v>
      </c>
      <c r="N183" s="314"/>
      <c r="O183" s="323" t="e">
        <f>#REF!</f>
        <v>#REF!</v>
      </c>
      <c r="P183" s="320">
        <f t="shared" si="27"/>
        <v>0</v>
      </c>
      <c r="Q183" s="320">
        <f t="shared" si="28"/>
        <v>0</v>
      </c>
      <c r="R183" s="321" t="s">
        <v>16</v>
      </c>
      <c r="S183" s="322" t="e">
        <f t="shared" si="29"/>
        <v>#REF!</v>
      </c>
    </row>
    <row r="184" spans="1:19" x14ac:dyDescent="0.3">
      <c r="A184" s="493">
        <v>44013</v>
      </c>
      <c r="B184" s="311">
        <f>'scheduling volumes &amp; prices'!AC26</f>
        <v>339</v>
      </c>
      <c r="C184" s="14">
        <f t="shared" si="23"/>
        <v>41.42</v>
      </c>
      <c r="D184" s="13">
        <v>0</v>
      </c>
      <c r="E184" s="15">
        <v>0</v>
      </c>
      <c r="F184" s="16">
        <f t="shared" si="22"/>
        <v>14041.380000000001</v>
      </c>
      <c r="G184" s="17">
        <f t="shared" si="24"/>
        <v>0</v>
      </c>
      <c r="H184" s="14">
        <f t="shared" si="25"/>
        <v>0</v>
      </c>
      <c r="I184" s="23" t="e">
        <f>#REF!</f>
        <v>#REF!</v>
      </c>
      <c r="J184" s="14" t="e">
        <f>#REF!</f>
        <v>#REF!</v>
      </c>
      <c r="K184" s="17">
        <v>0</v>
      </c>
      <c r="L184" s="18">
        <v>0</v>
      </c>
      <c r="M184" s="19" t="e">
        <f t="shared" si="26"/>
        <v>#REF!</v>
      </c>
      <c r="O184" s="458" t="e">
        <f>#REF!</f>
        <v>#REF!</v>
      </c>
      <c r="P184" s="20">
        <f t="shared" si="27"/>
        <v>0</v>
      </c>
      <c r="Q184" s="20">
        <f t="shared" si="28"/>
        <v>0</v>
      </c>
      <c r="R184" s="21" t="s">
        <v>16</v>
      </c>
      <c r="S184" s="22" t="e">
        <f t="shared" si="29"/>
        <v>#REF!</v>
      </c>
    </row>
    <row r="185" spans="1:19" x14ac:dyDescent="0.3">
      <c r="A185" s="493">
        <v>44014</v>
      </c>
      <c r="B185" s="311">
        <f>B$184</f>
        <v>339</v>
      </c>
      <c r="C185" s="14">
        <f t="shared" si="23"/>
        <v>41.42</v>
      </c>
      <c r="D185" s="13">
        <v>0</v>
      </c>
      <c r="E185" s="15">
        <v>0</v>
      </c>
      <c r="F185" s="16">
        <f t="shared" si="22"/>
        <v>14041.380000000001</v>
      </c>
      <c r="G185" s="17">
        <f t="shared" si="24"/>
        <v>0</v>
      </c>
      <c r="H185" s="14">
        <f t="shared" si="25"/>
        <v>0</v>
      </c>
      <c r="I185" s="23" t="e">
        <f>#REF!</f>
        <v>#REF!</v>
      </c>
      <c r="J185" s="14" t="e">
        <f>#REF!</f>
        <v>#REF!</v>
      </c>
      <c r="K185" s="17">
        <v>0</v>
      </c>
      <c r="L185" s="18">
        <v>0</v>
      </c>
      <c r="M185" s="19" t="e">
        <f t="shared" si="26"/>
        <v>#REF!</v>
      </c>
      <c r="O185" s="458" t="e">
        <f>#REF!</f>
        <v>#REF!</v>
      </c>
      <c r="P185" s="20">
        <f t="shared" si="27"/>
        <v>0</v>
      </c>
      <c r="Q185" s="20">
        <f t="shared" si="28"/>
        <v>0</v>
      </c>
      <c r="R185" s="21" t="s">
        <v>16</v>
      </c>
      <c r="S185" s="22" t="e">
        <f t="shared" si="29"/>
        <v>#REF!</v>
      </c>
    </row>
    <row r="186" spans="1:19" x14ac:dyDescent="0.3">
      <c r="A186" s="493">
        <v>44015</v>
      </c>
      <c r="B186" s="311">
        <f t="shared" ref="B186:B214" si="31">B$184</f>
        <v>339</v>
      </c>
      <c r="C186" s="14">
        <f t="shared" si="23"/>
        <v>41.42</v>
      </c>
      <c r="D186" s="13">
        <v>0</v>
      </c>
      <c r="E186" s="15">
        <v>0</v>
      </c>
      <c r="F186" s="16">
        <f t="shared" si="22"/>
        <v>14041.380000000001</v>
      </c>
      <c r="G186" s="17">
        <f t="shared" si="24"/>
        <v>0</v>
      </c>
      <c r="H186" s="14">
        <f t="shared" si="25"/>
        <v>0</v>
      </c>
      <c r="I186" s="23" t="e">
        <f>#REF!</f>
        <v>#REF!</v>
      </c>
      <c r="J186" s="14" t="e">
        <f>#REF!</f>
        <v>#REF!</v>
      </c>
      <c r="K186" s="17">
        <v>0</v>
      </c>
      <c r="L186" s="18">
        <v>0</v>
      </c>
      <c r="M186" s="19" t="e">
        <f t="shared" si="26"/>
        <v>#REF!</v>
      </c>
      <c r="O186" s="458" t="e">
        <f>#REF!</f>
        <v>#REF!</v>
      </c>
      <c r="P186" s="20">
        <f t="shared" si="27"/>
        <v>0</v>
      </c>
      <c r="Q186" s="20">
        <f t="shared" si="28"/>
        <v>0</v>
      </c>
      <c r="R186" s="21" t="s">
        <v>16</v>
      </c>
      <c r="S186" s="22" t="e">
        <f t="shared" si="29"/>
        <v>#REF!</v>
      </c>
    </row>
    <row r="187" spans="1:19" x14ac:dyDescent="0.3">
      <c r="A187" s="493">
        <v>44016</v>
      </c>
      <c r="B187" s="311">
        <f t="shared" si="31"/>
        <v>339</v>
      </c>
      <c r="C187" s="14">
        <f t="shared" si="23"/>
        <v>41.42</v>
      </c>
      <c r="D187" s="13">
        <v>0</v>
      </c>
      <c r="E187" s="15">
        <v>0</v>
      </c>
      <c r="F187" s="16">
        <f t="shared" si="22"/>
        <v>14041.380000000001</v>
      </c>
      <c r="G187" s="17">
        <f t="shared" si="24"/>
        <v>0</v>
      </c>
      <c r="H187" s="14">
        <f t="shared" si="25"/>
        <v>0</v>
      </c>
      <c r="I187" s="23" t="e">
        <f>#REF!</f>
        <v>#REF!</v>
      </c>
      <c r="J187" s="14" t="e">
        <f>#REF!</f>
        <v>#REF!</v>
      </c>
      <c r="K187" s="17">
        <v>0</v>
      </c>
      <c r="L187" s="18">
        <v>0</v>
      </c>
      <c r="M187" s="19" t="e">
        <f t="shared" si="26"/>
        <v>#REF!</v>
      </c>
      <c r="O187" s="458" t="e">
        <f>#REF!</f>
        <v>#REF!</v>
      </c>
      <c r="P187" s="20">
        <f t="shared" si="27"/>
        <v>0</v>
      </c>
      <c r="Q187" s="20">
        <f t="shared" si="28"/>
        <v>0</v>
      </c>
      <c r="R187" s="21" t="s">
        <v>16</v>
      </c>
      <c r="S187" s="22" t="e">
        <f t="shared" si="29"/>
        <v>#REF!</v>
      </c>
    </row>
    <row r="188" spans="1:19" x14ac:dyDescent="0.3">
      <c r="A188" s="493">
        <v>44017</v>
      </c>
      <c r="B188" s="311">
        <f t="shared" si="31"/>
        <v>339</v>
      </c>
      <c r="C188" s="14">
        <f t="shared" si="23"/>
        <v>41.42</v>
      </c>
      <c r="D188" s="13">
        <v>0</v>
      </c>
      <c r="E188" s="15">
        <v>0</v>
      </c>
      <c r="F188" s="16">
        <f t="shared" si="22"/>
        <v>14041.380000000001</v>
      </c>
      <c r="G188" s="17">
        <f t="shared" si="24"/>
        <v>0</v>
      </c>
      <c r="H188" s="14">
        <f t="shared" si="25"/>
        <v>0</v>
      </c>
      <c r="I188" s="23" t="e">
        <f>#REF!</f>
        <v>#REF!</v>
      </c>
      <c r="J188" s="14" t="e">
        <f>#REF!</f>
        <v>#REF!</v>
      </c>
      <c r="K188" s="17">
        <v>0</v>
      </c>
      <c r="L188" s="18">
        <v>0</v>
      </c>
      <c r="M188" s="19" t="e">
        <f t="shared" si="26"/>
        <v>#REF!</v>
      </c>
      <c r="O188" s="458" t="e">
        <f>#REF!</f>
        <v>#REF!</v>
      </c>
      <c r="P188" s="20">
        <f t="shared" si="27"/>
        <v>0</v>
      </c>
      <c r="Q188" s="20">
        <f t="shared" si="28"/>
        <v>0</v>
      </c>
      <c r="R188" s="21" t="s">
        <v>16</v>
      </c>
      <c r="S188" s="22" t="e">
        <f t="shared" si="29"/>
        <v>#REF!</v>
      </c>
    </row>
    <row r="189" spans="1:19" x14ac:dyDescent="0.3">
      <c r="A189" s="493">
        <v>44018</v>
      </c>
      <c r="B189" s="311">
        <f t="shared" si="31"/>
        <v>339</v>
      </c>
      <c r="C189" s="14">
        <f t="shared" si="23"/>
        <v>41.42</v>
      </c>
      <c r="D189" s="13">
        <v>0</v>
      </c>
      <c r="E189" s="15">
        <v>0</v>
      </c>
      <c r="F189" s="16">
        <f t="shared" si="22"/>
        <v>14041.380000000001</v>
      </c>
      <c r="G189" s="17">
        <f t="shared" si="24"/>
        <v>0</v>
      </c>
      <c r="H189" s="14">
        <f t="shared" si="25"/>
        <v>0</v>
      </c>
      <c r="I189" s="23" t="e">
        <f>#REF!</f>
        <v>#REF!</v>
      </c>
      <c r="J189" s="14" t="e">
        <f>#REF!</f>
        <v>#REF!</v>
      </c>
      <c r="K189" s="17">
        <v>0</v>
      </c>
      <c r="L189" s="18">
        <v>0</v>
      </c>
      <c r="M189" s="19" t="e">
        <f t="shared" si="26"/>
        <v>#REF!</v>
      </c>
      <c r="O189" s="458" t="e">
        <f>#REF!</f>
        <v>#REF!</v>
      </c>
      <c r="P189" s="20">
        <f t="shared" si="27"/>
        <v>0</v>
      </c>
      <c r="Q189" s="20">
        <f t="shared" si="28"/>
        <v>0</v>
      </c>
      <c r="R189" s="21" t="s">
        <v>16</v>
      </c>
      <c r="S189" s="22" t="e">
        <f t="shared" si="29"/>
        <v>#REF!</v>
      </c>
    </row>
    <row r="190" spans="1:19" x14ac:dyDescent="0.3">
      <c r="A190" s="493">
        <v>44019</v>
      </c>
      <c r="B190" s="311">
        <f t="shared" si="31"/>
        <v>339</v>
      </c>
      <c r="C190" s="14">
        <f t="shared" si="23"/>
        <v>41.42</v>
      </c>
      <c r="D190" s="13">
        <v>0</v>
      </c>
      <c r="E190" s="15">
        <v>0</v>
      </c>
      <c r="F190" s="16">
        <f t="shared" si="22"/>
        <v>14041.380000000001</v>
      </c>
      <c r="G190" s="17">
        <f t="shared" si="24"/>
        <v>0</v>
      </c>
      <c r="H190" s="14">
        <f t="shared" si="25"/>
        <v>0</v>
      </c>
      <c r="I190" s="23" t="e">
        <f>#REF!</f>
        <v>#REF!</v>
      </c>
      <c r="J190" s="14" t="e">
        <f>#REF!</f>
        <v>#REF!</v>
      </c>
      <c r="K190" s="17">
        <v>0</v>
      </c>
      <c r="L190" s="18">
        <v>0</v>
      </c>
      <c r="M190" s="19" t="e">
        <f t="shared" si="26"/>
        <v>#REF!</v>
      </c>
      <c r="O190" s="458" t="e">
        <f>#REF!</f>
        <v>#REF!</v>
      </c>
      <c r="P190" s="20">
        <f t="shared" si="27"/>
        <v>0</v>
      </c>
      <c r="Q190" s="20">
        <f t="shared" si="28"/>
        <v>0</v>
      </c>
      <c r="R190" s="21" t="s">
        <v>16</v>
      </c>
      <c r="S190" s="22" t="e">
        <f t="shared" si="29"/>
        <v>#REF!</v>
      </c>
    </row>
    <row r="191" spans="1:19" x14ac:dyDescent="0.3">
      <c r="A191" s="493">
        <v>44020</v>
      </c>
      <c r="B191" s="311">
        <f t="shared" si="31"/>
        <v>339</v>
      </c>
      <c r="C191" s="14">
        <f t="shared" si="23"/>
        <v>41.42</v>
      </c>
      <c r="D191" s="13">
        <v>0</v>
      </c>
      <c r="E191" s="15">
        <v>0</v>
      </c>
      <c r="F191" s="16">
        <f t="shared" si="22"/>
        <v>14041.380000000001</v>
      </c>
      <c r="G191" s="17">
        <f t="shared" si="24"/>
        <v>0</v>
      </c>
      <c r="H191" s="14">
        <f t="shared" si="25"/>
        <v>0</v>
      </c>
      <c r="I191" s="23" t="e">
        <f>#REF!</f>
        <v>#REF!</v>
      </c>
      <c r="J191" s="14" t="e">
        <f>#REF!</f>
        <v>#REF!</v>
      </c>
      <c r="K191" s="17">
        <v>0</v>
      </c>
      <c r="L191" s="18">
        <v>0</v>
      </c>
      <c r="M191" s="19" t="e">
        <f t="shared" si="26"/>
        <v>#REF!</v>
      </c>
      <c r="O191" s="458" t="e">
        <f>#REF!</f>
        <v>#REF!</v>
      </c>
      <c r="P191" s="20">
        <f t="shared" si="27"/>
        <v>0</v>
      </c>
      <c r="Q191" s="20">
        <f t="shared" si="28"/>
        <v>0</v>
      </c>
      <c r="R191" s="21" t="s">
        <v>16</v>
      </c>
      <c r="S191" s="22" t="e">
        <f t="shared" si="29"/>
        <v>#REF!</v>
      </c>
    </row>
    <row r="192" spans="1:19" x14ac:dyDescent="0.3">
      <c r="A192" s="493">
        <v>44021</v>
      </c>
      <c r="B192" s="311">
        <f t="shared" si="31"/>
        <v>339</v>
      </c>
      <c r="C192" s="14">
        <f t="shared" si="23"/>
        <v>41.42</v>
      </c>
      <c r="D192" s="13">
        <v>0</v>
      </c>
      <c r="E192" s="15">
        <v>0</v>
      </c>
      <c r="F192" s="16">
        <f t="shared" si="22"/>
        <v>14041.380000000001</v>
      </c>
      <c r="G192" s="17">
        <f t="shared" si="24"/>
        <v>0</v>
      </c>
      <c r="H192" s="14">
        <f t="shared" si="25"/>
        <v>0</v>
      </c>
      <c r="I192" s="23" t="e">
        <f>#REF!</f>
        <v>#REF!</v>
      </c>
      <c r="J192" s="14" t="e">
        <f>#REF!</f>
        <v>#REF!</v>
      </c>
      <c r="K192" s="17">
        <v>0</v>
      </c>
      <c r="L192" s="18">
        <v>0</v>
      </c>
      <c r="M192" s="19" t="e">
        <f t="shared" si="26"/>
        <v>#REF!</v>
      </c>
      <c r="O192" s="458" t="e">
        <f>#REF!</f>
        <v>#REF!</v>
      </c>
      <c r="P192" s="20">
        <f t="shared" si="27"/>
        <v>0</v>
      </c>
      <c r="Q192" s="20">
        <f t="shared" si="28"/>
        <v>0</v>
      </c>
      <c r="R192" s="21" t="s">
        <v>16</v>
      </c>
      <c r="S192" s="22" t="e">
        <f t="shared" si="29"/>
        <v>#REF!</v>
      </c>
    </row>
    <row r="193" spans="1:19" x14ac:dyDescent="0.3">
      <c r="A193" s="493">
        <v>44022</v>
      </c>
      <c r="B193" s="311">
        <f t="shared" si="31"/>
        <v>339</v>
      </c>
      <c r="C193" s="14">
        <f t="shared" si="23"/>
        <v>41.42</v>
      </c>
      <c r="D193" s="13">
        <v>0</v>
      </c>
      <c r="E193" s="15">
        <v>0</v>
      </c>
      <c r="F193" s="16">
        <f t="shared" si="22"/>
        <v>14041.380000000001</v>
      </c>
      <c r="G193" s="17">
        <f t="shared" si="24"/>
        <v>0</v>
      </c>
      <c r="H193" s="14">
        <f t="shared" si="25"/>
        <v>0</v>
      </c>
      <c r="I193" s="23" t="e">
        <f>#REF!</f>
        <v>#REF!</v>
      </c>
      <c r="J193" s="14" t="e">
        <f>#REF!</f>
        <v>#REF!</v>
      </c>
      <c r="K193" s="17">
        <v>0</v>
      </c>
      <c r="L193" s="18">
        <v>0</v>
      </c>
      <c r="M193" s="19" t="e">
        <f t="shared" si="26"/>
        <v>#REF!</v>
      </c>
      <c r="O193" s="458" t="e">
        <f>#REF!</f>
        <v>#REF!</v>
      </c>
      <c r="P193" s="20">
        <f t="shared" si="27"/>
        <v>0</v>
      </c>
      <c r="Q193" s="20">
        <f t="shared" si="28"/>
        <v>0</v>
      </c>
      <c r="R193" s="21" t="s">
        <v>16</v>
      </c>
      <c r="S193" s="22" t="e">
        <f t="shared" si="29"/>
        <v>#REF!</v>
      </c>
    </row>
    <row r="194" spans="1:19" x14ac:dyDescent="0.3">
      <c r="A194" s="493">
        <v>44023</v>
      </c>
      <c r="B194" s="311">
        <f t="shared" si="31"/>
        <v>339</v>
      </c>
      <c r="C194" s="14">
        <f t="shared" si="23"/>
        <v>41.42</v>
      </c>
      <c r="D194" s="13">
        <v>0</v>
      </c>
      <c r="E194" s="15">
        <v>0</v>
      </c>
      <c r="F194" s="16">
        <f t="shared" ref="F194:F257" si="32">B194*C194+E194*D194</f>
        <v>14041.380000000001</v>
      </c>
      <c r="G194" s="17">
        <f t="shared" si="24"/>
        <v>0</v>
      </c>
      <c r="H194" s="14">
        <f t="shared" si="25"/>
        <v>0</v>
      </c>
      <c r="I194" s="23" t="e">
        <f>#REF!</f>
        <v>#REF!</v>
      </c>
      <c r="J194" s="14" t="e">
        <f>#REF!</f>
        <v>#REF!</v>
      </c>
      <c r="K194" s="17">
        <v>0</v>
      </c>
      <c r="L194" s="18">
        <v>0</v>
      </c>
      <c r="M194" s="19" t="e">
        <f t="shared" si="26"/>
        <v>#REF!</v>
      </c>
      <c r="O194" s="458" t="e">
        <f>#REF!</f>
        <v>#REF!</v>
      </c>
      <c r="P194" s="20">
        <f t="shared" si="27"/>
        <v>0</v>
      </c>
      <c r="Q194" s="20">
        <f t="shared" si="28"/>
        <v>0</v>
      </c>
      <c r="R194" s="21" t="s">
        <v>16</v>
      </c>
      <c r="S194" s="22" t="e">
        <f t="shared" si="29"/>
        <v>#REF!</v>
      </c>
    </row>
    <row r="195" spans="1:19" x14ac:dyDescent="0.3">
      <c r="A195" s="493">
        <v>44024</v>
      </c>
      <c r="B195" s="311">
        <f t="shared" si="31"/>
        <v>339</v>
      </c>
      <c r="C195" s="14">
        <f t="shared" si="23"/>
        <v>41.42</v>
      </c>
      <c r="D195" s="13">
        <v>0</v>
      </c>
      <c r="E195" s="15">
        <v>0</v>
      </c>
      <c r="F195" s="16">
        <f t="shared" si="32"/>
        <v>14041.380000000001</v>
      </c>
      <c r="G195" s="17">
        <f t="shared" si="24"/>
        <v>0</v>
      </c>
      <c r="H195" s="14">
        <f t="shared" si="25"/>
        <v>0</v>
      </c>
      <c r="I195" s="23" t="e">
        <f>#REF!</f>
        <v>#REF!</v>
      </c>
      <c r="J195" s="14" t="e">
        <f>#REF!</f>
        <v>#REF!</v>
      </c>
      <c r="K195" s="17">
        <v>0</v>
      </c>
      <c r="L195" s="18">
        <v>0</v>
      </c>
      <c r="M195" s="19" t="e">
        <f t="shared" si="26"/>
        <v>#REF!</v>
      </c>
      <c r="O195" s="458" t="e">
        <f>#REF!</f>
        <v>#REF!</v>
      </c>
      <c r="P195" s="20">
        <f t="shared" si="27"/>
        <v>0</v>
      </c>
      <c r="Q195" s="20">
        <f t="shared" si="28"/>
        <v>0</v>
      </c>
      <c r="R195" s="21" t="s">
        <v>16</v>
      </c>
      <c r="S195" s="22" t="e">
        <f t="shared" si="29"/>
        <v>#REF!</v>
      </c>
    </row>
    <row r="196" spans="1:19" x14ac:dyDescent="0.3">
      <c r="A196" s="493">
        <v>44025</v>
      </c>
      <c r="B196" s="311">
        <f t="shared" si="31"/>
        <v>339</v>
      </c>
      <c r="C196" s="14">
        <f t="shared" ref="C196:C259" si="33">$C$2</f>
        <v>41.42</v>
      </c>
      <c r="D196" s="13">
        <v>0</v>
      </c>
      <c r="E196" s="15">
        <v>0</v>
      </c>
      <c r="F196" s="16">
        <f t="shared" si="32"/>
        <v>14041.380000000001</v>
      </c>
      <c r="G196" s="17">
        <f t="shared" ref="G196:G259" si="34">$G$2</f>
        <v>0</v>
      </c>
      <c r="H196" s="14">
        <f t="shared" ref="H196:H259" si="35">$H$2</f>
        <v>0</v>
      </c>
      <c r="I196" s="23" t="e">
        <f>#REF!</f>
        <v>#REF!</v>
      </c>
      <c r="J196" s="14" t="e">
        <f>#REF!</f>
        <v>#REF!</v>
      </c>
      <c r="K196" s="17">
        <v>0</v>
      </c>
      <c r="L196" s="18">
        <v>0</v>
      </c>
      <c r="M196" s="19" t="e">
        <f t="shared" si="26"/>
        <v>#REF!</v>
      </c>
      <c r="O196" s="458" t="e">
        <f>#REF!</f>
        <v>#REF!</v>
      </c>
      <c r="P196" s="20">
        <f t="shared" si="27"/>
        <v>0</v>
      </c>
      <c r="Q196" s="20">
        <f t="shared" si="28"/>
        <v>0</v>
      </c>
      <c r="R196" s="21" t="s">
        <v>16</v>
      </c>
      <c r="S196" s="22" t="e">
        <f t="shared" si="29"/>
        <v>#REF!</v>
      </c>
    </row>
    <row r="197" spans="1:19" x14ac:dyDescent="0.3">
      <c r="A197" s="493">
        <v>44026</v>
      </c>
      <c r="B197" s="311">
        <f t="shared" si="31"/>
        <v>339</v>
      </c>
      <c r="C197" s="14">
        <f t="shared" si="33"/>
        <v>41.42</v>
      </c>
      <c r="D197" s="13">
        <v>0</v>
      </c>
      <c r="E197" s="15">
        <v>0</v>
      </c>
      <c r="F197" s="16">
        <f t="shared" si="32"/>
        <v>14041.380000000001</v>
      </c>
      <c r="G197" s="17">
        <f t="shared" si="34"/>
        <v>0</v>
      </c>
      <c r="H197" s="14">
        <f t="shared" si="35"/>
        <v>0</v>
      </c>
      <c r="I197" s="23" t="e">
        <f>#REF!</f>
        <v>#REF!</v>
      </c>
      <c r="J197" s="14" t="e">
        <f>#REF!</f>
        <v>#REF!</v>
      </c>
      <c r="K197" s="17">
        <v>0</v>
      </c>
      <c r="L197" s="18">
        <v>0</v>
      </c>
      <c r="M197" s="19" t="e">
        <f t="shared" si="26"/>
        <v>#REF!</v>
      </c>
      <c r="O197" s="458" t="e">
        <f>#REF!</f>
        <v>#REF!</v>
      </c>
      <c r="P197" s="20">
        <f t="shared" si="27"/>
        <v>0</v>
      </c>
      <c r="Q197" s="20">
        <f t="shared" si="28"/>
        <v>0</v>
      </c>
      <c r="R197" s="21" t="s">
        <v>16</v>
      </c>
      <c r="S197" s="22" t="e">
        <f t="shared" si="29"/>
        <v>#REF!</v>
      </c>
    </row>
    <row r="198" spans="1:19" x14ac:dyDescent="0.3">
      <c r="A198" s="493">
        <v>44027</v>
      </c>
      <c r="B198" s="311">
        <f t="shared" si="31"/>
        <v>339</v>
      </c>
      <c r="C198" s="14">
        <f t="shared" si="33"/>
        <v>41.42</v>
      </c>
      <c r="D198" s="13">
        <v>0</v>
      </c>
      <c r="E198" s="15">
        <v>0</v>
      </c>
      <c r="F198" s="16">
        <f t="shared" si="32"/>
        <v>14041.380000000001</v>
      </c>
      <c r="G198" s="17">
        <f t="shared" si="34"/>
        <v>0</v>
      </c>
      <c r="H198" s="14">
        <f t="shared" si="35"/>
        <v>0</v>
      </c>
      <c r="I198" s="23" t="e">
        <f>#REF!</f>
        <v>#REF!</v>
      </c>
      <c r="J198" s="14" t="e">
        <f>#REF!</f>
        <v>#REF!</v>
      </c>
      <c r="K198" s="17">
        <v>0</v>
      </c>
      <c r="L198" s="18">
        <v>0</v>
      </c>
      <c r="M198" s="19" t="e">
        <f t="shared" ref="M198:M261" si="36">(F198)+(H198)+(K198*L198)+J198</f>
        <v>#REF!</v>
      </c>
      <c r="O198" s="458" t="e">
        <f>#REF!</f>
        <v>#REF!</v>
      </c>
      <c r="P198" s="20">
        <f t="shared" ref="P198:P261" si="37">K198*L198</f>
        <v>0</v>
      </c>
      <c r="Q198" s="20">
        <f t="shared" ref="Q198:Q261" si="38">K198*L198</f>
        <v>0</v>
      </c>
      <c r="R198" s="21" t="s">
        <v>16</v>
      </c>
      <c r="S198" s="22" t="e">
        <f t="shared" ref="S198:S261" si="39">I198/O198</f>
        <v>#REF!</v>
      </c>
    </row>
    <row r="199" spans="1:19" x14ac:dyDescent="0.3">
      <c r="A199" s="493">
        <v>44028</v>
      </c>
      <c r="B199" s="311">
        <f t="shared" si="31"/>
        <v>339</v>
      </c>
      <c r="C199" s="14">
        <f t="shared" si="33"/>
        <v>41.42</v>
      </c>
      <c r="D199" s="13">
        <v>0</v>
      </c>
      <c r="E199" s="15">
        <v>0</v>
      </c>
      <c r="F199" s="16">
        <f t="shared" si="32"/>
        <v>14041.380000000001</v>
      </c>
      <c r="G199" s="17">
        <f t="shared" si="34"/>
        <v>0</v>
      </c>
      <c r="H199" s="14">
        <f t="shared" si="35"/>
        <v>0</v>
      </c>
      <c r="I199" s="23" t="e">
        <f>#REF!</f>
        <v>#REF!</v>
      </c>
      <c r="J199" s="14" t="e">
        <f>#REF!</f>
        <v>#REF!</v>
      </c>
      <c r="K199" s="17">
        <v>0</v>
      </c>
      <c r="L199" s="18">
        <v>0</v>
      </c>
      <c r="M199" s="19" t="e">
        <f t="shared" si="36"/>
        <v>#REF!</v>
      </c>
      <c r="O199" s="458" t="e">
        <f>#REF!</f>
        <v>#REF!</v>
      </c>
      <c r="P199" s="20">
        <f t="shared" si="37"/>
        <v>0</v>
      </c>
      <c r="Q199" s="20">
        <f t="shared" si="38"/>
        <v>0</v>
      </c>
      <c r="R199" s="21" t="s">
        <v>16</v>
      </c>
      <c r="S199" s="22" t="e">
        <f t="shared" si="39"/>
        <v>#REF!</v>
      </c>
    </row>
    <row r="200" spans="1:19" x14ac:dyDescent="0.3">
      <c r="A200" s="493">
        <v>44029</v>
      </c>
      <c r="B200" s="311">
        <f t="shared" si="31"/>
        <v>339</v>
      </c>
      <c r="C200" s="14">
        <f t="shared" si="33"/>
        <v>41.42</v>
      </c>
      <c r="D200" s="13">
        <v>0</v>
      </c>
      <c r="E200" s="15">
        <v>0</v>
      </c>
      <c r="F200" s="16">
        <f t="shared" si="32"/>
        <v>14041.380000000001</v>
      </c>
      <c r="G200" s="17">
        <f t="shared" si="34"/>
        <v>0</v>
      </c>
      <c r="H200" s="14">
        <f t="shared" si="35"/>
        <v>0</v>
      </c>
      <c r="I200" s="23" t="e">
        <f>#REF!</f>
        <v>#REF!</v>
      </c>
      <c r="J200" s="14" t="e">
        <f>#REF!</f>
        <v>#REF!</v>
      </c>
      <c r="K200" s="17">
        <v>0</v>
      </c>
      <c r="L200" s="18">
        <v>0</v>
      </c>
      <c r="M200" s="19" t="e">
        <f t="shared" si="36"/>
        <v>#REF!</v>
      </c>
      <c r="O200" s="458" t="e">
        <f>#REF!</f>
        <v>#REF!</v>
      </c>
      <c r="P200" s="20">
        <f t="shared" si="37"/>
        <v>0</v>
      </c>
      <c r="Q200" s="20">
        <f t="shared" si="38"/>
        <v>0</v>
      </c>
      <c r="R200" s="21" t="s">
        <v>16</v>
      </c>
      <c r="S200" s="22" t="e">
        <f t="shared" si="39"/>
        <v>#REF!</v>
      </c>
    </row>
    <row r="201" spans="1:19" x14ac:dyDescent="0.3">
      <c r="A201" s="493">
        <v>44030</v>
      </c>
      <c r="B201" s="311">
        <f t="shared" si="31"/>
        <v>339</v>
      </c>
      <c r="C201" s="14">
        <f t="shared" si="33"/>
        <v>41.42</v>
      </c>
      <c r="D201" s="13">
        <v>0</v>
      </c>
      <c r="E201" s="15">
        <v>0</v>
      </c>
      <c r="F201" s="16">
        <f t="shared" si="32"/>
        <v>14041.380000000001</v>
      </c>
      <c r="G201" s="17">
        <f t="shared" si="34"/>
        <v>0</v>
      </c>
      <c r="H201" s="14">
        <f t="shared" si="35"/>
        <v>0</v>
      </c>
      <c r="I201" s="23" t="e">
        <f>#REF!</f>
        <v>#REF!</v>
      </c>
      <c r="J201" s="14" t="e">
        <f>#REF!</f>
        <v>#REF!</v>
      </c>
      <c r="K201" s="17">
        <v>0</v>
      </c>
      <c r="L201" s="18">
        <v>0</v>
      </c>
      <c r="M201" s="19" t="e">
        <f t="shared" si="36"/>
        <v>#REF!</v>
      </c>
      <c r="O201" s="458" t="e">
        <f>#REF!</f>
        <v>#REF!</v>
      </c>
      <c r="P201" s="20">
        <f t="shared" si="37"/>
        <v>0</v>
      </c>
      <c r="Q201" s="20">
        <f t="shared" si="38"/>
        <v>0</v>
      </c>
      <c r="R201" s="21" t="s">
        <v>16</v>
      </c>
      <c r="S201" s="22" t="e">
        <f t="shared" si="39"/>
        <v>#REF!</v>
      </c>
    </row>
    <row r="202" spans="1:19" x14ac:dyDescent="0.3">
      <c r="A202" s="493">
        <v>44031</v>
      </c>
      <c r="B202" s="311">
        <f t="shared" si="31"/>
        <v>339</v>
      </c>
      <c r="C202" s="14">
        <f t="shared" si="33"/>
        <v>41.42</v>
      </c>
      <c r="D202" s="13">
        <v>0</v>
      </c>
      <c r="E202" s="15">
        <v>0</v>
      </c>
      <c r="F202" s="16">
        <f t="shared" si="32"/>
        <v>14041.380000000001</v>
      </c>
      <c r="G202" s="17">
        <f t="shared" si="34"/>
        <v>0</v>
      </c>
      <c r="H202" s="14">
        <f t="shared" si="35"/>
        <v>0</v>
      </c>
      <c r="I202" s="23" t="e">
        <f>#REF!</f>
        <v>#REF!</v>
      </c>
      <c r="J202" s="14" t="e">
        <f>#REF!</f>
        <v>#REF!</v>
      </c>
      <c r="K202" s="17">
        <v>0</v>
      </c>
      <c r="L202" s="18">
        <v>0</v>
      </c>
      <c r="M202" s="19" t="e">
        <f t="shared" si="36"/>
        <v>#REF!</v>
      </c>
      <c r="O202" s="458" t="e">
        <f>#REF!</f>
        <v>#REF!</v>
      </c>
      <c r="P202" s="20">
        <f t="shared" si="37"/>
        <v>0</v>
      </c>
      <c r="Q202" s="20">
        <f t="shared" si="38"/>
        <v>0</v>
      </c>
      <c r="R202" s="21" t="s">
        <v>16</v>
      </c>
      <c r="S202" s="22" t="e">
        <f t="shared" si="39"/>
        <v>#REF!</v>
      </c>
    </row>
    <row r="203" spans="1:19" x14ac:dyDescent="0.3">
      <c r="A203" s="493">
        <v>44032</v>
      </c>
      <c r="B203" s="311">
        <f t="shared" si="31"/>
        <v>339</v>
      </c>
      <c r="C203" s="14">
        <f t="shared" si="33"/>
        <v>41.42</v>
      </c>
      <c r="D203" s="13">
        <v>0</v>
      </c>
      <c r="E203" s="15">
        <v>0</v>
      </c>
      <c r="F203" s="16">
        <f t="shared" si="32"/>
        <v>14041.380000000001</v>
      </c>
      <c r="G203" s="17">
        <f t="shared" si="34"/>
        <v>0</v>
      </c>
      <c r="H203" s="14">
        <f t="shared" si="35"/>
        <v>0</v>
      </c>
      <c r="I203" s="23" t="e">
        <f>#REF!</f>
        <v>#REF!</v>
      </c>
      <c r="J203" s="14" t="e">
        <f>#REF!</f>
        <v>#REF!</v>
      </c>
      <c r="K203" s="17">
        <v>0</v>
      </c>
      <c r="L203" s="18">
        <v>0</v>
      </c>
      <c r="M203" s="19" t="e">
        <f t="shared" si="36"/>
        <v>#REF!</v>
      </c>
      <c r="O203" s="458" t="e">
        <f>#REF!</f>
        <v>#REF!</v>
      </c>
      <c r="P203" s="20">
        <f t="shared" si="37"/>
        <v>0</v>
      </c>
      <c r="Q203" s="20">
        <f t="shared" si="38"/>
        <v>0</v>
      </c>
      <c r="R203" s="21" t="s">
        <v>16</v>
      </c>
      <c r="S203" s="22" t="e">
        <f t="shared" si="39"/>
        <v>#REF!</v>
      </c>
    </row>
    <row r="204" spans="1:19" x14ac:dyDescent="0.3">
      <c r="A204" s="493">
        <v>44033</v>
      </c>
      <c r="B204" s="311">
        <f t="shared" si="31"/>
        <v>339</v>
      </c>
      <c r="C204" s="14">
        <f t="shared" si="33"/>
        <v>41.42</v>
      </c>
      <c r="D204" s="13">
        <v>0</v>
      </c>
      <c r="E204" s="15">
        <v>0</v>
      </c>
      <c r="F204" s="16">
        <f t="shared" si="32"/>
        <v>14041.380000000001</v>
      </c>
      <c r="G204" s="17">
        <f t="shared" si="34"/>
        <v>0</v>
      </c>
      <c r="H204" s="14">
        <f t="shared" si="35"/>
        <v>0</v>
      </c>
      <c r="I204" s="23" t="e">
        <f>#REF!</f>
        <v>#REF!</v>
      </c>
      <c r="J204" s="14" t="e">
        <f>#REF!</f>
        <v>#REF!</v>
      </c>
      <c r="K204" s="17">
        <v>0</v>
      </c>
      <c r="L204" s="18">
        <v>0</v>
      </c>
      <c r="M204" s="19" t="e">
        <f t="shared" si="36"/>
        <v>#REF!</v>
      </c>
      <c r="O204" s="458" t="e">
        <f>#REF!</f>
        <v>#REF!</v>
      </c>
      <c r="P204" s="20">
        <f t="shared" si="37"/>
        <v>0</v>
      </c>
      <c r="Q204" s="20">
        <f t="shared" si="38"/>
        <v>0</v>
      </c>
      <c r="R204" s="21" t="s">
        <v>16</v>
      </c>
      <c r="S204" s="22" t="e">
        <f t="shared" si="39"/>
        <v>#REF!</v>
      </c>
    </row>
    <row r="205" spans="1:19" x14ac:dyDescent="0.3">
      <c r="A205" s="493">
        <v>44034</v>
      </c>
      <c r="B205" s="311">
        <f t="shared" si="31"/>
        <v>339</v>
      </c>
      <c r="C205" s="14">
        <f t="shared" si="33"/>
        <v>41.42</v>
      </c>
      <c r="D205" s="13">
        <v>0</v>
      </c>
      <c r="E205" s="15">
        <v>0</v>
      </c>
      <c r="F205" s="16">
        <f t="shared" si="32"/>
        <v>14041.380000000001</v>
      </c>
      <c r="G205" s="17">
        <f t="shared" si="34"/>
        <v>0</v>
      </c>
      <c r="H205" s="14">
        <f t="shared" si="35"/>
        <v>0</v>
      </c>
      <c r="I205" s="23" t="e">
        <f>#REF!</f>
        <v>#REF!</v>
      </c>
      <c r="J205" s="14" t="e">
        <f>#REF!</f>
        <v>#REF!</v>
      </c>
      <c r="K205" s="17">
        <v>0</v>
      </c>
      <c r="L205" s="18">
        <v>0</v>
      </c>
      <c r="M205" s="19" t="e">
        <f t="shared" si="36"/>
        <v>#REF!</v>
      </c>
      <c r="O205" s="458" t="e">
        <f>#REF!</f>
        <v>#REF!</v>
      </c>
      <c r="P205" s="20">
        <f t="shared" si="37"/>
        <v>0</v>
      </c>
      <c r="Q205" s="20">
        <f t="shared" si="38"/>
        <v>0</v>
      </c>
      <c r="R205" s="21" t="s">
        <v>16</v>
      </c>
      <c r="S205" s="22" t="e">
        <f t="shared" si="39"/>
        <v>#REF!</v>
      </c>
    </row>
    <row r="206" spans="1:19" x14ac:dyDescent="0.3">
      <c r="A206" s="493">
        <v>44035</v>
      </c>
      <c r="B206" s="311">
        <f t="shared" si="31"/>
        <v>339</v>
      </c>
      <c r="C206" s="14">
        <f t="shared" si="33"/>
        <v>41.42</v>
      </c>
      <c r="D206" s="13">
        <v>0</v>
      </c>
      <c r="E206" s="15">
        <v>0</v>
      </c>
      <c r="F206" s="16">
        <f t="shared" si="32"/>
        <v>14041.380000000001</v>
      </c>
      <c r="G206" s="17">
        <f t="shared" si="34"/>
        <v>0</v>
      </c>
      <c r="H206" s="14">
        <f t="shared" si="35"/>
        <v>0</v>
      </c>
      <c r="I206" s="23" t="e">
        <f>#REF!</f>
        <v>#REF!</v>
      </c>
      <c r="J206" s="14" t="e">
        <f>#REF!</f>
        <v>#REF!</v>
      </c>
      <c r="K206" s="17">
        <v>0</v>
      </c>
      <c r="L206" s="18">
        <v>0</v>
      </c>
      <c r="M206" s="19" t="e">
        <f t="shared" si="36"/>
        <v>#REF!</v>
      </c>
      <c r="O206" s="458" t="e">
        <f>#REF!</f>
        <v>#REF!</v>
      </c>
      <c r="P206" s="20">
        <f t="shared" si="37"/>
        <v>0</v>
      </c>
      <c r="Q206" s="20">
        <f t="shared" si="38"/>
        <v>0</v>
      </c>
      <c r="R206" s="21" t="s">
        <v>16</v>
      </c>
      <c r="S206" s="22" t="e">
        <f t="shared" si="39"/>
        <v>#REF!</v>
      </c>
    </row>
    <row r="207" spans="1:19" x14ac:dyDescent="0.3">
      <c r="A207" s="493">
        <v>44036</v>
      </c>
      <c r="B207" s="311">
        <f t="shared" si="31"/>
        <v>339</v>
      </c>
      <c r="C207" s="14">
        <f t="shared" si="33"/>
        <v>41.42</v>
      </c>
      <c r="D207" s="13">
        <v>0</v>
      </c>
      <c r="E207" s="15">
        <v>0</v>
      </c>
      <c r="F207" s="16">
        <f t="shared" si="32"/>
        <v>14041.380000000001</v>
      </c>
      <c r="G207" s="17">
        <f t="shared" si="34"/>
        <v>0</v>
      </c>
      <c r="H207" s="14">
        <f t="shared" si="35"/>
        <v>0</v>
      </c>
      <c r="I207" s="23" t="e">
        <f>#REF!</f>
        <v>#REF!</v>
      </c>
      <c r="J207" s="14" t="e">
        <f>#REF!</f>
        <v>#REF!</v>
      </c>
      <c r="K207" s="17">
        <v>0</v>
      </c>
      <c r="L207" s="18">
        <v>0</v>
      </c>
      <c r="M207" s="19" t="e">
        <f t="shared" si="36"/>
        <v>#REF!</v>
      </c>
      <c r="O207" s="458" t="e">
        <f>#REF!</f>
        <v>#REF!</v>
      </c>
      <c r="P207" s="20">
        <f t="shared" si="37"/>
        <v>0</v>
      </c>
      <c r="Q207" s="20">
        <f t="shared" si="38"/>
        <v>0</v>
      </c>
      <c r="R207" s="21" t="s">
        <v>16</v>
      </c>
      <c r="S207" s="22" t="e">
        <f t="shared" si="39"/>
        <v>#REF!</v>
      </c>
    </row>
    <row r="208" spans="1:19" x14ac:dyDescent="0.3">
      <c r="A208" s="493">
        <v>44037</v>
      </c>
      <c r="B208" s="311">
        <f t="shared" si="31"/>
        <v>339</v>
      </c>
      <c r="C208" s="14">
        <f t="shared" si="33"/>
        <v>41.42</v>
      </c>
      <c r="D208" s="13">
        <v>0</v>
      </c>
      <c r="E208" s="15">
        <v>0</v>
      </c>
      <c r="F208" s="16">
        <f t="shared" si="32"/>
        <v>14041.380000000001</v>
      </c>
      <c r="G208" s="17">
        <f t="shared" si="34"/>
        <v>0</v>
      </c>
      <c r="H208" s="14">
        <f t="shared" si="35"/>
        <v>0</v>
      </c>
      <c r="I208" s="23" t="e">
        <f>#REF!</f>
        <v>#REF!</v>
      </c>
      <c r="J208" s="14" t="e">
        <f>#REF!</f>
        <v>#REF!</v>
      </c>
      <c r="K208" s="17">
        <v>0</v>
      </c>
      <c r="L208" s="18">
        <v>0</v>
      </c>
      <c r="M208" s="19" t="e">
        <f t="shared" si="36"/>
        <v>#REF!</v>
      </c>
      <c r="O208" s="458" t="e">
        <f>#REF!</f>
        <v>#REF!</v>
      </c>
      <c r="P208" s="20">
        <f t="shared" si="37"/>
        <v>0</v>
      </c>
      <c r="Q208" s="20">
        <f t="shared" si="38"/>
        <v>0</v>
      </c>
      <c r="R208" s="21" t="s">
        <v>16</v>
      </c>
      <c r="S208" s="22" t="e">
        <f t="shared" si="39"/>
        <v>#REF!</v>
      </c>
    </row>
    <row r="209" spans="1:19" x14ac:dyDescent="0.3">
      <c r="A209" s="493">
        <v>44038</v>
      </c>
      <c r="B209" s="311">
        <f t="shared" si="31"/>
        <v>339</v>
      </c>
      <c r="C209" s="14">
        <f t="shared" si="33"/>
        <v>41.42</v>
      </c>
      <c r="D209" s="13">
        <v>0</v>
      </c>
      <c r="E209" s="15">
        <v>0</v>
      </c>
      <c r="F209" s="16">
        <f t="shared" si="32"/>
        <v>14041.380000000001</v>
      </c>
      <c r="G209" s="17">
        <f t="shared" si="34"/>
        <v>0</v>
      </c>
      <c r="H209" s="14">
        <f t="shared" si="35"/>
        <v>0</v>
      </c>
      <c r="I209" s="23" t="e">
        <f>#REF!</f>
        <v>#REF!</v>
      </c>
      <c r="J209" s="14" t="e">
        <f>#REF!</f>
        <v>#REF!</v>
      </c>
      <c r="K209" s="17">
        <v>0</v>
      </c>
      <c r="L209" s="18">
        <v>0</v>
      </c>
      <c r="M209" s="19" t="e">
        <f t="shared" si="36"/>
        <v>#REF!</v>
      </c>
      <c r="O209" s="458" t="e">
        <f>#REF!</f>
        <v>#REF!</v>
      </c>
      <c r="P209" s="20">
        <f t="shared" si="37"/>
        <v>0</v>
      </c>
      <c r="Q209" s="20">
        <f t="shared" si="38"/>
        <v>0</v>
      </c>
      <c r="R209" s="21" t="s">
        <v>16</v>
      </c>
      <c r="S209" s="22" t="e">
        <f t="shared" si="39"/>
        <v>#REF!</v>
      </c>
    </row>
    <row r="210" spans="1:19" x14ac:dyDescent="0.3">
      <c r="A210" s="493">
        <v>44039</v>
      </c>
      <c r="B210" s="311">
        <f t="shared" si="31"/>
        <v>339</v>
      </c>
      <c r="C210" s="14">
        <f t="shared" si="33"/>
        <v>41.42</v>
      </c>
      <c r="D210" s="13">
        <v>0</v>
      </c>
      <c r="E210" s="15">
        <v>0</v>
      </c>
      <c r="F210" s="16">
        <f t="shared" si="32"/>
        <v>14041.380000000001</v>
      </c>
      <c r="G210" s="17">
        <f t="shared" si="34"/>
        <v>0</v>
      </c>
      <c r="H210" s="14">
        <f t="shared" si="35"/>
        <v>0</v>
      </c>
      <c r="I210" s="23" t="e">
        <f>#REF!</f>
        <v>#REF!</v>
      </c>
      <c r="J210" s="14" t="e">
        <f>#REF!</f>
        <v>#REF!</v>
      </c>
      <c r="K210" s="17">
        <v>0</v>
      </c>
      <c r="L210" s="18">
        <v>0</v>
      </c>
      <c r="M210" s="19" t="e">
        <f t="shared" si="36"/>
        <v>#REF!</v>
      </c>
      <c r="O210" s="458" t="e">
        <f>#REF!</f>
        <v>#REF!</v>
      </c>
      <c r="P210" s="20">
        <f t="shared" si="37"/>
        <v>0</v>
      </c>
      <c r="Q210" s="20">
        <f t="shared" si="38"/>
        <v>0</v>
      </c>
      <c r="R210" s="21" t="s">
        <v>16</v>
      </c>
      <c r="S210" s="22" t="e">
        <f t="shared" si="39"/>
        <v>#REF!</v>
      </c>
    </row>
    <row r="211" spans="1:19" x14ac:dyDescent="0.3">
      <c r="A211" s="493">
        <v>44040</v>
      </c>
      <c r="B211" s="311">
        <f t="shared" si="31"/>
        <v>339</v>
      </c>
      <c r="C211" s="14">
        <f t="shared" si="33"/>
        <v>41.42</v>
      </c>
      <c r="D211" s="13">
        <v>0</v>
      </c>
      <c r="E211" s="15">
        <v>0</v>
      </c>
      <c r="F211" s="16">
        <f t="shared" si="32"/>
        <v>14041.380000000001</v>
      </c>
      <c r="G211" s="17">
        <f t="shared" si="34"/>
        <v>0</v>
      </c>
      <c r="H211" s="14">
        <f t="shared" si="35"/>
        <v>0</v>
      </c>
      <c r="I211" s="23" t="e">
        <f>#REF!</f>
        <v>#REF!</v>
      </c>
      <c r="J211" s="14" t="e">
        <f>#REF!</f>
        <v>#REF!</v>
      </c>
      <c r="K211" s="17">
        <v>0</v>
      </c>
      <c r="L211" s="18">
        <v>0</v>
      </c>
      <c r="M211" s="19" t="e">
        <f t="shared" si="36"/>
        <v>#REF!</v>
      </c>
      <c r="O211" s="458" t="e">
        <f>#REF!</f>
        <v>#REF!</v>
      </c>
      <c r="P211" s="20">
        <f t="shared" si="37"/>
        <v>0</v>
      </c>
      <c r="Q211" s="20">
        <f t="shared" si="38"/>
        <v>0</v>
      </c>
      <c r="R211" s="21" t="s">
        <v>16</v>
      </c>
      <c r="S211" s="22" t="e">
        <f t="shared" si="39"/>
        <v>#REF!</v>
      </c>
    </row>
    <row r="212" spans="1:19" x14ac:dyDescent="0.3">
      <c r="A212" s="493">
        <v>44041</v>
      </c>
      <c r="B212" s="311">
        <f t="shared" si="31"/>
        <v>339</v>
      </c>
      <c r="C212" s="14">
        <f t="shared" si="33"/>
        <v>41.42</v>
      </c>
      <c r="D212" s="13">
        <v>0</v>
      </c>
      <c r="E212" s="15">
        <v>0</v>
      </c>
      <c r="F212" s="16">
        <f t="shared" si="32"/>
        <v>14041.380000000001</v>
      </c>
      <c r="G212" s="17">
        <f t="shared" si="34"/>
        <v>0</v>
      </c>
      <c r="H212" s="14">
        <f t="shared" si="35"/>
        <v>0</v>
      </c>
      <c r="I212" s="23" t="e">
        <f>#REF!</f>
        <v>#REF!</v>
      </c>
      <c r="J212" s="14" t="e">
        <f>#REF!</f>
        <v>#REF!</v>
      </c>
      <c r="K212" s="17">
        <v>0</v>
      </c>
      <c r="L212" s="18">
        <v>0</v>
      </c>
      <c r="M212" s="19" t="e">
        <f t="shared" si="36"/>
        <v>#REF!</v>
      </c>
      <c r="O212" s="458" t="e">
        <f>#REF!</f>
        <v>#REF!</v>
      </c>
      <c r="P212" s="20">
        <f t="shared" si="37"/>
        <v>0</v>
      </c>
      <c r="Q212" s="20">
        <f t="shared" si="38"/>
        <v>0</v>
      </c>
      <c r="R212" s="21" t="s">
        <v>16</v>
      </c>
      <c r="S212" s="22" t="e">
        <f t="shared" si="39"/>
        <v>#REF!</v>
      </c>
    </row>
    <row r="213" spans="1:19" x14ac:dyDescent="0.3">
      <c r="A213" s="493">
        <v>44042</v>
      </c>
      <c r="B213" s="311">
        <f t="shared" si="31"/>
        <v>339</v>
      </c>
      <c r="C213" s="14">
        <f t="shared" si="33"/>
        <v>41.42</v>
      </c>
      <c r="D213" s="13">
        <v>0</v>
      </c>
      <c r="E213" s="15">
        <v>0</v>
      </c>
      <c r="F213" s="16">
        <f t="shared" si="32"/>
        <v>14041.380000000001</v>
      </c>
      <c r="G213" s="17">
        <f t="shared" si="34"/>
        <v>0</v>
      </c>
      <c r="H213" s="14">
        <f t="shared" si="35"/>
        <v>0</v>
      </c>
      <c r="I213" s="23" t="e">
        <f>#REF!</f>
        <v>#REF!</v>
      </c>
      <c r="J213" s="14" t="e">
        <f>#REF!</f>
        <v>#REF!</v>
      </c>
      <c r="K213" s="17">
        <v>0</v>
      </c>
      <c r="L213" s="18">
        <v>0</v>
      </c>
      <c r="M213" s="19" t="e">
        <f t="shared" si="36"/>
        <v>#REF!</v>
      </c>
      <c r="O213" s="458" t="e">
        <f>#REF!</f>
        <v>#REF!</v>
      </c>
      <c r="P213" s="20">
        <f t="shared" si="37"/>
        <v>0</v>
      </c>
      <c r="Q213" s="20">
        <f t="shared" si="38"/>
        <v>0</v>
      </c>
      <c r="R213" s="21" t="s">
        <v>16</v>
      </c>
      <c r="S213" s="22" t="e">
        <f t="shared" si="39"/>
        <v>#REF!</v>
      </c>
    </row>
    <row r="214" spans="1:19" ht="15" thickBot="1" x14ac:dyDescent="0.35">
      <c r="A214" s="494">
        <v>44043</v>
      </c>
      <c r="B214" s="312">
        <f t="shared" si="31"/>
        <v>339</v>
      </c>
      <c r="C214" s="313">
        <f t="shared" si="33"/>
        <v>41.42</v>
      </c>
      <c r="D214" s="314">
        <v>0</v>
      </c>
      <c r="E214" s="315">
        <v>0</v>
      </c>
      <c r="F214" s="316">
        <f t="shared" si="32"/>
        <v>14041.380000000001</v>
      </c>
      <c r="G214" s="317">
        <f t="shared" si="34"/>
        <v>0</v>
      </c>
      <c r="H214" s="313">
        <f t="shared" si="35"/>
        <v>0</v>
      </c>
      <c r="I214" s="323" t="e">
        <f>#REF!</f>
        <v>#REF!</v>
      </c>
      <c r="J214" s="313" t="e">
        <f>#REF!</f>
        <v>#REF!</v>
      </c>
      <c r="K214" s="317">
        <v>0</v>
      </c>
      <c r="L214" s="318">
        <v>0</v>
      </c>
      <c r="M214" s="319" t="e">
        <f t="shared" si="36"/>
        <v>#REF!</v>
      </c>
      <c r="N214" s="314"/>
      <c r="O214" s="484" t="e">
        <f>#REF!</f>
        <v>#REF!</v>
      </c>
      <c r="P214" s="320">
        <f t="shared" si="37"/>
        <v>0</v>
      </c>
      <c r="Q214" s="320">
        <f t="shared" si="38"/>
        <v>0</v>
      </c>
      <c r="R214" s="321" t="s">
        <v>16</v>
      </c>
      <c r="S214" s="322" t="e">
        <f t="shared" si="39"/>
        <v>#REF!</v>
      </c>
    </row>
    <row r="215" spans="1:19" x14ac:dyDescent="0.3">
      <c r="A215" s="493">
        <v>44044</v>
      </c>
      <c r="B215" s="311">
        <f>'scheduling volumes &amp; prices'!AC27</f>
        <v>329</v>
      </c>
      <c r="C215" s="14">
        <f t="shared" si="33"/>
        <v>41.42</v>
      </c>
      <c r="D215" s="13">
        <v>0</v>
      </c>
      <c r="E215" s="15">
        <v>0</v>
      </c>
      <c r="F215" s="16">
        <f t="shared" si="32"/>
        <v>13627.18</v>
      </c>
      <c r="G215" s="17">
        <f t="shared" si="34"/>
        <v>0</v>
      </c>
      <c r="H215" s="14">
        <f t="shared" si="35"/>
        <v>0</v>
      </c>
      <c r="I215" s="23" t="e">
        <f>#REF!</f>
        <v>#REF!</v>
      </c>
      <c r="J215" s="14" t="e">
        <f>#REF!</f>
        <v>#REF!</v>
      </c>
      <c r="K215" s="17">
        <v>0</v>
      </c>
      <c r="L215" s="18">
        <v>0</v>
      </c>
      <c r="M215" s="19" t="e">
        <f t="shared" si="36"/>
        <v>#REF!</v>
      </c>
      <c r="O215" s="458" t="e">
        <f>#REF!</f>
        <v>#REF!</v>
      </c>
      <c r="P215" s="20">
        <f t="shared" si="37"/>
        <v>0</v>
      </c>
      <c r="Q215" s="20">
        <f t="shared" si="38"/>
        <v>0</v>
      </c>
      <c r="R215" s="21" t="s">
        <v>16</v>
      </c>
      <c r="S215" s="22" t="e">
        <f t="shared" si="39"/>
        <v>#REF!</v>
      </c>
    </row>
    <row r="216" spans="1:19" x14ac:dyDescent="0.3">
      <c r="A216" s="493">
        <v>44045</v>
      </c>
      <c r="B216" s="311">
        <f>B$215</f>
        <v>329</v>
      </c>
      <c r="C216" s="14">
        <f t="shared" si="33"/>
        <v>41.42</v>
      </c>
      <c r="D216" s="13">
        <v>0</v>
      </c>
      <c r="E216" s="15">
        <v>0</v>
      </c>
      <c r="F216" s="16">
        <f t="shared" si="32"/>
        <v>13627.18</v>
      </c>
      <c r="G216" s="17">
        <f t="shared" si="34"/>
        <v>0</v>
      </c>
      <c r="H216" s="14">
        <f t="shared" si="35"/>
        <v>0</v>
      </c>
      <c r="I216" s="23" t="e">
        <f>#REF!</f>
        <v>#REF!</v>
      </c>
      <c r="J216" s="14" t="e">
        <f>#REF!</f>
        <v>#REF!</v>
      </c>
      <c r="K216" s="17">
        <v>0</v>
      </c>
      <c r="L216" s="18">
        <v>0</v>
      </c>
      <c r="M216" s="19" t="e">
        <f t="shared" si="36"/>
        <v>#REF!</v>
      </c>
      <c r="O216" s="458" t="e">
        <f>#REF!</f>
        <v>#REF!</v>
      </c>
      <c r="P216" s="20">
        <f t="shared" si="37"/>
        <v>0</v>
      </c>
      <c r="Q216" s="20">
        <f t="shared" si="38"/>
        <v>0</v>
      </c>
      <c r="R216" s="21" t="s">
        <v>16</v>
      </c>
      <c r="S216" s="22" t="e">
        <f t="shared" si="39"/>
        <v>#REF!</v>
      </c>
    </row>
    <row r="217" spans="1:19" x14ac:dyDescent="0.3">
      <c r="A217" s="493">
        <v>44046</v>
      </c>
      <c r="B217" s="311">
        <f t="shared" ref="B217:B245" si="40">B$215</f>
        <v>329</v>
      </c>
      <c r="C217" s="14">
        <f t="shared" si="33"/>
        <v>41.42</v>
      </c>
      <c r="D217" s="13">
        <v>0</v>
      </c>
      <c r="E217" s="15">
        <v>0</v>
      </c>
      <c r="F217" s="16">
        <f t="shared" si="32"/>
        <v>13627.18</v>
      </c>
      <c r="G217" s="17">
        <f t="shared" si="34"/>
        <v>0</v>
      </c>
      <c r="H217" s="14">
        <f t="shared" si="35"/>
        <v>0</v>
      </c>
      <c r="I217" s="23" t="e">
        <f>#REF!</f>
        <v>#REF!</v>
      </c>
      <c r="J217" s="14" t="e">
        <f>#REF!</f>
        <v>#REF!</v>
      </c>
      <c r="K217" s="17">
        <v>0</v>
      </c>
      <c r="L217" s="18">
        <v>0</v>
      </c>
      <c r="M217" s="19" t="e">
        <f t="shared" si="36"/>
        <v>#REF!</v>
      </c>
      <c r="O217" s="458" t="e">
        <f>#REF!</f>
        <v>#REF!</v>
      </c>
      <c r="P217" s="20">
        <f t="shared" si="37"/>
        <v>0</v>
      </c>
      <c r="Q217" s="20">
        <f t="shared" si="38"/>
        <v>0</v>
      </c>
      <c r="R217" s="21" t="s">
        <v>16</v>
      </c>
      <c r="S217" s="22" t="e">
        <f t="shared" si="39"/>
        <v>#REF!</v>
      </c>
    </row>
    <row r="218" spans="1:19" x14ac:dyDescent="0.3">
      <c r="A218" s="493">
        <v>44047</v>
      </c>
      <c r="B218" s="311">
        <f t="shared" si="40"/>
        <v>329</v>
      </c>
      <c r="C218" s="14">
        <f t="shared" si="33"/>
        <v>41.42</v>
      </c>
      <c r="D218" s="13">
        <v>0</v>
      </c>
      <c r="E218" s="15">
        <v>0</v>
      </c>
      <c r="F218" s="16">
        <f t="shared" si="32"/>
        <v>13627.18</v>
      </c>
      <c r="G218" s="17">
        <f t="shared" si="34"/>
        <v>0</v>
      </c>
      <c r="H218" s="14">
        <f t="shared" si="35"/>
        <v>0</v>
      </c>
      <c r="I218" s="23" t="e">
        <f>#REF!</f>
        <v>#REF!</v>
      </c>
      <c r="J218" s="14" t="e">
        <f>#REF!</f>
        <v>#REF!</v>
      </c>
      <c r="K218" s="17">
        <v>0</v>
      </c>
      <c r="L218" s="18">
        <v>0</v>
      </c>
      <c r="M218" s="19" t="e">
        <f t="shared" si="36"/>
        <v>#REF!</v>
      </c>
      <c r="O218" s="458" t="e">
        <f>#REF!</f>
        <v>#REF!</v>
      </c>
      <c r="P218" s="20">
        <f t="shared" si="37"/>
        <v>0</v>
      </c>
      <c r="Q218" s="20">
        <f t="shared" si="38"/>
        <v>0</v>
      </c>
      <c r="R218" s="21" t="s">
        <v>16</v>
      </c>
      <c r="S218" s="22" t="e">
        <f t="shared" si="39"/>
        <v>#REF!</v>
      </c>
    </row>
    <row r="219" spans="1:19" x14ac:dyDescent="0.3">
      <c r="A219" s="493">
        <v>44048</v>
      </c>
      <c r="B219" s="311">
        <f t="shared" si="40"/>
        <v>329</v>
      </c>
      <c r="C219" s="14">
        <f t="shared" si="33"/>
        <v>41.42</v>
      </c>
      <c r="D219" s="13">
        <v>0</v>
      </c>
      <c r="E219" s="15">
        <v>0</v>
      </c>
      <c r="F219" s="16">
        <f t="shared" si="32"/>
        <v>13627.18</v>
      </c>
      <c r="G219" s="17">
        <f t="shared" si="34"/>
        <v>0</v>
      </c>
      <c r="H219" s="14">
        <f t="shared" si="35"/>
        <v>0</v>
      </c>
      <c r="I219" s="23" t="e">
        <f>#REF!</f>
        <v>#REF!</v>
      </c>
      <c r="J219" s="14" t="e">
        <f>#REF!</f>
        <v>#REF!</v>
      </c>
      <c r="K219" s="17">
        <v>0</v>
      </c>
      <c r="L219" s="18">
        <v>0</v>
      </c>
      <c r="M219" s="19" t="e">
        <f t="shared" si="36"/>
        <v>#REF!</v>
      </c>
      <c r="O219" s="458" t="e">
        <f>#REF!</f>
        <v>#REF!</v>
      </c>
      <c r="P219" s="20">
        <f t="shared" si="37"/>
        <v>0</v>
      </c>
      <c r="Q219" s="20">
        <f t="shared" si="38"/>
        <v>0</v>
      </c>
      <c r="R219" s="21" t="s">
        <v>16</v>
      </c>
      <c r="S219" s="22" t="e">
        <f t="shared" si="39"/>
        <v>#REF!</v>
      </c>
    </row>
    <row r="220" spans="1:19" x14ac:dyDescent="0.3">
      <c r="A220" s="493">
        <v>44049</v>
      </c>
      <c r="B220" s="311">
        <f t="shared" si="40"/>
        <v>329</v>
      </c>
      <c r="C220" s="14">
        <f t="shared" si="33"/>
        <v>41.42</v>
      </c>
      <c r="D220" s="13">
        <v>0</v>
      </c>
      <c r="E220" s="15">
        <v>0</v>
      </c>
      <c r="F220" s="16">
        <f t="shared" si="32"/>
        <v>13627.18</v>
      </c>
      <c r="G220" s="17">
        <f t="shared" si="34"/>
        <v>0</v>
      </c>
      <c r="H220" s="14">
        <f t="shared" si="35"/>
        <v>0</v>
      </c>
      <c r="I220" s="23" t="e">
        <f>#REF!</f>
        <v>#REF!</v>
      </c>
      <c r="J220" s="14" t="e">
        <f>#REF!</f>
        <v>#REF!</v>
      </c>
      <c r="K220" s="17">
        <v>0</v>
      </c>
      <c r="L220" s="18">
        <v>0</v>
      </c>
      <c r="M220" s="19" t="e">
        <f t="shared" si="36"/>
        <v>#REF!</v>
      </c>
      <c r="O220" s="458" t="e">
        <f>#REF!</f>
        <v>#REF!</v>
      </c>
      <c r="P220" s="20">
        <f t="shared" si="37"/>
        <v>0</v>
      </c>
      <c r="Q220" s="20">
        <f t="shared" si="38"/>
        <v>0</v>
      </c>
      <c r="R220" s="21" t="s">
        <v>16</v>
      </c>
      <c r="S220" s="22" t="e">
        <f t="shared" si="39"/>
        <v>#REF!</v>
      </c>
    </row>
    <row r="221" spans="1:19" x14ac:dyDescent="0.3">
      <c r="A221" s="493">
        <v>44050</v>
      </c>
      <c r="B221" s="311">
        <f t="shared" si="40"/>
        <v>329</v>
      </c>
      <c r="C221" s="14">
        <f t="shared" si="33"/>
        <v>41.42</v>
      </c>
      <c r="D221" s="13">
        <v>0</v>
      </c>
      <c r="E221" s="15">
        <v>0</v>
      </c>
      <c r="F221" s="16">
        <f t="shared" si="32"/>
        <v>13627.18</v>
      </c>
      <c r="G221" s="17">
        <f t="shared" si="34"/>
        <v>0</v>
      </c>
      <c r="H221" s="14">
        <f t="shared" si="35"/>
        <v>0</v>
      </c>
      <c r="I221" s="23" t="e">
        <f>#REF!</f>
        <v>#REF!</v>
      </c>
      <c r="J221" s="14" t="e">
        <f>#REF!</f>
        <v>#REF!</v>
      </c>
      <c r="K221" s="17">
        <v>0</v>
      </c>
      <c r="L221" s="18">
        <v>0</v>
      </c>
      <c r="M221" s="19" t="e">
        <f t="shared" si="36"/>
        <v>#REF!</v>
      </c>
      <c r="O221" s="458" t="e">
        <f>#REF!</f>
        <v>#REF!</v>
      </c>
      <c r="P221" s="20">
        <f t="shared" si="37"/>
        <v>0</v>
      </c>
      <c r="Q221" s="20">
        <f t="shared" si="38"/>
        <v>0</v>
      </c>
      <c r="R221" s="21" t="s">
        <v>16</v>
      </c>
      <c r="S221" s="22" t="e">
        <f t="shared" si="39"/>
        <v>#REF!</v>
      </c>
    </row>
    <row r="222" spans="1:19" x14ac:dyDescent="0.3">
      <c r="A222" s="493">
        <v>44051</v>
      </c>
      <c r="B222" s="311">
        <f t="shared" si="40"/>
        <v>329</v>
      </c>
      <c r="C222" s="14">
        <f t="shared" si="33"/>
        <v>41.42</v>
      </c>
      <c r="D222" s="13">
        <v>0</v>
      </c>
      <c r="E222" s="15">
        <v>0</v>
      </c>
      <c r="F222" s="16">
        <f t="shared" si="32"/>
        <v>13627.18</v>
      </c>
      <c r="G222" s="17">
        <f t="shared" si="34"/>
        <v>0</v>
      </c>
      <c r="H222" s="14">
        <f t="shared" si="35"/>
        <v>0</v>
      </c>
      <c r="I222" s="23" t="e">
        <f>#REF!</f>
        <v>#REF!</v>
      </c>
      <c r="J222" s="14" t="e">
        <f>#REF!</f>
        <v>#REF!</v>
      </c>
      <c r="K222" s="17">
        <v>0</v>
      </c>
      <c r="L222" s="18">
        <v>0</v>
      </c>
      <c r="M222" s="19" t="e">
        <f t="shared" si="36"/>
        <v>#REF!</v>
      </c>
      <c r="O222" s="458" t="e">
        <f>#REF!</f>
        <v>#REF!</v>
      </c>
      <c r="P222" s="20">
        <f t="shared" si="37"/>
        <v>0</v>
      </c>
      <c r="Q222" s="20">
        <f t="shared" si="38"/>
        <v>0</v>
      </c>
      <c r="R222" s="21" t="s">
        <v>16</v>
      </c>
      <c r="S222" s="22" t="e">
        <f t="shared" si="39"/>
        <v>#REF!</v>
      </c>
    </row>
    <row r="223" spans="1:19" x14ac:dyDescent="0.3">
      <c r="A223" s="493">
        <v>44052</v>
      </c>
      <c r="B223" s="311">
        <f t="shared" si="40"/>
        <v>329</v>
      </c>
      <c r="C223" s="14">
        <f t="shared" si="33"/>
        <v>41.42</v>
      </c>
      <c r="D223" s="13">
        <v>0</v>
      </c>
      <c r="E223" s="15">
        <v>0</v>
      </c>
      <c r="F223" s="16">
        <f t="shared" si="32"/>
        <v>13627.18</v>
      </c>
      <c r="G223" s="17">
        <f t="shared" si="34"/>
        <v>0</v>
      </c>
      <c r="H223" s="14">
        <f t="shared" si="35"/>
        <v>0</v>
      </c>
      <c r="I223" s="23" t="e">
        <f>#REF!</f>
        <v>#REF!</v>
      </c>
      <c r="J223" s="14" t="e">
        <f>#REF!</f>
        <v>#REF!</v>
      </c>
      <c r="K223" s="17">
        <v>0</v>
      </c>
      <c r="L223" s="18">
        <v>0</v>
      </c>
      <c r="M223" s="19" t="e">
        <f t="shared" si="36"/>
        <v>#REF!</v>
      </c>
      <c r="O223" s="458" t="e">
        <f>#REF!</f>
        <v>#REF!</v>
      </c>
      <c r="P223" s="20">
        <f t="shared" si="37"/>
        <v>0</v>
      </c>
      <c r="Q223" s="20">
        <f t="shared" si="38"/>
        <v>0</v>
      </c>
      <c r="R223" s="21" t="s">
        <v>16</v>
      </c>
      <c r="S223" s="22" t="e">
        <f t="shared" si="39"/>
        <v>#REF!</v>
      </c>
    </row>
    <row r="224" spans="1:19" x14ac:dyDescent="0.3">
      <c r="A224" s="493">
        <v>44053</v>
      </c>
      <c r="B224" s="311">
        <f t="shared" si="40"/>
        <v>329</v>
      </c>
      <c r="C224" s="14">
        <f t="shared" si="33"/>
        <v>41.42</v>
      </c>
      <c r="D224" s="13">
        <v>0</v>
      </c>
      <c r="E224" s="15">
        <v>0</v>
      </c>
      <c r="F224" s="16">
        <f t="shared" si="32"/>
        <v>13627.18</v>
      </c>
      <c r="G224" s="17">
        <f t="shared" si="34"/>
        <v>0</v>
      </c>
      <c r="H224" s="14">
        <f t="shared" si="35"/>
        <v>0</v>
      </c>
      <c r="I224" s="23" t="e">
        <f>#REF!</f>
        <v>#REF!</v>
      </c>
      <c r="J224" s="14" t="e">
        <f>#REF!</f>
        <v>#REF!</v>
      </c>
      <c r="K224" s="17">
        <v>0</v>
      </c>
      <c r="L224" s="18">
        <v>0</v>
      </c>
      <c r="M224" s="19" t="e">
        <f t="shared" si="36"/>
        <v>#REF!</v>
      </c>
      <c r="O224" s="458" t="e">
        <f>#REF!</f>
        <v>#REF!</v>
      </c>
      <c r="P224" s="20">
        <f t="shared" si="37"/>
        <v>0</v>
      </c>
      <c r="Q224" s="20">
        <f t="shared" si="38"/>
        <v>0</v>
      </c>
      <c r="R224" s="21" t="s">
        <v>16</v>
      </c>
      <c r="S224" s="22" t="e">
        <f t="shared" si="39"/>
        <v>#REF!</v>
      </c>
    </row>
    <row r="225" spans="1:19" x14ac:dyDescent="0.3">
      <c r="A225" s="493">
        <v>44054</v>
      </c>
      <c r="B225" s="311">
        <f t="shared" si="40"/>
        <v>329</v>
      </c>
      <c r="C225" s="14">
        <f t="shared" si="33"/>
        <v>41.42</v>
      </c>
      <c r="D225" s="13">
        <v>0</v>
      </c>
      <c r="E225" s="15">
        <v>0</v>
      </c>
      <c r="F225" s="16">
        <f t="shared" si="32"/>
        <v>13627.18</v>
      </c>
      <c r="G225" s="17">
        <f t="shared" si="34"/>
        <v>0</v>
      </c>
      <c r="H225" s="14">
        <f t="shared" si="35"/>
        <v>0</v>
      </c>
      <c r="I225" s="23" t="e">
        <f>#REF!</f>
        <v>#REF!</v>
      </c>
      <c r="J225" s="14" t="e">
        <f>#REF!</f>
        <v>#REF!</v>
      </c>
      <c r="K225" s="17">
        <v>0</v>
      </c>
      <c r="L225" s="18">
        <v>0</v>
      </c>
      <c r="M225" s="19" t="e">
        <f t="shared" si="36"/>
        <v>#REF!</v>
      </c>
      <c r="O225" s="458" t="e">
        <f>#REF!</f>
        <v>#REF!</v>
      </c>
      <c r="P225" s="20">
        <f t="shared" si="37"/>
        <v>0</v>
      </c>
      <c r="Q225" s="20">
        <f t="shared" si="38"/>
        <v>0</v>
      </c>
      <c r="R225" s="21" t="s">
        <v>16</v>
      </c>
      <c r="S225" s="22" t="e">
        <f t="shared" si="39"/>
        <v>#REF!</v>
      </c>
    </row>
    <row r="226" spans="1:19" x14ac:dyDescent="0.3">
      <c r="A226" s="493">
        <v>44055</v>
      </c>
      <c r="B226" s="311">
        <f t="shared" si="40"/>
        <v>329</v>
      </c>
      <c r="C226" s="14">
        <f t="shared" si="33"/>
        <v>41.42</v>
      </c>
      <c r="D226" s="13">
        <v>0</v>
      </c>
      <c r="E226" s="15">
        <v>0</v>
      </c>
      <c r="F226" s="16">
        <f t="shared" si="32"/>
        <v>13627.18</v>
      </c>
      <c r="G226" s="17">
        <f t="shared" si="34"/>
        <v>0</v>
      </c>
      <c r="H226" s="14">
        <f t="shared" si="35"/>
        <v>0</v>
      </c>
      <c r="I226" s="23" t="e">
        <f>#REF!</f>
        <v>#REF!</v>
      </c>
      <c r="J226" s="14" t="e">
        <f>#REF!</f>
        <v>#REF!</v>
      </c>
      <c r="K226" s="17">
        <v>0</v>
      </c>
      <c r="L226" s="18">
        <v>0</v>
      </c>
      <c r="M226" s="19" t="e">
        <f t="shared" si="36"/>
        <v>#REF!</v>
      </c>
      <c r="O226" s="458" t="e">
        <f>#REF!</f>
        <v>#REF!</v>
      </c>
      <c r="P226" s="20">
        <f t="shared" si="37"/>
        <v>0</v>
      </c>
      <c r="Q226" s="20">
        <f t="shared" si="38"/>
        <v>0</v>
      </c>
      <c r="R226" s="21" t="s">
        <v>16</v>
      </c>
      <c r="S226" s="22" t="e">
        <f t="shared" si="39"/>
        <v>#REF!</v>
      </c>
    </row>
    <row r="227" spans="1:19" x14ac:dyDescent="0.3">
      <c r="A227" s="493">
        <v>44056</v>
      </c>
      <c r="B227" s="311">
        <f t="shared" si="40"/>
        <v>329</v>
      </c>
      <c r="C227" s="14">
        <f t="shared" si="33"/>
        <v>41.42</v>
      </c>
      <c r="D227" s="13">
        <v>0</v>
      </c>
      <c r="E227" s="15">
        <v>0</v>
      </c>
      <c r="F227" s="16">
        <f t="shared" si="32"/>
        <v>13627.18</v>
      </c>
      <c r="G227" s="17">
        <f t="shared" si="34"/>
        <v>0</v>
      </c>
      <c r="H227" s="14">
        <f t="shared" si="35"/>
        <v>0</v>
      </c>
      <c r="I227" s="23" t="e">
        <f>#REF!</f>
        <v>#REF!</v>
      </c>
      <c r="J227" s="14" t="e">
        <f>#REF!</f>
        <v>#REF!</v>
      </c>
      <c r="K227" s="17">
        <v>0</v>
      </c>
      <c r="L227" s="18">
        <v>0</v>
      </c>
      <c r="M227" s="19" t="e">
        <f t="shared" si="36"/>
        <v>#REF!</v>
      </c>
      <c r="O227" s="458" t="e">
        <f>#REF!</f>
        <v>#REF!</v>
      </c>
      <c r="P227" s="20">
        <f t="shared" si="37"/>
        <v>0</v>
      </c>
      <c r="Q227" s="20">
        <f t="shared" si="38"/>
        <v>0</v>
      </c>
      <c r="R227" s="21" t="s">
        <v>16</v>
      </c>
      <c r="S227" s="22" t="e">
        <f t="shared" si="39"/>
        <v>#REF!</v>
      </c>
    </row>
    <row r="228" spans="1:19" x14ac:dyDescent="0.3">
      <c r="A228" s="493">
        <v>44057</v>
      </c>
      <c r="B228" s="311">
        <f t="shared" si="40"/>
        <v>329</v>
      </c>
      <c r="C228" s="14">
        <f t="shared" si="33"/>
        <v>41.42</v>
      </c>
      <c r="D228" s="13">
        <v>0</v>
      </c>
      <c r="E228" s="15">
        <v>0</v>
      </c>
      <c r="F228" s="16">
        <f t="shared" si="32"/>
        <v>13627.18</v>
      </c>
      <c r="G228" s="17">
        <f t="shared" si="34"/>
        <v>0</v>
      </c>
      <c r="H228" s="14">
        <f t="shared" si="35"/>
        <v>0</v>
      </c>
      <c r="I228" s="23" t="e">
        <f>#REF!</f>
        <v>#REF!</v>
      </c>
      <c r="J228" s="14" t="e">
        <f>#REF!</f>
        <v>#REF!</v>
      </c>
      <c r="K228" s="17">
        <v>0</v>
      </c>
      <c r="L228" s="18">
        <v>0</v>
      </c>
      <c r="M228" s="19" t="e">
        <f t="shared" si="36"/>
        <v>#REF!</v>
      </c>
      <c r="O228" s="458" t="e">
        <f>#REF!</f>
        <v>#REF!</v>
      </c>
      <c r="P228" s="20">
        <f t="shared" si="37"/>
        <v>0</v>
      </c>
      <c r="Q228" s="20">
        <f t="shared" si="38"/>
        <v>0</v>
      </c>
      <c r="R228" s="21" t="s">
        <v>16</v>
      </c>
      <c r="S228" s="22" t="e">
        <f t="shared" si="39"/>
        <v>#REF!</v>
      </c>
    </row>
    <row r="229" spans="1:19" x14ac:dyDescent="0.3">
      <c r="A229" s="493">
        <v>44058</v>
      </c>
      <c r="B229" s="311">
        <f t="shared" si="40"/>
        <v>329</v>
      </c>
      <c r="C229" s="14">
        <f t="shared" si="33"/>
        <v>41.42</v>
      </c>
      <c r="D229" s="13">
        <v>0</v>
      </c>
      <c r="E229" s="15">
        <v>0</v>
      </c>
      <c r="F229" s="16">
        <f t="shared" si="32"/>
        <v>13627.18</v>
      </c>
      <c r="G229" s="17">
        <f t="shared" si="34"/>
        <v>0</v>
      </c>
      <c r="H229" s="14">
        <f t="shared" si="35"/>
        <v>0</v>
      </c>
      <c r="I229" s="23" t="e">
        <f>#REF!</f>
        <v>#REF!</v>
      </c>
      <c r="J229" s="14" t="e">
        <f>#REF!</f>
        <v>#REF!</v>
      </c>
      <c r="K229" s="17">
        <v>0</v>
      </c>
      <c r="L229" s="18">
        <v>0</v>
      </c>
      <c r="M229" s="19" t="e">
        <f t="shared" si="36"/>
        <v>#REF!</v>
      </c>
      <c r="O229" s="458" t="e">
        <f>#REF!</f>
        <v>#REF!</v>
      </c>
      <c r="P229" s="20">
        <f t="shared" si="37"/>
        <v>0</v>
      </c>
      <c r="Q229" s="20">
        <f t="shared" si="38"/>
        <v>0</v>
      </c>
      <c r="R229" s="21" t="s">
        <v>16</v>
      </c>
      <c r="S229" s="22" t="e">
        <f t="shared" si="39"/>
        <v>#REF!</v>
      </c>
    </row>
    <row r="230" spans="1:19" x14ac:dyDescent="0.3">
      <c r="A230" s="493">
        <v>44059</v>
      </c>
      <c r="B230" s="311">
        <f t="shared" si="40"/>
        <v>329</v>
      </c>
      <c r="C230" s="14">
        <f t="shared" si="33"/>
        <v>41.42</v>
      </c>
      <c r="D230" s="13">
        <v>0</v>
      </c>
      <c r="E230" s="15">
        <v>0</v>
      </c>
      <c r="F230" s="16">
        <f t="shared" si="32"/>
        <v>13627.18</v>
      </c>
      <c r="G230" s="17">
        <f t="shared" si="34"/>
        <v>0</v>
      </c>
      <c r="H230" s="14">
        <f t="shared" si="35"/>
        <v>0</v>
      </c>
      <c r="I230" s="23" t="e">
        <f>#REF!</f>
        <v>#REF!</v>
      </c>
      <c r="J230" s="14" t="e">
        <f>#REF!</f>
        <v>#REF!</v>
      </c>
      <c r="K230" s="17">
        <v>0</v>
      </c>
      <c r="L230" s="18">
        <v>0</v>
      </c>
      <c r="M230" s="19" t="e">
        <f t="shared" si="36"/>
        <v>#REF!</v>
      </c>
      <c r="O230" s="458" t="e">
        <f>#REF!</f>
        <v>#REF!</v>
      </c>
      <c r="P230" s="20">
        <f t="shared" si="37"/>
        <v>0</v>
      </c>
      <c r="Q230" s="20">
        <f t="shared" si="38"/>
        <v>0</v>
      </c>
      <c r="R230" s="21" t="s">
        <v>16</v>
      </c>
      <c r="S230" s="22" t="e">
        <f t="shared" si="39"/>
        <v>#REF!</v>
      </c>
    </row>
    <row r="231" spans="1:19" x14ac:dyDescent="0.3">
      <c r="A231" s="493">
        <v>44060</v>
      </c>
      <c r="B231" s="311">
        <f t="shared" si="40"/>
        <v>329</v>
      </c>
      <c r="C231" s="14">
        <f t="shared" si="33"/>
        <v>41.42</v>
      </c>
      <c r="D231" s="13">
        <v>0</v>
      </c>
      <c r="E231" s="15">
        <v>0</v>
      </c>
      <c r="F231" s="16">
        <f t="shared" si="32"/>
        <v>13627.18</v>
      </c>
      <c r="G231" s="17">
        <f t="shared" si="34"/>
        <v>0</v>
      </c>
      <c r="H231" s="14">
        <f t="shared" si="35"/>
        <v>0</v>
      </c>
      <c r="I231" s="23" t="e">
        <f>#REF!</f>
        <v>#REF!</v>
      </c>
      <c r="J231" s="14" t="e">
        <f>#REF!</f>
        <v>#REF!</v>
      </c>
      <c r="K231" s="17">
        <v>0</v>
      </c>
      <c r="L231" s="18">
        <v>0</v>
      </c>
      <c r="M231" s="19" t="e">
        <f t="shared" si="36"/>
        <v>#REF!</v>
      </c>
      <c r="O231" s="23" t="e">
        <f>#REF!</f>
        <v>#REF!</v>
      </c>
      <c r="P231" s="20">
        <f t="shared" si="37"/>
        <v>0</v>
      </c>
      <c r="Q231" s="20">
        <f t="shared" si="38"/>
        <v>0</v>
      </c>
      <c r="R231" s="21" t="s">
        <v>16</v>
      </c>
      <c r="S231" s="22" t="e">
        <f t="shared" si="39"/>
        <v>#REF!</v>
      </c>
    </row>
    <row r="232" spans="1:19" x14ac:dyDescent="0.3">
      <c r="A232" s="493">
        <v>44061</v>
      </c>
      <c r="B232" s="311">
        <f t="shared" si="40"/>
        <v>329</v>
      </c>
      <c r="C232" s="14">
        <f t="shared" si="33"/>
        <v>41.42</v>
      </c>
      <c r="D232" s="13">
        <v>0</v>
      </c>
      <c r="E232" s="15">
        <v>0</v>
      </c>
      <c r="F232" s="16">
        <f t="shared" si="32"/>
        <v>13627.18</v>
      </c>
      <c r="G232" s="17">
        <f t="shared" si="34"/>
        <v>0</v>
      </c>
      <c r="H232" s="14">
        <f t="shared" si="35"/>
        <v>0</v>
      </c>
      <c r="I232" s="23" t="e">
        <f>#REF!</f>
        <v>#REF!</v>
      </c>
      <c r="J232" s="14" t="e">
        <f>#REF!</f>
        <v>#REF!</v>
      </c>
      <c r="K232" s="17">
        <v>0</v>
      </c>
      <c r="L232" s="18">
        <v>0</v>
      </c>
      <c r="M232" s="19" t="e">
        <f t="shared" si="36"/>
        <v>#REF!</v>
      </c>
      <c r="O232" s="23" t="e">
        <f>#REF!</f>
        <v>#REF!</v>
      </c>
      <c r="P232" s="20">
        <f t="shared" si="37"/>
        <v>0</v>
      </c>
      <c r="Q232" s="20">
        <f t="shared" si="38"/>
        <v>0</v>
      </c>
      <c r="R232" s="21" t="s">
        <v>16</v>
      </c>
      <c r="S232" s="22" t="e">
        <f t="shared" si="39"/>
        <v>#REF!</v>
      </c>
    </row>
    <row r="233" spans="1:19" x14ac:dyDescent="0.3">
      <c r="A233" s="493">
        <v>44062</v>
      </c>
      <c r="B233" s="311">
        <f t="shared" si="40"/>
        <v>329</v>
      </c>
      <c r="C233" s="14">
        <f t="shared" si="33"/>
        <v>41.42</v>
      </c>
      <c r="D233" s="13">
        <v>0</v>
      </c>
      <c r="E233" s="15">
        <v>0</v>
      </c>
      <c r="F233" s="16">
        <f t="shared" si="32"/>
        <v>13627.18</v>
      </c>
      <c r="G233" s="17">
        <f t="shared" si="34"/>
        <v>0</v>
      </c>
      <c r="H233" s="14">
        <f t="shared" si="35"/>
        <v>0</v>
      </c>
      <c r="I233" s="23" t="e">
        <f>#REF!</f>
        <v>#REF!</v>
      </c>
      <c r="J233" s="14" t="e">
        <f>#REF!</f>
        <v>#REF!</v>
      </c>
      <c r="K233" s="17">
        <v>0</v>
      </c>
      <c r="L233" s="18">
        <v>0</v>
      </c>
      <c r="M233" s="19" t="e">
        <f t="shared" si="36"/>
        <v>#REF!</v>
      </c>
      <c r="O233" s="458" t="e">
        <f>#REF!</f>
        <v>#REF!</v>
      </c>
      <c r="P233" s="20">
        <f t="shared" si="37"/>
        <v>0</v>
      </c>
      <c r="Q233" s="20">
        <f t="shared" si="38"/>
        <v>0</v>
      </c>
      <c r="R233" s="21" t="s">
        <v>16</v>
      </c>
      <c r="S233" s="22" t="e">
        <f t="shared" si="39"/>
        <v>#REF!</v>
      </c>
    </row>
    <row r="234" spans="1:19" x14ac:dyDescent="0.3">
      <c r="A234" s="493">
        <v>44063</v>
      </c>
      <c r="B234" s="311">
        <f t="shared" si="40"/>
        <v>329</v>
      </c>
      <c r="C234" s="14">
        <f t="shared" si="33"/>
        <v>41.42</v>
      </c>
      <c r="D234" s="13">
        <v>0</v>
      </c>
      <c r="E234" s="15">
        <v>0</v>
      </c>
      <c r="F234" s="16">
        <f t="shared" si="32"/>
        <v>13627.18</v>
      </c>
      <c r="G234" s="17">
        <f t="shared" si="34"/>
        <v>0</v>
      </c>
      <c r="H234" s="14">
        <f t="shared" si="35"/>
        <v>0</v>
      </c>
      <c r="I234" s="23" t="e">
        <f>#REF!</f>
        <v>#REF!</v>
      </c>
      <c r="J234" s="14" t="e">
        <f>#REF!</f>
        <v>#REF!</v>
      </c>
      <c r="K234" s="17">
        <v>0</v>
      </c>
      <c r="L234" s="18">
        <v>0</v>
      </c>
      <c r="M234" s="19" t="e">
        <f t="shared" si="36"/>
        <v>#REF!</v>
      </c>
      <c r="O234" s="458" t="e">
        <f>#REF!</f>
        <v>#REF!</v>
      </c>
      <c r="P234" s="20">
        <f t="shared" si="37"/>
        <v>0</v>
      </c>
      <c r="Q234" s="20">
        <f t="shared" si="38"/>
        <v>0</v>
      </c>
      <c r="R234" s="21" t="s">
        <v>16</v>
      </c>
      <c r="S234" s="22" t="e">
        <f t="shared" si="39"/>
        <v>#REF!</v>
      </c>
    </row>
    <row r="235" spans="1:19" x14ac:dyDescent="0.3">
      <c r="A235" s="493">
        <v>44064</v>
      </c>
      <c r="B235" s="311">
        <f t="shared" si="40"/>
        <v>329</v>
      </c>
      <c r="C235" s="14">
        <f t="shared" si="33"/>
        <v>41.42</v>
      </c>
      <c r="D235" s="13">
        <v>0</v>
      </c>
      <c r="E235" s="15">
        <v>0</v>
      </c>
      <c r="F235" s="16">
        <f t="shared" si="32"/>
        <v>13627.18</v>
      </c>
      <c r="G235" s="17">
        <f t="shared" si="34"/>
        <v>0</v>
      </c>
      <c r="H235" s="14">
        <f t="shared" si="35"/>
        <v>0</v>
      </c>
      <c r="I235" s="23" t="e">
        <f>#REF!</f>
        <v>#REF!</v>
      </c>
      <c r="J235" s="14" t="e">
        <f>#REF!</f>
        <v>#REF!</v>
      </c>
      <c r="K235" s="17">
        <v>0</v>
      </c>
      <c r="L235" s="18">
        <v>0</v>
      </c>
      <c r="M235" s="19" t="e">
        <f t="shared" si="36"/>
        <v>#REF!</v>
      </c>
      <c r="O235" s="458" t="e">
        <f>#REF!</f>
        <v>#REF!</v>
      </c>
      <c r="P235" s="20">
        <f t="shared" si="37"/>
        <v>0</v>
      </c>
      <c r="Q235" s="20">
        <f t="shared" si="38"/>
        <v>0</v>
      </c>
      <c r="R235" s="21" t="s">
        <v>16</v>
      </c>
      <c r="S235" s="22" t="e">
        <f t="shared" si="39"/>
        <v>#REF!</v>
      </c>
    </row>
    <row r="236" spans="1:19" x14ac:dyDescent="0.3">
      <c r="A236" s="493">
        <v>44065</v>
      </c>
      <c r="B236" s="311">
        <f t="shared" si="40"/>
        <v>329</v>
      </c>
      <c r="C236" s="14">
        <f t="shared" si="33"/>
        <v>41.42</v>
      </c>
      <c r="D236" s="13">
        <v>0</v>
      </c>
      <c r="E236" s="15">
        <v>0</v>
      </c>
      <c r="F236" s="16">
        <f t="shared" si="32"/>
        <v>13627.18</v>
      </c>
      <c r="G236" s="17">
        <f t="shared" si="34"/>
        <v>0</v>
      </c>
      <c r="H236" s="14">
        <f t="shared" si="35"/>
        <v>0</v>
      </c>
      <c r="I236" s="23" t="e">
        <f>#REF!</f>
        <v>#REF!</v>
      </c>
      <c r="J236" s="14" t="e">
        <f>#REF!</f>
        <v>#REF!</v>
      </c>
      <c r="K236" s="17">
        <v>0</v>
      </c>
      <c r="L236" s="18">
        <v>0</v>
      </c>
      <c r="M236" s="19" t="e">
        <f t="shared" si="36"/>
        <v>#REF!</v>
      </c>
      <c r="O236" s="458" t="e">
        <f>#REF!</f>
        <v>#REF!</v>
      </c>
      <c r="P236" s="20">
        <f t="shared" si="37"/>
        <v>0</v>
      </c>
      <c r="Q236" s="20">
        <f t="shared" si="38"/>
        <v>0</v>
      </c>
      <c r="R236" s="21" t="s">
        <v>16</v>
      </c>
      <c r="S236" s="22" t="e">
        <f t="shared" si="39"/>
        <v>#REF!</v>
      </c>
    </row>
    <row r="237" spans="1:19" x14ac:dyDescent="0.3">
      <c r="A237" s="493">
        <v>44066</v>
      </c>
      <c r="B237" s="311">
        <f t="shared" si="40"/>
        <v>329</v>
      </c>
      <c r="C237" s="14">
        <f t="shared" si="33"/>
        <v>41.42</v>
      </c>
      <c r="D237" s="13">
        <v>0</v>
      </c>
      <c r="E237" s="15">
        <v>0</v>
      </c>
      <c r="F237" s="16">
        <f t="shared" si="32"/>
        <v>13627.18</v>
      </c>
      <c r="G237" s="17">
        <f t="shared" si="34"/>
        <v>0</v>
      </c>
      <c r="H237" s="14">
        <f t="shared" si="35"/>
        <v>0</v>
      </c>
      <c r="I237" s="23" t="e">
        <f>#REF!</f>
        <v>#REF!</v>
      </c>
      <c r="J237" s="14" t="e">
        <f>#REF!</f>
        <v>#REF!</v>
      </c>
      <c r="K237" s="17">
        <v>0</v>
      </c>
      <c r="L237" s="18">
        <v>0</v>
      </c>
      <c r="M237" s="19" t="e">
        <f t="shared" si="36"/>
        <v>#REF!</v>
      </c>
      <c r="O237" s="458" t="e">
        <f>#REF!</f>
        <v>#REF!</v>
      </c>
      <c r="P237" s="20">
        <f t="shared" si="37"/>
        <v>0</v>
      </c>
      <c r="Q237" s="20">
        <f t="shared" si="38"/>
        <v>0</v>
      </c>
      <c r="R237" s="21" t="s">
        <v>16</v>
      </c>
      <c r="S237" s="22" t="e">
        <f t="shared" si="39"/>
        <v>#REF!</v>
      </c>
    </row>
    <row r="238" spans="1:19" x14ac:dyDescent="0.3">
      <c r="A238" s="493">
        <v>44067</v>
      </c>
      <c r="B238" s="311">
        <f t="shared" si="40"/>
        <v>329</v>
      </c>
      <c r="C238" s="14">
        <f t="shared" si="33"/>
        <v>41.42</v>
      </c>
      <c r="D238" s="13">
        <v>0</v>
      </c>
      <c r="E238" s="15">
        <v>0</v>
      </c>
      <c r="F238" s="16">
        <f t="shared" si="32"/>
        <v>13627.18</v>
      </c>
      <c r="G238" s="17">
        <f t="shared" si="34"/>
        <v>0</v>
      </c>
      <c r="H238" s="14">
        <f t="shared" si="35"/>
        <v>0</v>
      </c>
      <c r="I238" s="23" t="e">
        <f>#REF!</f>
        <v>#REF!</v>
      </c>
      <c r="J238" s="14" t="e">
        <f>#REF!</f>
        <v>#REF!</v>
      </c>
      <c r="K238" s="17">
        <v>0</v>
      </c>
      <c r="L238" s="18">
        <v>0</v>
      </c>
      <c r="M238" s="19" t="e">
        <f t="shared" si="36"/>
        <v>#REF!</v>
      </c>
      <c r="O238" s="458" t="e">
        <f>#REF!</f>
        <v>#REF!</v>
      </c>
      <c r="P238" s="20">
        <f t="shared" si="37"/>
        <v>0</v>
      </c>
      <c r="Q238" s="20">
        <f t="shared" si="38"/>
        <v>0</v>
      </c>
      <c r="R238" s="21" t="s">
        <v>16</v>
      </c>
      <c r="S238" s="22" t="e">
        <f t="shared" si="39"/>
        <v>#REF!</v>
      </c>
    </row>
    <row r="239" spans="1:19" x14ac:dyDescent="0.3">
      <c r="A239" s="493">
        <v>44068</v>
      </c>
      <c r="B239" s="311">
        <f t="shared" si="40"/>
        <v>329</v>
      </c>
      <c r="C239" s="14">
        <f t="shared" si="33"/>
        <v>41.42</v>
      </c>
      <c r="D239" s="13">
        <v>0</v>
      </c>
      <c r="E239" s="15">
        <v>0</v>
      </c>
      <c r="F239" s="16">
        <f t="shared" si="32"/>
        <v>13627.18</v>
      </c>
      <c r="G239" s="17">
        <f t="shared" si="34"/>
        <v>0</v>
      </c>
      <c r="H239" s="14">
        <f t="shared" si="35"/>
        <v>0</v>
      </c>
      <c r="I239" s="23" t="e">
        <f>#REF!</f>
        <v>#REF!</v>
      </c>
      <c r="J239" s="14" t="e">
        <f>#REF!</f>
        <v>#REF!</v>
      </c>
      <c r="K239" s="17">
        <v>0</v>
      </c>
      <c r="L239" s="18">
        <v>0</v>
      </c>
      <c r="M239" s="19" t="e">
        <f t="shared" si="36"/>
        <v>#REF!</v>
      </c>
      <c r="O239" s="458" t="e">
        <f>#REF!</f>
        <v>#REF!</v>
      </c>
      <c r="P239" s="20">
        <f t="shared" si="37"/>
        <v>0</v>
      </c>
      <c r="Q239" s="20">
        <f t="shared" si="38"/>
        <v>0</v>
      </c>
      <c r="R239" s="21" t="s">
        <v>16</v>
      </c>
      <c r="S239" s="22" t="e">
        <f t="shared" si="39"/>
        <v>#REF!</v>
      </c>
    </row>
    <row r="240" spans="1:19" x14ac:dyDescent="0.3">
      <c r="A240" s="493">
        <v>44069</v>
      </c>
      <c r="B240" s="311">
        <f t="shared" si="40"/>
        <v>329</v>
      </c>
      <c r="C240" s="14">
        <f t="shared" si="33"/>
        <v>41.42</v>
      </c>
      <c r="D240" s="13">
        <v>0</v>
      </c>
      <c r="E240" s="15">
        <v>0</v>
      </c>
      <c r="F240" s="16">
        <f t="shared" si="32"/>
        <v>13627.18</v>
      </c>
      <c r="G240" s="17">
        <f t="shared" si="34"/>
        <v>0</v>
      </c>
      <c r="H240" s="14">
        <f t="shared" si="35"/>
        <v>0</v>
      </c>
      <c r="I240" s="23" t="e">
        <f>#REF!</f>
        <v>#REF!</v>
      </c>
      <c r="J240" s="14" t="e">
        <f>#REF!</f>
        <v>#REF!</v>
      </c>
      <c r="K240" s="17">
        <v>0</v>
      </c>
      <c r="L240" s="18">
        <v>0</v>
      </c>
      <c r="M240" s="19" t="e">
        <f t="shared" si="36"/>
        <v>#REF!</v>
      </c>
      <c r="O240" s="458" t="e">
        <f>#REF!</f>
        <v>#REF!</v>
      </c>
      <c r="P240" s="20">
        <f t="shared" si="37"/>
        <v>0</v>
      </c>
      <c r="Q240" s="20">
        <f t="shared" si="38"/>
        <v>0</v>
      </c>
      <c r="R240" s="21" t="s">
        <v>16</v>
      </c>
      <c r="S240" s="22" t="e">
        <f t="shared" si="39"/>
        <v>#REF!</v>
      </c>
    </row>
    <row r="241" spans="1:19" x14ac:dyDescent="0.3">
      <c r="A241" s="493">
        <v>44070</v>
      </c>
      <c r="B241" s="311">
        <f t="shared" si="40"/>
        <v>329</v>
      </c>
      <c r="C241" s="14">
        <f t="shared" si="33"/>
        <v>41.42</v>
      </c>
      <c r="D241" s="13">
        <v>0</v>
      </c>
      <c r="E241" s="15">
        <v>0</v>
      </c>
      <c r="F241" s="16">
        <f t="shared" si="32"/>
        <v>13627.18</v>
      </c>
      <c r="G241" s="17">
        <f t="shared" si="34"/>
        <v>0</v>
      </c>
      <c r="H241" s="14">
        <f t="shared" si="35"/>
        <v>0</v>
      </c>
      <c r="I241" s="23" t="e">
        <f>#REF!</f>
        <v>#REF!</v>
      </c>
      <c r="J241" s="14" t="e">
        <f>#REF!</f>
        <v>#REF!</v>
      </c>
      <c r="K241" s="17">
        <v>0</v>
      </c>
      <c r="L241" s="18">
        <v>0</v>
      </c>
      <c r="M241" s="19" t="e">
        <f t="shared" si="36"/>
        <v>#REF!</v>
      </c>
      <c r="O241" s="458" t="e">
        <f>#REF!</f>
        <v>#REF!</v>
      </c>
      <c r="P241" s="20">
        <f t="shared" si="37"/>
        <v>0</v>
      </c>
      <c r="Q241" s="20">
        <f t="shared" si="38"/>
        <v>0</v>
      </c>
      <c r="R241" s="21" t="s">
        <v>16</v>
      </c>
      <c r="S241" s="22" t="e">
        <f t="shared" si="39"/>
        <v>#REF!</v>
      </c>
    </row>
    <row r="242" spans="1:19" x14ac:dyDescent="0.3">
      <c r="A242" s="493">
        <v>44071</v>
      </c>
      <c r="B242" s="311">
        <f t="shared" si="40"/>
        <v>329</v>
      </c>
      <c r="C242" s="14">
        <f t="shared" si="33"/>
        <v>41.42</v>
      </c>
      <c r="D242" s="13">
        <v>0</v>
      </c>
      <c r="E242" s="15">
        <v>0</v>
      </c>
      <c r="F242" s="16">
        <f t="shared" si="32"/>
        <v>13627.18</v>
      </c>
      <c r="G242" s="17">
        <f t="shared" si="34"/>
        <v>0</v>
      </c>
      <c r="H242" s="14">
        <f t="shared" si="35"/>
        <v>0</v>
      </c>
      <c r="I242" s="23" t="e">
        <f>#REF!</f>
        <v>#REF!</v>
      </c>
      <c r="J242" s="14" t="e">
        <f>#REF!</f>
        <v>#REF!</v>
      </c>
      <c r="K242" s="17">
        <v>0</v>
      </c>
      <c r="L242" s="18">
        <v>0</v>
      </c>
      <c r="M242" s="19" t="e">
        <f t="shared" si="36"/>
        <v>#REF!</v>
      </c>
      <c r="O242" s="458" t="e">
        <f>#REF!</f>
        <v>#REF!</v>
      </c>
      <c r="P242" s="20">
        <f t="shared" si="37"/>
        <v>0</v>
      </c>
      <c r="Q242" s="20">
        <f t="shared" si="38"/>
        <v>0</v>
      </c>
      <c r="R242" s="21" t="s">
        <v>16</v>
      </c>
      <c r="S242" s="22" t="e">
        <f t="shared" si="39"/>
        <v>#REF!</v>
      </c>
    </row>
    <row r="243" spans="1:19" x14ac:dyDescent="0.3">
      <c r="A243" s="493">
        <v>44072</v>
      </c>
      <c r="B243" s="311">
        <f t="shared" si="40"/>
        <v>329</v>
      </c>
      <c r="C243" s="14">
        <f t="shared" si="33"/>
        <v>41.42</v>
      </c>
      <c r="D243" s="13">
        <v>0</v>
      </c>
      <c r="E243" s="15">
        <v>0</v>
      </c>
      <c r="F243" s="16">
        <f t="shared" si="32"/>
        <v>13627.18</v>
      </c>
      <c r="G243" s="17">
        <f t="shared" si="34"/>
        <v>0</v>
      </c>
      <c r="H243" s="14">
        <f t="shared" si="35"/>
        <v>0</v>
      </c>
      <c r="I243" s="23" t="e">
        <f>#REF!</f>
        <v>#REF!</v>
      </c>
      <c r="J243" s="14" t="e">
        <f>#REF!</f>
        <v>#REF!</v>
      </c>
      <c r="K243" s="17">
        <v>0</v>
      </c>
      <c r="L243" s="18">
        <v>0</v>
      </c>
      <c r="M243" s="19" t="e">
        <f t="shared" si="36"/>
        <v>#REF!</v>
      </c>
      <c r="O243" s="458" t="e">
        <f>#REF!</f>
        <v>#REF!</v>
      </c>
      <c r="P243" s="20">
        <f t="shared" si="37"/>
        <v>0</v>
      </c>
      <c r="Q243" s="20">
        <f t="shared" si="38"/>
        <v>0</v>
      </c>
      <c r="R243" s="21" t="s">
        <v>16</v>
      </c>
      <c r="S243" s="22" t="e">
        <f t="shared" si="39"/>
        <v>#REF!</v>
      </c>
    </row>
    <row r="244" spans="1:19" x14ac:dyDescent="0.3">
      <c r="A244" s="493">
        <v>44073</v>
      </c>
      <c r="B244" s="311">
        <f t="shared" si="40"/>
        <v>329</v>
      </c>
      <c r="C244" s="14">
        <f t="shared" si="33"/>
        <v>41.42</v>
      </c>
      <c r="D244" s="13">
        <v>0</v>
      </c>
      <c r="E244" s="15">
        <v>0</v>
      </c>
      <c r="F244" s="16">
        <f t="shared" si="32"/>
        <v>13627.18</v>
      </c>
      <c r="G244" s="17">
        <f t="shared" si="34"/>
        <v>0</v>
      </c>
      <c r="H244" s="14">
        <f t="shared" si="35"/>
        <v>0</v>
      </c>
      <c r="I244" s="23" t="e">
        <f>#REF!</f>
        <v>#REF!</v>
      </c>
      <c r="J244" s="14" t="e">
        <f>#REF!</f>
        <v>#REF!</v>
      </c>
      <c r="K244" s="17">
        <v>0</v>
      </c>
      <c r="L244" s="18">
        <v>0</v>
      </c>
      <c r="M244" s="19" t="e">
        <f t="shared" si="36"/>
        <v>#REF!</v>
      </c>
      <c r="O244" s="458" t="e">
        <f>#REF!</f>
        <v>#REF!</v>
      </c>
      <c r="P244" s="20">
        <f t="shared" si="37"/>
        <v>0</v>
      </c>
      <c r="Q244" s="20">
        <f t="shared" si="38"/>
        <v>0</v>
      </c>
      <c r="R244" s="21" t="s">
        <v>16</v>
      </c>
      <c r="S244" s="22" t="e">
        <f t="shared" si="39"/>
        <v>#REF!</v>
      </c>
    </row>
    <row r="245" spans="1:19" ht="15" thickBot="1" x14ac:dyDescent="0.35">
      <c r="A245" s="494">
        <v>44074</v>
      </c>
      <c r="B245" s="312">
        <f t="shared" si="40"/>
        <v>329</v>
      </c>
      <c r="C245" s="313">
        <f t="shared" si="33"/>
        <v>41.42</v>
      </c>
      <c r="D245" s="314">
        <v>0</v>
      </c>
      <c r="E245" s="315">
        <v>0</v>
      </c>
      <c r="F245" s="316">
        <f t="shared" si="32"/>
        <v>13627.18</v>
      </c>
      <c r="G245" s="317">
        <f t="shared" si="34"/>
        <v>0</v>
      </c>
      <c r="H245" s="313">
        <f t="shared" si="35"/>
        <v>0</v>
      </c>
      <c r="I245" s="323" t="e">
        <f>#REF!</f>
        <v>#REF!</v>
      </c>
      <c r="J245" s="313" t="e">
        <f>#REF!</f>
        <v>#REF!</v>
      </c>
      <c r="K245" s="317">
        <v>0</v>
      </c>
      <c r="L245" s="318">
        <v>0</v>
      </c>
      <c r="M245" s="319" t="e">
        <f t="shared" si="36"/>
        <v>#REF!</v>
      </c>
      <c r="N245" s="314"/>
      <c r="O245" s="323" t="e">
        <f>#REF!</f>
        <v>#REF!</v>
      </c>
      <c r="P245" s="320">
        <f t="shared" si="37"/>
        <v>0</v>
      </c>
      <c r="Q245" s="320">
        <f t="shared" si="38"/>
        <v>0</v>
      </c>
      <c r="R245" s="321" t="s">
        <v>16</v>
      </c>
      <c r="S245" s="322" t="e">
        <f t="shared" si="39"/>
        <v>#REF!</v>
      </c>
    </row>
    <row r="246" spans="1:19" x14ac:dyDescent="0.3">
      <c r="A246" s="493">
        <v>44075</v>
      </c>
      <c r="B246" s="311">
        <f>'scheduling volumes &amp; prices'!AC28</f>
        <v>304</v>
      </c>
      <c r="C246" s="14">
        <f t="shared" si="33"/>
        <v>41.42</v>
      </c>
      <c r="D246" s="13">
        <v>0</v>
      </c>
      <c r="E246" s="15">
        <v>0</v>
      </c>
      <c r="F246" s="16">
        <f t="shared" si="32"/>
        <v>12591.68</v>
      </c>
      <c r="G246" s="17">
        <f t="shared" si="34"/>
        <v>0</v>
      </c>
      <c r="H246" s="14">
        <f t="shared" si="35"/>
        <v>0</v>
      </c>
      <c r="I246" s="23" t="e">
        <f>#REF!</f>
        <v>#REF!</v>
      </c>
      <c r="J246" s="14" t="e">
        <f>#REF!</f>
        <v>#REF!</v>
      </c>
      <c r="K246" s="17">
        <v>0</v>
      </c>
      <c r="L246" s="18">
        <v>0</v>
      </c>
      <c r="M246" s="19" t="e">
        <f t="shared" si="36"/>
        <v>#REF!</v>
      </c>
      <c r="O246" s="23" t="e">
        <f>#REF!</f>
        <v>#REF!</v>
      </c>
      <c r="P246" s="20">
        <f t="shared" si="37"/>
        <v>0</v>
      </c>
      <c r="Q246" s="20">
        <f t="shared" si="38"/>
        <v>0</v>
      </c>
      <c r="R246" s="21" t="s">
        <v>16</v>
      </c>
      <c r="S246" s="22" t="e">
        <f t="shared" si="39"/>
        <v>#REF!</v>
      </c>
    </row>
    <row r="247" spans="1:19" x14ac:dyDescent="0.3">
      <c r="A247" s="493">
        <v>44076</v>
      </c>
      <c r="B247" s="311">
        <f>B$246</f>
        <v>304</v>
      </c>
      <c r="C247" s="14">
        <f t="shared" si="33"/>
        <v>41.42</v>
      </c>
      <c r="D247" s="13">
        <v>0</v>
      </c>
      <c r="E247" s="15">
        <v>0</v>
      </c>
      <c r="F247" s="16">
        <f t="shared" si="32"/>
        <v>12591.68</v>
      </c>
      <c r="G247" s="17">
        <f t="shared" si="34"/>
        <v>0</v>
      </c>
      <c r="H247" s="14">
        <f t="shared" si="35"/>
        <v>0</v>
      </c>
      <c r="I247" s="23" t="e">
        <f>#REF!</f>
        <v>#REF!</v>
      </c>
      <c r="J247" s="14" t="e">
        <f>#REF!</f>
        <v>#REF!</v>
      </c>
      <c r="K247" s="17">
        <v>0</v>
      </c>
      <c r="L247" s="18">
        <v>0</v>
      </c>
      <c r="M247" s="19" t="e">
        <f t="shared" si="36"/>
        <v>#REF!</v>
      </c>
      <c r="O247" s="23" t="e">
        <f>#REF!</f>
        <v>#REF!</v>
      </c>
      <c r="P247" s="20">
        <f t="shared" si="37"/>
        <v>0</v>
      </c>
      <c r="Q247" s="20">
        <f t="shared" si="38"/>
        <v>0</v>
      </c>
      <c r="R247" s="21" t="s">
        <v>16</v>
      </c>
      <c r="S247" s="22" t="e">
        <f t="shared" si="39"/>
        <v>#REF!</v>
      </c>
    </row>
    <row r="248" spans="1:19" x14ac:dyDescent="0.3">
      <c r="A248" s="493">
        <v>44077</v>
      </c>
      <c r="B248" s="311">
        <f t="shared" ref="B248:B275" si="41">B$246</f>
        <v>304</v>
      </c>
      <c r="C248" s="14">
        <f t="shared" si="33"/>
        <v>41.42</v>
      </c>
      <c r="D248" s="13">
        <v>0</v>
      </c>
      <c r="E248" s="15">
        <v>0</v>
      </c>
      <c r="F248" s="16">
        <f t="shared" si="32"/>
        <v>12591.68</v>
      </c>
      <c r="G248" s="17">
        <f t="shared" si="34"/>
        <v>0</v>
      </c>
      <c r="H248" s="14">
        <f t="shared" si="35"/>
        <v>0</v>
      </c>
      <c r="I248" s="23" t="e">
        <f>#REF!</f>
        <v>#REF!</v>
      </c>
      <c r="J248" s="14" t="e">
        <f>#REF!</f>
        <v>#REF!</v>
      </c>
      <c r="K248" s="17">
        <v>0</v>
      </c>
      <c r="L248" s="18">
        <v>0</v>
      </c>
      <c r="M248" s="19" t="e">
        <f t="shared" si="36"/>
        <v>#REF!</v>
      </c>
      <c r="O248" s="23" t="e">
        <f>#REF!</f>
        <v>#REF!</v>
      </c>
      <c r="P248" s="20">
        <f t="shared" si="37"/>
        <v>0</v>
      </c>
      <c r="Q248" s="20">
        <f t="shared" si="38"/>
        <v>0</v>
      </c>
      <c r="R248" s="21" t="s">
        <v>16</v>
      </c>
      <c r="S248" s="22" t="e">
        <f t="shared" si="39"/>
        <v>#REF!</v>
      </c>
    </row>
    <row r="249" spans="1:19" x14ac:dyDescent="0.3">
      <c r="A249" s="493">
        <v>44078</v>
      </c>
      <c r="B249" s="311">
        <f t="shared" si="41"/>
        <v>304</v>
      </c>
      <c r="C249" s="14">
        <f t="shared" si="33"/>
        <v>41.42</v>
      </c>
      <c r="D249" s="13">
        <v>0</v>
      </c>
      <c r="E249" s="15">
        <v>0</v>
      </c>
      <c r="F249" s="16">
        <f t="shared" si="32"/>
        <v>12591.68</v>
      </c>
      <c r="G249" s="17">
        <f t="shared" si="34"/>
        <v>0</v>
      </c>
      <c r="H249" s="14">
        <f t="shared" si="35"/>
        <v>0</v>
      </c>
      <c r="I249" s="23" t="e">
        <f>#REF!</f>
        <v>#REF!</v>
      </c>
      <c r="J249" s="14" t="e">
        <f>#REF!</f>
        <v>#REF!</v>
      </c>
      <c r="K249" s="17">
        <v>0</v>
      </c>
      <c r="L249" s="18">
        <v>0</v>
      </c>
      <c r="M249" s="19" t="e">
        <f t="shared" si="36"/>
        <v>#REF!</v>
      </c>
      <c r="O249" s="23" t="e">
        <f>#REF!</f>
        <v>#REF!</v>
      </c>
      <c r="P249" s="20">
        <f t="shared" si="37"/>
        <v>0</v>
      </c>
      <c r="Q249" s="20">
        <f t="shared" si="38"/>
        <v>0</v>
      </c>
      <c r="R249" s="21" t="s">
        <v>16</v>
      </c>
      <c r="S249" s="22" t="e">
        <f t="shared" si="39"/>
        <v>#REF!</v>
      </c>
    </row>
    <row r="250" spans="1:19" x14ac:dyDescent="0.3">
      <c r="A250" s="493">
        <v>44079</v>
      </c>
      <c r="B250" s="311">
        <f t="shared" si="41"/>
        <v>304</v>
      </c>
      <c r="C250" s="14">
        <f t="shared" si="33"/>
        <v>41.42</v>
      </c>
      <c r="D250" s="13">
        <v>0</v>
      </c>
      <c r="E250" s="15">
        <v>0</v>
      </c>
      <c r="F250" s="16">
        <f t="shared" si="32"/>
        <v>12591.68</v>
      </c>
      <c r="G250" s="17">
        <f t="shared" si="34"/>
        <v>0</v>
      </c>
      <c r="H250" s="14">
        <f t="shared" si="35"/>
        <v>0</v>
      </c>
      <c r="I250" s="23" t="e">
        <f>#REF!</f>
        <v>#REF!</v>
      </c>
      <c r="J250" s="14" t="e">
        <f>#REF!</f>
        <v>#REF!</v>
      </c>
      <c r="K250" s="17">
        <v>0</v>
      </c>
      <c r="L250" s="18">
        <v>0</v>
      </c>
      <c r="M250" s="19" t="e">
        <f t="shared" si="36"/>
        <v>#REF!</v>
      </c>
      <c r="O250" s="23" t="e">
        <f>#REF!</f>
        <v>#REF!</v>
      </c>
      <c r="P250" s="20">
        <f t="shared" si="37"/>
        <v>0</v>
      </c>
      <c r="Q250" s="20">
        <f t="shared" si="38"/>
        <v>0</v>
      </c>
      <c r="R250" s="21" t="s">
        <v>16</v>
      </c>
      <c r="S250" s="22" t="e">
        <f t="shared" si="39"/>
        <v>#REF!</v>
      </c>
    </row>
    <row r="251" spans="1:19" x14ac:dyDescent="0.3">
      <c r="A251" s="493">
        <v>44080</v>
      </c>
      <c r="B251" s="311">
        <f t="shared" si="41"/>
        <v>304</v>
      </c>
      <c r="C251" s="14">
        <f t="shared" si="33"/>
        <v>41.42</v>
      </c>
      <c r="D251" s="13">
        <v>0</v>
      </c>
      <c r="E251" s="15">
        <v>0</v>
      </c>
      <c r="F251" s="16">
        <f t="shared" si="32"/>
        <v>12591.68</v>
      </c>
      <c r="G251" s="17">
        <f t="shared" si="34"/>
        <v>0</v>
      </c>
      <c r="H251" s="14">
        <f t="shared" si="35"/>
        <v>0</v>
      </c>
      <c r="I251" s="23" t="e">
        <f>#REF!</f>
        <v>#REF!</v>
      </c>
      <c r="J251" s="14" t="e">
        <f>#REF!</f>
        <v>#REF!</v>
      </c>
      <c r="K251" s="17">
        <v>0</v>
      </c>
      <c r="L251" s="18">
        <v>0</v>
      </c>
      <c r="M251" s="19" t="e">
        <f t="shared" si="36"/>
        <v>#REF!</v>
      </c>
      <c r="O251" s="23" t="e">
        <f>#REF!</f>
        <v>#REF!</v>
      </c>
      <c r="P251" s="20">
        <f t="shared" si="37"/>
        <v>0</v>
      </c>
      <c r="Q251" s="20">
        <f t="shared" si="38"/>
        <v>0</v>
      </c>
      <c r="R251" s="21" t="s">
        <v>16</v>
      </c>
      <c r="S251" s="22" t="e">
        <f t="shared" si="39"/>
        <v>#REF!</v>
      </c>
    </row>
    <row r="252" spans="1:19" x14ac:dyDescent="0.3">
      <c r="A252" s="493">
        <v>44081</v>
      </c>
      <c r="B252" s="311">
        <f t="shared" si="41"/>
        <v>304</v>
      </c>
      <c r="C252" s="14">
        <f t="shared" si="33"/>
        <v>41.42</v>
      </c>
      <c r="D252" s="13">
        <v>0</v>
      </c>
      <c r="E252" s="15">
        <v>0</v>
      </c>
      <c r="F252" s="16">
        <f t="shared" si="32"/>
        <v>12591.68</v>
      </c>
      <c r="G252" s="17">
        <f t="shared" si="34"/>
        <v>0</v>
      </c>
      <c r="H252" s="14">
        <f t="shared" si="35"/>
        <v>0</v>
      </c>
      <c r="I252" s="23" t="e">
        <f>#REF!</f>
        <v>#REF!</v>
      </c>
      <c r="J252" s="14" t="e">
        <f>#REF!</f>
        <v>#REF!</v>
      </c>
      <c r="K252" s="17">
        <v>0</v>
      </c>
      <c r="L252" s="18">
        <v>0</v>
      </c>
      <c r="M252" s="19" t="e">
        <f t="shared" si="36"/>
        <v>#REF!</v>
      </c>
      <c r="O252" s="23" t="e">
        <f>#REF!</f>
        <v>#REF!</v>
      </c>
      <c r="P252" s="20">
        <f t="shared" si="37"/>
        <v>0</v>
      </c>
      <c r="Q252" s="20">
        <f t="shared" si="38"/>
        <v>0</v>
      </c>
      <c r="R252" s="21" t="s">
        <v>16</v>
      </c>
      <c r="S252" s="22" t="e">
        <f t="shared" si="39"/>
        <v>#REF!</v>
      </c>
    </row>
    <row r="253" spans="1:19" x14ac:dyDescent="0.3">
      <c r="A253" s="493">
        <v>44082</v>
      </c>
      <c r="B253" s="311">
        <f t="shared" si="41"/>
        <v>304</v>
      </c>
      <c r="C253" s="14">
        <f t="shared" si="33"/>
        <v>41.42</v>
      </c>
      <c r="D253" s="13">
        <v>0</v>
      </c>
      <c r="E253" s="15">
        <v>0</v>
      </c>
      <c r="F253" s="16">
        <f t="shared" si="32"/>
        <v>12591.68</v>
      </c>
      <c r="G253" s="17">
        <f t="shared" si="34"/>
        <v>0</v>
      </c>
      <c r="H253" s="14">
        <f t="shared" si="35"/>
        <v>0</v>
      </c>
      <c r="I253" s="23" t="e">
        <f>#REF!</f>
        <v>#REF!</v>
      </c>
      <c r="J253" s="14" t="e">
        <f>#REF!</f>
        <v>#REF!</v>
      </c>
      <c r="K253" s="17">
        <v>0</v>
      </c>
      <c r="L253" s="18">
        <v>0</v>
      </c>
      <c r="M253" s="19" t="e">
        <f t="shared" si="36"/>
        <v>#REF!</v>
      </c>
      <c r="O253" s="23" t="e">
        <f>#REF!</f>
        <v>#REF!</v>
      </c>
      <c r="P253" s="20">
        <f t="shared" si="37"/>
        <v>0</v>
      </c>
      <c r="Q253" s="20">
        <f t="shared" si="38"/>
        <v>0</v>
      </c>
      <c r="R253" s="21" t="s">
        <v>16</v>
      </c>
      <c r="S253" s="22" t="e">
        <f t="shared" si="39"/>
        <v>#REF!</v>
      </c>
    </row>
    <row r="254" spans="1:19" x14ac:dyDescent="0.3">
      <c r="A254" s="493">
        <v>44083</v>
      </c>
      <c r="B254" s="311">
        <f t="shared" si="41"/>
        <v>304</v>
      </c>
      <c r="C254" s="14">
        <f t="shared" si="33"/>
        <v>41.42</v>
      </c>
      <c r="D254" s="13">
        <v>0</v>
      </c>
      <c r="E254" s="15">
        <v>0</v>
      </c>
      <c r="F254" s="16">
        <f t="shared" si="32"/>
        <v>12591.68</v>
      </c>
      <c r="G254" s="17">
        <f t="shared" si="34"/>
        <v>0</v>
      </c>
      <c r="H254" s="14">
        <f t="shared" si="35"/>
        <v>0</v>
      </c>
      <c r="I254" s="23" t="e">
        <f>#REF!</f>
        <v>#REF!</v>
      </c>
      <c r="J254" s="14" t="e">
        <f>#REF!</f>
        <v>#REF!</v>
      </c>
      <c r="K254" s="17">
        <v>0</v>
      </c>
      <c r="L254" s="18">
        <v>0</v>
      </c>
      <c r="M254" s="19" t="e">
        <f t="shared" si="36"/>
        <v>#REF!</v>
      </c>
      <c r="O254" s="23" t="e">
        <f>#REF!</f>
        <v>#REF!</v>
      </c>
      <c r="P254" s="20">
        <f t="shared" si="37"/>
        <v>0</v>
      </c>
      <c r="Q254" s="20">
        <f t="shared" si="38"/>
        <v>0</v>
      </c>
      <c r="R254" s="21" t="s">
        <v>16</v>
      </c>
      <c r="S254" s="22" t="e">
        <f t="shared" si="39"/>
        <v>#REF!</v>
      </c>
    </row>
    <row r="255" spans="1:19" x14ac:dyDescent="0.3">
      <c r="A255" s="493">
        <v>44084</v>
      </c>
      <c r="B255" s="311">
        <f t="shared" si="41"/>
        <v>304</v>
      </c>
      <c r="C255" s="14">
        <f t="shared" si="33"/>
        <v>41.42</v>
      </c>
      <c r="D255" s="13">
        <v>0</v>
      </c>
      <c r="E255" s="15">
        <v>0</v>
      </c>
      <c r="F255" s="16">
        <f t="shared" si="32"/>
        <v>12591.68</v>
      </c>
      <c r="G255" s="17">
        <f t="shared" si="34"/>
        <v>0</v>
      </c>
      <c r="H255" s="14">
        <f t="shared" si="35"/>
        <v>0</v>
      </c>
      <c r="I255" s="23" t="e">
        <f>#REF!</f>
        <v>#REF!</v>
      </c>
      <c r="J255" s="14" t="e">
        <f>#REF!</f>
        <v>#REF!</v>
      </c>
      <c r="K255" s="17">
        <v>0</v>
      </c>
      <c r="L255" s="18">
        <v>0</v>
      </c>
      <c r="M255" s="19" t="e">
        <f t="shared" si="36"/>
        <v>#REF!</v>
      </c>
      <c r="O255" s="23" t="e">
        <f>#REF!</f>
        <v>#REF!</v>
      </c>
      <c r="P255" s="20">
        <f t="shared" si="37"/>
        <v>0</v>
      </c>
      <c r="Q255" s="20">
        <f t="shared" si="38"/>
        <v>0</v>
      </c>
      <c r="R255" s="21" t="s">
        <v>16</v>
      </c>
      <c r="S255" s="22" t="e">
        <f t="shared" si="39"/>
        <v>#REF!</v>
      </c>
    </row>
    <row r="256" spans="1:19" x14ac:dyDescent="0.3">
      <c r="A256" s="493">
        <v>44085</v>
      </c>
      <c r="B256" s="311">
        <f t="shared" si="41"/>
        <v>304</v>
      </c>
      <c r="C256" s="14">
        <f t="shared" si="33"/>
        <v>41.42</v>
      </c>
      <c r="D256" s="13">
        <v>0</v>
      </c>
      <c r="E256" s="15">
        <v>0</v>
      </c>
      <c r="F256" s="16">
        <f t="shared" si="32"/>
        <v>12591.68</v>
      </c>
      <c r="G256" s="17">
        <f t="shared" si="34"/>
        <v>0</v>
      </c>
      <c r="H256" s="14">
        <f t="shared" si="35"/>
        <v>0</v>
      </c>
      <c r="I256" s="23" t="e">
        <f>#REF!</f>
        <v>#REF!</v>
      </c>
      <c r="J256" s="14" t="e">
        <f>#REF!</f>
        <v>#REF!</v>
      </c>
      <c r="K256" s="17">
        <v>0</v>
      </c>
      <c r="L256" s="18">
        <v>0</v>
      </c>
      <c r="M256" s="19" t="e">
        <f t="shared" si="36"/>
        <v>#REF!</v>
      </c>
      <c r="O256" s="23" t="e">
        <f>#REF!</f>
        <v>#REF!</v>
      </c>
      <c r="P256" s="20">
        <f t="shared" si="37"/>
        <v>0</v>
      </c>
      <c r="Q256" s="20">
        <f t="shared" si="38"/>
        <v>0</v>
      </c>
      <c r="R256" s="21" t="s">
        <v>16</v>
      </c>
      <c r="S256" s="22" t="e">
        <f t="shared" si="39"/>
        <v>#REF!</v>
      </c>
    </row>
    <row r="257" spans="1:19" x14ac:dyDescent="0.3">
      <c r="A257" s="493">
        <v>44086</v>
      </c>
      <c r="B257" s="311">
        <f t="shared" si="41"/>
        <v>304</v>
      </c>
      <c r="C257" s="14">
        <f t="shared" si="33"/>
        <v>41.42</v>
      </c>
      <c r="D257" s="13">
        <v>0</v>
      </c>
      <c r="E257" s="15">
        <v>0</v>
      </c>
      <c r="F257" s="16">
        <f t="shared" si="32"/>
        <v>12591.68</v>
      </c>
      <c r="G257" s="17">
        <f t="shared" si="34"/>
        <v>0</v>
      </c>
      <c r="H257" s="14">
        <f t="shared" si="35"/>
        <v>0</v>
      </c>
      <c r="I257" s="23" t="e">
        <f>#REF!</f>
        <v>#REF!</v>
      </c>
      <c r="J257" s="14" t="e">
        <f>#REF!</f>
        <v>#REF!</v>
      </c>
      <c r="K257" s="17">
        <v>0</v>
      </c>
      <c r="L257" s="18">
        <v>0</v>
      </c>
      <c r="M257" s="19" t="e">
        <f t="shared" si="36"/>
        <v>#REF!</v>
      </c>
      <c r="O257" s="23" t="e">
        <f>#REF!</f>
        <v>#REF!</v>
      </c>
      <c r="P257" s="20">
        <f t="shared" si="37"/>
        <v>0</v>
      </c>
      <c r="Q257" s="20">
        <f t="shared" si="38"/>
        <v>0</v>
      </c>
      <c r="R257" s="21" t="s">
        <v>16</v>
      </c>
      <c r="S257" s="22" t="e">
        <f t="shared" si="39"/>
        <v>#REF!</v>
      </c>
    </row>
    <row r="258" spans="1:19" x14ac:dyDescent="0.3">
      <c r="A258" s="493">
        <v>44087</v>
      </c>
      <c r="B258" s="311">
        <f t="shared" si="41"/>
        <v>304</v>
      </c>
      <c r="C258" s="14">
        <f t="shared" si="33"/>
        <v>41.42</v>
      </c>
      <c r="D258" s="13">
        <v>0</v>
      </c>
      <c r="E258" s="15">
        <v>0</v>
      </c>
      <c r="F258" s="16">
        <f t="shared" ref="F258:F321" si="42">B258*C258+E258*D258</f>
        <v>12591.68</v>
      </c>
      <c r="G258" s="17">
        <f t="shared" si="34"/>
        <v>0</v>
      </c>
      <c r="H258" s="14">
        <f t="shared" si="35"/>
        <v>0</v>
      </c>
      <c r="I258" s="23" t="e">
        <f>#REF!</f>
        <v>#REF!</v>
      </c>
      <c r="J258" s="14" t="e">
        <f>#REF!</f>
        <v>#REF!</v>
      </c>
      <c r="K258" s="17">
        <v>0</v>
      </c>
      <c r="L258" s="18">
        <v>0</v>
      </c>
      <c r="M258" s="19" t="e">
        <f t="shared" si="36"/>
        <v>#REF!</v>
      </c>
      <c r="O258" s="23" t="e">
        <f>#REF!</f>
        <v>#REF!</v>
      </c>
      <c r="P258" s="20">
        <f t="shared" si="37"/>
        <v>0</v>
      </c>
      <c r="Q258" s="20">
        <f t="shared" si="38"/>
        <v>0</v>
      </c>
      <c r="R258" s="21" t="s">
        <v>16</v>
      </c>
      <c r="S258" s="22" t="e">
        <f t="shared" si="39"/>
        <v>#REF!</v>
      </c>
    </row>
    <row r="259" spans="1:19" x14ac:dyDescent="0.3">
      <c r="A259" s="493">
        <v>44088</v>
      </c>
      <c r="B259" s="311">
        <f t="shared" si="41"/>
        <v>304</v>
      </c>
      <c r="C259" s="14">
        <f t="shared" si="33"/>
        <v>41.42</v>
      </c>
      <c r="D259" s="13">
        <v>0</v>
      </c>
      <c r="E259" s="15">
        <v>0</v>
      </c>
      <c r="F259" s="16">
        <f t="shared" si="42"/>
        <v>12591.68</v>
      </c>
      <c r="G259" s="17">
        <f t="shared" si="34"/>
        <v>0</v>
      </c>
      <c r="H259" s="14">
        <f t="shared" si="35"/>
        <v>0</v>
      </c>
      <c r="I259" s="23" t="e">
        <f>#REF!</f>
        <v>#REF!</v>
      </c>
      <c r="J259" s="14" t="e">
        <f>#REF!</f>
        <v>#REF!</v>
      </c>
      <c r="K259" s="17">
        <v>0</v>
      </c>
      <c r="L259" s="18">
        <v>0</v>
      </c>
      <c r="M259" s="19" t="e">
        <f t="shared" si="36"/>
        <v>#REF!</v>
      </c>
      <c r="O259" s="23" t="e">
        <f>#REF!</f>
        <v>#REF!</v>
      </c>
      <c r="P259" s="20">
        <f t="shared" si="37"/>
        <v>0</v>
      </c>
      <c r="Q259" s="20">
        <f t="shared" si="38"/>
        <v>0</v>
      </c>
      <c r="R259" s="21" t="s">
        <v>16</v>
      </c>
      <c r="S259" s="22" t="e">
        <f t="shared" si="39"/>
        <v>#REF!</v>
      </c>
    </row>
    <row r="260" spans="1:19" x14ac:dyDescent="0.3">
      <c r="A260" s="493">
        <v>44089</v>
      </c>
      <c r="B260" s="311">
        <f t="shared" si="41"/>
        <v>304</v>
      </c>
      <c r="C260" s="14">
        <f t="shared" ref="C260:C323" si="43">$C$2</f>
        <v>41.42</v>
      </c>
      <c r="D260" s="13">
        <v>0</v>
      </c>
      <c r="E260" s="15">
        <v>0</v>
      </c>
      <c r="F260" s="16">
        <f t="shared" si="42"/>
        <v>12591.68</v>
      </c>
      <c r="G260" s="17">
        <f t="shared" ref="G260:G323" si="44">$G$2</f>
        <v>0</v>
      </c>
      <c r="H260" s="14">
        <f t="shared" ref="H260:H323" si="45">$H$2</f>
        <v>0</v>
      </c>
      <c r="I260" s="23" t="e">
        <f>#REF!</f>
        <v>#REF!</v>
      </c>
      <c r="J260" s="14" t="e">
        <f>#REF!</f>
        <v>#REF!</v>
      </c>
      <c r="K260" s="17">
        <v>0</v>
      </c>
      <c r="L260" s="18">
        <v>0</v>
      </c>
      <c r="M260" s="19" t="e">
        <f t="shared" si="36"/>
        <v>#REF!</v>
      </c>
      <c r="O260" s="23" t="e">
        <f>#REF!</f>
        <v>#REF!</v>
      </c>
      <c r="P260" s="20">
        <f t="shared" si="37"/>
        <v>0</v>
      </c>
      <c r="Q260" s="20">
        <f t="shared" si="38"/>
        <v>0</v>
      </c>
      <c r="R260" s="21" t="s">
        <v>16</v>
      </c>
      <c r="S260" s="22" t="e">
        <f t="shared" si="39"/>
        <v>#REF!</v>
      </c>
    </row>
    <row r="261" spans="1:19" x14ac:dyDescent="0.3">
      <c r="A261" s="493">
        <v>44090</v>
      </c>
      <c r="B261" s="311">
        <f t="shared" si="41"/>
        <v>304</v>
      </c>
      <c r="C261" s="14">
        <f t="shared" si="43"/>
        <v>41.42</v>
      </c>
      <c r="D261" s="13">
        <v>0</v>
      </c>
      <c r="E261" s="15">
        <v>0</v>
      </c>
      <c r="F261" s="16">
        <f t="shared" si="42"/>
        <v>12591.68</v>
      </c>
      <c r="G261" s="17">
        <f t="shared" si="44"/>
        <v>0</v>
      </c>
      <c r="H261" s="14">
        <f t="shared" si="45"/>
        <v>0</v>
      </c>
      <c r="I261" s="23" t="e">
        <f>#REF!</f>
        <v>#REF!</v>
      </c>
      <c r="J261" s="14" t="e">
        <f>#REF!</f>
        <v>#REF!</v>
      </c>
      <c r="K261" s="17">
        <v>0</v>
      </c>
      <c r="L261" s="18">
        <v>0</v>
      </c>
      <c r="M261" s="19" t="e">
        <f t="shared" si="36"/>
        <v>#REF!</v>
      </c>
      <c r="O261" s="23" t="e">
        <f>#REF!</f>
        <v>#REF!</v>
      </c>
      <c r="P261" s="20">
        <f t="shared" si="37"/>
        <v>0</v>
      </c>
      <c r="Q261" s="20">
        <f t="shared" si="38"/>
        <v>0</v>
      </c>
      <c r="R261" s="21" t="s">
        <v>16</v>
      </c>
      <c r="S261" s="22" t="e">
        <f t="shared" si="39"/>
        <v>#REF!</v>
      </c>
    </row>
    <row r="262" spans="1:19" x14ac:dyDescent="0.3">
      <c r="A262" s="493">
        <v>44091</v>
      </c>
      <c r="B262" s="311">
        <f t="shared" si="41"/>
        <v>304</v>
      </c>
      <c r="C262" s="14">
        <f t="shared" si="43"/>
        <v>41.42</v>
      </c>
      <c r="D262" s="13">
        <v>0</v>
      </c>
      <c r="E262" s="15">
        <v>0</v>
      </c>
      <c r="F262" s="16">
        <f t="shared" si="42"/>
        <v>12591.68</v>
      </c>
      <c r="G262" s="17">
        <f t="shared" si="44"/>
        <v>0</v>
      </c>
      <c r="H262" s="14">
        <f t="shared" si="45"/>
        <v>0</v>
      </c>
      <c r="I262" s="23" t="e">
        <f>#REF!</f>
        <v>#REF!</v>
      </c>
      <c r="J262" s="14" t="e">
        <f>#REF!</f>
        <v>#REF!</v>
      </c>
      <c r="K262" s="17">
        <v>0</v>
      </c>
      <c r="L262" s="18">
        <v>0</v>
      </c>
      <c r="M262" s="19" t="e">
        <f t="shared" ref="M262:M325" si="46">(F262)+(H262)+(K262*L262)+J262</f>
        <v>#REF!</v>
      </c>
      <c r="O262" s="23" t="e">
        <f>#REF!</f>
        <v>#REF!</v>
      </c>
      <c r="P262" s="20">
        <f t="shared" ref="P262:P325" si="47">K262*L262</f>
        <v>0</v>
      </c>
      <c r="Q262" s="20">
        <f t="shared" ref="Q262:Q325" si="48">K262*L262</f>
        <v>0</v>
      </c>
      <c r="R262" s="21" t="s">
        <v>16</v>
      </c>
      <c r="S262" s="22" t="e">
        <f t="shared" ref="S262:S325" si="49">I262/O262</f>
        <v>#REF!</v>
      </c>
    </row>
    <row r="263" spans="1:19" x14ac:dyDescent="0.3">
      <c r="A263" s="493">
        <v>44092</v>
      </c>
      <c r="B263" s="311">
        <f t="shared" si="41"/>
        <v>304</v>
      </c>
      <c r="C263" s="14">
        <f t="shared" si="43"/>
        <v>41.42</v>
      </c>
      <c r="D263" s="13">
        <v>0</v>
      </c>
      <c r="E263" s="15">
        <v>0</v>
      </c>
      <c r="F263" s="16">
        <f t="shared" si="42"/>
        <v>12591.68</v>
      </c>
      <c r="G263" s="17">
        <f t="shared" si="44"/>
        <v>0</v>
      </c>
      <c r="H263" s="14">
        <f t="shared" si="45"/>
        <v>0</v>
      </c>
      <c r="I263" s="23" t="e">
        <f>#REF!</f>
        <v>#REF!</v>
      </c>
      <c r="J263" s="14" t="e">
        <f>#REF!</f>
        <v>#REF!</v>
      </c>
      <c r="K263" s="17">
        <v>0</v>
      </c>
      <c r="L263" s="18">
        <v>0</v>
      </c>
      <c r="M263" s="19" t="e">
        <f t="shared" si="46"/>
        <v>#REF!</v>
      </c>
      <c r="O263" s="23" t="e">
        <f>#REF!</f>
        <v>#REF!</v>
      </c>
      <c r="P263" s="20">
        <f t="shared" si="47"/>
        <v>0</v>
      </c>
      <c r="Q263" s="20">
        <f t="shared" si="48"/>
        <v>0</v>
      </c>
      <c r="R263" s="21" t="s">
        <v>16</v>
      </c>
      <c r="S263" s="22" t="e">
        <f t="shared" si="49"/>
        <v>#REF!</v>
      </c>
    </row>
    <row r="264" spans="1:19" x14ac:dyDescent="0.3">
      <c r="A264" s="493">
        <v>44093</v>
      </c>
      <c r="B264" s="311">
        <f t="shared" si="41"/>
        <v>304</v>
      </c>
      <c r="C264" s="14">
        <f t="shared" si="43"/>
        <v>41.42</v>
      </c>
      <c r="D264" s="13">
        <v>0</v>
      </c>
      <c r="E264" s="15">
        <v>0</v>
      </c>
      <c r="F264" s="16">
        <f t="shared" si="42"/>
        <v>12591.68</v>
      </c>
      <c r="G264" s="17">
        <f t="shared" si="44"/>
        <v>0</v>
      </c>
      <c r="H264" s="14">
        <f t="shared" si="45"/>
        <v>0</v>
      </c>
      <c r="I264" s="23" t="e">
        <f>#REF!</f>
        <v>#REF!</v>
      </c>
      <c r="J264" s="14" t="e">
        <f>#REF!</f>
        <v>#REF!</v>
      </c>
      <c r="K264" s="17">
        <v>0</v>
      </c>
      <c r="L264" s="18">
        <v>0</v>
      </c>
      <c r="M264" s="19" t="e">
        <f t="shared" si="46"/>
        <v>#REF!</v>
      </c>
      <c r="O264" s="23" t="e">
        <f>#REF!</f>
        <v>#REF!</v>
      </c>
      <c r="P264" s="20">
        <f t="shared" si="47"/>
        <v>0</v>
      </c>
      <c r="Q264" s="20">
        <f t="shared" si="48"/>
        <v>0</v>
      </c>
      <c r="R264" s="21" t="s">
        <v>16</v>
      </c>
      <c r="S264" s="22" t="e">
        <f t="shared" si="49"/>
        <v>#REF!</v>
      </c>
    </row>
    <row r="265" spans="1:19" x14ac:dyDescent="0.3">
      <c r="A265" s="493">
        <v>44094</v>
      </c>
      <c r="B265" s="311">
        <f t="shared" si="41"/>
        <v>304</v>
      </c>
      <c r="C265" s="14">
        <f t="shared" si="43"/>
        <v>41.42</v>
      </c>
      <c r="D265" s="13">
        <v>0</v>
      </c>
      <c r="E265" s="15">
        <v>0</v>
      </c>
      <c r="F265" s="16">
        <f t="shared" si="42"/>
        <v>12591.68</v>
      </c>
      <c r="G265" s="17">
        <f t="shared" si="44"/>
        <v>0</v>
      </c>
      <c r="H265" s="14">
        <f t="shared" si="45"/>
        <v>0</v>
      </c>
      <c r="I265" s="23" t="e">
        <f>#REF!</f>
        <v>#REF!</v>
      </c>
      <c r="J265" s="14" t="e">
        <f>#REF!</f>
        <v>#REF!</v>
      </c>
      <c r="K265" s="17">
        <v>0</v>
      </c>
      <c r="L265" s="18">
        <v>0</v>
      </c>
      <c r="M265" s="19" t="e">
        <f t="shared" si="46"/>
        <v>#REF!</v>
      </c>
      <c r="O265" s="23" t="e">
        <f>#REF!</f>
        <v>#REF!</v>
      </c>
      <c r="P265" s="20">
        <f t="shared" si="47"/>
        <v>0</v>
      </c>
      <c r="Q265" s="20">
        <f t="shared" si="48"/>
        <v>0</v>
      </c>
      <c r="R265" s="21" t="s">
        <v>16</v>
      </c>
      <c r="S265" s="22" t="e">
        <f t="shared" si="49"/>
        <v>#REF!</v>
      </c>
    </row>
    <row r="266" spans="1:19" x14ac:dyDescent="0.3">
      <c r="A266" s="493">
        <v>44095</v>
      </c>
      <c r="B266" s="311">
        <f t="shared" si="41"/>
        <v>304</v>
      </c>
      <c r="C266" s="14">
        <f t="shared" si="43"/>
        <v>41.42</v>
      </c>
      <c r="D266" s="13">
        <v>0</v>
      </c>
      <c r="E266" s="15">
        <v>0</v>
      </c>
      <c r="F266" s="16">
        <f t="shared" si="42"/>
        <v>12591.68</v>
      </c>
      <c r="G266" s="17">
        <f t="shared" si="44"/>
        <v>0</v>
      </c>
      <c r="H266" s="14">
        <f t="shared" si="45"/>
        <v>0</v>
      </c>
      <c r="I266" s="23" t="e">
        <f>#REF!</f>
        <v>#REF!</v>
      </c>
      <c r="J266" s="14" t="e">
        <f>#REF!</f>
        <v>#REF!</v>
      </c>
      <c r="K266" s="17">
        <v>0</v>
      </c>
      <c r="L266" s="18">
        <v>0</v>
      </c>
      <c r="M266" s="19" t="e">
        <f t="shared" si="46"/>
        <v>#REF!</v>
      </c>
      <c r="O266" s="23" t="e">
        <f>#REF!</f>
        <v>#REF!</v>
      </c>
      <c r="P266" s="20">
        <f t="shared" si="47"/>
        <v>0</v>
      </c>
      <c r="Q266" s="20">
        <f t="shared" si="48"/>
        <v>0</v>
      </c>
      <c r="R266" s="21" t="s">
        <v>16</v>
      </c>
      <c r="S266" s="22" t="e">
        <f t="shared" si="49"/>
        <v>#REF!</v>
      </c>
    </row>
    <row r="267" spans="1:19" x14ac:dyDescent="0.3">
      <c r="A267" s="493">
        <v>44096</v>
      </c>
      <c r="B267" s="311">
        <f t="shared" si="41"/>
        <v>304</v>
      </c>
      <c r="C267" s="14">
        <f t="shared" si="43"/>
        <v>41.42</v>
      </c>
      <c r="D267" s="13">
        <v>0</v>
      </c>
      <c r="E267" s="15">
        <v>0</v>
      </c>
      <c r="F267" s="16">
        <f t="shared" si="42"/>
        <v>12591.68</v>
      </c>
      <c r="G267" s="17">
        <f t="shared" si="44"/>
        <v>0</v>
      </c>
      <c r="H267" s="14">
        <f t="shared" si="45"/>
        <v>0</v>
      </c>
      <c r="I267" s="23" t="e">
        <f>#REF!</f>
        <v>#REF!</v>
      </c>
      <c r="J267" s="14" t="e">
        <f>#REF!</f>
        <v>#REF!</v>
      </c>
      <c r="K267" s="17">
        <v>0</v>
      </c>
      <c r="L267" s="18">
        <v>0</v>
      </c>
      <c r="M267" s="19" t="e">
        <f t="shared" si="46"/>
        <v>#REF!</v>
      </c>
      <c r="O267" s="23" t="e">
        <f>#REF!</f>
        <v>#REF!</v>
      </c>
      <c r="P267" s="20">
        <f t="shared" si="47"/>
        <v>0</v>
      </c>
      <c r="Q267" s="20">
        <f t="shared" si="48"/>
        <v>0</v>
      </c>
      <c r="R267" s="21" t="s">
        <v>16</v>
      </c>
      <c r="S267" s="22" t="e">
        <f t="shared" si="49"/>
        <v>#REF!</v>
      </c>
    </row>
    <row r="268" spans="1:19" x14ac:dyDescent="0.3">
      <c r="A268" s="493">
        <v>44097</v>
      </c>
      <c r="B268" s="311">
        <f t="shared" si="41"/>
        <v>304</v>
      </c>
      <c r="C268" s="14">
        <f t="shared" si="43"/>
        <v>41.42</v>
      </c>
      <c r="D268" s="13">
        <v>0</v>
      </c>
      <c r="E268" s="15">
        <v>0</v>
      </c>
      <c r="F268" s="16">
        <f t="shared" si="42"/>
        <v>12591.68</v>
      </c>
      <c r="G268" s="17">
        <f t="shared" si="44"/>
        <v>0</v>
      </c>
      <c r="H268" s="14">
        <f t="shared" si="45"/>
        <v>0</v>
      </c>
      <c r="I268" s="23" t="e">
        <f>#REF!</f>
        <v>#REF!</v>
      </c>
      <c r="J268" s="14" t="e">
        <f>#REF!</f>
        <v>#REF!</v>
      </c>
      <c r="K268" s="17">
        <v>0</v>
      </c>
      <c r="L268" s="18">
        <v>0</v>
      </c>
      <c r="M268" s="19" t="e">
        <f t="shared" si="46"/>
        <v>#REF!</v>
      </c>
      <c r="O268" s="23" t="e">
        <f>#REF!</f>
        <v>#REF!</v>
      </c>
      <c r="P268" s="20">
        <f t="shared" si="47"/>
        <v>0</v>
      </c>
      <c r="Q268" s="20">
        <f t="shared" si="48"/>
        <v>0</v>
      </c>
      <c r="R268" s="21" t="s">
        <v>16</v>
      </c>
      <c r="S268" s="22" t="e">
        <f t="shared" si="49"/>
        <v>#REF!</v>
      </c>
    </row>
    <row r="269" spans="1:19" x14ac:dyDescent="0.3">
      <c r="A269" s="493">
        <v>44098</v>
      </c>
      <c r="B269" s="311">
        <f t="shared" si="41"/>
        <v>304</v>
      </c>
      <c r="C269" s="14">
        <f t="shared" si="43"/>
        <v>41.42</v>
      </c>
      <c r="D269" s="13">
        <v>0</v>
      </c>
      <c r="E269" s="15">
        <v>0</v>
      </c>
      <c r="F269" s="16">
        <f t="shared" si="42"/>
        <v>12591.68</v>
      </c>
      <c r="G269" s="17">
        <f t="shared" si="44"/>
        <v>0</v>
      </c>
      <c r="H269" s="14">
        <f t="shared" si="45"/>
        <v>0</v>
      </c>
      <c r="I269" s="23" t="e">
        <f>#REF!</f>
        <v>#REF!</v>
      </c>
      <c r="J269" s="14" t="e">
        <f>#REF!</f>
        <v>#REF!</v>
      </c>
      <c r="K269" s="17">
        <v>0</v>
      </c>
      <c r="L269" s="18">
        <v>0</v>
      </c>
      <c r="M269" s="19" t="e">
        <f t="shared" si="46"/>
        <v>#REF!</v>
      </c>
      <c r="O269" s="23" t="e">
        <f>#REF!</f>
        <v>#REF!</v>
      </c>
      <c r="P269" s="20">
        <f t="shared" si="47"/>
        <v>0</v>
      </c>
      <c r="Q269" s="20">
        <f t="shared" si="48"/>
        <v>0</v>
      </c>
      <c r="R269" s="21" t="s">
        <v>16</v>
      </c>
      <c r="S269" s="22" t="e">
        <f t="shared" si="49"/>
        <v>#REF!</v>
      </c>
    </row>
    <row r="270" spans="1:19" x14ac:dyDescent="0.3">
      <c r="A270" s="493">
        <v>44099</v>
      </c>
      <c r="B270" s="311">
        <f t="shared" si="41"/>
        <v>304</v>
      </c>
      <c r="C270" s="14">
        <f t="shared" si="43"/>
        <v>41.42</v>
      </c>
      <c r="D270" s="13">
        <v>0</v>
      </c>
      <c r="E270" s="15">
        <v>0</v>
      </c>
      <c r="F270" s="16">
        <f t="shared" si="42"/>
        <v>12591.68</v>
      </c>
      <c r="G270" s="17">
        <f t="shared" si="44"/>
        <v>0</v>
      </c>
      <c r="H270" s="14">
        <f t="shared" si="45"/>
        <v>0</v>
      </c>
      <c r="I270" s="23" t="e">
        <f>#REF!</f>
        <v>#REF!</v>
      </c>
      <c r="J270" s="14" t="e">
        <f>#REF!</f>
        <v>#REF!</v>
      </c>
      <c r="K270" s="17">
        <v>0</v>
      </c>
      <c r="L270" s="18">
        <v>0</v>
      </c>
      <c r="M270" s="19" t="e">
        <f t="shared" si="46"/>
        <v>#REF!</v>
      </c>
      <c r="O270" s="23" t="e">
        <f>#REF!</f>
        <v>#REF!</v>
      </c>
      <c r="P270" s="20">
        <f t="shared" si="47"/>
        <v>0</v>
      </c>
      <c r="Q270" s="20">
        <f t="shared" si="48"/>
        <v>0</v>
      </c>
      <c r="R270" s="21" t="s">
        <v>16</v>
      </c>
      <c r="S270" s="22" t="e">
        <f t="shared" si="49"/>
        <v>#REF!</v>
      </c>
    </row>
    <row r="271" spans="1:19" x14ac:dyDescent="0.3">
      <c r="A271" s="493">
        <v>44100</v>
      </c>
      <c r="B271" s="311">
        <f t="shared" si="41"/>
        <v>304</v>
      </c>
      <c r="C271" s="14">
        <f t="shared" si="43"/>
        <v>41.42</v>
      </c>
      <c r="D271" s="13">
        <v>0</v>
      </c>
      <c r="E271" s="15">
        <v>0</v>
      </c>
      <c r="F271" s="16">
        <f t="shared" si="42"/>
        <v>12591.68</v>
      </c>
      <c r="G271" s="17">
        <f t="shared" si="44"/>
        <v>0</v>
      </c>
      <c r="H271" s="14">
        <f t="shared" si="45"/>
        <v>0</v>
      </c>
      <c r="I271" s="23" t="e">
        <f>#REF!</f>
        <v>#REF!</v>
      </c>
      <c r="J271" s="14" t="e">
        <f>#REF!</f>
        <v>#REF!</v>
      </c>
      <c r="K271" s="17">
        <v>0</v>
      </c>
      <c r="L271" s="18">
        <v>0</v>
      </c>
      <c r="M271" s="19" t="e">
        <f t="shared" si="46"/>
        <v>#REF!</v>
      </c>
      <c r="O271" s="23" t="e">
        <f>#REF!</f>
        <v>#REF!</v>
      </c>
      <c r="P271" s="20">
        <f t="shared" si="47"/>
        <v>0</v>
      </c>
      <c r="Q271" s="20">
        <f t="shared" si="48"/>
        <v>0</v>
      </c>
      <c r="R271" s="21" t="s">
        <v>16</v>
      </c>
      <c r="S271" s="22" t="e">
        <f t="shared" si="49"/>
        <v>#REF!</v>
      </c>
    </row>
    <row r="272" spans="1:19" x14ac:dyDescent="0.3">
      <c r="A272" s="493">
        <v>44101</v>
      </c>
      <c r="B272" s="311">
        <f t="shared" si="41"/>
        <v>304</v>
      </c>
      <c r="C272" s="14">
        <f t="shared" si="43"/>
        <v>41.42</v>
      </c>
      <c r="D272" s="13">
        <v>0</v>
      </c>
      <c r="E272" s="15">
        <v>0</v>
      </c>
      <c r="F272" s="16">
        <f t="shared" si="42"/>
        <v>12591.68</v>
      </c>
      <c r="G272" s="17">
        <f t="shared" si="44"/>
        <v>0</v>
      </c>
      <c r="H272" s="14">
        <f t="shared" si="45"/>
        <v>0</v>
      </c>
      <c r="I272" s="23" t="e">
        <f>#REF!</f>
        <v>#REF!</v>
      </c>
      <c r="J272" s="14" t="e">
        <f>#REF!</f>
        <v>#REF!</v>
      </c>
      <c r="K272" s="17">
        <v>0</v>
      </c>
      <c r="L272" s="18">
        <v>0</v>
      </c>
      <c r="M272" s="19" t="e">
        <f t="shared" si="46"/>
        <v>#REF!</v>
      </c>
      <c r="O272" s="23" t="e">
        <f>#REF!</f>
        <v>#REF!</v>
      </c>
      <c r="P272" s="20">
        <f t="shared" si="47"/>
        <v>0</v>
      </c>
      <c r="Q272" s="20">
        <f t="shared" si="48"/>
        <v>0</v>
      </c>
      <c r="R272" s="21" t="s">
        <v>16</v>
      </c>
      <c r="S272" s="22" t="e">
        <f t="shared" si="49"/>
        <v>#REF!</v>
      </c>
    </row>
    <row r="273" spans="1:19" x14ac:dyDescent="0.3">
      <c r="A273" s="493">
        <v>44102</v>
      </c>
      <c r="B273" s="311">
        <f t="shared" si="41"/>
        <v>304</v>
      </c>
      <c r="C273" s="14">
        <f t="shared" si="43"/>
        <v>41.42</v>
      </c>
      <c r="D273" s="13">
        <v>0</v>
      </c>
      <c r="E273" s="15">
        <v>0</v>
      </c>
      <c r="F273" s="16">
        <f t="shared" si="42"/>
        <v>12591.68</v>
      </c>
      <c r="G273" s="17">
        <f t="shared" si="44"/>
        <v>0</v>
      </c>
      <c r="H273" s="14">
        <f t="shared" si="45"/>
        <v>0</v>
      </c>
      <c r="I273" s="23" t="e">
        <f>#REF!</f>
        <v>#REF!</v>
      </c>
      <c r="J273" s="14" t="e">
        <f>#REF!</f>
        <v>#REF!</v>
      </c>
      <c r="K273" s="17">
        <v>0</v>
      </c>
      <c r="L273" s="18">
        <v>0</v>
      </c>
      <c r="M273" s="19" t="e">
        <f t="shared" si="46"/>
        <v>#REF!</v>
      </c>
      <c r="O273" s="23" t="e">
        <f>#REF!</f>
        <v>#REF!</v>
      </c>
      <c r="P273" s="20">
        <f t="shared" si="47"/>
        <v>0</v>
      </c>
      <c r="Q273" s="20">
        <f t="shared" si="48"/>
        <v>0</v>
      </c>
      <c r="R273" s="21" t="s">
        <v>16</v>
      </c>
      <c r="S273" s="22" t="e">
        <f t="shared" si="49"/>
        <v>#REF!</v>
      </c>
    </row>
    <row r="274" spans="1:19" x14ac:dyDescent="0.3">
      <c r="A274" s="493">
        <v>44103</v>
      </c>
      <c r="B274" s="311">
        <f t="shared" si="41"/>
        <v>304</v>
      </c>
      <c r="C274" s="14">
        <f t="shared" si="43"/>
        <v>41.42</v>
      </c>
      <c r="D274" s="13">
        <v>0</v>
      </c>
      <c r="E274" s="15">
        <v>0</v>
      </c>
      <c r="F274" s="16">
        <f t="shared" si="42"/>
        <v>12591.68</v>
      </c>
      <c r="G274" s="17">
        <f t="shared" si="44"/>
        <v>0</v>
      </c>
      <c r="H274" s="14">
        <f t="shared" si="45"/>
        <v>0</v>
      </c>
      <c r="I274" s="23" t="e">
        <f>#REF!</f>
        <v>#REF!</v>
      </c>
      <c r="J274" s="14" t="e">
        <f>#REF!</f>
        <v>#REF!</v>
      </c>
      <c r="K274" s="17">
        <v>0</v>
      </c>
      <c r="L274" s="18">
        <v>0</v>
      </c>
      <c r="M274" s="19" t="e">
        <f t="shared" si="46"/>
        <v>#REF!</v>
      </c>
      <c r="O274" s="23" t="e">
        <f>#REF!</f>
        <v>#REF!</v>
      </c>
      <c r="P274" s="20">
        <f t="shared" si="47"/>
        <v>0</v>
      </c>
      <c r="Q274" s="20">
        <f t="shared" si="48"/>
        <v>0</v>
      </c>
      <c r="R274" s="21" t="s">
        <v>16</v>
      </c>
      <c r="S274" s="22" t="e">
        <f t="shared" si="49"/>
        <v>#REF!</v>
      </c>
    </row>
    <row r="275" spans="1:19" ht="15" thickBot="1" x14ac:dyDescent="0.35">
      <c r="A275" s="494">
        <v>44104</v>
      </c>
      <c r="B275" s="312">
        <f t="shared" si="41"/>
        <v>304</v>
      </c>
      <c r="C275" s="313">
        <f t="shared" si="43"/>
        <v>41.42</v>
      </c>
      <c r="D275" s="314">
        <v>0</v>
      </c>
      <c r="E275" s="315">
        <v>0</v>
      </c>
      <c r="F275" s="316">
        <f t="shared" si="42"/>
        <v>12591.68</v>
      </c>
      <c r="G275" s="317">
        <f t="shared" si="44"/>
        <v>0</v>
      </c>
      <c r="H275" s="313">
        <f t="shared" si="45"/>
        <v>0</v>
      </c>
      <c r="I275" s="323" t="e">
        <f>#REF!</f>
        <v>#REF!</v>
      </c>
      <c r="J275" s="313" t="e">
        <f>#REF!</f>
        <v>#REF!</v>
      </c>
      <c r="K275" s="317">
        <v>0</v>
      </c>
      <c r="L275" s="318">
        <v>0</v>
      </c>
      <c r="M275" s="319" t="e">
        <f t="shared" si="46"/>
        <v>#REF!</v>
      </c>
      <c r="N275" s="314"/>
      <c r="O275" s="323" t="e">
        <f>#REF!</f>
        <v>#REF!</v>
      </c>
      <c r="P275" s="320">
        <f t="shared" si="47"/>
        <v>0</v>
      </c>
      <c r="Q275" s="320">
        <f t="shared" si="48"/>
        <v>0</v>
      </c>
      <c r="R275" s="321" t="s">
        <v>16</v>
      </c>
      <c r="S275" s="322" t="e">
        <f t="shared" si="49"/>
        <v>#REF!</v>
      </c>
    </row>
    <row r="276" spans="1:19" x14ac:dyDescent="0.3">
      <c r="A276" s="493">
        <v>44105</v>
      </c>
      <c r="B276" s="311">
        <f>'scheduling volumes &amp; prices'!AC29</f>
        <v>295</v>
      </c>
      <c r="C276" s="14">
        <f t="shared" si="43"/>
        <v>41.42</v>
      </c>
      <c r="D276" s="13">
        <v>0</v>
      </c>
      <c r="E276" s="15">
        <v>0</v>
      </c>
      <c r="F276" s="16">
        <f t="shared" si="42"/>
        <v>12218.9</v>
      </c>
      <c r="G276" s="17">
        <f t="shared" si="44"/>
        <v>0</v>
      </c>
      <c r="H276" s="14">
        <f t="shared" si="45"/>
        <v>0</v>
      </c>
      <c r="I276" s="23" t="e">
        <f>#REF!</f>
        <v>#REF!</v>
      </c>
      <c r="J276" s="14" t="e">
        <f>#REF!</f>
        <v>#REF!</v>
      </c>
      <c r="K276" s="17">
        <v>0</v>
      </c>
      <c r="L276" s="18">
        <v>0</v>
      </c>
      <c r="M276" s="19" t="e">
        <f t="shared" si="46"/>
        <v>#REF!</v>
      </c>
      <c r="O276" s="23" t="e">
        <f>#REF!</f>
        <v>#REF!</v>
      </c>
      <c r="P276" s="20">
        <f t="shared" si="47"/>
        <v>0</v>
      </c>
      <c r="Q276" s="20">
        <f t="shared" si="48"/>
        <v>0</v>
      </c>
      <c r="R276" s="21" t="s">
        <v>16</v>
      </c>
      <c r="S276" s="22" t="e">
        <f t="shared" si="49"/>
        <v>#REF!</v>
      </c>
    </row>
    <row r="277" spans="1:19" x14ac:dyDescent="0.3">
      <c r="A277" s="493">
        <v>44106</v>
      </c>
      <c r="B277" s="311">
        <f>B$276</f>
        <v>295</v>
      </c>
      <c r="C277" s="14">
        <f t="shared" si="43"/>
        <v>41.42</v>
      </c>
      <c r="D277" s="13">
        <v>0</v>
      </c>
      <c r="E277" s="15">
        <v>0</v>
      </c>
      <c r="F277" s="16">
        <f t="shared" si="42"/>
        <v>12218.9</v>
      </c>
      <c r="G277" s="17">
        <f t="shared" si="44"/>
        <v>0</v>
      </c>
      <c r="H277" s="14">
        <f t="shared" si="45"/>
        <v>0</v>
      </c>
      <c r="I277" s="23" t="e">
        <f>#REF!</f>
        <v>#REF!</v>
      </c>
      <c r="J277" s="14" t="e">
        <f>#REF!</f>
        <v>#REF!</v>
      </c>
      <c r="K277" s="17">
        <v>0</v>
      </c>
      <c r="L277" s="18">
        <v>0</v>
      </c>
      <c r="M277" s="19" t="e">
        <f t="shared" si="46"/>
        <v>#REF!</v>
      </c>
      <c r="O277" s="23" t="e">
        <f>#REF!</f>
        <v>#REF!</v>
      </c>
      <c r="P277" s="20">
        <f t="shared" si="47"/>
        <v>0</v>
      </c>
      <c r="Q277" s="20">
        <f t="shared" si="48"/>
        <v>0</v>
      </c>
      <c r="R277" s="21" t="s">
        <v>16</v>
      </c>
      <c r="S277" s="22" t="e">
        <f t="shared" si="49"/>
        <v>#REF!</v>
      </c>
    </row>
    <row r="278" spans="1:19" x14ac:dyDescent="0.3">
      <c r="A278" s="493">
        <v>44107</v>
      </c>
      <c r="B278" s="311">
        <f t="shared" ref="B278:B306" si="50">B$276</f>
        <v>295</v>
      </c>
      <c r="C278" s="14">
        <f t="shared" si="43"/>
        <v>41.42</v>
      </c>
      <c r="D278" s="13">
        <v>0</v>
      </c>
      <c r="E278" s="15">
        <v>0</v>
      </c>
      <c r="F278" s="16">
        <f t="shared" si="42"/>
        <v>12218.9</v>
      </c>
      <c r="G278" s="17">
        <f t="shared" si="44"/>
        <v>0</v>
      </c>
      <c r="H278" s="14">
        <f t="shared" si="45"/>
        <v>0</v>
      </c>
      <c r="I278" s="23" t="e">
        <f>#REF!</f>
        <v>#REF!</v>
      </c>
      <c r="J278" s="14" t="e">
        <f>#REF!</f>
        <v>#REF!</v>
      </c>
      <c r="K278" s="17">
        <v>0</v>
      </c>
      <c r="L278" s="18">
        <v>0</v>
      </c>
      <c r="M278" s="19" t="e">
        <f t="shared" si="46"/>
        <v>#REF!</v>
      </c>
      <c r="O278" s="23" t="e">
        <f>#REF!</f>
        <v>#REF!</v>
      </c>
      <c r="P278" s="20">
        <f t="shared" si="47"/>
        <v>0</v>
      </c>
      <c r="Q278" s="20">
        <f t="shared" si="48"/>
        <v>0</v>
      </c>
      <c r="R278" s="21" t="s">
        <v>16</v>
      </c>
      <c r="S278" s="22" t="e">
        <f t="shared" si="49"/>
        <v>#REF!</v>
      </c>
    </row>
    <row r="279" spans="1:19" x14ac:dyDescent="0.3">
      <c r="A279" s="493">
        <v>44108</v>
      </c>
      <c r="B279" s="311">
        <f t="shared" si="50"/>
        <v>295</v>
      </c>
      <c r="C279" s="14">
        <f t="shared" si="43"/>
        <v>41.42</v>
      </c>
      <c r="D279" s="13">
        <v>0</v>
      </c>
      <c r="E279" s="15">
        <v>0</v>
      </c>
      <c r="F279" s="16">
        <f t="shared" si="42"/>
        <v>12218.9</v>
      </c>
      <c r="G279" s="17">
        <f t="shared" si="44"/>
        <v>0</v>
      </c>
      <c r="H279" s="14">
        <f t="shared" si="45"/>
        <v>0</v>
      </c>
      <c r="I279" s="23" t="e">
        <f>#REF!</f>
        <v>#REF!</v>
      </c>
      <c r="J279" s="14" t="e">
        <f>#REF!</f>
        <v>#REF!</v>
      </c>
      <c r="K279" s="17">
        <v>0</v>
      </c>
      <c r="L279" s="18">
        <v>0</v>
      </c>
      <c r="M279" s="19" t="e">
        <f t="shared" si="46"/>
        <v>#REF!</v>
      </c>
      <c r="O279" s="23" t="e">
        <f>#REF!</f>
        <v>#REF!</v>
      </c>
      <c r="P279" s="20">
        <f t="shared" si="47"/>
        <v>0</v>
      </c>
      <c r="Q279" s="20">
        <f t="shared" si="48"/>
        <v>0</v>
      </c>
      <c r="R279" s="21" t="s">
        <v>16</v>
      </c>
      <c r="S279" s="22" t="e">
        <f t="shared" si="49"/>
        <v>#REF!</v>
      </c>
    </row>
    <row r="280" spans="1:19" x14ac:dyDescent="0.3">
      <c r="A280" s="493">
        <v>44109</v>
      </c>
      <c r="B280" s="311">
        <f t="shared" si="50"/>
        <v>295</v>
      </c>
      <c r="C280" s="14">
        <f t="shared" si="43"/>
        <v>41.42</v>
      </c>
      <c r="D280" s="13">
        <v>0</v>
      </c>
      <c r="E280" s="15">
        <v>0</v>
      </c>
      <c r="F280" s="16">
        <f t="shared" si="42"/>
        <v>12218.9</v>
      </c>
      <c r="G280" s="17">
        <f t="shared" si="44"/>
        <v>0</v>
      </c>
      <c r="H280" s="14">
        <f t="shared" si="45"/>
        <v>0</v>
      </c>
      <c r="I280" s="23" t="e">
        <f>#REF!</f>
        <v>#REF!</v>
      </c>
      <c r="J280" s="14" t="e">
        <f>#REF!</f>
        <v>#REF!</v>
      </c>
      <c r="K280" s="17">
        <v>0</v>
      </c>
      <c r="L280" s="18">
        <v>0</v>
      </c>
      <c r="M280" s="19" t="e">
        <f t="shared" si="46"/>
        <v>#REF!</v>
      </c>
      <c r="O280" s="23" t="e">
        <f>#REF!</f>
        <v>#REF!</v>
      </c>
      <c r="P280" s="20">
        <f t="shared" si="47"/>
        <v>0</v>
      </c>
      <c r="Q280" s="20">
        <f t="shared" si="48"/>
        <v>0</v>
      </c>
      <c r="R280" s="21" t="s">
        <v>16</v>
      </c>
      <c r="S280" s="22" t="e">
        <f t="shared" si="49"/>
        <v>#REF!</v>
      </c>
    </row>
    <row r="281" spans="1:19" x14ac:dyDescent="0.3">
      <c r="A281" s="493">
        <v>44110</v>
      </c>
      <c r="B281" s="311">
        <f t="shared" si="50"/>
        <v>295</v>
      </c>
      <c r="C281" s="14">
        <f t="shared" si="43"/>
        <v>41.42</v>
      </c>
      <c r="D281" s="13">
        <v>0</v>
      </c>
      <c r="E281" s="15">
        <v>0</v>
      </c>
      <c r="F281" s="16">
        <f t="shared" si="42"/>
        <v>12218.9</v>
      </c>
      <c r="G281" s="17">
        <f t="shared" si="44"/>
        <v>0</v>
      </c>
      <c r="H281" s="14">
        <f t="shared" si="45"/>
        <v>0</v>
      </c>
      <c r="I281" s="23" t="e">
        <f>#REF!</f>
        <v>#REF!</v>
      </c>
      <c r="J281" s="14" t="e">
        <f>#REF!</f>
        <v>#REF!</v>
      </c>
      <c r="K281" s="17">
        <v>0</v>
      </c>
      <c r="L281" s="18">
        <v>0</v>
      </c>
      <c r="M281" s="19" t="e">
        <f t="shared" si="46"/>
        <v>#REF!</v>
      </c>
      <c r="O281" s="23" t="e">
        <f>#REF!</f>
        <v>#REF!</v>
      </c>
      <c r="P281" s="20">
        <f t="shared" si="47"/>
        <v>0</v>
      </c>
      <c r="Q281" s="20">
        <f t="shared" si="48"/>
        <v>0</v>
      </c>
      <c r="R281" s="21" t="s">
        <v>16</v>
      </c>
      <c r="S281" s="22" t="e">
        <f t="shared" si="49"/>
        <v>#REF!</v>
      </c>
    </row>
    <row r="282" spans="1:19" x14ac:dyDescent="0.3">
      <c r="A282" s="493">
        <v>44111</v>
      </c>
      <c r="B282" s="311">
        <f t="shared" si="50"/>
        <v>295</v>
      </c>
      <c r="C282" s="14">
        <f t="shared" si="43"/>
        <v>41.42</v>
      </c>
      <c r="D282" s="13">
        <v>0</v>
      </c>
      <c r="E282" s="15">
        <v>0</v>
      </c>
      <c r="F282" s="16">
        <f t="shared" si="42"/>
        <v>12218.9</v>
      </c>
      <c r="G282" s="17">
        <f t="shared" si="44"/>
        <v>0</v>
      </c>
      <c r="H282" s="14">
        <f t="shared" si="45"/>
        <v>0</v>
      </c>
      <c r="I282" s="23" t="e">
        <f>#REF!</f>
        <v>#REF!</v>
      </c>
      <c r="J282" s="14" t="e">
        <f>#REF!</f>
        <v>#REF!</v>
      </c>
      <c r="K282" s="17">
        <v>0</v>
      </c>
      <c r="L282" s="18">
        <v>0</v>
      </c>
      <c r="M282" s="19" t="e">
        <f t="shared" si="46"/>
        <v>#REF!</v>
      </c>
      <c r="O282" s="23" t="e">
        <f>#REF!</f>
        <v>#REF!</v>
      </c>
      <c r="P282" s="20">
        <f t="shared" si="47"/>
        <v>0</v>
      </c>
      <c r="Q282" s="20">
        <f t="shared" si="48"/>
        <v>0</v>
      </c>
      <c r="R282" s="21" t="s">
        <v>16</v>
      </c>
      <c r="S282" s="22" t="e">
        <f t="shared" si="49"/>
        <v>#REF!</v>
      </c>
    </row>
    <row r="283" spans="1:19" x14ac:dyDescent="0.3">
      <c r="A283" s="493">
        <v>44112</v>
      </c>
      <c r="B283" s="311">
        <f t="shared" si="50"/>
        <v>295</v>
      </c>
      <c r="C283" s="14">
        <f t="shared" si="43"/>
        <v>41.42</v>
      </c>
      <c r="D283" s="13">
        <v>0</v>
      </c>
      <c r="E283" s="15">
        <v>0</v>
      </c>
      <c r="F283" s="16">
        <f t="shared" si="42"/>
        <v>12218.9</v>
      </c>
      <c r="G283" s="17">
        <f t="shared" si="44"/>
        <v>0</v>
      </c>
      <c r="H283" s="14">
        <f t="shared" si="45"/>
        <v>0</v>
      </c>
      <c r="I283" s="23" t="e">
        <f>#REF!</f>
        <v>#REF!</v>
      </c>
      <c r="J283" s="14" t="e">
        <f>#REF!</f>
        <v>#REF!</v>
      </c>
      <c r="K283" s="17">
        <v>0</v>
      </c>
      <c r="L283" s="18">
        <v>0</v>
      </c>
      <c r="M283" s="19" t="e">
        <f t="shared" si="46"/>
        <v>#REF!</v>
      </c>
      <c r="O283" s="23" t="e">
        <f>#REF!</f>
        <v>#REF!</v>
      </c>
      <c r="P283" s="20">
        <f t="shared" si="47"/>
        <v>0</v>
      </c>
      <c r="Q283" s="20">
        <f t="shared" si="48"/>
        <v>0</v>
      </c>
      <c r="R283" s="21" t="s">
        <v>16</v>
      </c>
      <c r="S283" s="22" t="e">
        <f t="shared" si="49"/>
        <v>#REF!</v>
      </c>
    </row>
    <row r="284" spans="1:19" x14ac:dyDescent="0.3">
      <c r="A284" s="493">
        <v>44113</v>
      </c>
      <c r="B284" s="311">
        <f t="shared" si="50"/>
        <v>295</v>
      </c>
      <c r="C284" s="14">
        <f t="shared" si="43"/>
        <v>41.42</v>
      </c>
      <c r="D284" s="13">
        <v>0</v>
      </c>
      <c r="E284" s="15">
        <v>0</v>
      </c>
      <c r="F284" s="16">
        <f t="shared" si="42"/>
        <v>12218.9</v>
      </c>
      <c r="G284" s="17">
        <f t="shared" si="44"/>
        <v>0</v>
      </c>
      <c r="H284" s="14">
        <f t="shared" si="45"/>
        <v>0</v>
      </c>
      <c r="I284" s="23" t="e">
        <f>#REF!</f>
        <v>#REF!</v>
      </c>
      <c r="J284" s="14" t="e">
        <f>#REF!</f>
        <v>#REF!</v>
      </c>
      <c r="K284" s="17">
        <v>0</v>
      </c>
      <c r="L284" s="18">
        <v>0</v>
      </c>
      <c r="M284" s="19" t="e">
        <f t="shared" si="46"/>
        <v>#REF!</v>
      </c>
      <c r="O284" s="23" t="e">
        <f>#REF!</f>
        <v>#REF!</v>
      </c>
      <c r="P284" s="20">
        <f t="shared" si="47"/>
        <v>0</v>
      </c>
      <c r="Q284" s="20">
        <f t="shared" si="48"/>
        <v>0</v>
      </c>
      <c r="R284" s="21" t="s">
        <v>16</v>
      </c>
      <c r="S284" s="22" t="e">
        <f t="shared" si="49"/>
        <v>#REF!</v>
      </c>
    </row>
    <row r="285" spans="1:19" x14ac:dyDescent="0.3">
      <c r="A285" s="493">
        <v>44114</v>
      </c>
      <c r="B285" s="311">
        <f t="shared" si="50"/>
        <v>295</v>
      </c>
      <c r="C285" s="14">
        <f t="shared" si="43"/>
        <v>41.42</v>
      </c>
      <c r="D285" s="13">
        <v>0</v>
      </c>
      <c r="E285" s="15">
        <v>0</v>
      </c>
      <c r="F285" s="16">
        <f t="shared" si="42"/>
        <v>12218.9</v>
      </c>
      <c r="G285" s="17">
        <f t="shared" si="44"/>
        <v>0</v>
      </c>
      <c r="H285" s="14">
        <f t="shared" si="45"/>
        <v>0</v>
      </c>
      <c r="I285" s="23" t="e">
        <f>#REF!</f>
        <v>#REF!</v>
      </c>
      <c r="J285" s="14" t="e">
        <f>#REF!</f>
        <v>#REF!</v>
      </c>
      <c r="K285" s="17">
        <v>0</v>
      </c>
      <c r="L285" s="18">
        <v>0</v>
      </c>
      <c r="M285" s="19" t="e">
        <f t="shared" si="46"/>
        <v>#REF!</v>
      </c>
      <c r="O285" s="23" t="e">
        <f>#REF!</f>
        <v>#REF!</v>
      </c>
      <c r="P285" s="20">
        <f t="shared" si="47"/>
        <v>0</v>
      </c>
      <c r="Q285" s="20">
        <f t="shared" si="48"/>
        <v>0</v>
      </c>
      <c r="R285" s="21" t="s">
        <v>16</v>
      </c>
      <c r="S285" s="22" t="e">
        <f t="shared" si="49"/>
        <v>#REF!</v>
      </c>
    </row>
    <row r="286" spans="1:19" x14ac:dyDescent="0.3">
      <c r="A286" s="493">
        <v>44115</v>
      </c>
      <c r="B286" s="311">
        <f t="shared" si="50"/>
        <v>295</v>
      </c>
      <c r="C286" s="14">
        <f t="shared" si="43"/>
        <v>41.42</v>
      </c>
      <c r="D286" s="13">
        <v>0</v>
      </c>
      <c r="E286" s="15">
        <v>0</v>
      </c>
      <c r="F286" s="16">
        <f t="shared" si="42"/>
        <v>12218.9</v>
      </c>
      <c r="G286" s="17">
        <f t="shared" si="44"/>
        <v>0</v>
      </c>
      <c r="H286" s="14">
        <f t="shared" si="45"/>
        <v>0</v>
      </c>
      <c r="I286" s="23" t="e">
        <f>#REF!</f>
        <v>#REF!</v>
      </c>
      <c r="J286" s="14" t="e">
        <f>#REF!</f>
        <v>#REF!</v>
      </c>
      <c r="K286" s="17">
        <v>0</v>
      </c>
      <c r="L286" s="18">
        <v>0</v>
      </c>
      <c r="M286" s="19" t="e">
        <f t="shared" si="46"/>
        <v>#REF!</v>
      </c>
      <c r="O286" s="23" t="e">
        <f>#REF!</f>
        <v>#REF!</v>
      </c>
      <c r="P286" s="20">
        <f t="shared" si="47"/>
        <v>0</v>
      </c>
      <c r="Q286" s="20">
        <f t="shared" si="48"/>
        <v>0</v>
      </c>
      <c r="R286" s="21" t="s">
        <v>16</v>
      </c>
      <c r="S286" s="22" t="e">
        <f t="shared" si="49"/>
        <v>#REF!</v>
      </c>
    </row>
    <row r="287" spans="1:19" x14ac:dyDescent="0.3">
      <c r="A287" s="493">
        <v>44116</v>
      </c>
      <c r="B287" s="311">
        <f t="shared" si="50"/>
        <v>295</v>
      </c>
      <c r="C287" s="14">
        <f t="shared" si="43"/>
        <v>41.42</v>
      </c>
      <c r="D287" s="13">
        <v>0</v>
      </c>
      <c r="E287" s="15">
        <v>0</v>
      </c>
      <c r="F287" s="16">
        <f t="shared" si="42"/>
        <v>12218.9</v>
      </c>
      <c r="G287" s="17">
        <f t="shared" si="44"/>
        <v>0</v>
      </c>
      <c r="H287" s="14">
        <f t="shared" si="45"/>
        <v>0</v>
      </c>
      <c r="I287" s="502" t="e">
        <f>#REF!</f>
        <v>#REF!</v>
      </c>
      <c r="J287" s="500" t="e">
        <f>#REF!</f>
        <v>#REF!</v>
      </c>
      <c r="K287" s="17">
        <v>0</v>
      </c>
      <c r="L287" s="18">
        <v>0</v>
      </c>
      <c r="M287" s="19" t="e">
        <f t="shared" si="46"/>
        <v>#REF!</v>
      </c>
      <c r="O287" s="503" t="e">
        <f>#REF!</f>
        <v>#REF!</v>
      </c>
      <c r="P287" s="20">
        <f t="shared" si="47"/>
        <v>0</v>
      </c>
      <c r="Q287" s="20">
        <f t="shared" si="48"/>
        <v>0</v>
      </c>
      <c r="R287" s="21" t="s">
        <v>16</v>
      </c>
      <c r="S287" s="22" t="e">
        <f t="shared" si="49"/>
        <v>#REF!</v>
      </c>
    </row>
    <row r="288" spans="1:19" x14ac:dyDescent="0.3">
      <c r="A288" s="493">
        <v>44117</v>
      </c>
      <c r="B288" s="311">
        <f t="shared" si="50"/>
        <v>295</v>
      </c>
      <c r="C288" s="14">
        <f t="shared" si="43"/>
        <v>41.42</v>
      </c>
      <c r="D288" s="13">
        <v>0</v>
      </c>
      <c r="E288" s="15">
        <v>0</v>
      </c>
      <c r="F288" s="16">
        <f t="shared" si="42"/>
        <v>12218.9</v>
      </c>
      <c r="G288" s="17">
        <f t="shared" si="44"/>
        <v>0</v>
      </c>
      <c r="H288" s="14">
        <f t="shared" si="45"/>
        <v>0</v>
      </c>
      <c r="I288" s="503" t="e">
        <f>#REF!</f>
        <v>#REF!</v>
      </c>
      <c r="J288" s="501" t="e">
        <f>#REF!</f>
        <v>#REF!</v>
      </c>
      <c r="K288" s="17">
        <v>0</v>
      </c>
      <c r="L288" s="18">
        <v>0</v>
      </c>
      <c r="M288" s="19" t="e">
        <f t="shared" si="46"/>
        <v>#REF!</v>
      </c>
      <c r="O288" s="503" t="e">
        <f>#REF!</f>
        <v>#REF!</v>
      </c>
      <c r="P288" s="20">
        <f t="shared" si="47"/>
        <v>0</v>
      </c>
      <c r="Q288" s="20">
        <f t="shared" si="48"/>
        <v>0</v>
      </c>
      <c r="R288" s="21" t="s">
        <v>16</v>
      </c>
      <c r="S288" s="22" t="e">
        <f t="shared" si="49"/>
        <v>#REF!</v>
      </c>
    </row>
    <row r="289" spans="1:21" x14ac:dyDescent="0.3">
      <c r="A289" s="493">
        <v>44118</v>
      </c>
      <c r="B289" s="311">
        <f t="shared" si="50"/>
        <v>295</v>
      </c>
      <c r="C289" s="14">
        <f t="shared" si="43"/>
        <v>41.42</v>
      </c>
      <c r="D289" s="13">
        <v>0</v>
      </c>
      <c r="E289" s="15">
        <v>0</v>
      </c>
      <c r="F289" s="16">
        <f t="shared" si="42"/>
        <v>12218.9</v>
      </c>
      <c r="G289" s="17">
        <f t="shared" si="44"/>
        <v>0</v>
      </c>
      <c r="H289" s="14">
        <f t="shared" si="45"/>
        <v>0</v>
      </c>
      <c r="I289" s="503" t="e">
        <f>#REF!</f>
        <v>#REF!</v>
      </c>
      <c r="J289" s="500" t="e">
        <f>#REF!</f>
        <v>#REF!</v>
      </c>
      <c r="K289" s="17">
        <v>0</v>
      </c>
      <c r="L289" s="18">
        <v>0</v>
      </c>
      <c r="M289" s="19" t="e">
        <f t="shared" si="46"/>
        <v>#REF!</v>
      </c>
      <c r="O289" s="503" t="e">
        <f>#REF!</f>
        <v>#REF!</v>
      </c>
      <c r="P289" s="20">
        <f t="shared" si="47"/>
        <v>0</v>
      </c>
      <c r="Q289" s="20">
        <f t="shared" si="48"/>
        <v>0</v>
      </c>
      <c r="R289" s="21" t="s">
        <v>16</v>
      </c>
      <c r="S289" s="22" t="e">
        <f t="shared" si="49"/>
        <v>#REF!</v>
      </c>
    </row>
    <row r="290" spans="1:21" x14ac:dyDescent="0.3">
      <c r="A290" s="493">
        <v>44119</v>
      </c>
      <c r="B290" s="311">
        <f t="shared" si="50"/>
        <v>295</v>
      </c>
      <c r="C290" s="14">
        <f t="shared" si="43"/>
        <v>41.42</v>
      </c>
      <c r="D290" s="13">
        <v>0</v>
      </c>
      <c r="E290" s="15">
        <v>0</v>
      </c>
      <c r="F290" s="16">
        <f t="shared" si="42"/>
        <v>12218.9</v>
      </c>
      <c r="G290" s="17">
        <f t="shared" si="44"/>
        <v>0</v>
      </c>
      <c r="H290" s="14">
        <f t="shared" si="45"/>
        <v>0</v>
      </c>
      <c r="I290" s="23" t="e">
        <f>#REF!</f>
        <v>#REF!</v>
      </c>
      <c r="J290" s="20" t="e">
        <f>#REF!</f>
        <v>#REF!</v>
      </c>
      <c r="K290" s="17">
        <v>0</v>
      </c>
      <c r="L290" s="18">
        <v>0</v>
      </c>
      <c r="M290" s="19" t="e">
        <f t="shared" si="46"/>
        <v>#REF!</v>
      </c>
      <c r="O290" s="23" t="e">
        <f>#REF!</f>
        <v>#REF!</v>
      </c>
      <c r="P290" s="20">
        <f t="shared" si="47"/>
        <v>0</v>
      </c>
      <c r="Q290" s="20">
        <f t="shared" si="48"/>
        <v>0</v>
      </c>
      <c r="R290" s="21" t="s">
        <v>16</v>
      </c>
      <c r="S290" s="22" t="e">
        <f t="shared" si="49"/>
        <v>#REF!</v>
      </c>
    </row>
    <row r="291" spans="1:21" x14ac:dyDescent="0.3">
      <c r="A291" s="493">
        <v>44120</v>
      </c>
      <c r="B291" s="311">
        <f t="shared" si="50"/>
        <v>295</v>
      </c>
      <c r="C291" s="14">
        <f t="shared" si="43"/>
        <v>41.42</v>
      </c>
      <c r="D291" s="13">
        <v>0</v>
      </c>
      <c r="E291" s="15">
        <v>0</v>
      </c>
      <c r="F291" s="16">
        <f t="shared" si="42"/>
        <v>12218.9</v>
      </c>
      <c r="G291" s="17">
        <f t="shared" si="44"/>
        <v>0</v>
      </c>
      <c r="H291" s="14">
        <f t="shared" si="45"/>
        <v>0</v>
      </c>
      <c r="I291" s="23" t="e">
        <f>#REF!</f>
        <v>#REF!</v>
      </c>
      <c r="J291" s="20" t="e">
        <f>#REF!</f>
        <v>#REF!</v>
      </c>
      <c r="K291" s="17">
        <v>0</v>
      </c>
      <c r="L291" s="18">
        <v>0</v>
      </c>
      <c r="M291" s="19" t="e">
        <f t="shared" si="46"/>
        <v>#REF!</v>
      </c>
      <c r="O291" s="23" t="e">
        <f>#REF!</f>
        <v>#REF!</v>
      </c>
      <c r="P291" s="20">
        <f t="shared" si="47"/>
        <v>0</v>
      </c>
      <c r="Q291" s="20">
        <f t="shared" si="48"/>
        <v>0</v>
      </c>
      <c r="R291" s="21" t="s">
        <v>16</v>
      </c>
      <c r="S291" s="22" t="e">
        <f t="shared" si="49"/>
        <v>#REF!</v>
      </c>
    </row>
    <row r="292" spans="1:21" x14ac:dyDescent="0.3">
      <c r="A292" s="493">
        <v>44121</v>
      </c>
      <c r="B292" s="311">
        <f t="shared" si="50"/>
        <v>295</v>
      </c>
      <c r="C292" s="14">
        <f t="shared" si="43"/>
        <v>41.42</v>
      </c>
      <c r="D292" s="13">
        <v>0</v>
      </c>
      <c r="E292" s="15">
        <v>0</v>
      </c>
      <c r="F292" s="16">
        <f t="shared" si="42"/>
        <v>12218.9</v>
      </c>
      <c r="G292" s="17">
        <f t="shared" si="44"/>
        <v>0</v>
      </c>
      <c r="H292" s="14">
        <f t="shared" si="45"/>
        <v>0</v>
      </c>
      <c r="I292" s="23" t="e">
        <f>#REF!</f>
        <v>#REF!</v>
      </c>
      <c r="J292" s="20" t="e">
        <f>#REF!</f>
        <v>#REF!</v>
      </c>
      <c r="K292" s="17">
        <v>0</v>
      </c>
      <c r="L292" s="18">
        <v>0</v>
      </c>
      <c r="M292" s="19" t="e">
        <f t="shared" si="46"/>
        <v>#REF!</v>
      </c>
      <c r="O292" s="23" t="e">
        <f>#REF!</f>
        <v>#REF!</v>
      </c>
      <c r="P292" s="20">
        <f t="shared" si="47"/>
        <v>0</v>
      </c>
      <c r="Q292" s="20">
        <f t="shared" si="48"/>
        <v>0</v>
      </c>
      <c r="R292" s="21" t="s">
        <v>16</v>
      </c>
      <c r="S292" s="22" t="e">
        <f t="shared" si="49"/>
        <v>#REF!</v>
      </c>
    </row>
    <row r="293" spans="1:21" x14ac:dyDescent="0.3">
      <c r="A293" s="493">
        <v>44122</v>
      </c>
      <c r="B293" s="311">
        <f t="shared" si="50"/>
        <v>295</v>
      </c>
      <c r="C293" s="14">
        <f t="shared" si="43"/>
        <v>41.42</v>
      </c>
      <c r="D293" s="13">
        <v>0</v>
      </c>
      <c r="E293" s="15">
        <v>0</v>
      </c>
      <c r="F293" s="16">
        <f t="shared" si="42"/>
        <v>12218.9</v>
      </c>
      <c r="G293" s="17">
        <f t="shared" si="44"/>
        <v>0</v>
      </c>
      <c r="H293" s="14">
        <f t="shared" si="45"/>
        <v>0</v>
      </c>
      <c r="I293" s="23" t="e">
        <f>#REF!</f>
        <v>#REF!</v>
      </c>
      <c r="J293" s="20" t="e">
        <f>#REF!</f>
        <v>#REF!</v>
      </c>
      <c r="K293" s="17">
        <v>0</v>
      </c>
      <c r="L293" s="18">
        <v>0</v>
      </c>
      <c r="M293" s="19" t="e">
        <f t="shared" si="46"/>
        <v>#REF!</v>
      </c>
      <c r="O293" s="23" t="e">
        <f>#REF!</f>
        <v>#REF!</v>
      </c>
      <c r="P293" s="20">
        <f t="shared" si="47"/>
        <v>0</v>
      </c>
      <c r="Q293" s="20">
        <f t="shared" si="48"/>
        <v>0</v>
      </c>
      <c r="R293" s="21" t="s">
        <v>16</v>
      </c>
      <c r="S293" s="22" t="e">
        <f t="shared" si="49"/>
        <v>#REF!</v>
      </c>
    </row>
    <row r="294" spans="1:21" x14ac:dyDescent="0.3">
      <c r="A294" s="493">
        <v>44123</v>
      </c>
      <c r="B294" s="311">
        <f t="shared" si="50"/>
        <v>295</v>
      </c>
      <c r="C294" s="14">
        <f t="shared" si="43"/>
        <v>41.42</v>
      </c>
      <c r="D294" s="13">
        <v>0</v>
      </c>
      <c r="E294" s="15">
        <v>0</v>
      </c>
      <c r="F294" s="16">
        <f t="shared" si="42"/>
        <v>12218.9</v>
      </c>
      <c r="G294" s="17">
        <f t="shared" si="44"/>
        <v>0</v>
      </c>
      <c r="H294" s="14">
        <f t="shared" si="45"/>
        <v>0</v>
      </c>
      <c r="I294" s="23" t="e">
        <f>#REF!</f>
        <v>#REF!</v>
      </c>
      <c r="J294" s="20" t="e">
        <f>#REF!</f>
        <v>#REF!</v>
      </c>
      <c r="K294" s="17">
        <v>0</v>
      </c>
      <c r="L294" s="18">
        <v>0</v>
      </c>
      <c r="M294" s="19" t="e">
        <f t="shared" si="46"/>
        <v>#REF!</v>
      </c>
      <c r="O294" s="23" t="e">
        <f>#REF!</f>
        <v>#REF!</v>
      </c>
      <c r="P294" s="20">
        <f t="shared" si="47"/>
        <v>0</v>
      </c>
      <c r="Q294" s="20">
        <f t="shared" si="48"/>
        <v>0</v>
      </c>
      <c r="R294" s="21" t="s">
        <v>16</v>
      </c>
      <c r="S294" s="22" t="e">
        <f t="shared" si="49"/>
        <v>#REF!</v>
      </c>
    </row>
    <row r="295" spans="1:21" x14ac:dyDescent="0.3">
      <c r="A295" s="493">
        <v>44124</v>
      </c>
      <c r="B295" s="311">
        <f t="shared" si="50"/>
        <v>295</v>
      </c>
      <c r="C295" s="14">
        <f t="shared" si="43"/>
        <v>41.42</v>
      </c>
      <c r="D295" s="13">
        <v>0</v>
      </c>
      <c r="E295" s="15">
        <v>0</v>
      </c>
      <c r="F295" s="16">
        <f t="shared" si="42"/>
        <v>12218.9</v>
      </c>
      <c r="G295" s="17">
        <f t="shared" si="44"/>
        <v>0</v>
      </c>
      <c r="H295" s="14">
        <f t="shared" si="45"/>
        <v>0</v>
      </c>
      <c r="I295" s="23" t="e">
        <f>#REF!</f>
        <v>#REF!</v>
      </c>
      <c r="J295" s="20" t="e">
        <f>#REF!</f>
        <v>#REF!</v>
      </c>
      <c r="K295" s="17">
        <v>0</v>
      </c>
      <c r="L295" s="18">
        <v>0</v>
      </c>
      <c r="M295" s="19" t="e">
        <f t="shared" si="46"/>
        <v>#REF!</v>
      </c>
      <c r="O295" s="23" t="e">
        <f>#REF!</f>
        <v>#REF!</v>
      </c>
      <c r="P295" s="20">
        <f t="shared" si="47"/>
        <v>0</v>
      </c>
      <c r="Q295" s="20">
        <f t="shared" si="48"/>
        <v>0</v>
      </c>
      <c r="R295" s="21" t="s">
        <v>16</v>
      </c>
      <c r="S295" s="22" t="e">
        <f t="shared" si="49"/>
        <v>#REF!</v>
      </c>
    </row>
    <row r="296" spans="1:21" x14ac:dyDescent="0.3">
      <c r="A296" s="493">
        <v>44125</v>
      </c>
      <c r="B296" s="311">
        <f t="shared" si="50"/>
        <v>295</v>
      </c>
      <c r="C296" s="14">
        <f t="shared" si="43"/>
        <v>41.42</v>
      </c>
      <c r="D296" s="13">
        <v>0</v>
      </c>
      <c r="E296" s="15">
        <v>0</v>
      </c>
      <c r="F296" s="16">
        <f t="shared" si="42"/>
        <v>12218.9</v>
      </c>
      <c r="G296" s="17">
        <f t="shared" si="44"/>
        <v>0</v>
      </c>
      <c r="H296" s="14">
        <f t="shared" si="45"/>
        <v>0</v>
      </c>
      <c r="I296" s="23" t="e">
        <f>#REF!</f>
        <v>#REF!</v>
      </c>
      <c r="J296" s="20" t="e">
        <f>#REF!</f>
        <v>#REF!</v>
      </c>
      <c r="K296" s="17">
        <v>0</v>
      </c>
      <c r="L296" s="18">
        <v>0</v>
      </c>
      <c r="M296" s="19" t="e">
        <f t="shared" si="46"/>
        <v>#REF!</v>
      </c>
      <c r="O296" s="23" t="e">
        <f>#REF!</f>
        <v>#REF!</v>
      </c>
      <c r="P296" s="20">
        <f t="shared" si="47"/>
        <v>0</v>
      </c>
      <c r="Q296" s="20">
        <f t="shared" si="48"/>
        <v>0</v>
      </c>
      <c r="R296" s="21" t="s">
        <v>16</v>
      </c>
      <c r="S296" s="22" t="e">
        <f t="shared" si="49"/>
        <v>#REF!</v>
      </c>
    </row>
    <row r="297" spans="1:21" x14ac:dyDescent="0.3">
      <c r="A297" s="493">
        <v>44126</v>
      </c>
      <c r="B297" s="311">
        <f t="shared" si="50"/>
        <v>295</v>
      </c>
      <c r="C297" s="14">
        <f t="shared" si="43"/>
        <v>41.42</v>
      </c>
      <c r="D297" s="13">
        <v>0</v>
      </c>
      <c r="E297" s="15">
        <v>0</v>
      </c>
      <c r="F297" s="16">
        <f t="shared" si="42"/>
        <v>12218.9</v>
      </c>
      <c r="G297" s="17">
        <f t="shared" si="44"/>
        <v>0</v>
      </c>
      <c r="H297" s="14">
        <f t="shared" si="45"/>
        <v>0</v>
      </c>
      <c r="I297" s="23" t="e">
        <f>#REF!</f>
        <v>#REF!</v>
      </c>
      <c r="J297" s="20" t="e">
        <f>#REF!</f>
        <v>#REF!</v>
      </c>
      <c r="K297" s="17">
        <v>0</v>
      </c>
      <c r="L297" s="18">
        <v>0</v>
      </c>
      <c r="M297" s="19" t="e">
        <f t="shared" si="46"/>
        <v>#REF!</v>
      </c>
      <c r="O297" s="23" t="e">
        <f>#REF!</f>
        <v>#REF!</v>
      </c>
      <c r="P297" s="20">
        <f t="shared" si="47"/>
        <v>0</v>
      </c>
      <c r="Q297" s="20">
        <f t="shared" si="48"/>
        <v>0</v>
      </c>
      <c r="R297" s="21" t="s">
        <v>16</v>
      </c>
      <c r="S297" s="22" t="e">
        <f t="shared" si="49"/>
        <v>#REF!</v>
      </c>
    </row>
    <row r="298" spans="1:21" x14ac:dyDescent="0.3">
      <c r="A298" s="493">
        <v>44127</v>
      </c>
      <c r="B298" s="311">
        <f t="shared" si="50"/>
        <v>295</v>
      </c>
      <c r="C298" s="14">
        <f t="shared" si="43"/>
        <v>41.42</v>
      </c>
      <c r="D298" s="13">
        <v>0</v>
      </c>
      <c r="E298" s="15">
        <v>0</v>
      </c>
      <c r="F298" s="16">
        <f t="shared" si="42"/>
        <v>12218.9</v>
      </c>
      <c r="G298" s="17">
        <f t="shared" si="44"/>
        <v>0</v>
      </c>
      <c r="H298" s="14">
        <f t="shared" si="45"/>
        <v>0</v>
      </c>
      <c r="I298" s="23" t="e">
        <f>#REF!</f>
        <v>#REF!</v>
      </c>
      <c r="J298" s="20" t="e">
        <f>#REF!</f>
        <v>#REF!</v>
      </c>
      <c r="K298" s="17">
        <v>0</v>
      </c>
      <c r="L298" s="18">
        <v>0</v>
      </c>
      <c r="M298" s="19" t="e">
        <f t="shared" si="46"/>
        <v>#REF!</v>
      </c>
      <c r="O298" s="23" t="e">
        <f>#REF!</f>
        <v>#REF!</v>
      </c>
      <c r="P298" s="20">
        <f t="shared" si="47"/>
        <v>0</v>
      </c>
      <c r="Q298" s="20">
        <f t="shared" si="48"/>
        <v>0</v>
      </c>
      <c r="R298" s="21" t="s">
        <v>16</v>
      </c>
      <c r="S298" s="22" t="e">
        <f t="shared" si="49"/>
        <v>#REF!</v>
      </c>
      <c r="U298" s="24" t="e">
        <f>SUM(J276:J306)</f>
        <v>#REF!</v>
      </c>
    </row>
    <row r="299" spans="1:21" x14ac:dyDescent="0.3">
      <c r="A299" s="493">
        <v>44128</v>
      </c>
      <c r="B299" s="311">
        <f t="shared" si="50"/>
        <v>295</v>
      </c>
      <c r="C299" s="14">
        <f t="shared" si="43"/>
        <v>41.42</v>
      </c>
      <c r="D299" s="13">
        <v>0</v>
      </c>
      <c r="E299" s="15">
        <v>0</v>
      </c>
      <c r="F299" s="16">
        <f t="shared" si="42"/>
        <v>12218.9</v>
      </c>
      <c r="G299" s="17">
        <f t="shared" si="44"/>
        <v>0</v>
      </c>
      <c r="H299" s="14">
        <f t="shared" si="45"/>
        <v>0</v>
      </c>
      <c r="I299" s="23" t="e">
        <f>#REF!</f>
        <v>#REF!</v>
      </c>
      <c r="J299" s="14" t="e">
        <f>#REF!</f>
        <v>#REF!</v>
      </c>
      <c r="K299" s="17">
        <v>0</v>
      </c>
      <c r="L299" s="18">
        <v>0</v>
      </c>
      <c r="M299" s="19" t="e">
        <f t="shared" si="46"/>
        <v>#REF!</v>
      </c>
      <c r="O299" s="23" t="e">
        <f>#REF!</f>
        <v>#REF!</v>
      </c>
      <c r="P299" s="20">
        <f t="shared" si="47"/>
        <v>0</v>
      </c>
      <c r="Q299" s="20">
        <f t="shared" si="48"/>
        <v>0</v>
      </c>
      <c r="R299" s="21" t="s">
        <v>16</v>
      </c>
      <c r="S299" s="22" t="e">
        <f t="shared" si="49"/>
        <v>#REF!</v>
      </c>
    </row>
    <row r="300" spans="1:21" x14ac:dyDescent="0.3">
      <c r="A300" s="493">
        <v>44129</v>
      </c>
      <c r="B300" s="311">
        <f t="shared" si="50"/>
        <v>295</v>
      </c>
      <c r="C300" s="14">
        <f t="shared" si="43"/>
        <v>41.42</v>
      </c>
      <c r="D300" s="13">
        <v>0</v>
      </c>
      <c r="E300" s="15">
        <v>0</v>
      </c>
      <c r="F300" s="16">
        <f t="shared" si="42"/>
        <v>12218.9</v>
      </c>
      <c r="G300" s="17">
        <f t="shared" si="44"/>
        <v>0</v>
      </c>
      <c r="H300" s="14">
        <f t="shared" si="45"/>
        <v>0</v>
      </c>
      <c r="I300" s="23" t="e">
        <f>#REF!</f>
        <v>#REF!</v>
      </c>
      <c r="J300" s="14" t="e">
        <f>#REF!</f>
        <v>#REF!</v>
      </c>
      <c r="K300" s="17">
        <v>0</v>
      </c>
      <c r="L300" s="18">
        <v>0</v>
      </c>
      <c r="M300" s="19" t="e">
        <f t="shared" si="46"/>
        <v>#REF!</v>
      </c>
      <c r="O300" s="23" t="e">
        <f>#REF!</f>
        <v>#REF!</v>
      </c>
      <c r="P300" s="20">
        <f t="shared" si="47"/>
        <v>0</v>
      </c>
      <c r="Q300" s="20">
        <f t="shared" si="48"/>
        <v>0</v>
      </c>
      <c r="R300" s="21" t="s">
        <v>16</v>
      </c>
      <c r="S300" s="22" t="e">
        <f t="shared" si="49"/>
        <v>#REF!</v>
      </c>
    </row>
    <row r="301" spans="1:21" x14ac:dyDescent="0.3">
      <c r="A301" s="493">
        <v>44130</v>
      </c>
      <c r="B301" s="311">
        <f t="shared" si="50"/>
        <v>295</v>
      </c>
      <c r="C301" s="14">
        <f t="shared" si="43"/>
        <v>41.42</v>
      </c>
      <c r="D301" s="13">
        <v>0</v>
      </c>
      <c r="E301" s="15">
        <v>0</v>
      </c>
      <c r="F301" s="16">
        <f t="shared" si="42"/>
        <v>12218.9</v>
      </c>
      <c r="G301" s="17">
        <f t="shared" si="44"/>
        <v>0</v>
      </c>
      <c r="H301" s="14">
        <f t="shared" si="45"/>
        <v>0</v>
      </c>
      <c r="I301" s="23" t="e">
        <f>#REF!</f>
        <v>#REF!</v>
      </c>
      <c r="J301" s="14" t="e">
        <f>#REF!</f>
        <v>#REF!</v>
      </c>
      <c r="K301" s="17">
        <v>0</v>
      </c>
      <c r="L301" s="18">
        <v>0</v>
      </c>
      <c r="M301" s="19" t="e">
        <f t="shared" si="46"/>
        <v>#REF!</v>
      </c>
      <c r="O301" s="23" t="e">
        <f>#REF!</f>
        <v>#REF!</v>
      </c>
      <c r="P301" s="20">
        <f t="shared" si="47"/>
        <v>0</v>
      </c>
      <c r="Q301" s="20">
        <f t="shared" si="48"/>
        <v>0</v>
      </c>
      <c r="R301" s="21" t="s">
        <v>16</v>
      </c>
      <c r="S301" s="22" t="e">
        <f t="shared" si="49"/>
        <v>#REF!</v>
      </c>
    </row>
    <row r="302" spans="1:21" x14ac:dyDescent="0.3">
      <c r="A302" s="493">
        <v>44131</v>
      </c>
      <c r="B302" s="311">
        <f t="shared" si="50"/>
        <v>295</v>
      </c>
      <c r="C302" s="14">
        <f t="shared" si="43"/>
        <v>41.42</v>
      </c>
      <c r="D302" s="13">
        <v>0</v>
      </c>
      <c r="E302" s="15">
        <v>0</v>
      </c>
      <c r="F302" s="16">
        <f t="shared" si="42"/>
        <v>12218.9</v>
      </c>
      <c r="G302" s="17">
        <f t="shared" si="44"/>
        <v>0</v>
      </c>
      <c r="H302" s="14">
        <f t="shared" si="45"/>
        <v>0</v>
      </c>
      <c r="I302" s="23" t="e">
        <f>#REF!</f>
        <v>#REF!</v>
      </c>
      <c r="J302" s="14" t="e">
        <f>#REF!</f>
        <v>#REF!</v>
      </c>
      <c r="K302" s="17">
        <v>0</v>
      </c>
      <c r="L302" s="18">
        <v>0</v>
      </c>
      <c r="M302" s="19" t="e">
        <f t="shared" si="46"/>
        <v>#REF!</v>
      </c>
      <c r="O302" s="23" t="e">
        <f>#REF!</f>
        <v>#REF!</v>
      </c>
      <c r="P302" s="20">
        <f t="shared" si="47"/>
        <v>0</v>
      </c>
      <c r="Q302" s="20">
        <f t="shared" si="48"/>
        <v>0</v>
      </c>
      <c r="R302" s="21" t="s">
        <v>16</v>
      </c>
      <c r="S302" s="22" t="e">
        <f t="shared" si="49"/>
        <v>#REF!</v>
      </c>
    </row>
    <row r="303" spans="1:21" x14ac:dyDescent="0.3">
      <c r="A303" s="493">
        <v>44132</v>
      </c>
      <c r="B303" s="311">
        <f t="shared" si="50"/>
        <v>295</v>
      </c>
      <c r="C303" s="14">
        <f t="shared" si="43"/>
        <v>41.42</v>
      </c>
      <c r="D303" s="13">
        <v>0</v>
      </c>
      <c r="E303" s="15">
        <v>0</v>
      </c>
      <c r="F303" s="16">
        <f t="shared" si="42"/>
        <v>12218.9</v>
      </c>
      <c r="G303" s="17">
        <f t="shared" si="44"/>
        <v>0</v>
      </c>
      <c r="H303" s="14">
        <f t="shared" si="45"/>
        <v>0</v>
      </c>
      <c r="I303" s="23" t="e">
        <f>#REF!</f>
        <v>#REF!</v>
      </c>
      <c r="J303" s="14" t="e">
        <f>#REF!</f>
        <v>#REF!</v>
      </c>
      <c r="K303" s="17">
        <v>0</v>
      </c>
      <c r="L303" s="18">
        <v>0</v>
      </c>
      <c r="M303" s="19" t="e">
        <f t="shared" si="46"/>
        <v>#REF!</v>
      </c>
      <c r="O303" s="23" t="e">
        <f>#REF!</f>
        <v>#REF!</v>
      </c>
      <c r="P303" s="20">
        <f t="shared" si="47"/>
        <v>0</v>
      </c>
      <c r="Q303" s="20">
        <f t="shared" si="48"/>
        <v>0</v>
      </c>
      <c r="R303" s="21" t="s">
        <v>16</v>
      </c>
      <c r="S303" s="22" t="e">
        <f t="shared" si="49"/>
        <v>#REF!</v>
      </c>
    </row>
    <row r="304" spans="1:21" x14ac:dyDescent="0.3">
      <c r="A304" s="493">
        <v>44133</v>
      </c>
      <c r="B304" s="311">
        <f t="shared" si="50"/>
        <v>295</v>
      </c>
      <c r="C304" s="14">
        <f t="shared" si="43"/>
        <v>41.42</v>
      </c>
      <c r="D304" s="13">
        <v>0</v>
      </c>
      <c r="E304" s="15">
        <v>0</v>
      </c>
      <c r="F304" s="16">
        <f t="shared" si="42"/>
        <v>12218.9</v>
      </c>
      <c r="G304" s="17">
        <f t="shared" si="44"/>
        <v>0</v>
      </c>
      <c r="H304" s="14">
        <f t="shared" si="45"/>
        <v>0</v>
      </c>
      <c r="I304" s="23" t="e">
        <f>#REF!</f>
        <v>#REF!</v>
      </c>
      <c r="J304" s="14" t="e">
        <f>#REF!</f>
        <v>#REF!</v>
      </c>
      <c r="K304" s="17">
        <v>0</v>
      </c>
      <c r="L304" s="18">
        <v>0</v>
      </c>
      <c r="M304" s="19" t="e">
        <f t="shared" si="46"/>
        <v>#REF!</v>
      </c>
      <c r="O304" s="23" t="e">
        <f>#REF!</f>
        <v>#REF!</v>
      </c>
      <c r="P304" s="20">
        <f t="shared" si="47"/>
        <v>0</v>
      </c>
      <c r="Q304" s="20">
        <f t="shared" si="48"/>
        <v>0</v>
      </c>
      <c r="R304" s="21" t="s">
        <v>16</v>
      </c>
      <c r="S304" s="22" t="e">
        <f t="shared" si="49"/>
        <v>#REF!</v>
      </c>
    </row>
    <row r="305" spans="1:19" x14ac:dyDescent="0.3">
      <c r="A305" s="493">
        <v>44134</v>
      </c>
      <c r="B305" s="311">
        <f t="shared" si="50"/>
        <v>295</v>
      </c>
      <c r="C305" s="14">
        <f t="shared" si="43"/>
        <v>41.42</v>
      </c>
      <c r="D305" s="13">
        <v>0</v>
      </c>
      <c r="E305" s="15">
        <v>0</v>
      </c>
      <c r="F305" s="16">
        <f t="shared" si="42"/>
        <v>12218.9</v>
      </c>
      <c r="G305" s="17">
        <f t="shared" si="44"/>
        <v>0</v>
      </c>
      <c r="H305" s="14">
        <f t="shared" si="45"/>
        <v>0</v>
      </c>
      <c r="I305" s="23" t="e">
        <f>#REF!</f>
        <v>#REF!</v>
      </c>
      <c r="J305" s="14" t="e">
        <f>#REF!</f>
        <v>#REF!</v>
      </c>
      <c r="K305" s="17">
        <v>0</v>
      </c>
      <c r="L305" s="18">
        <v>0</v>
      </c>
      <c r="M305" s="19" t="e">
        <f t="shared" si="46"/>
        <v>#REF!</v>
      </c>
      <c r="O305" s="23" t="e">
        <f>#REF!</f>
        <v>#REF!</v>
      </c>
      <c r="P305" s="20">
        <f t="shared" si="47"/>
        <v>0</v>
      </c>
      <c r="Q305" s="20">
        <f t="shared" si="48"/>
        <v>0</v>
      </c>
      <c r="R305" s="21" t="s">
        <v>16</v>
      </c>
      <c r="S305" s="22" t="e">
        <f t="shared" si="49"/>
        <v>#REF!</v>
      </c>
    </row>
    <row r="306" spans="1:19" ht="15" thickBot="1" x14ac:dyDescent="0.35">
      <c r="A306" s="494">
        <v>44135</v>
      </c>
      <c r="B306" s="312">
        <f t="shared" si="50"/>
        <v>295</v>
      </c>
      <c r="C306" s="313">
        <f t="shared" si="43"/>
        <v>41.42</v>
      </c>
      <c r="D306" s="314">
        <v>0</v>
      </c>
      <c r="E306" s="315">
        <v>0</v>
      </c>
      <c r="F306" s="316">
        <f t="shared" si="42"/>
        <v>12218.9</v>
      </c>
      <c r="G306" s="317">
        <f t="shared" si="44"/>
        <v>0</v>
      </c>
      <c r="H306" s="313">
        <f t="shared" si="45"/>
        <v>0</v>
      </c>
      <c r="I306" s="31" t="e">
        <f>#REF!</f>
        <v>#REF!</v>
      </c>
      <c r="J306" s="27" t="e">
        <f>#REF!</f>
        <v>#REF!</v>
      </c>
      <c r="K306" s="317">
        <v>0</v>
      </c>
      <c r="L306" s="318">
        <v>0</v>
      </c>
      <c r="M306" s="319" t="e">
        <f t="shared" si="46"/>
        <v>#REF!</v>
      </c>
      <c r="N306" s="314"/>
      <c r="O306" s="31" t="e">
        <f>#REF!</f>
        <v>#REF!</v>
      </c>
      <c r="P306" s="320">
        <f t="shared" si="47"/>
        <v>0</v>
      </c>
      <c r="Q306" s="320">
        <f t="shared" si="48"/>
        <v>0</v>
      </c>
      <c r="R306" s="321" t="s">
        <v>16</v>
      </c>
      <c r="S306" s="322" t="e">
        <f t="shared" si="49"/>
        <v>#REF!</v>
      </c>
    </row>
    <row r="307" spans="1:19" x14ac:dyDescent="0.3">
      <c r="A307" s="489">
        <v>44136</v>
      </c>
      <c r="B307" s="324">
        <f>'scheduling volumes &amp; prices'!AC30</f>
        <v>342</v>
      </c>
      <c r="C307" s="27">
        <f>$C$2</f>
        <v>41.42</v>
      </c>
      <c r="D307" s="25">
        <f>'scheduling volumes &amp; prices'!H$75</f>
        <v>72</v>
      </c>
      <c r="E307" s="28">
        <v>39.950000000000003</v>
      </c>
      <c r="F307" s="29">
        <f t="shared" si="42"/>
        <v>17042.04</v>
      </c>
      <c r="G307" s="30">
        <f t="shared" si="44"/>
        <v>0</v>
      </c>
      <c r="H307" s="27">
        <f t="shared" si="45"/>
        <v>0</v>
      </c>
      <c r="I307" s="504" t="e">
        <f>#REF!</f>
        <v>#REF!</v>
      </c>
      <c r="J307" s="505" t="e">
        <f>#REF!</f>
        <v>#REF!</v>
      </c>
      <c r="K307" s="30">
        <v>0</v>
      </c>
      <c r="L307" s="32">
        <v>0</v>
      </c>
      <c r="M307" s="33" t="e">
        <f t="shared" si="46"/>
        <v>#REF!</v>
      </c>
      <c r="N307" s="25"/>
      <c r="O307" s="504" t="e">
        <f>#REF!</f>
        <v>#REF!</v>
      </c>
      <c r="P307" s="34">
        <f t="shared" si="47"/>
        <v>0</v>
      </c>
      <c r="Q307" s="34">
        <f t="shared" si="48"/>
        <v>0</v>
      </c>
      <c r="R307" s="35" t="s">
        <v>16</v>
      </c>
      <c r="S307" s="36" t="e">
        <f t="shared" si="49"/>
        <v>#REF!</v>
      </c>
    </row>
    <row r="308" spans="1:19" x14ac:dyDescent="0.3">
      <c r="A308" s="26">
        <v>44137</v>
      </c>
      <c r="B308" s="324">
        <f>B$307</f>
        <v>342</v>
      </c>
      <c r="C308" s="14">
        <f t="shared" si="43"/>
        <v>41.42</v>
      </c>
      <c r="D308" s="13">
        <f>'scheduling volumes &amp; prices'!H$75</f>
        <v>72</v>
      </c>
      <c r="E308" s="15">
        <v>39.950000000000003</v>
      </c>
      <c r="F308" s="16">
        <f t="shared" si="42"/>
        <v>17042.04</v>
      </c>
      <c r="G308" s="17">
        <f t="shared" si="44"/>
        <v>0</v>
      </c>
      <c r="H308" s="14">
        <f t="shared" si="45"/>
        <v>0</v>
      </c>
      <c r="I308" s="31" t="e">
        <f>#REF!</f>
        <v>#REF!</v>
      </c>
      <c r="J308" s="27" t="e">
        <f>#REF!</f>
        <v>#REF!</v>
      </c>
      <c r="K308" s="17">
        <v>0</v>
      </c>
      <c r="L308" s="18">
        <v>0</v>
      </c>
      <c r="M308" s="19" t="e">
        <f t="shared" si="46"/>
        <v>#REF!</v>
      </c>
      <c r="O308" s="31" t="e">
        <f>#REF!</f>
        <v>#REF!</v>
      </c>
      <c r="P308" s="20">
        <f t="shared" si="47"/>
        <v>0</v>
      </c>
      <c r="Q308" s="20">
        <f t="shared" si="48"/>
        <v>0</v>
      </c>
      <c r="R308" s="21" t="s">
        <v>16</v>
      </c>
      <c r="S308" s="22" t="e">
        <f t="shared" si="49"/>
        <v>#REF!</v>
      </c>
    </row>
    <row r="309" spans="1:19" x14ac:dyDescent="0.3">
      <c r="A309" s="26">
        <v>44138</v>
      </c>
      <c r="B309" s="324">
        <f t="shared" ref="B309:B336" si="51">B$307</f>
        <v>342</v>
      </c>
      <c r="C309" s="14">
        <f t="shared" si="43"/>
        <v>41.42</v>
      </c>
      <c r="D309" s="13">
        <f>'scheduling volumes &amp; prices'!H$75</f>
        <v>72</v>
      </c>
      <c r="E309" s="15">
        <v>39.950000000000003</v>
      </c>
      <c r="F309" s="16">
        <f t="shared" si="42"/>
        <v>17042.04</v>
      </c>
      <c r="G309" s="17">
        <f t="shared" si="44"/>
        <v>0</v>
      </c>
      <c r="H309" s="14">
        <f t="shared" si="45"/>
        <v>0</v>
      </c>
      <c r="I309" s="31" t="e">
        <f>#REF!</f>
        <v>#REF!</v>
      </c>
      <c r="J309" s="27" t="e">
        <f>#REF!</f>
        <v>#REF!</v>
      </c>
      <c r="K309" s="17">
        <v>0</v>
      </c>
      <c r="L309" s="18">
        <v>0</v>
      </c>
      <c r="M309" s="19" t="e">
        <f t="shared" si="46"/>
        <v>#REF!</v>
      </c>
      <c r="O309" s="31" t="e">
        <f>#REF!</f>
        <v>#REF!</v>
      </c>
      <c r="P309" s="20">
        <f t="shared" si="47"/>
        <v>0</v>
      </c>
      <c r="Q309" s="20">
        <f t="shared" si="48"/>
        <v>0</v>
      </c>
      <c r="R309" s="21" t="s">
        <v>16</v>
      </c>
      <c r="S309" s="22" t="e">
        <f t="shared" si="49"/>
        <v>#REF!</v>
      </c>
    </row>
    <row r="310" spans="1:19" x14ac:dyDescent="0.3">
      <c r="A310" s="26">
        <v>44139</v>
      </c>
      <c r="B310" s="324">
        <f t="shared" si="51"/>
        <v>342</v>
      </c>
      <c r="C310" s="14">
        <f t="shared" si="43"/>
        <v>41.42</v>
      </c>
      <c r="D310" s="13">
        <f>'scheduling volumes &amp; prices'!H$75</f>
        <v>72</v>
      </c>
      <c r="E310" s="15">
        <v>39.950000000000003</v>
      </c>
      <c r="F310" s="16">
        <f t="shared" si="42"/>
        <v>17042.04</v>
      </c>
      <c r="G310" s="17">
        <f t="shared" si="44"/>
        <v>0</v>
      </c>
      <c r="H310" s="14">
        <f t="shared" si="45"/>
        <v>0</v>
      </c>
      <c r="I310" s="31" t="e">
        <f>#REF!</f>
        <v>#REF!</v>
      </c>
      <c r="J310" s="27" t="e">
        <f>#REF!</f>
        <v>#REF!</v>
      </c>
      <c r="K310" s="17">
        <v>0</v>
      </c>
      <c r="L310" s="18">
        <v>0</v>
      </c>
      <c r="M310" s="19" t="e">
        <f t="shared" si="46"/>
        <v>#REF!</v>
      </c>
      <c r="O310" s="31" t="e">
        <f>#REF!</f>
        <v>#REF!</v>
      </c>
      <c r="P310" s="20">
        <f t="shared" si="47"/>
        <v>0</v>
      </c>
      <c r="Q310" s="20">
        <f t="shared" si="48"/>
        <v>0</v>
      </c>
      <c r="R310" s="21" t="s">
        <v>16</v>
      </c>
      <c r="S310" s="22" t="e">
        <f t="shared" si="49"/>
        <v>#REF!</v>
      </c>
    </row>
    <row r="311" spans="1:19" x14ac:dyDescent="0.3">
      <c r="A311" s="26">
        <v>44140</v>
      </c>
      <c r="B311" s="324">
        <f t="shared" si="51"/>
        <v>342</v>
      </c>
      <c r="C311" s="14">
        <f t="shared" si="43"/>
        <v>41.42</v>
      </c>
      <c r="D311" s="13">
        <f>'scheduling volumes &amp; prices'!H$75</f>
        <v>72</v>
      </c>
      <c r="E311" s="15">
        <v>39.950000000000003</v>
      </c>
      <c r="F311" s="16">
        <f t="shared" si="42"/>
        <v>17042.04</v>
      </c>
      <c r="G311" s="17">
        <f t="shared" si="44"/>
        <v>0</v>
      </c>
      <c r="H311" s="14">
        <f t="shared" si="45"/>
        <v>0</v>
      </c>
      <c r="I311" s="31" t="e">
        <f>#REF!</f>
        <v>#REF!</v>
      </c>
      <c r="J311" s="27" t="e">
        <f>#REF!</f>
        <v>#REF!</v>
      </c>
      <c r="K311" s="17">
        <v>0</v>
      </c>
      <c r="L311" s="18">
        <v>0</v>
      </c>
      <c r="M311" s="19" t="e">
        <f t="shared" si="46"/>
        <v>#REF!</v>
      </c>
      <c r="O311" s="31" t="e">
        <f>#REF!</f>
        <v>#REF!</v>
      </c>
      <c r="P311" s="20">
        <f t="shared" si="47"/>
        <v>0</v>
      </c>
      <c r="Q311" s="20">
        <f t="shared" si="48"/>
        <v>0</v>
      </c>
      <c r="R311" s="21" t="s">
        <v>16</v>
      </c>
      <c r="S311" s="22" t="e">
        <f t="shared" si="49"/>
        <v>#REF!</v>
      </c>
    </row>
    <row r="312" spans="1:19" x14ac:dyDescent="0.3">
      <c r="A312" s="26">
        <v>44141</v>
      </c>
      <c r="B312" s="324">
        <f t="shared" si="51"/>
        <v>342</v>
      </c>
      <c r="C312" s="14">
        <f t="shared" si="43"/>
        <v>41.42</v>
      </c>
      <c r="D312" s="13">
        <f>'scheduling volumes &amp; prices'!H$75</f>
        <v>72</v>
      </c>
      <c r="E312" s="15">
        <v>39.950000000000003</v>
      </c>
      <c r="F312" s="16">
        <f t="shared" si="42"/>
        <v>17042.04</v>
      </c>
      <c r="G312" s="17">
        <f t="shared" si="44"/>
        <v>0</v>
      </c>
      <c r="H312" s="14">
        <f t="shared" si="45"/>
        <v>0</v>
      </c>
      <c r="I312" s="31" t="e">
        <f>#REF!</f>
        <v>#REF!</v>
      </c>
      <c r="J312" s="27" t="e">
        <f>#REF!</f>
        <v>#REF!</v>
      </c>
      <c r="K312" s="17">
        <v>0</v>
      </c>
      <c r="L312" s="18">
        <v>0</v>
      </c>
      <c r="M312" s="19" t="e">
        <f t="shared" si="46"/>
        <v>#REF!</v>
      </c>
      <c r="O312" s="31" t="e">
        <f>#REF!</f>
        <v>#REF!</v>
      </c>
      <c r="P312" s="20">
        <f t="shared" si="47"/>
        <v>0</v>
      </c>
      <c r="Q312" s="20">
        <f t="shared" si="48"/>
        <v>0</v>
      </c>
      <c r="R312" s="21" t="s">
        <v>16</v>
      </c>
      <c r="S312" s="22" t="e">
        <f t="shared" si="49"/>
        <v>#REF!</v>
      </c>
    </row>
    <row r="313" spans="1:19" x14ac:dyDescent="0.3">
      <c r="A313" s="497">
        <v>44142</v>
      </c>
      <c r="B313" s="498">
        <f>B$307+15</f>
        <v>357</v>
      </c>
      <c r="C313" s="14">
        <f t="shared" si="43"/>
        <v>41.42</v>
      </c>
      <c r="D313" s="495">
        <f>'scheduling volumes &amp; prices'!H$75+3</f>
        <v>75</v>
      </c>
      <c r="E313" s="15">
        <v>39.950000000000003</v>
      </c>
      <c r="F313" s="16">
        <f t="shared" si="42"/>
        <v>17783.190000000002</v>
      </c>
      <c r="G313" s="17">
        <f t="shared" si="44"/>
        <v>0</v>
      </c>
      <c r="H313" s="14">
        <f t="shared" si="45"/>
        <v>0</v>
      </c>
      <c r="I313" s="31" t="e">
        <f>#REF!</f>
        <v>#REF!</v>
      </c>
      <c r="J313" s="27" t="e">
        <f>#REF!</f>
        <v>#REF!</v>
      </c>
      <c r="K313" s="17">
        <v>0</v>
      </c>
      <c r="L313" s="18">
        <v>0</v>
      </c>
      <c r="M313" s="19" t="e">
        <f t="shared" si="46"/>
        <v>#REF!</v>
      </c>
      <c r="O313" s="31" t="e">
        <f>#REF!</f>
        <v>#REF!</v>
      </c>
      <c r="P313" s="20">
        <f t="shared" si="47"/>
        <v>0</v>
      </c>
      <c r="Q313" s="20">
        <f t="shared" si="48"/>
        <v>0</v>
      </c>
      <c r="R313" s="21" t="s">
        <v>16</v>
      </c>
      <c r="S313" s="22" t="e">
        <f t="shared" si="49"/>
        <v>#REF!</v>
      </c>
    </row>
    <row r="314" spans="1:19" x14ac:dyDescent="0.3">
      <c r="A314" s="26">
        <v>44143</v>
      </c>
      <c r="B314" s="324">
        <f t="shared" si="51"/>
        <v>342</v>
      </c>
      <c r="C314" s="14">
        <f t="shared" si="43"/>
        <v>41.42</v>
      </c>
      <c r="D314" s="13">
        <f>'scheduling volumes &amp; prices'!H$75</f>
        <v>72</v>
      </c>
      <c r="E314" s="15">
        <v>39.950000000000003</v>
      </c>
      <c r="F314" s="16">
        <f t="shared" si="42"/>
        <v>17042.04</v>
      </c>
      <c r="G314" s="17">
        <f t="shared" si="44"/>
        <v>0</v>
      </c>
      <c r="H314" s="14">
        <f t="shared" si="45"/>
        <v>0</v>
      </c>
      <c r="I314" s="31" t="e">
        <f>#REF!</f>
        <v>#REF!</v>
      </c>
      <c r="J314" s="27" t="e">
        <f>#REF!</f>
        <v>#REF!</v>
      </c>
      <c r="K314" s="17">
        <v>0</v>
      </c>
      <c r="L314" s="18">
        <v>0</v>
      </c>
      <c r="M314" s="19" t="e">
        <f t="shared" si="46"/>
        <v>#REF!</v>
      </c>
      <c r="O314" s="31" t="e">
        <f>#REF!</f>
        <v>#REF!</v>
      </c>
      <c r="P314" s="20">
        <f t="shared" si="47"/>
        <v>0</v>
      </c>
      <c r="Q314" s="20">
        <f t="shared" si="48"/>
        <v>0</v>
      </c>
      <c r="R314" s="21" t="s">
        <v>16</v>
      </c>
      <c r="S314" s="22" t="e">
        <f t="shared" si="49"/>
        <v>#REF!</v>
      </c>
    </row>
    <row r="315" spans="1:19" x14ac:dyDescent="0.3">
      <c r="A315" s="26">
        <v>44144</v>
      </c>
      <c r="B315" s="324">
        <f t="shared" si="51"/>
        <v>342</v>
      </c>
      <c r="C315" s="14">
        <f t="shared" si="43"/>
        <v>41.42</v>
      </c>
      <c r="D315" s="13">
        <f>'scheduling volumes &amp; prices'!H$75</f>
        <v>72</v>
      </c>
      <c r="E315" s="15">
        <v>39.950000000000003</v>
      </c>
      <c r="F315" s="16">
        <f t="shared" si="42"/>
        <v>17042.04</v>
      </c>
      <c r="G315" s="17">
        <f t="shared" si="44"/>
        <v>0</v>
      </c>
      <c r="H315" s="14">
        <f t="shared" si="45"/>
        <v>0</v>
      </c>
      <c r="I315" s="31" t="e">
        <f>#REF!</f>
        <v>#REF!</v>
      </c>
      <c r="J315" s="27" t="e">
        <f>#REF!</f>
        <v>#REF!</v>
      </c>
      <c r="K315" s="17">
        <v>0</v>
      </c>
      <c r="L315" s="18">
        <v>0</v>
      </c>
      <c r="M315" s="19" t="e">
        <f t="shared" si="46"/>
        <v>#REF!</v>
      </c>
      <c r="O315" s="31" t="e">
        <f>#REF!</f>
        <v>#REF!</v>
      </c>
      <c r="P315" s="20">
        <f t="shared" si="47"/>
        <v>0</v>
      </c>
      <c r="Q315" s="20">
        <f t="shared" si="48"/>
        <v>0</v>
      </c>
      <c r="R315" s="21" t="s">
        <v>16</v>
      </c>
      <c r="S315" s="22" t="e">
        <f t="shared" si="49"/>
        <v>#REF!</v>
      </c>
    </row>
    <row r="316" spans="1:19" x14ac:dyDescent="0.3">
      <c r="A316" s="26">
        <v>44145</v>
      </c>
      <c r="B316" s="324">
        <f t="shared" si="51"/>
        <v>342</v>
      </c>
      <c r="C316" s="14">
        <f t="shared" si="43"/>
        <v>41.42</v>
      </c>
      <c r="D316" s="13">
        <f>'scheduling volumes &amp; prices'!H$75</f>
        <v>72</v>
      </c>
      <c r="E316" s="15">
        <v>39.950000000000003</v>
      </c>
      <c r="F316" s="16">
        <f t="shared" si="42"/>
        <v>17042.04</v>
      </c>
      <c r="G316" s="17">
        <f t="shared" si="44"/>
        <v>0</v>
      </c>
      <c r="H316" s="14">
        <f t="shared" si="45"/>
        <v>0</v>
      </c>
      <c r="I316" s="31" t="e">
        <f>#REF!</f>
        <v>#REF!</v>
      </c>
      <c r="J316" s="27" t="e">
        <f>#REF!</f>
        <v>#REF!</v>
      </c>
      <c r="K316" s="17">
        <v>0</v>
      </c>
      <c r="L316" s="18">
        <v>0</v>
      </c>
      <c r="M316" s="19" t="e">
        <f t="shared" si="46"/>
        <v>#REF!</v>
      </c>
      <c r="O316" s="31" t="e">
        <f>#REF!</f>
        <v>#REF!</v>
      </c>
      <c r="P316" s="20">
        <f t="shared" si="47"/>
        <v>0</v>
      </c>
      <c r="Q316" s="20">
        <f t="shared" si="48"/>
        <v>0</v>
      </c>
      <c r="R316" s="21" t="s">
        <v>16</v>
      </c>
      <c r="S316" s="22" t="e">
        <f t="shared" si="49"/>
        <v>#REF!</v>
      </c>
    </row>
    <row r="317" spans="1:19" x14ac:dyDescent="0.3">
      <c r="A317" s="26">
        <v>44146</v>
      </c>
      <c r="B317" s="324">
        <f t="shared" si="51"/>
        <v>342</v>
      </c>
      <c r="C317" s="14">
        <f t="shared" si="43"/>
        <v>41.42</v>
      </c>
      <c r="D317" s="13">
        <f>'scheduling volumes &amp; prices'!H$75</f>
        <v>72</v>
      </c>
      <c r="E317" s="15">
        <v>39.950000000000003</v>
      </c>
      <c r="F317" s="16">
        <f t="shared" si="42"/>
        <v>17042.04</v>
      </c>
      <c r="G317" s="17">
        <f t="shared" si="44"/>
        <v>0</v>
      </c>
      <c r="H317" s="14">
        <f t="shared" si="45"/>
        <v>0</v>
      </c>
      <c r="I317" s="31" t="e">
        <f>#REF!</f>
        <v>#REF!</v>
      </c>
      <c r="J317" s="27" t="e">
        <f>#REF!</f>
        <v>#REF!</v>
      </c>
      <c r="K317" s="17">
        <v>0</v>
      </c>
      <c r="L317" s="18">
        <v>0</v>
      </c>
      <c r="M317" s="19" t="e">
        <f t="shared" si="46"/>
        <v>#REF!</v>
      </c>
      <c r="O317" s="31" t="e">
        <f>#REF!</f>
        <v>#REF!</v>
      </c>
      <c r="P317" s="20">
        <f t="shared" si="47"/>
        <v>0</v>
      </c>
      <c r="Q317" s="20">
        <f t="shared" si="48"/>
        <v>0</v>
      </c>
      <c r="R317" s="21" t="s">
        <v>16</v>
      </c>
      <c r="S317" s="22" t="e">
        <f t="shared" si="49"/>
        <v>#REF!</v>
      </c>
    </row>
    <row r="318" spans="1:19" x14ac:dyDescent="0.3">
      <c r="A318" s="26">
        <v>44147</v>
      </c>
      <c r="B318" s="324">
        <f t="shared" si="51"/>
        <v>342</v>
      </c>
      <c r="C318" s="14">
        <f t="shared" si="43"/>
        <v>41.42</v>
      </c>
      <c r="D318" s="13">
        <f>'scheduling volumes &amp; prices'!H$75</f>
        <v>72</v>
      </c>
      <c r="E318" s="15">
        <v>39.950000000000003</v>
      </c>
      <c r="F318" s="16">
        <f t="shared" si="42"/>
        <v>17042.04</v>
      </c>
      <c r="G318" s="17">
        <f t="shared" si="44"/>
        <v>0</v>
      </c>
      <c r="H318" s="14">
        <f t="shared" si="45"/>
        <v>0</v>
      </c>
      <c r="I318" s="31" t="e">
        <f>#REF!</f>
        <v>#REF!</v>
      </c>
      <c r="J318" s="27" t="e">
        <f>#REF!</f>
        <v>#REF!</v>
      </c>
      <c r="K318" s="17">
        <v>0</v>
      </c>
      <c r="L318" s="18">
        <v>0</v>
      </c>
      <c r="M318" s="19" t="e">
        <f t="shared" si="46"/>
        <v>#REF!</v>
      </c>
      <c r="O318" s="31" t="e">
        <f>#REF!</f>
        <v>#REF!</v>
      </c>
      <c r="P318" s="20">
        <f t="shared" si="47"/>
        <v>0</v>
      </c>
      <c r="Q318" s="20">
        <f t="shared" si="48"/>
        <v>0</v>
      </c>
      <c r="R318" s="21" t="s">
        <v>16</v>
      </c>
      <c r="S318" s="22" t="e">
        <f t="shared" si="49"/>
        <v>#REF!</v>
      </c>
    </row>
    <row r="319" spans="1:19" x14ac:dyDescent="0.3">
      <c r="A319" s="26">
        <v>44148</v>
      </c>
      <c r="B319" s="324">
        <f t="shared" si="51"/>
        <v>342</v>
      </c>
      <c r="C319" s="14">
        <f t="shared" si="43"/>
        <v>41.42</v>
      </c>
      <c r="D319" s="13">
        <f>'scheduling volumes &amp; prices'!H$75</f>
        <v>72</v>
      </c>
      <c r="E319" s="15">
        <v>39.950000000000003</v>
      </c>
      <c r="F319" s="16">
        <f t="shared" si="42"/>
        <v>17042.04</v>
      </c>
      <c r="G319" s="17">
        <f t="shared" si="44"/>
        <v>0</v>
      </c>
      <c r="H319" s="14">
        <f t="shared" si="45"/>
        <v>0</v>
      </c>
      <c r="I319" s="31" t="e">
        <f>#REF!</f>
        <v>#REF!</v>
      </c>
      <c r="J319" s="27" t="e">
        <f>#REF!</f>
        <v>#REF!</v>
      </c>
      <c r="K319" s="17">
        <v>0</v>
      </c>
      <c r="L319" s="18">
        <v>0</v>
      </c>
      <c r="M319" s="19" t="e">
        <f t="shared" si="46"/>
        <v>#REF!</v>
      </c>
      <c r="O319" s="31" t="e">
        <f>#REF!</f>
        <v>#REF!</v>
      </c>
      <c r="P319" s="20">
        <f t="shared" si="47"/>
        <v>0</v>
      </c>
      <c r="Q319" s="20">
        <f t="shared" si="48"/>
        <v>0</v>
      </c>
      <c r="R319" s="21" t="s">
        <v>16</v>
      </c>
      <c r="S319" s="22" t="e">
        <f t="shared" si="49"/>
        <v>#REF!</v>
      </c>
    </row>
    <row r="320" spans="1:19" x14ac:dyDescent="0.3">
      <c r="A320" s="26">
        <v>44149</v>
      </c>
      <c r="B320" s="324">
        <f t="shared" si="51"/>
        <v>342</v>
      </c>
      <c r="C320" s="14">
        <f t="shared" si="43"/>
        <v>41.42</v>
      </c>
      <c r="D320" s="13">
        <f>'scheduling volumes &amp; prices'!H$75</f>
        <v>72</v>
      </c>
      <c r="E320" s="15">
        <v>39.950000000000003</v>
      </c>
      <c r="F320" s="16">
        <f t="shared" si="42"/>
        <v>17042.04</v>
      </c>
      <c r="G320" s="17">
        <f t="shared" si="44"/>
        <v>0</v>
      </c>
      <c r="H320" s="14">
        <f t="shared" si="45"/>
        <v>0</v>
      </c>
      <c r="I320" s="31" t="e">
        <f>#REF!</f>
        <v>#REF!</v>
      </c>
      <c r="J320" s="27" t="e">
        <f>#REF!</f>
        <v>#REF!</v>
      </c>
      <c r="K320" s="17">
        <v>0</v>
      </c>
      <c r="L320" s="18">
        <v>0</v>
      </c>
      <c r="M320" s="19" t="e">
        <f t="shared" si="46"/>
        <v>#REF!</v>
      </c>
      <c r="O320" s="31" t="e">
        <f>#REF!</f>
        <v>#REF!</v>
      </c>
      <c r="P320" s="20">
        <f t="shared" si="47"/>
        <v>0</v>
      </c>
      <c r="Q320" s="20">
        <f t="shared" si="48"/>
        <v>0</v>
      </c>
      <c r="R320" s="21" t="s">
        <v>16</v>
      </c>
      <c r="S320" s="22" t="e">
        <f t="shared" si="49"/>
        <v>#REF!</v>
      </c>
    </row>
    <row r="321" spans="1:19" x14ac:dyDescent="0.3">
      <c r="A321" s="26">
        <v>44150</v>
      </c>
      <c r="B321" s="324">
        <f t="shared" si="51"/>
        <v>342</v>
      </c>
      <c r="C321" s="14">
        <f t="shared" si="43"/>
        <v>41.42</v>
      </c>
      <c r="D321" s="13">
        <f>'scheduling volumes &amp; prices'!H$75</f>
        <v>72</v>
      </c>
      <c r="E321" s="15">
        <v>39.950000000000003</v>
      </c>
      <c r="F321" s="16">
        <f t="shared" si="42"/>
        <v>17042.04</v>
      </c>
      <c r="G321" s="17">
        <f t="shared" si="44"/>
        <v>0</v>
      </c>
      <c r="H321" s="14">
        <f t="shared" si="45"/>
        <v>0</v>
      </c>
      <c r="I321" s="31" t="e">
        <f>#REF!</f>
        <v>#REF!</v>
      </c>
      <c r="J321" s="27" t="e">
        <f>#REF!</f>
        <v>#REF!</v>
      </c>
      <c r="K321" s="17">
        <v>0</v>
      </c>
      <c r="L321" s="18">
        <v>0</v>
      </c>
      <c r="M321" s="19" t="e">
        <f t="shared" si="46"/>
        <v>#REF!</v>
      </c>
      <c r="O321" s="31" t="e">
        <f>#REF!</f>
        <v>#REF!</v>
      </c>
      <c r="P321" s="20">
        <f t="shared" si="47"/>
        <v>0</v>
      </c>
      <c r="Q321" s="20">
        <f t="shared" si="48"/>
        <v>0</v>
      </c>
      <c r="R321" s="21" t="s">
        <v>16</v>
      </c>
      <c r="S321" s="22" t="e">
        <f t="shared" si="49"/>
        <v>#REF!</v>
      </c>
    </row>
    <row r="322" spans="1:19" x14ac:dyDescent="0.3">
      <c r="A322" s="26">
        <v>44151</v>
      </c>
      <c r="B322" s="324">
        <f t="shared" si="51"/>
        <v>342</v>
      </c>
      <c r="C322" s="14">
        <f t="shared" si="43"/>
        <v>41.42</v>
      </c>
      <c r="D322" s="13">
        <f>'scheduling volumes &amp; prices'!H$75</f>
        <v>72</v>
      </c>
      <c r="E322" s="15">
        <v>39.950000000000003</v>
      </c>
      <c r="F322" s="16">
        <f t="shared" ref="F322:F366" si="52">B322*C322+E322*D322</f>
        <v>17042.04</v>
      </c>
      <c r="G322" s="17">
        <f t="shared" si="44"/>
        <v>0</v>
      </c>
      <c r="H322" s="14">
        <f t="shared" si="45"/>
        <v>0</v>
      </c>
      <c r="I322" s="31" t="e">
        <f>#REF!</f>
        <v>#REF!</v>
      </c>
      <c r="J322" s="27" t="e">
        <f>#REF!</f>
        <v>#REF!</v>
      </c>
      <c r="K322" s="17">
        <v>0</v>
      </c>
      <c r="L322" s="18">
        <v>0</v>
      </c>
      <c r="M322" s="19" t="e">
        <f t="shared" si="46"/>
        <v>#REF!</v>
      </c>
      <c r="O322" s="31" t="e">
        <f>#REF!</f>
        <v>#REF!</v>
      </c>
      <c r="P322" s="20">
        <f t="shared" si="47"/>
        <v>0</v>
      </c>
      <c r="Q322" s="20">
        <f t="shared" si="48"/>
        <v>0</v>
      </c>
      <c r="R322" s="21" t="s">
        <v>16</v>
      </c>
      <c r="S322" s="22" t="e">
        <f t="shared" si="49"/>
        <v>#REF!</v>
      </c>
    </row>
    <row r="323" spans="1:19" x14ac:dyDescent="0.3">
      <c r="A323" s="26">
        <v>44152</v>
      </c>
      <c r="B323" s="324">
        <f t="shared" si="51"/>
        <v>342</v>
      </c>
      <c r="C323" s="14">
        <f t="shared" si="43"/>
        <v>41.42</v>
      </c>
      <c r="D323" s="13">
        <f>'scheduling volumes &amp; prices'!H$75</f>
        <v>72</v>
      </c>
      <c r="E323" s="15">
        <v>39.950000000000003</v>
      </c>
      <c r="F323" s="16">
        <f t="shared" si="52"/>
        <v>17042.04</v>
      </c>
      <c r="G323" s="17">
        <f t="shared" si="44"/>
        <v>0</v>
      </c>
      <c r="H323" s="14">
        <f t="shared" si="45"/>
        <v>0</v>
      </c>
      <c r="I323" s="31" t="e">
        <f>#REF!</f>
        <v>#REF!</v>
      </c>
      <c r="J323" s="27" t="e">
        <f>#REF!</f>
        <v>#REF!</v>
      </c>
      <c r="K323" s="17">
        <v>0</v>
      </c>
      <c r="L323" s="18">
        <v>0</v>
      </c>
      <c r="M323" s="19" t="e">
        <f t="shared" si="46"/>
        <v>#REF!</v>
      </c>
      <c r="O323" s="31" t="e">
        <f>#REF!</f>
        <v>#REF!</v>
      </c>
      <c r="P323" s="20">
        <f t="shared" si="47"/>
        <v>0</v>
      </c>
      <c r="Q323" s="20">
        <f t="shared" si="48"/>
        <v>0</v>
      </c>
      <c r="R323" s="21" t="s">
        <v>16</v>
      </c>
      <c r="S323" s="22" t="e">
        <f t="shared" si="49"/>
        <v>#REF!</v>
      </c>
    </row>
    <row r="324" spans="1:19" x14ac:dyDescent="0.3">
      <c r="A324" s="26">
        <v>44153</v>
      </c>
      <c r="B324" s="324">
        <f t="shared" si="51"/>
        <v>342</v>
      </c>
      <c r="C324" s="14">
        <f t="shared" ref="C324:C336" si="53">$C$2</f>
        <v>41.42</v>
      </c>
      <c r="D324" s="13">
        <f>'scheduling volumes &amp; prices'!H$75</f>
        <v>72</v>
      </c>
      <c r="E324" s="15">
        <v>39.950000000000003</v>
      </c>
      <c r="F324" s="16">
        <f t="shared" si="52"/>
        <v>17042.04</v>
      </c>
      <c r="G324" s="17">
        <f t="shared" ref="G324:G367" si="54">$G$2</f>
        <v>0</v>
      </c>
      <c r="H324" s="14">
        <f t="shared" ref="H324:H367" si="55">$H$2</f>
        <v>0</v>
      </c>
      <c r="I324" s="31" t="e">
        <f>#REF!</f>
        <v>#REF!</v>
      </c>
      <c r="J324" s="27" t="e">
        <f>#REF!</f>
        <v>#REF!</v>
      </c>
      <c r="K324" s="17">
        <v>0</v>
      </c>
      <c r="L324" s="18">
        <v>0</v>
      </c>
      <c r="M324" s="19" t="e">
        <f t="shared" si="46"/>
        <v>#REF!</v>
      </c>
      <c r="O324" s="31" t="e">
        <f>#REF!</f>
        <v>#REF!</v>
      </c>
      <c r="P324" s="20">
        <f t="shared" si="47"/>
        <v>0</v>
      </c>
      <c r="Q324" s="20">
        <f t="shared" si="48"/>
        <v>0</v>
      </c>
      <c r="R324" s="21" t="s">
        <v>16</v>
      </c>
      <c r="S324" s="22" t="e">
        <f t="shared" si="49"/>
        <v>#REF!</v>
      </c>
    </row>
    <row r="325" spans="1:19" x14ac:dyDescent="0.3">
      <c r="A325" s="26">
        <v>44154</v>
      </c>
      <c r="B325" s="324">
        <f t="shared" si="51"/>
        <v>342</v>
      </c>
      <c r="C325" s="14">
        <f t="shared" si="53"/>
        <v>41.42</v>
      </c>
      <c r="D325" s="13">
        <f>'scheduling volumes &amp; prices'!H$75</f>
        <v>72</v>
      </c>
      <c r="E325" s="15">
        <v>39.950000000000003</v>
      </c>
      <c r="F325" s="16">
        <f t="shared" si="52"/>
        <v>17042.04</v>
      </c>
      <c r="G325" s="17">
        <f t="shared" si="54"/>
        <v>0</v>
      </c>
      <c r="H325" s="14">
        <f t="shared" si="55"/>
        <v>0</v>
      </c>
      <c r="I325" s="31" t="e">
        <f>#REF!</f>
        <v>#REF!</v>
      </c>
      <c r="J325" s="27" t="e">
        <f>#REF!</f>
        <v>#REF!</v>
      </c>
      <c r="K325" s="17">
        <v>0</v>
      </c>
      <c r="L325" s="18">
        <v>0</v>
      </c>
      <c r="M325" s="19" t="e">
        <f t="shared" si="46"/>
        <v>#REF!</v>
      </c>
      <c r="O325" s="31" t="e">
        <f>#REF!</f>
        <v>#REF!</v>
      </c>
      <c r="P325" s="20">
        <f t="shared" si="47"/>
        <v>0</v>
      </c>
      <c r="Q325" s="20">
        <f t="shared" si="48"/>
        <v>0</v>
      </c>
      <c r="R325" s="21" t="s">
        <v>16</v>
      </c>
      <c r="S325" s="22" t="e">
        <f t="shared" si="49"/>
        <v>#REF!</v>
      </c>
    </row>
    <row r="326" spans="1:19" x14ac:dyDescent="0.3">
      <c r="A326" s="26">
        <v>44155</v>
      </c>
      <c r="B326" s="324">
        <f t="shared" si="51"/>
        <v>342</v>
      </c>
      <c r="C326" s="14">
        <f t="shared" si="53"/>
        <v>41.42</v>
      </c>
      <c r="D326" s="13">
        <f>'scheduling volumes &amp; prices'!H$75</f>
        <v>72</v>
      </c>
      <c r="E326" s="15">
        <v>39.950000000000003</v>
      </c>
      <c r="F326" s="16">
        <f t="shared" si="52"/>
        <v>17042.04</v>
      </c>
      <c r="G326" s="17">
        <f t="shared" si="54"/>
        <v>0</v>
      </c>
      <c r="H326" s="14">
        <f t="shared" si="55"/>
        <v>0</v>
      </c>
      <c r="I326" s="31" t="e">
        <f>#REF!</f>
        <v>#REF!</v>
      </c>
      <c r="J326" s="27" t="e">
        <f>#REF!</f>
        <v>#REF!</v>
      </c>
      <c r="K326" s="17">
        <v>0</v>
      </c>
      <c r="L326" s="18">
        <v>0</v>
      </c>
      <c r="M326" s="19" t="e">
        <f t="shared" ref="M326:M367" si="56">(F326)+(H326)+(K326*L326)+J326</f>
        <v>#REF!</v>
      </c>
      <c r="O326" s="31" t="e">
        <f>#REF!</f>
        <v>#REF!</v>
      </c>
      <c r="P326" s="20">
        <f t="shared" ref="P326:P367" si="57">K326*L326</f>
        <v>0</v>
      </c>
      <c r="Q326" s="20">
        <f t="shared" ref="Q326:Q367" si="58">K326*L326</f>
        <v>0</v>
      </c>
      <c r="R326" s="21" t="s">
        <v>16</v>
      </c>
      <c r="S326" s="22" t="e">
        <f t="shared" ref="S326:S369" si="59">I326/O326</f>
        <v>#REF!</v>
      </c>
    </row>
    <row r="327" spans="1:19" x14ac:dyDescent="0.3">
      <c r="A327" s="26">
        <v>44156</v>
      </c>
      <c r="B327" s="324">
        <f t="shared" si="51"/>
        <v>342</v>
      </c>
      <c r="C327" s="14">
        <f t="shared" si="53"/>
        <v>41.42</v>
      </c>
      <c r="D327" s="13">
        <f>'scheduling volumes &amp; prices'!H$75</f>
        <v>72</v>
      </c>
      <c r="E327" s="15">
        <v>39.950000000000003</v>
      </c>
      <c r="F327" s="16">
        <f t="shared" si="52"/>
        <v>17042.04</v>
      </c>
      <c r="G327" s="17">
        <f t="shared" si="54"/>
        <v>0</v>
      </c>
      <c r="H327" s="14">
        <f t="shared" si="55"/>
        <v>0</v>
      </c>
      <c r="I327" s="31" t="e">
        <f>#REF!</f>
        <v>#REF!</v>
      </c>
      <c r="J327" s="27" t="e">
        <f>#REF!</f>
        <v>#REF!</v>
      </c>
      <c r="K327" s="17">
        <v>0</v>
      </c>
      <c r="L327" s="18">
        <v>0</v>
      </c>
      <c r="M327" s="19" t="e">
        <f t="shared" si="56"/>
        <v>#REF!</v>
      </c>
      <c r="O327" s="31" t="e">
        <f>#REF!</f>
        <v>#REF!</v>
      </c>
      <c r="P327" s="20">
        <f t="shared" si="57"/>
        <v>0</v>
      </c>
      <c r="Q327" s="20">
        <f t="shared" si="58"/>
        <v>0</v>
      </c>
      <c r="R327" s="21" t="s">
        <v>16</v>
      </c>
      <c r="S327" s="22" t="e">
        <f t="shared" si="59"/>
        <v>#REF!</v>
      </c>
    </row>
    <row r="328" spans="1:19" x14ac:dyDescent="0.3">
      <c r="A328" s="26">
        <v>44157</v>
      </c>
      <c r="B328" s="324">
        <f t="shared" si="51"/>
        <v>342</v>
      </c>
      <c r="C328" s="14">
        <f t="shared" si="53"/>
        <v>41.42</v>
      </c>
      <c r="D328" s="13">
        <f>'scheduling volumes &amp; prices'!H$75</f>
        <v>72</v>
      </c>
      <c r="E328" s="15">
        <v>39.950000000000003</v>
      </c>
      <c r="F328" s="16">
        <f t="shared" si="52"/>
        <v>17042.04</v>
      </c>
      <c r="G328" s="17">
        <f t="shared" si="54"/>
        <v>0</v>
      </c>
      <c r="H328" s="14">
        <f t="shared" si="55"/>
        <v>0</v>
      </c>
      <c r="I328" s="31" t="e">
        <f>#REF!</f>
        <v>#REF!</v>
      </c>
      <c r="J328" s="27" t="e">
        <f>#REF!</f>
        <v>#REF!</v>
      </c>
      <c r="K328" s="17">
        <v>0</v>
      </c>
      <c r="L328" s="18">
        <v>0</v>
      </c>
      <c r="M328" s="19" t="e">
        <f t="shared" si="56"/>
        <v>#REF!</v>
      </c>
      <c r="O328" s="31" t="e">
        <f>#REF!</f>
        <v>#REF!</v>
      </c>
      <c r="P328" s="20">
        <f t="shared" si="57"/>
        <v>0</v>
      </c>
      <c r="Q328" s="20">
        <f t="shared" si="58"/>
        <v>0</v>
      </c>
      <c r="R328" s="21" t="s">
        <v>16</v>
      </c>
      <c r="S328" s="22" t="e">
        <f t="shared" si="59"/>
        <v>#REF!</v>
      </c>
    </row>
    <row r="329" spans="1:19" x14ac:dyDescent="0.3">
      <c r="A329" s="26">
        <v>44158</v>
      </c>
      <c r="B329" s="324">
        <f t="shared" si="51"/>
        <v>342</v>
      </c>
      <c r="C329" s="14">
        <f t="shared" si="53"/>
        <v>41.42</v>
      </c>
      <c r="D329" s="13">
        <f>'scheduling volumes &amp; prices'!H$75</f>
        <v>72</v>
      </c>
      <c r="E329" s="15">
        <v>39.950000000000003</v>
      </c>
      <c r="F329" s="16">
        <f t="shared" si="52"/>
        <v>17042.04</v>
      </c>
      <c r="G329" s="17">
        <f t="shared" si="54"/>
        <v>0</v>
      </c>
      <c r="H329" s="14">
        <f t="shared" si="55"/>
        <v>0</v>
      </c>
      <c r="I329" s="31" t="e">
        <f>#REF!</f>
        <v>#REF!</v>
      </c>
      <c r="J329" s="27" t="e">
        <f>#REF!</f>
        <v>#REF!</v>
      </c>
      <c r="K329" s="17">
        <v>0</v>
      </c>
      <c r="L329" s="18">
        <v>0</v>
      </c>
      <c r="M329" s="19" t="e">
        <f t="shared" si="56"/>
        <v>#REF!</v>
      </c>
      <c r="O329" s="31" t="e">
        <f>#REF!</f>
        <v>#REF!</v>
      </c>
      <c r="P329" s="20">
        <f t="shared" si="57"/>
        <v>0</v>
      </c>
      <c r="Q329" s="20">
        <f t="shared" si="58"/>
        <v>0</v>
      </c>
      <c r="R329" s="21" t="s">
        <v>16</v>
      </c>
      <c r="S329" s="22" t="e">
        <f t="shared" si="59"/>
        <v>#REF!</v>
      </c>
    </row>
    <row r="330" spans="1:19" x14ac:dyDescent="0.3">
      <c r="A330" s="26">
        <v>44159</v>
      </c>
      <c r="B330" s="324">
        <f t="shared" si="51"/>
        <v>342</v>
      </c>
      <c r="C330" s="14">
        <f t="shared" si="53"/>
        <v>41.42</v>
      </c>
      <c r="D330" s="13">
        <f>'scheduling volumes &amp; prices'!H$75</f>
        <v>72</v>
      </c>
      <c r="E330" s="15">
        <v>39.950000000000003</v>
      </c>
      <c r="F330" s="16">
        <f t="shared" si="52"/>
        <v>17042.04</v>
      </c>
      <c r="G330" s="17">
        <f t="shared" si="54"/>
        <v>0</v>
      </c>
      <c r="H330" s="14">
        <f t="shared" si="55"/>
        <v>0</v>
      </c>
      <c r="I330" s="31" t="e">
        <f>#REF!</f>
        <v>#REF!</v>
      </c>
      <c r="J330" s="27" t="e">
        <f>#REF!</f>
        <v>#REF!</v>
      </c>
      <c r="K330" s="17">
        <v>0</v>
      </c>
      <c r="L330" s="18">
        <v>0</v>
      </c>
      <c r="M330" s="19" t="e">
        <f t="shared" si="56"/>
        <v>#REF!</v>
      </c>
      <c r="O330" s="31" t="e">
        <f>#REF!</f>
        <v>#REF!</v>
      </c>
      <c r="P330" s="20">
        <f t="shared" si="57"/>
        <v>0</v>
      </c>
      <c r="Q330" s="20">
        <f t="shared" si="58"/>
        <v>0</v>
      </c>
      <c r="R330" s="21" t="s">
        <v>16</v>
      </c>
      <c r="S330" s="22" t="e">
        <f t="shared" si="59"/>
        <v>#REF!</v>
      </c>
    </row>
    <row r="331" spans="1:19" x14ac:dyDescent="0.3">
      <c r="A331" s="26">
        <v>44160</v>
      </c>
      <c r="B331" s="324">
        <f t="shared" si="51"/>
        <v>342</v>
      </c>
      <c r="C331" s="14">
        <f t="shared" si="53"/>
        <v>41.42</v>
      </c>
      <c r="D331" s="13">
        <f>'scheduling volumes &amp; prices'!H$75</f>
        <v>72</v>
      </c>
      <c r="E331" s="15">
        <v>39.950000000000003</v>
      </c>
      <c r="F331" s="16">
        <f t="shared" si="52"/>
        <v>17042.04</v>
      </c>
      <c r="G331" s="17">
        <f t="shared" si="54"/>
        <v>0</v>
      </c>
      <c r="H331" s="14">
        <f t="shared" si="55"/>
        <v>0</v>
      </c>
      <c r="I331" s="31" t="e">
        <f>#REF!</f>
        <v>#REF!</v>
      </c>
      <c r="J331" s="27" t="e">
        <f>#REF!</f>
        <v>#REF!</v>
      </c>
      <c r="K331" s="17">
        <v>0</v>
      </c>
      <c r="L331" s="18">
        <v>0</v>
      </c>
      <c r="M331" s="19" t="e">
        <f t="shared" si="56"/>
        <v>#REF!</v>
      </c>
      <c r="O331" s="31" t="e">
        <f>#REF!</f>
        <v>#REF!</v>
      </c>
      <c r="P331" s="20">
        <f t="shared" si="57"/>
        <v>0</v>
      </c>
      <c r="Q331" s="20">
        <f t="shared" si="58"/>
        <v>0</v>
      </c>
      <c r="R331" s="21" t="s">
        <v>16</v>
      </c>
      <c r="S331" s="22" t="e">
        <f t="shared" si="59"/>
        <v>#REF!</v>
      </c>
    </row>
    <row r="332" spans="1:19" x14ac:dyDescent="0.3">
      <c r="A332" s="26">
        <v>44161</v>
      </c>
      <c r="B332" s="324">
        <f t="shared" si="51"/>
        <v>342</v>
      </c>
      <c r="C332" s="14">
        <f t="shared" si="53"/>
        <v>41.42</v>
      </c>
      <c r="D332" s="13">
        <f>'scheduling volumes &amp; prices'!H$75</f>
        <v>72</v>
      </c>
      <c r="E332" s="15">
        <v>39.950000000000003</v>
      </c>
      <c r="F332" s="16">
        <f t="shared" si="52"/>
        <v>17042.04</v>
      </c>
      <c r="G332" s="17">
        <f t="shared" si="54"/>
        <v>0</v>
      </c>
      <c r="H332" s="14">
        <f t="shared" si="55"/>
        <v>0</v>
      </c>
      <c r="I332" s="31" t="e">
        <f>#REF!</f>
        <v>#REF!</v>
      </c>
      <c r="J332" s="27" t="e">
        <f>#REF!</f>
        <v>#REF!</v>
      </c>
      <c r="K332" s="17">
        <v>0</v>
      </c>
      <c r="L332" s="18">
        <v>0</v>
      </c>
      <c r="M332" s="19" t="e">
        <f t="shared" si="56"/>
        <v>#REF!</v>
      </c>
      <c r="O332" s="31" t="e">
        <f>#REF!</f>
        <v>#REF!</v>
      </c>
      <c r="P332" s="20">
        <f t="shared" si="57"/>
        <v>0</v>
      </c>
      <c r="Q332" s="20">
        <f t="shared" si="58"/>
        <v>0</v>
      </c>
      <c r="R332" s="21" t="s">
        <v>16</v>
      </c>
      <c r="S332" s="22" t="e">
        <f t="shared" si="59"/>
        <v>#REF!</v>
      </c>
    </row>
    <row r="333" spans="1:19" x14ac:dyDescent="0.3">
      <c r="A333" s="26">
        <v>44162</v>
      </c>
      <c r="B333" s="324">
        <f t="shared" si="51"/>
        <v>342</v>
      </c>
      <c r="C333" s="14">
        <f t="shared" si="53"/>
        <v>41.42</v>
      </c>
      <c r="D333" s="13">
        <f>'scheduling volumes &amp; prices'!H$75</f>
        <v>72</v>
      </c>
      <c r="E333" s="15">
        <v>39.950000000000003</v>
      </c>
      <c r="F333" s="16">
        <f t="shared" si="52"/>
        <v>17042.04</v>
      </c>
      <c r="G333" s="17">
        <f t="shared" si="54"/>
        <v>0</v>
      </c>
      <c r="H333" s="14">
        <f t="shared" si="55"/>
        <v>0</v>
      </c>
      <c r="I333" s="31" t="e">
        <f>#REF!</f>
        <v>#REF!</v>
      </c>
      <c r="J333" s="27" t="e">
        <f>#REF!</f>
        <v>#REF!</v>
      </c>
      <c r="K333" s="17">
        <v>0</v>
      </c>
      <c r="L333" s="18">
        <v>0</v>
      </c>
      <c r="M333" s="19" t="e">
        <f t="shared" si="56"/>
        <v>#REF!</v>
      </c>
      <c r="O333" s="31" t="e">
        <f>#REF!</f>
        <v>#REF!</v>
      </c>
      <c r="P333" s="20">
        <f t="shared" si="57"/>
        <v>0</v>
      </c>
      <c r="Q333" s="20">
        <f t="shared" si="58"/>
        <v>0</v>
      </c>
      <c r="R333" s="21" t="s">
        <v>16</v>
      </c>
      <c r="S333" s="22" t="e">
        <f t="shared" si="59"/>
        <v>#REF!</v>
      </c>
    </row>
    <row r="334" spans="1:19" x14ac:dyDescent="0.3">
      <c r="A334" s="26">
        <v>44163</v>
      </c>
      <c r="B334" s="324">
        <f t="shared" si="51"/>
        <v>342</v>
      </c>
      <c r="C334" s="14">
        <f t="shared" si="53"/>
        <v>41.42</v>
      </c>
      <c r="D334" s="13">
        <f>'scheduling volumes &amp; prices'!H$75</f>
        <v>72</v>
      </c>
      <c r="E334" s="15">
        <v>39.950000000000003</v>
      </c>
      <c r="F334" s="16">
        <f t="shared" si="52"/>
        <v>17042.04</v>
      </c>
      <c r="G334" s="17">
        <f t="shared" si="54"/>
        <v>0</v>
      </c>
      <c r="H334" s="14">
        <f t="shared" si="55"/>
        <v>0</v>
      </c>
      <c r="I334" s="31" t="e">
        <f>#REF!</f>
        <v>#REF!</v>
      </c>
      <c r="J334" s="27" t="e">
        <f>#REF!</f>
        <v>#REF!</v>
      </c>
      <c r="K334" s="17">
        <v>0</v>
      </c>
      <c r="L334" s="18">
        <v>0</v>
      </c>
      <c r="M334" s="19" t="e">
        <f t="shared" si="56"/>
        <v>#REF!</v>
      </c>
      <c r="O334" s="31" t="e">
        <f>#REF!</f>
        <v>#REF!</v>
      </c>
      <c r="P334" s="20">
        <f t="shared" si="57"/>
        <v>0</v>
      </c>
      <c r="Q334" s="20">
        <f t="shared" si="58"/>
        <v>0</v>
      </c>
      <c r="R334" s="21" t="s">
        <v>16</v>
      </c>
      <c r="S334" s="22" t="e">
        <f t="shared" si="59"/>
        <v>#REF!</v>
      </c>
    </row>
    <row r="335" spans="1:19" x14ac:dyDescent="0.3">
      <c r="A335" s="26">
        <v>44164</v>
      </c>
      <c r="B335" s="324">
        <f t="shared" si="51"/>
        <v>342</v>
      </c>
      <c r="C335" s="14">
        <f t="shared" si="53"/>
        <v>41.42</v>
      </c>
      <c r="D335" s="13">
        <f>'scheduling volumes &amp; prices'!H$75</f>
        <v>72</v>
      </c>
      <c r="E335" s="15">
        <v>39.950000000000003</v>
      </c>
      <c r="F335" s="16">
        <f t="shared" si="52"/>
        <v>17042.04</v>
      </c>
      <c r="G335" s="17">
        <f t="shared" si="54"/>
        <v>0</v>
      </c>
      <c r="H335" s="14">
        <f t="shared" si="55"/>
        <v>0</v>
      </c>
      <c r="I335" s="31" t="e">
        <f>#REF!</f>
        <v>#REF!</v>
      </c>
      <c r="J335" s="27" t="e">
        <f>#REF!</f>
        <v>#REF!</v>
      </c>
      <c r="K335" s="17">
        <v>0</v>
      </c>
      <c r="L335" s="18">
        <v>0</v>
      </c>
      <c r="M335" s="19" t="e">
        <f t="shared" si="56"/>
        <v>#REF!</v>
      </c>
      <c r="O335" s="31" t="e">
        <f>#REF!</f>
        <v>#REF!</v>
      </c>
      <c r="P335" s="20">
        <f t="shared" si="57"/>
        <v>0</v>
      </c>
      <c r="Q335" s="20">
        <f t="shared" si="58"/>
        <v>0</v>
      </c>
      <c r="R335" s="21" t="s">
        <v>16</v>
      </c>
      <c r="S335" s="22" t="e">
        <f t="shared" si="59"/>
        <v>#REF!</v>
      </c>
    </row>
    <row r="336" spans="1:19" ht="15" thickBot="1" x14ac:dyDescent="0.35">
      <c r="A336" s="488">
        <v>44165</v>
      </c>
      <c r="B336" s="312">
        <f t="shared" si="51"/>
        <v>342</v>
      </c>
      <c r="C336" s="313">
        <f t="shared" si="53"/>
        <v>41.42</v>
      </c>
      <c r="D336" s="314">
        <f>'scheduling volumes &amp; prices'!H$75</f>
        <v>72</v>
      </c>
      <c r="E336" s="315">
        <v>39.950000000000003</v>
      </c>
      <c r="F336" s="316">
        <f t="shared" si="52"/>
        <v>17042.04</v>
      </c>
      <c r="G336" s="317">
        <f t="shared" si="54"/>
        <v>0</v>
      </c>
      <c r="H336" s="313">
        <f t="shared" si="55"/>
        <v>0</v>
      </c>
      <c r="I336" s="323" t="e">
        <f>#REF!</f>
        <v>#REF!</v>
      </c>
      <c r="J336" s="313" t="e">
        <f>#REF!</f>
        <v>#REF!</v>
      </c>
      <c r="K336" s="317">
        <v>0</v>
      </c>
      <c r="L336" s="318">
        <v>0</v>
      </c>
      <c r="M336" s="319" t="e">
        <f t="shared" si="56"/>
        <v>#REF!</v>
      </c>
      <c r="N336" s="314"/>
      <c r="O336" s="323" t="e">
        <f>#REF!</f>
        <v>#REF!</v>
      </c>
      <c r="P336" s="320">
        <f t="shared" si="57"/>
        <v>0</v>
      </c>
      <c r="Q336" s="320">
        <f t="shared" si="58"/>
        <v>0</v>
      </c>
      <c r="R336" s="321" t="s">
        <v>16</v>
      </c>
      <c r="S336" s="322" t="e">
        <f t="shared" si="59"/>
        <v>#REF!</v>
      </c>
    </row>
    <row r="337" spans="1:19" x14ac:dyDescent="0.3">
      <c r="A337" s="489">
        <v>44166</v>
      </c>
      <c r="B337" s="324">
        <f>'scheduling volumes &amp; prices'!AC31</f>
        <v>353</v>
      </c>
      <c r="C337" s="27">
        <v>41.42</v>
      </c>
      <c r="D337" s="25">
        <f>'scheduling volumes &amp; prices'!I$74</f>
        <v>168</v>
      </c>
      <c r="E337" s="28">
        <v>39.950000000000003</v>
      </c>
      <c r="F337" s="29">
        <f t="shared" si="52"/>
        <v>21332.86</v>
      </c>
      <c r="G337" s="30">
        <f t="shared" si="54"/>
        <v>0</v>
      </c>
      <c r="H337" s="27">
        <f t="shared" si="55"/>
        <v>0</v>
      </c>
      <c r="I337" s="31" t="e">
        <f>#REF!</f>
        <v>#REF!</v>
      </c>
      <c r="J337" s="27" t="e">
        <f>#REF!</f>
        <v>#REF!</v>
      </c>
      <c r="K337" s="30">
        <v>0</v>
      </c>
      <c r="L337" s="32">
        <v>0</v>
      </c>
      <c r="M337" s="33" t="e">
        <f t="shared" si="56"/>
        <v>#REF!</v>
      </c>
      <c r="N337" s="25"/>
      <c r="O337" s="31" t="e">
        <f>#REF!</f>
        <v>#REF!</v>
      </c>
      <c r="P337" s="34">
        <f t="shared" si="57"/>
        <v>0</v>
      </c>
      <c r="Q337" s="34">
        <f t="shared" si="58"/>
        <v>0</v>
      </c>
      <c r="R337" s="35" t="s">
        <v>16</v>
      </c>
      <c r="S337" s="36" t="e">
        <f t="shared" si="59"/>
        <v>#REF!</v>
      </c>
    </row>
    <row r="338" spans="1:19" x14ac:dyDescent="0.3">
      <c r="A338" s="26">
        <v>44167</v>
      </c>
      <c r="B338" s="324">
        <f>B$337</f>
        <v>353</v>
      </c>
      <c r="C338" s="14">
        <v>41.42</v>
      </c>
      <c r="D338" s="13">
        <f>'scheduling volumes &amp; prices'!I$74</f>
        <v>168</v>
      </c>
      <c r="E338" s="15">
        <v>39.950000000000003</v>
      </c>
      <c r="F338" s="16">
        <f t="shared" si="52"/>
        <v>21332.86</v>
      </c>
      <c r="G338" s="17">
        <f t="shared" si="54"/>
        <v>0</v>
      </c>
      <c r="H338" s="14">
        <f t="shared" si="55"/>
        <v>0</v>
      </c>
      <c r="I338" s="31" t="e">
        <f>#REF!</f>
        <v>#REF!</v>
      </c>
      <c r="J338" s="27" t="e">
        <f>#REF!</f>
        <v>#REF!</v>
      </c>
      <c r="K338" s="17">
        <v>0</v>
      </c>
      <c r="L338" s="18">
        <v>0</v>
      </c>
      <c r="M338" s="19" t="e">
        <f>(F338)+(H338)+(K338*L338)+J338</f>
        <v>#REF!</v>
      </c>
      <c r="O338" s="31" t="e">
        <f>#REF!</f>
        <v>#REF!</v>
      </c>
      <c r="P338" s="20">
        <f t="shared" si="57"/>
        <v>0</v>
      </c>
      <c r="Q338" s="20">
        <f t="shared" si="58"/>
        <v>0</v>
      </c>
      <c r="R338" s="21" t="s">
        <v>16</v>
      </c>
      <c r="S338" s="22" t="e">
        <f t="shared" si="59"/>
        <v>#REF!</v>
      </c>
    </row>
    <row r="339" spans="1:19" x14ac:dyDescent="0.3">
      <c r="A339" s="26">
        <v>44168</v>
      </c>
      <c r="B339" s="324">
        <f t="shared" ref="B339:B367" si="60">B$337</f>
        <v>353</v>
      </c>
      <c r="C339" s="14">
        <v>41.42</v>
      </c>
      <c r="D339" s="13">
        <f>'scheduling volumes &amp; prices'!I$74</f>
        <v>168</v>
      </c>
      <c r="E339" s="15">
        <v>39.950000000000003</v>
      </c>
      <c r="F339" s="16">
        <f t="shared" si="52"/>
        <v>21332.86</v>
      </c>
      <c r="G339" s="17">
        <f t="shared" si="54"/>
        <v>0</v>
      </c>
      <c r="H339" s="14">
        <f t="shared" si="55"/>
        <v>0</v>
      </c>
      <c r="I339" s="31" t="e">
        <f>#REF!</f>
        <v>#REF!</v>
      </c>
      <c r="J339" s="27" t="e">
        <f>#REF!</f>
        <v>#REF!</v>
      </c>
      <c r="K339" s="17">
        <v>0</v>
      </c>
      <c r="L339" s="18">
        <v>0</v>
      </c>
      <c r="M339" s="19" t="e">
        <f t="shared" si="56"/>
        <v>#REF!</v>
      </c>
      <c r="O339" s="31" t="e">
        <f>#REF!</f>
        <v>#REF!</v>
      </c>
      <c r="P339" s="20">
        <f t="shared" si="57"/>
        <v>0</v>
      </c>
      <c r="Q339" s="20">
        <f t="shared" si="58"/>
        <v>0</v>
      </c>
      <c r="R339" s="21" t="s">
        <v>16</v>
      </c>
      <c r="S339" s="22" t="e">
        <f t="shared" si="59"/>
        <v>#REF!</v>
      </c>
    </row>
    <row r="340" spans="1:19" x14ac:dyDescent="0.3">
      <c r="A340" s="26">
        <v>44169</v>
      </c>
      <c r="B340" s="324">
        <f t="shared" si="60"/>
        <v>353</v>
      </c>
      <c r="C340" s="14">
        <v>41.42</v>
      </c>
      <c r="D340" s="13">
        <f>'scheduling volumes &amp; prices'!I$74</f>
        <v>168</v>
      </c>
      <c r="E340" s="15">
        <v>39.950000000000003</v>
      </c>
      <c r="F340" s="16">
        <f t="shared" si="52"/>
        <v>21332.86</v>
      </c>
      <c r="G340" s="17">
        <f t="shared" si="54"/>
        <v>0</v>
      </c>
      <c r="H340" s="14">
        <f t="shared" si="55"/>
        <v>0</v>
      </c>
      <c r="I340" s="31" t="e">
        <f>#REF!</f>
        <v>#REF!</v>
      </c>
      <c r="J340" s="27" t="e">
        <f>#REF!</f>
        <v>#REF!</v>
      </c>
      <c r="K340" s="17">
        <v>0</v>
      </c>
      <c r="L340" s="18">
        <v>0</v>
      </c>
      <c r="M340" s="19" t="e">
        <f t="shared" si="56"/>
        <v>#REF!</v>
      </c>
      <c r="O340" s="31" t="e">
        <f>#REF!</f>
        <v>#REF!</v>
      </c>
      <c r="P340" s="20">
        <f t="shared" si="57"/>
        <v>0</v>
      </c>
      <c r="Q340" s="20">
        <f t="shared" si="58"/>
        <v>0</v>
      </c>
      <c r="R340" s="21" t="s">
        <v>16</v>
      </c>
      <c r="S340" s="22" t="e">
        <f t="shared" si="59"/>
        <v>#REF!</v>
      </c>
    </row>
    <row r="341" spans="1:19" x14ac:dyDescent="0.3">
      <c r="A341" s="26">
        <v>44170</v>
      </c>
      <c r="B341" s="324">
        <f t="shared" si="60"/>
        <v>353</v>
      </c>
      <c r="C341" s="14">
        <v>41.42</v>
      </c>
      <c r="D341" s="13">
        <f>'scheduling volumes &amp; prices'!I$74</f>
        <v>168</v>
      </c>
      <c r="E341" s="15">
        <v>39.950000000000003</v>
      </c>
      <c r="F341" s="16">
        <f t="shared" si="52"/>
        <v>21332.86</v>
      </c>
      <c r="G341" s="17">
        <f t="shared" si="54"/>
        <v>0</v>
      </c>
      <c r="H341" s="14">
        <f t="shared" si="55"/>
        <v>0</v>
      </c>
      <c r="I341" s="31" t="e">
        <f>#REF!</f>
        <v>#REF!</v>
      </c>
      <c r="J341" s="27" t="e">
        <f>#REF!</f>
        <v>#REF!</v>
      </c>
      <c r="K341" s="17">
        <v>0</v>
      </c>
      <c r="L341" s="18">
        <v>0</v>
      </c>
      <c r="M341" s="19" t="e">
        <f t="shared" si="56"/>
        <v>#REF!</v>
      </c>
      <c r="O341" s="31" t="e">
        <f>#REF!</f>
        <v>#REF!</v>
      </c>
      <c r="P341" s="20">
        <f t="shared" si="57"/>
        <v>0</v>
      </c>
      <c r="Q341" s="20">
        <f t="shared" si="58"/>
        <v>0</v>
      </c>
      <c r="R341" s="21" t="s">
        <v>16</v>
      </c>
      <c r="S341" s="22" t="e">
        <f t="shared" si="59"/>
        <v>#REF!</v>
      </c>
    </row>
    <row r="342" spans="1:19" x14ac:dyDescent="0.3">
      <c r="A342" s="26">
        <v>44171</v>
      </c>
      <c r="B342" s="324">
        <f t="shared" si="60"/>
        <v>353</v>
      </c>
      <c r="C342" s="14">
        <v>41.42</v>
      </c>
      <c r="D342" s="13">
        <f>'scheduling volumes &amp; prices'!I$74</f>
        <v>168</v>
      </c>
      <c r="E342" s="15">
        <v>39.950000000000003</v>
      </c>
      <c r="F342" s="16">
        <f t="shared" si="52"/>
        <v>21332.86</v>
      </c>
      <c r="G342" s="17">
        <f t="shared" si="54"/>
        <v>0</v>
      </c>
      <c r="H342" s="14">
        <f t="shared" si="55"/>
        <v>0</v>
      </c>
      <c r="I342" s="31" t="e">
        <f>#REF!</f>
        <v>#REF!</v>
      </c>
      <c r="J342" s="27" t="e">
        <f>#REF!</f>
        <v>#REF!</v>
      </c>
      <c r="K342" s="17">
        <v>0</v>
      </c>
      <c r="L342" s="18">
        <v>0</v>
      </c>
      <c r="M342" s="19" t="e">
        <f t="shared" si="56"/>
        <v>#REF!</v>
      </c>
      <c r="O342" s="31" t="e">
        <f>#REF!</f>
        <v>#REF!</v>
      </c>
      <c r="P342" s="20">
        <f t="shared" si="57"/>
        <v>0</v>
      </c>
      <c r="Q342" s="20">
        <f t="shared" si="58"/>
        <v>0</v>
      </c>
      <c r="R342" s="21" t="s">
        <v>16</v>
      </c>
      <c r="S342" s="22" t="e">
        <f t="shared" si="59"/>
        <v>#REF!</v>
      </c>
    </row>
    <row r="343" spans="1:19" x14ac:dyDescent="0.3">
      <c r="A343" s="26">
        <v>44172</v>
      </c>
      <c r="B343" s="324">
        <f t="shared" si="60"/>
        <v>353</v>
      </c>
      <c r="C343" s="14">
        <v>41.42</v>
      </c>
      <c r="D343" s="13">
        <f>'scheduling volumes &amp; prices'!I$74</f>
        <v>168</v>
      </c>
      <c r="E343" s="15">
        <v>39.950000000000003</v>
      </c>
      <c r="F343" s="16">
        <f t="shared" si="52"/>
        <v>21332.86</v>
      </c>
      <c r="G343" s="17">
        <f t="shared" si="54"/>
        <v>0</v>
      </c>
      <c r="H343" s="14">
        <f t="shared" si="55"/>
        <v>0</v>
      </c>
      <c r="I343" s="31" t="e">
        <f>#REF!</f>
        <v>#REF!</v>
      </c>
      <c r="J343" s="27" t="e">
        <f>#REF!</f>
        <v>#REF!</v>
      </c>
      <c r="K343" s="17">
        <v>0</v>
      </c>
      <c r="L343" s="18">
        <v>0</v>
      </c>
      <c r="M343" s="19" t="e">
        <f t="shared" si="56"/>
        <v>#REF!</v>
      </c>
      <c r="O343" s="31" t="e">
        <f>#REF!</f>
        <v>#REF!</v>
      </c>
      <c r="P343" s="20">
        <f t="shared" si="57"/>
        <v>0</v>
      </c>
      <c r="Q343" s="20">
        <f t="shared" si="58"/>
        <v>0</v>
      </c>
      <c r="R343" s="21" t="s">
        <v>16</v>
      </c>
      <c r="S343" s="22" t="e">
        <f t="shared" si="59"/>
        <v>#REF!</v>
      </c>
    </row>
    <row r="344" spans="1:19" x14ac:dyDescent="0.3">
      <c r="A344" s="26">
        <v>44173</v>
      </c>
      <c r="B344" s="324">
        <f t="shared" si="60"/>
        <v>353</v>
      </c>
      <c r="C344" s="14">
        <v>41.42</v>
      </c>
      <c r="D344" s="13">
        <f>'scheduling volumes &amp; prices'!I$74</f>
        <v>168</v>
      </c>
      <c r="E344" s="15">
        <v>39.950000000000003</v>
      </c>
      <c r="F344" s="16">
        <f t="shared" si="52"/>
        <v>21332.86</v>
      </c>
      <c r="G344" s="17">
        <f t="shared" si="54"/>
        <v>0</v>
      </c>
      <c r="H344" s="14">
        <f t="shared" si="55"/>
        <v>0</v>
      </c>
      <c r="I344" s="31" t="e">
        <f>#REF!</f>
        <v>#REF!</v>
      </c>
      <c r="J344" s="27" t="e">
        <f>#REF!</f>
        <v>#REF!</v>
      </c>
      <c r="K344" s="17">
        <v>0</v>
      </c>
      <c r="L344" s="18">
        <v>0</v>
      </c>
      <c r="M344" s="19" t="e">
        <f t="shared" si="56"/>
        <v>#REF!</v>
      </c>
      <c r="O344" s="31" t="e">
        <f>#REF!</f>
        <v>#REF!</v>
      </c>
      <c r="P344" s="20">
        <f t="shared" si="57"/>
        <v>0</v>
      </c>
      <c r="Q344" s="20">
        <f t="shared" si="58"/>
        <v>0</v>
      </c>
      <c r="R344" s="21" t="s">
        <v>16</v>
      </c>
      <c r="S344" s="22" t="e">
        <f t="shared" si="59"/>
        <v>#REF!</v>
      </c>
    </row>
    <row r="345" spans="1:19" x14ac:dyDescent="0.3">
      <c r="A345" s="26">
        <v>44174</v>
      </c>
      <c r="B345" s="324">
        <f t="shared" si="60"/>
        <v>353</v>
      </c>
      <c r="C345" s="14">
        <v>41.42</v>
      </c>
      <c r="D345" s="13">
        <f>'scheduling volumes &amp; prices'!I$74</f>
        <v>168</v>
      </c>
      <c r="E345" s="15">
        <v>39.950000000000003</v>
      </c>
      <c r="F345" s="16">
        <f t="shared" si="52"/>
        <v>21332.86</v>
      </c>
      <c r="G345" s="17">
        <f t="shared" si="54"/>
        <v>0</v>
      </c>
      <c r="H345" s="14">
        <f t="shared" si="55"/>
        <v>0</v>
      </c>
      <c r="I345" s="31" t="e">
        <f>#REF!</f>
        <v>#REF!</v>
      </c>
      <c r="J345" s="27" t="e">
        <f>#REF!</f>
        <v>#REF!</v>
      </c>
      <c r="K345" s="17">
        <v>0</v>
      </c>
      <c r="L345" s="18">
        <v>0</v>
      </c>
      <c r="M345" s="19" t="e">
        <f t="shared" si="56"/>
        <v>#REF!</v>
      </c>
      <c r="O345" s="31" t="e">
        <f>#REF!</f>
        <v>#REF!</v>
      </c>
      <c r="P345" s="20">
        <f t="shared" si="57"/>
        <v>0</v>
      </c>
      <c r="Q345" s="20">
        <f t="shared" si="58"/>
        <v>0</v>
      </c>
      <c r="R345" s="21" t="s">
        <v>16</v>
      </c>
      <c r="S345" s="22" t="e">
        <f t="shared" si="59"/>
        <v>#REF!</v>
      </c>
    </row>
    <row r="346" spans="1:19" x14ac:dyDescent="0.3">
      <c r="A346" s="26">
        <v>44175</v>
      </c>
      <c r="B346" s="324">
        <f t="shared" si="60"/>
        <v>353</v>
      </c>
      <c r="C346" s="14">
        <v>41.42</v>
      </c>
      <c r="D346" s="13">
        <f>'scheduling volumes &amp; prices'!I$74</f>
        <v>168</v>
      </c>
      <c r="E346" s="15">
        <v>39.950000000000003</v>
      </c>
      <c r="F346" s="16">
        <f t="shared" si="52"/>
        <v>21332.86</v>
      </c>
      <c r="G346" s="17">
        <f t="shared" si="54"/>
        <v>0</v>
      </c>
      <c r="H346" s="14">
        <f t="shared" si="55"/>
        <v>0</v>
      </c>
      <c r="I346" s="23" t="e">
        <f>#REF!</f>
        <v>#REF!</v>
      </c>
      <c r="J346" s="14" t="e">
        <f>#REF!</f>
        <v>#REF!</v>
      </c>
      <c r="K346" s="17">
        <v>0</v>
      </c>
      <c r="L346" s="18">
        <v>0</v>
      </c>
      <c r="M346" s="19" t="e">
        <f t="shared" si="56"/>
        <v>#REF!</v>
      </c>
      <c r="O346" s="23" t="e">
        <f>#REF!</f>
        <v>#REF!</v>
      </c>
      <c r="P346" s="20">
        <f t="shared" si="57"/>
        <v>0</v>
      </c>
      <c r="Q346" s="20">
        <f t="shared" si="58"/>
        <v>0</v>
      </c>
      <c r="R346" s="21" t="s">
        <v>16</v>
      </c>
      <c r="S346" s="22" t="e">
        <f t="shared" si="59"/>
        <v>#REF!</v>
      </c>
    </row>
    <row r="347" spans="1:19" x14ac:dyDescent="0.3">
      <c r="A347" s="26">
        <v>44176</v>
      </c>
      <c r="B347" s="324">
        <f t="shared" si="60"/>
        <v>353</v>
      </c>
      <c r="C347" s="14">
        <v>41.42</v>
      </c>
      <c r="D347" s="13">
        <f>'scheduling volumes &amp; prices'!I$74</f>
        <v>168</v>
      </c>
      <c r="E347" s="15">
        <v>39.950000000000003</v>
      </c>
      <c r="F347" s="16">
        <f t="shared" si="52"/>
        <v>21332.86</v>
      </c>
      <c r="G347" s="17">
        <f t="shared" si="54"/>
        <v>0</v>
      </c>
      <c r="H347" s="14">
        <f t="shared" si="55"/>
        <v>0</v>
      </c>
      <c r="I347" s="23" t="e">
        <f>#REF!</f>
        <v>#REF!</v>
      </c>
      <c r="J347" s="14" t="e">
        <f>#REF!</f>
        <v>#REF!</v>
      </c>
      <c r="K347" s="17">
        <v>0</v>
      </c>
      <c r="L347" s="18">
        <v>0</v>
      </c>
      <c r="M347" s="19" t="e">
        <f t="shared" si="56"/>
        <v>#REF!</v>
      </c>
      <c r="O347" s="23" t="e">
        <f>#REF!</f>
        <v>#REF!</v>
      </c>
      <c r="P347" s="20">
        <f t="shared" si="57"/>
        <v>0</v>
      </c>
      <c r="Q347" s="20">
        <f t="shared" si="58"/>
        <v>0</v>
      </c>
      <c r="R347" s="21" t="s">
        <v>16</v>
      </c>
      <c r="S347" s="22" t="e">
        <f t="shared" si="59"/>
        <v>#REF!</v>
      </c>
    </row>
    <row r="348" spans="1:19" x14ac:dyDescent="0.3">
      <c r="A348" s="26">
        <v>44177</v>
      </c>
      <c r="B348" s="324">
        <f t="shared" si="60"/>
        <v>353</v>
      </c>
      <c r="C348" s="14">
        <v>41.42</v>
      </c>
      <c r="D348" s="13">
        <f>'scheduling volumes &amp; prices'!I$74</f>
        <v>168</v>
      </c>
      <c r="E348" s="15">
        <v>39.950000000000003</v>
      </c>
      <c r="F348" s="16">
        <f t="shared" si="52"/>
        <v>21332.86</v>
      </c>
      <c r="G348" s="17">
        <f t="shared" si="54"/>
        <v>0</v>
      </c>
      <c r="H348" s="14">
        <f t="shared" si="55"/>
        <v>0</v>
      </c>
      <c r="I348" s="23" t="e">
        <f>#REF!</f>
        <v>#REF!</v>
      </c>
      <c r="J348" s="14" t="e">
        <f>#REF!</f>
        <v>#REF!</v>
      </c>
      <c r="K348" s="17">
        <v>0</v>
      </c>
      <c r="L348" s="18">
        <v>0</v>
      </c>
      <c r="M348" s="19" t="e">
        <f t="shared" si="56"/>
        <v>#REF!</v>
      </c>
      <c r="O348" s="23" t="e">
        <f>#REF!</f>
        <v>#REF!</v>
      </c>
      <c r="P348" s="20">
        <f t="shared" si="57"/>
        <v>0</v>
      </c>
      <c r="Q348" s="20">
        <f t="shared" si="58"/>
        <v>0</v>
      </c>
      <c r="R348" s="21" t="s">
        <v>16</v>
      </c>
      <c r="S348" s="22" t="e">
        <f t="shared" si="59"/>
        <v>#REF!</v>
      </c>
    </row>
    <row r="349" spans="1:19" x14ac:dyDescent="0.3">
      <c r="A349" s="26">
        <v>44178</v>
      </c>
      <c r="B349" s="324">
        <f t="shared" si="60"/>
        <v>353</v>
      </c>
      <c r="C349" s="14">
        <v>41.42</v>
      </c>
      <c r="D349" s="13">
        <f>'scheduling volumes &amp; prices'!I$74</f>
        <v>168</v>
      </c>
      <c r="E349" s="15">
        <v>39.950000000000003</v>
      </c>
      <c r="F349" s="16">
        <f t="shared" si="52"/>
        <v>21332.86</v>
      </c>
      <c r="G349" s="17">
        <f t="shared" si="54"/>
        <v>0</v>
      </c>
      <c r="H349" s="14">
        <f t="shared" si="55"/>
        <v>0</v>
      </c>
      <c r="I349" s="23" t="e">
        <f>#REF!</f>
        <v>#REF!</v>
      </c>
      <c r="J349" s="14" t="e">
        <f>#REF!</f>
        <v>#REF!</v>
      </c>
      <c r="K349" s="17">
        <v>0</v>
      </c>
      <c r="L349" s="18">
        <v>0</v>
      </c>
      <c r="M349" s="19" t="e">
        <f t="shared" si="56"/>
        <v>#REF!</v>
      </c>
      <c r="O349" s="23" t="e">
        <f>#REF!</f>
        <v>#REF!</v>
      </c>
      <c r="P349" s="20">
        <f t="shared" si="57"/>
        <v>0</v>
      </c>
      <c r="Q349" s="20">
        <f t="shared" si="58"/>
        <v>0</v>
      </c>
      <c r="R349" s="21" t="s">
        <v>16</v>
      </c>
      <c r="S349" s="22" t="e">
        <f t="shared" si="59"/>
        <v>#REF!</v>
      </c>
    </row>
    <row r="350" spans="1:19" x14ac:dyDescent="0.3">
      <c r="A350" s="26">
        <v>44179</v>
      </c>
      <c r="B350" s="324">
        <f t="shared" si="60"/>
        <v>353</v>
      </c>
      <c r="C350" s="14">
        <v>41.42</v>
      </c>
      <c r="D350" s="13">
        <f>'scheduling volumes &amp; prices'!I$74</f>
        <v>168</v>
      </c>
      <c r="E350" s="15">
        <v>39.950000000000003</v>
      </c>
      <c r="F350" s="16">
        <f t="shared" si="52"/>
        <v>21332.86</v>
      </c>
      <c r="G350" s="17">
        <f t="shared" si="54"/>
        <v>0</v>
      </c>
      <c r="H350" s="14">
        <f t="shared" si="55"/>
        <v>0</v>
      </c>
      <c r="I350" s="23" t="e">
        <f>#REF!</f>
        <v>#REF!</v>
      </c>
      <c r="J350" s="14" t="e">
        <f>#REF!</f>
        <v>#REF!</v>
      </c>
      <c r="K350" s="17">
        <v>0</v>
      </c>
      <c r="L350" s="18">
        <v>0</v>
      </c>
      <c r="M350" s="19" t="e">
        <f t="shared" si="56"/>
        <v>#REF!</v>
      </c>
      <c r="O350" s="23" t="e">
        <f>#REF!</f>
        <v>#REF!</v>
      </c>
      <c r="P350" s="20">
        <f t="shared" si="57"/>
        <v>0</v>
      </c>
      <c r="Q350" s="20">
        <f t="shared" si="58"/>
        <v>0</v>
      </c>
      <c r="R350" s="21" t="s">
        <v>16</v>
      </c>
      <c r="S350" s="22" t="e">
        <f t="shared" si="59"/>
        <v>#REF!</v>
      </c>
    </row>
    <row r="351" spans="1:19" x14ac:dyDescent="0.3">
      <c r="A351" s="26">
        <v>44180</v>
      </c>
      <c r="B351" s="324">
        <f t="shared" si="60"/>
        <v>353</v>
      </c>
      <c r="C351" s="14">
        <v>41.42</v>
      </c>
      <c r="D351" s="13">
        <f>'scheduling volumes &amp; prices'!I$74</f>
        <v>168</v>
      </c>
      <c r="E351" s="15">
        <v>39.950000000000003</v>
      </c>
      <c r="F351" s="16">
        <f t="shared" si="52"/>
        <v>21332.86</v>
      </c>
      <c r="G351" s="17">
        <f t="shared" si="54"/>
        <v>0</v>
      </c>
      <c r="H351" s="14">
        <f t="shared" si="55"/>
        <v>0</v>
      </c>
      <c r="I351" s="23" t="e">
        <f>#REF!</f>
        <v>#REF!</v>
      </c>
      <c r="J351" s="14" t="e">
        <f>#REF!</f>
        <v>#REF!</v>
      </c>
      <c r="K351" s="17">
        <v>0</v>
      </c>
      <c r="L351" s="18">
        <v>0</v>
      </c>
      <c r="M351" s="19" t="e">
        <f t="shared" si="56"/>
        <v>#REF!</v>
      </c>
      <c r="O351" s="23" t="e">
        <f>#REF!</f>
        <v>#REF!</v>
      </c>
      <c r="P351" s="20">
        <f t="shared" si="57"/>
        <v>0</v>
      </c>
      <c r="Q351" s="20">
        <f t="shared" si="58"/>
        <v>0</v>
      </c>
      <c r="R351" s="21" t="s">
        <v>16</v>
      </c>
      <c r="S351" s="22" t="e">
        <f t="shared" si="59"/>
        <v>#REF!</v>
      </c>
    </row>
    <row r="352" spans="1:19" x14ac:dyDescent="0.3">
      <c r="A352" s="26">
        <v>44181</v>
      </c>
      <c r="B352" s="324">
        <f t="shared" si="60"/>
        <v>353</v>
      </c>
      <c r="C352" s="14">
        <v>41.42</v>
      </c>
      <c r="D352" s="13">
        <f>'scheduling volumes &amp; prices'!I$74</f>
        <v>168</v>
      </c>
      <c r="E352" s="15">
        <v>39.950000000000003</v>
      </c>
      <c r="F352" s="16">
        <f t="shared" si="52"/>
        <v>21332.86</v>
      </c>
      <c r="G352" s="17">
        <f t="shared" si="54"/>
        <v>0</v>
      </c>
      <c r="H352" s="14">
        <f t="shared" si="55"/>
        <v>0</v>
      </c>
      <c r="I352" s="23" t="e">
        <f>#REF!</f>
        <v>#REF!</v>
      </c>
      <c r="J352" s="14" t="e">
        <f>#REF!</f>
        <v>#REF!</v>
      </c>
      <c r="K352" s="17">
        <v>0</v>
      </c>
      <c r="L352" s="18">
        <v>0</v>
      </c>
      <c r="M352" s="19" t="e">
        <f t="shared" si="56"/>
        <v>#REF!</v>
      </c>
      <c r="O352" s="23" t="e">
        <f>#REF!</f>
        <v>#REF!</v>
      </c>
      <c r="P352" s="20">
        <f t="shared" si="57"/>
        <v>0</v>
      </c>
      <c r="Q352" s="20">
        <f t="shared" si="58"/>
        <v>0</v>
      </c>
      <c r="R352" s="21" t="s">
        <v>16</v>
      </c>
      <c r="S352" s="22" t="e">
        <f t="shared" si="59"/>
        <v>#REF!</v>
      </c>
    </row>
    <row r="353" spans="1:19" x14ac:dyDescent="0.3">
      <c r="A353" s="26">
        <v>44182</v>
      </c>
      <c r="B353" s="324">
        <f t="shared" si="60"/>
        <v>353</v>
      </c>
      <c r="C353" s="14">
        <v>41.42</v>
      </c>
      <c r="D353" s="13">
        <f>'scheduling volumes &amp; prices'!I$74</f>
        <v>168</v>
      </c>
      <c r="E353" s="15">
        <v>39.950000000000003</v>
      </c>
      <c r="F353" s="16">
        <f t="shared" si="52"/>
        <v>21332.86</v>
      </c>
      <c r="G353" s="17">
        <f t="shared" si="54"/>
        <v>0</v>
      </c>
      <c r="H353" s="14">
        <f t="shared" si="55"/>
        <v>0</v>
      </c>
      <c r="I353" s="23" t="e">
        <f>#REF!</f>
        <v>#REF!</v>
      </c>
      <c r="J353" s="14" t="e">
        <f>#REF!</f>
        <v>#REF!</v>
      </c>
      <c r="K353" s="17">
        <v>0</v>
      </c>
      <c r="L353" s="18">
        <v>0</v>
      </c>
      <c r="M353" s="19" t="e">
        <f t="shared" si="56"/>
        <v>#REF!</v>
      </c>
      <c r="O353" s="23" t="e">
        <f>#REF!</f>
        <v>#REF!</v>
      </c>
      <c r="P353" s="20">
        <f t="shared" si="57"/>
        <v>0</v>
      </c>
      <c r="Q353" s="20">
        <f t="shared" si="58"/>
        <v>0</v>
      </c>
      <c r="R353" s="21" t="s">
        <v>16</v>
      </c>
      <c r="S353" s="22" t="e">
        <f t="shared" si="59"/>
        <v>#REF!</v>
      </c>
    </row>
    <row r="354" spans="1:19" x14ac:dyDescent="0.3">
      <c r="A354" s="26">
        <v>44183</v>
      </c>
      <c r="B354" s="324">
        <f t="shared" si="60"/>
        <v>353</v>
      </c>
      <c r="C354" s="14">
        <v>41.42</v>
      </c>
      <c r="D354" s="13">
        <f>'scheduling volumes &amp; prices'!I$74</f>
        <v>168</v>
      </c>
      <c r="E354" s="15">
        <v>39.950000000000003</v>
      </c>
      <c r="F354" s="16">
        <f t="shared" si="52"/>
        <v>21332.86</v>
      </c>
      <c r="G354" s="17">
        <f t="shared" si="54"/>
        <v>0</v>
      </c>
      <c r="H354" s="14">
        <f t="shared" si="55"/>
        <v>0</v>
      </c>
      <c r="I354" s="23" t="e">
        <f>#REF!</f>
        <v>#REF!</v>
      </c>
      <c r="J354" s="14" t="e">
        <f>#REF!</f>
        <v>#REF!</v>
      </c>
      <c r="K354" s="17">
        <v>0</v>
      </c>
      <c r="L354" s="18">
        <v>0</v>
      </c>
      <c r="M354" s="19" t="e">
        <f t="shared" si="56"/>
        <v>#REF!</v>
      </c>
      <c r="O354" s="23" t="e">
        <f>#REF!</f>
        <v>#REF!</v>
      </c>
      <c r="P354" s="20">
        <f t="shared" si="57"/>
        <v>0</v>
      </c>
      <c r="Q354" s="20">
        <f t="shared" si="58"/>
        <v>0</v>
      </c>
      <c r="R354" s="21" t="s">
        <v>16</v>
      </c>
      <c r="S354" s="22" t="e">
        <f t="shared" si="59"/>
        <v>#REF!</v>
      </c>
    </row>
    <row r="355" spans="1:19" x14ac:dyDescent="0.3">
      <c r="A355" s="26">
        <v>44184</v>
      </c>
      <c r="B355" s="324">
        <f t="shared" si="60"/>
        <v>353</v>
      </c>
      <c r="C355" s="14">
        <v>41.42</v>
      </c>
      <c r="D355" s="13">
        <f>'scheduling volumes &amp; prices'!I$74</f>
        <v>168</v>
      </c>
      <c r="E355" s="15">
        <v>39.950000000000003</v>
      </c>
      <c r="F355" s="16">
        <f t="shared" si="52"/>
        <v>21332.86</v>
      </c>
      <c r="G355" s="17">
        <f t="shared" si="54"/>
        <v>0</v>
      </c>
      <c r="H355" s="14">
        <f t="shared" si="55"/>
        <v>0</v>
      </c>
      <c r="I355" s="23" t="e">
        <f>#REF!</f>
        <v>#REF!</v>
      </c>
      <c r="J355" s="14" t="e">
        <f>#REF!</f>
        <v>#REF!</v>
      </c>
      <c r="K355" s="17">
        <v>0</v>
      </c>
      <c r="L355" s="18">
        <v>0</v>
      </c>
      <c r="M355" s="19" t="e">
        <f t="shared" si="56"/>
        <v>#REF!</v>
      </c>
      <c r="O355" s="23" t="e">
        <f>#REF!</f>
        <v>#REF!</v>
      </c>
      <c r="P355" s="20">
        <f t="shared" si="57"/>
        <v>0</v>
      </c>
      <c r="Q355" s="20">
        <f t="shared" si="58"/>
        <v>0</v>
      </c>
      <c r="R355" s="21" t="s">
        <v>16</v>
      </c>
      <c r="S355" s="22" t="e">
        <f t="shared" si="59"/>
        <v>#REF!</v>
      </c>
    </row>
    <row r="356" spans="1:19" x14ac:dyDescent="0.3">
      <c r="A356" s="26">
        <v>44185</v>
      </c>
      <c r="B356" s="324">
        <f t="shared" si="60"/>
        <v>353</v>
      </c>
      <c r="C356" s="14">
        <v>41.42</v>
      </c>
      <c r="D356" s="13">
        <f>'scheduling volumes &amp; prices'!I$74</f>
        <v>168</v>
      </c>
      <c r="E356" s="15">
        <v>39.950000000000003</v>
      </c>
      <c r="F356" s="16">
        <f t="shared" si="52"/>
        <v>21332.86</v>
      </c>
      <c r="G356" s="17">
        <f t="shared" si="54"/>
        <v>0</v>
      </c>
      <c r="H356" s="14">
        <f t="shared" si="55"/>
        <v>0</v>
      </c>
      <c r="I356" s="23" t="e">
        <f>#REF!</f>
        <v>#REF!</v>
      </c>
      <c r="J356" s="14" t="e">
        <f>#REF!</f>
        <v>#REF!</v>
      </c>
      <c r="K356" s="17">
        <v>0</v>
      </c>
      <c r="L356" s="18">
        <v>0</v>
      </c>
      <c r="M356" s="19" t="e">
        <f t="shared" si="56"/>
        <v>#REF!</v>
      </c>
      <c r="O356" s="23" t="e">
        <f>#REF!</f>
        <v>#REF!</v>
      </c>
      <c r="P356" s="20">
        <f t="shared" si="57"/>
        <v>0</v>
      </c>
      <c r="Q356" s="20">
        <f t="shared" si="58"/>
        <v>0</v>
      </c>
      <c r="R356" s="21" t="s">
        <v>16</v>
      </c>
      <c r="S356" s="22" t="e">
        <f t="shared" si="59"/>
        <v>#REF!</v>
      </c>
    </row>
    <row r="357" spans="1:19" x14ac:dyDescent="0.3">
      <c r="A357" s="26">
        <v>44186</v>
      </c>
      <c r="B357" s="324">
        <f t="shared" si="60"/>
        <v>353</v>
      </c>
      <c r="C357" s="14">
        <v>41.42</v>
      </c>
      <c r="D357" s="13">
        <f>'scheduling volumes &amp; prices'!I$74</f>
        <v>168</v>
      </c>
      <c r="E357" s="15">
        <v>39.950000000000003</v>
      </c>
      <c r="F357" s="16">
        <f t="shared" si="52"/>
        <v>21332.86</v>
      </c>
      <c r="G357" s="17">
        <f t="shared" si="54"/>
        <v>0</v>
      </c>
      <c r="H357" s="14">
        <f t="shared" si="55"/>
        <v>0</v>
      </c>
      <c r="I357" s="23" t="e">
        <f>#REF!</f>
        <v>#REF!</v>
      </c>
      <c r="J357" s="14" t="e">
        <f>#REF!</f>
        <v>#REF!</v>
      </c>
      <c r="K357" s="17">
        <v>0</v>
      </c>
      <c r="L357" s="18">
        <v>0</v>
      </c>
      <c r="M357" s="19" t="e">
        <f t="shared" si="56"/>
        <v>#REF!</v>
      </c>
      <c r="O357" s="23" t="e">
        <f>#REF!</f>
        <v>#REF!</v>
      </c>
      <c r="P357" s="20">
        <f t="shared" si="57"/>
        <v>0</v>
      </c>
      <c r="Q357" s="20">
        <f t="shared" si="58"/>
        <v>0</v>
      </c>
      <c r="R357" s="21" t="s">
        <v>16</v>
      </c>
      <c r="S357" s="22" t="e">
        <f t="shared" si="59"/>
        <v>#REF!</v>
      </c>
    </row>
    <row r="358" spans="1:19" x14ac:dyDescent="0.3">
      <c r="A358" s="26">
        <v>44187</v>
      </c>
      <c r="B358" s="324">
        <f t="shared" si="60"/>
        <v>353</v>
      </c>
      <c r="C358" s="14">
        <v>41.42</v>
      </c>
      <c r="D358" s="13">
        <f>'scheduling volumes &amp; prices'!I$74</f>
        <v>168</v>
      </c>
      <c r="E358" s="15">
        <v>39.950000000000003</v>
      </c>
      <c r="F358" s="16">
        <f t="shared" si="52"/>
        <v>21332.86</v>
      </c>
      <c r="G358" s="17">
        <f t="shared" si="54"/>
        <v>0</v>
      </c>
      <c r="H358" s="14">
        <f t="shared" si="55"/>
        <v>0</v>
      </c>
      <c r="K358" s="17">
        <v>0</v>
      </c>
      <c r="L358" s="18">
        <v>0</v>
      </c>
      <c r="M358" s="19">
        <f t="shared" si="56"/>
        <v>21332.86</v>
      </c>
      <c r="P358" s="20">
        <f t="shared" si="57"/>
        <v>0</v>
      </c>
      <c r="Q358" s="20">
        <f t="shared" si="58"/>
        <v>0</v>
      </c>
      <c r="R358" s="21" t="s">
        <v>16</v>
      </c>
      <c r="S358" s="22" t="e">
        <f t="shared" si="59"/>
        <v>#DIV/0!</v>
      </c>
    </row>
    <row r="359" spans="1:19" x14ac:dyDescent="0.3">
      <c r="A359" s="26">
        <v>44188</v>
      </c>
      <c r="B359" s="324">
        <f t="shared" si="60"/>
        <v>353</v>
      </c>
      <c r="C359" s="14">
        <v>41.42</v>
      </c>
      <c r="D359" s="13">
        <f>'scheduling volumes &amp; prices'!I$74</f>
        <v>168</v>
      </c>
      <c r="E359" s="15">
        <v>39.950000000000003</v>
      </c>
      <c r="F359" s="16">
        <f t="shared" si="52"/>
        <v>21332.86</v>
      </c>
      <c r="G359" s="17">
        <f t="shared" si="54"/>
        <v>0</v>
      </c>
      <c r="H359" s="14">
        <f t="shared" si="55"/>
        <v>0</v>
      </c>
      <c r="K359" s="17">
        <v>0</v>
      </c>
      <c r="L359" s="18">
        <v>0</v>
      </c>
      <c r="M359" s="19">
        <f t="shared" si="56"/>
        <v>21332.86</v>
      </c>
      <c r="P359" s="20">
        <f t="shared" si="57"/>
        <v>0</v>
      </c>
      <c r="Q359" s="20">
        <f t="shared" si="58"/>
        <v>0</v>
      </c>
      <c r="R359" s="21" t="s">
        <v>16</v>
      </c>
      <c r="S359" s="22" t="e">
        <f t="shared" si="59"/>
        <v>#DIV/0!</v>
      </c>
    </row>
    <row r="360" spans="1:19" x14ac:dyDescent="0.3">
      <c r="A360" s="26">
        <v>44189</v>
      </c>
      <c r="B360" s="324">
        <f t="shared" si="60"/>
        <v>353</v>
      </c>
      <c r="C360" s="14">
        <v>41.42</v>
      </c>
      <c r="D360" s="13">
        <f>'scheduling volumes &amp; prices'!I$74</f>
        <v>168</v>
      </c>
      <c r="E360" s="15">
        <v>39.950000000000003</v>
      </c>
      <c r="F360" s="16">
        <f t="shared" si="52"/>
        <v>21332.86</v>
      </c>
      <c r="G360" s="17">
        <f t="shared" si="54"/>
        <v>0</v>
      </c>
      <c r="H360" s="14">
        <f t="shared" si="55"/>
        <v>0</v>
      </c>
      <c r="K360" s="17">
        <v>0</v>
      </c>
      <c r="L360" s="18">
        <v>0</v>
      </c>
      <c r="M360" s="19">
        <f t="shared" si="56"/>
        <v>21332.86</v>
      </c>
      <c r="P360" s="20">
        <f t="shared" si="57"/>
        <v>0</v>
      </c>
      <c r="Q360" s="20">
        <f t="shared" si="58"/>
        <v>0</v>
      </c>
      <c r="R360" s="21" t="s">
        <v>16</v>
      </c>
      <c r="S360" s="22" t="e">
        <f t="shared" si="59"/>
        <v>#DIV/0!</v>
      </c>
    </row>
    <row r="361" spans="1:19" x14ac:dyDescent="0.3">
      <c r="A361" s="26">
        <v>44190</v>
      </c>
      <c r="B361" s="324">
        <f t="shared" si="60"/>
        <v>353</v>
      </c>
      <c r="C361" s="14">
        <v>41.42</v>
      </c>
      <c r="D361" s="13">
        <f>'scheduling volumes &amp; prices'!I$74</f>
        <v>168</v>
      </c>
      <c r="E361" s="15">
        <v>39.950000000000003</v>
      </c>
      <c r="F361" s="16">
        <f t="shared" si="52"/>
        <v>21332.86</v>
      </c>
      <c r="G361" s="17">
        <f t="shared" si="54"/>
        <v>0</v>
      </c>
      <c r="H361" s="14">
        <f t="shared" si="55"/>
        <v>0</v>
      </c>
      <c r="K361" s="17">
        <v>0</v>
      </c>
      <c r="L361" s="18">
        <v>0</v>
      </c>
      <c r="M361" s="19">
        <f t="shared" si="56"/>
        <v>21332.86</v>
      </c>
      <c r="P361" s="20">
        <f t="shared" si="57"/>
        <v>0</v>
      </c>
      <c r="Q361" s="20">
        <f t="shared" si="58"/>
        <v>0</v>
      </c>
      <c r="R361" s="21" t="s">
        <v>16</v>
      </c>
      <c r="S361" s="22" t="e">
        <f t="shared" si="59"/>
        <v>#DIV/0!</v>
      </c>
    </row>
    <row r="362" spans="1:19" x14ac:dyDescent="0.3">
      <c r="A362" s="26">
        <v>44191</v>
      </c>
      <c r="B362" s="324">
        <f t="shared" si="60"/>
        <v>353</v>
      </c>
      <c r="C362" s="14">
        <v>41.42</v>
      </c>
      <c r="D362" s="13">
        <f>'scheduling volumes &amp; prices'!I$74</f>
        <v>168</v>
      </c>
      <c r="E362" s="15">
        <v>39.950000000000003</v>
      </c>
      <c r="F362" s="16">
        <f t="shared" si="52"/>
        <v>21332.86</v>
      </c>
      <c r="G362" s="17">
        <f t="shared" si="54"/>
        <v>0</v>
      </c>
      <c r="H362" s="14">
        <f t="shared" si="55"/>
        <v>0</v>
      </c>
      <c r="K362" s="17">
        <v>0</v>
      </c>
      <c r="L362" s="18">
        <v>0</v>
      </c>
      <c r="M362" s="19">
        <f t="shared" si="56"/>
        <v>21332.86</v>
      </c>
      <c r="P362" s="20">
        <f t="shared" si="57"/>
        <v>0</v>
      </c>
      <c r="Q362" s="20">
        <f t="shared" si="58"/>
        <v>0</v>
      </c>
      <c r="R362" s="21" t="s">
        <v>16</v>
      </c>
      <c r="S362" s="22" t="e">
        <f t="shared" si="59"/>
        <v>#DIV/0!</v>
      </c>
    </row>
    <row r="363" spans="1:19" x14ac:dyDescent="0.3">
      <c r="A363" s="26">
        <v>44192</v>
      </c>
      <c r="B363" s="324">
        <f t="shared" si="60"/>
        <v>353</v>
      </c>
      <c r="C363" s="14">
        <v>41.42</v>
      </c>
      <c r="D363" s="13">
        <f>'scheduling volumes &amp; prices'!I$74</f>
        <v>168</v>
      </c>
      <c r="E363" s="15">
        <v>39.950000000000003</v>
      </c>
      <c r="F363" s="16">
        <f t="shared" si="52"/>
        <v>21332.86</v>
      </c>
      <c r="G363" s="17">
        <f t="shared" si="54"/>
        <v>0</v>
      </c>
      <c r="H363" s="14">
        <f t="shared" si="55"/>
        <v>0</v>
      </c>
      <c r="K363" s="17">
        <v>0</v>
      </c>
      <c r="L363" s="18">
        <v>0</v>
      </c>
      <c r="M363" s="19">
        <f t="shared" si="56"/>
        <v>21332.86</v>
      </c>
      <c r="P363" s="20">
        <f t="shared" si="57"/>
        <v>0</v>
      </c>
      <c r="Q363" s="20">
        <f t="shared" si="58"/>
        <v>0</v>
      </c>
      <c r="R363" s="21" t="s">
        <v>16</v>
      </c>
      <c r="S363" s="22" t="e">
        <f t="shared" si="59"/>
        <v>#DIV/0!</v>
      </c>
    </row>
    <row r="364" spans="1:19" x14ac:dyDescent="0.3">
      <c r="A364" s="26">
        <v>44193</v>
      </c>
      <c r="B364" s="324">
        <f t="shared" si="60"/>
        <v>353</v>
      </c>
      <c r="C364" s="14">
        <v>41.42</v>
      </c>
      <c r="D364" s="13">
        <f>'scheduling volumes &amp; prices'!I$74</f>
        <v>168</v>
      </c>
      <c r="E364" s="15">
        <v>39.950000000000003</v>
      </c>
      <c r="F364" s="16">
        <f t="shared" si="52"/>
        <v>21332.86</v>
      </c>
      <c r="G364" s="17">
        <f t="shared" si="54"/>
        <v>0</v>
      </c>
      <c r="H364" s="14">
        <f t="shared" si="55"/>
        <v>0</v>
      </c>
      <c r="K364" s="17">
        <v>0</v>
      </c>
      <c r="L364" s="18">
        <v>0</v>
      </c>
      <c r="M364" s="19">
        <f t="shared" si="56"/>
        <v>21332.86</v>
      </c>
      <c r="P364" s="20">
        <f t="shared" si="57"/>
        <v>0</v>
      </c>
      <c r="Q364" s="20">
        <f t="shared" si="58"/>
        <v>0</v>
      </c>
      <c r="R364" s="21" t="s">
        <v>16</v>
      </c>
      <c r="S364" s="22" t="e">
        <f t="shared" si="59"/>
        <v>#DIV/0!</v>
      </c>
    </row>
    <row r="365" spans="1:19" x14ac:dyDescent="0.3">
      <c r="A365" s="26">
        <v>44194</v>
      </c>
      <c r="B365" s="324">
        <f t="shared" si="60"/>
        <v>353</v>
      </c>
      <c r="C365" s="14">
        <v>41.42</v>
      </c>
      <c r="D365" s="13">
        <f>'scheduling volumes &amp; prices'!I$74</f>
        <v>168</v>
      </c>
      <c r="E365" s="15">
        <v>39.950000000000003</v>
      </c>
      <c r="F365" s="16">
        <f t="shared" si="52"/>
        <v>21332.86</v>
      </c>
      <c r="G365" s="17">
        <f t="shared" si="54"/>
        <v>0</v>
      </c>
      <c r="H365" s="14">
        <f t="shared" si="55"/>
        <v>0</v>
      </c>
      <c r="K365" s="17">
        <v>0</v>
      </c>
      <c r="L365" s="18">
        <v>0</v>
      </c>
      <c r="M365" s="19">
        <f t="shared" si="56"/>
        <v>21332.86</v>
      </c>
      <c r="P365" s="20">
        <f t="shared" si="57"/>
        <v>0</v>
      </c>
      <c r="Q365" s="20">
        <f t="shared" si="58"/>
        <v>0</v>
      </c>
      <c r="R365" s="21" t="s">
        <v>16</v>
      </c>
      <c r="S365" s="22" t="e">
        <f t="shared" si="59"/>
        <v>#DIV/0!</v>
      </c>
    </row>
    <row r="366" spans="1:19" x14ac:dyDescent="0.3">
      <c r="A366" s="26">
        <v>44195</v>
      </c>
      <c r="B366" s="324">
        <f t="shared" si="60"/>
        <v>353</v>
      </c>
      <c r="C366" s="14">
        <v>41.42</v>
      </c>
      <c r="D366" s="13">
        <f>'scheduling volumes &amp; prices'!I$74</f>
        <v>168</v>
      </c>
      <c r="E366" s="15">
        <v>39.950000000000003</v>
      </c>
      <c r="F366" s="16">
        <f t="shared" si="52"/>
        <v>21332.86</v>
      </c>
      <c r="G366" s="17">
        <f t="shared" si="54"/>
        <v>0</v>
      </c>
      <c r="H366" s="14">
        <f t="shared" si="55"/>
        <v>0</v>
      </c>
      <c r="K366" s="17">
        <v>0</v>
      </c>
      <c r="L366" s="18">
        <v>0</v>
      </c>
      <c r="M366" s="19">
        <f t="shared" si="56"/>
        <v>21332.86</v>
      </c>
      <c r="P366" s="20">
        <f t="shared" si="57"/>
        <v>0</v>
      </c>
      <c r="Q366" s="20">
        <f t="shared" si="58"/>
        <v>0</v>
      </c>
      <c r="R366" s="21" t="s">
        <v>16</v>
      </c>
      <c r="S366" s="22" t="e">
        <f t="shared" si="59"/>
        <v>#DIV/0!</v>
      </c>
    </row>
    <row r="367" spans="1:19" x14ac:dyDescent="0.3">
      <c r="A367" s="26">
        <v>44196</v>
      </c>
      <c r="B367" s="324">
        <f t="shared" si="60"/>
        <v>353</v>
      </c>
      <c r="C367" s="14">
        <v>41.42</v>
      </c>
      <c r="D367" s="13">
        <f>'scheduling volumes &amp; prices'!I$74</f>
        <v>168</v>
      </c>
      <c r="E367" s="15">
        <v>39.950000000000003</v>
      </c>
      <c r="F367" s="16">
        <f>B367*C367+E367*D367</f>
        <v>21332.86</v>
      </c>
      <c r="G367" s="17">
        <f t="shared" si="54"/>
        <v>0</v>
      </c>
      <c r="H367" s="14">
        <f t="shared" si="55"/>
        <v>0</v>
      </c>
      <c r="K367" s="17">
        <v>0</v>
      </c>
      <c r="L367" s="18">
        <v>0</v>
      </c>
      <c r="M367" s="19">
        <f t="shared" si="56"/>
        <v>21332.86</v>
      </c>
      <c r="P367" s="20">
        <f t="shared" si="57"/>
        <v>0</v>
      </c>
      <c r="Q367" s="20">
        <f t="shared" si="58"/>
        <v>0</v>
      </c>
      <c r="R367" s="21" t="s">
        <v>16</v>
      </c>
      <c r="S367" s="22" t="e">
        <f t="shared" si="59"/>
        <v>#DIV/0!</v>
      </c>
    </row>
    <row r="368" spans="1:19" x14ac:dyDescent="0.3">
      <c r="A368" s="26"/>
      <c r="E368" s="15"/>
      <c r="G368" s="17"/>
      <c r="K368" s="17"/>
      <c r="L368" s="18"/>
      <c r="P368" s="20"/>
      <c r="Q368" s="20"/>
      <c r="R368" s="21"/>
      <c r="S368" s="22"/>
    </row>
    <row r="369" spans="1:19" s="350" customFormat="1" ht="21" customHeight="1" x14ac:dyDescent="0.3">
      <c r="A369" s="342" t="s">
        <v>18</v>
      </c>
      <c r="B369" s="343">
        <f>SUM(B3:B368)</f>
        <v>122190</v>
      </c>
      <c r="C369" s="344"/>
      <c r="D369" s="343">
        <f t="shared" ref="D369:K369" si="61">SUM(D3:D368)</f>
        <v>14595</v>
      </c>
      <c r="E369" s="345"/>
      <c r="F369" s="346">
        <f>SUM(F3:F368)</f>
        <v>5644180.050000025</v>
      </c>
      <c r="G369" s="343">
        <f t="shared" si="61"/>
        <v>0</v>
      </c>
      <c r="H369" s="343">
        <f t="shared" si="61"/>
        <v>0</v>
      </c>
      <c r="I369" s="343" t="e">
        <f t="shared" si="61"/>
        <v>#REF!</v>
      </c>
      <c r="J369" s="344" t="e">
        <f>SUM(J3:J368)</f>
        <v>#REF!</v>
      </c>
      <c r="K369" s="343">
        <f t="shared" si="61"/>
        <v>0</v>
      </c>
      <c r="L369" s="344"/>
      <c r="M369" s="347" t="e">
        <f>SUM(M3:M368)</f>
        <v>#REF!</v>
      </c>
      <c r="N369" s="343">
        <f>SUM(N3:N368)</f>
        <v>0</v>
      </c>
      <c r="O369" s="343" t="e">
        <f>SUM(O3:O368)</f>
        <v>#REF!</v>
      </c>
      <c r="P369" s="344">
        <f>SUM(P3:P368)</f>
        <v>0</v>
      </c>
      <c r="Q369" s="344">
        <f>SUM(Q3:Q368)</f>
        <v>0</v>
      </c>
      <c r="R369" s="348"/>
      <c r="S369" s="349" t="e">
        <f t="shared" si="59"/>
        <v>#REF!</v>
      </c>
    </row>
    <row r="370" spans="1:19" x14ac:dyDescent="0.3">
      <c r="A370" s="26"/>
      <c r="E370" s="15"/>
      <c r="G370" s="17"/>
      <c r="K370" s="17"/>
      <c r="L370" s="18"/>
      <c r="P370" s="20"/>
      <c r="Q370" s="20"/>
      <c r="R370" s="21"/>
      <c r="S370" s="22"/>
    </row>
  </sheetData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8">
    <tabColor rgb="FFFFC000"/>
  </sheetPr>
  <dimension ref="A1:CW159"/>
  <sheetViews>
    <sheetView topLeftCell="A32" zoomScale="70" zoomScaleNormal="70" workbookViewId="0">
      <selection activeCell="G39" sqref="G39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44563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/>
      <c r="O3" s="81">
        <f>C33</f>
        <v>0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/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44563</v>
      </c>
      <c r="AM5" s="422">
        <f>AM10</f>
        <v>0</v>
      </c>
      <c r="AN5" s="422">
        <f t="shared" ref="AN5:BJ5" si="1">AN10</f>
        <v>0</v>
      </c>
      <c r="AO5" s="422">
        <f t="shared" si="1"/>
        <v>0</v>
      </c>
      <c r="AP5" s="422">
        <f t="shared" si="1"/>
        <v>0</v>
      </c>
      <c r="AQ5" s="422">
        <f t="shared" si="1"/>
        <v>0</v>
      </c>
      <c r="AR5" s="422">
        <f t="shared" si="1"/>
        <v>0</v>
      </c>
      <c r="AS5" s="422">
        <f t="shared" si="1"/>
        <v>0</v>
      </c>
      <c r="AT5" s="422">
        <f t="shared" si="1"/>
        <v>0</v>
      </c>
      <c r="AU5" s="422">
        <f t="shared" si="1"/>
        <v>0</v>
      </c>
      <c r="AV5" s="422">
        <f t="shared" si="1"/>
        <v>0</v>
      </c>
      <c r="AW5" s="422">
        <f t="shared" si="1"/>
        <v>0</v>
      </c>
      <c r="AX5" s="422">
        <f t="shared" si="1"/>
        <v>0</v>
      </c>
      <c r="AY5" s="422">
        <f t="shared" si="1"/>
        <v>0</v>
      </c>
      <c r="AZ5" s="422">
        <f t="shared" si="1"/>
        <v>0</v>
      </c>
      <c r="BA5" s="422">
        <f t="shared" si="1"/>
        <v>0</v>
      </c>
      <c r="BB5" s="422">
        <f t="shared" si="1"/>
        <v>0</v>
      </c>
      <c r="BC5" s="422">
        <f t="shared" si="1"/>
        <v>0</v>
      </c>
      <c r="BD5" s="422">
        <f t="shared" si="1"/>
        <v>0</v>
      </c>
      <c r="BE5" s="422">
        <f t="shared" si="1"/>
        <v>0</v>
      </c>
      <c r="BF5" s="422">
        <f t="shared" si="1"/>
        <v>0</v>
      </c>
      <c r="BG5" s="422">
        <f t="shared" si="1"/>
        <v>0</v>
      </c>
      <c r="BH5" s="422">
        <f t="shared" si="1"/>
        <v>0</v>
      </c>
      <c r="BI5" s="422">
        <f t="shared" si="1"/>
        <v>0</v>
      </c>
      <c r="BJ5" s="422">
        <f t="shared" si="1"/>
        <v>0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44563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0</v>
      </c>
      <c r="C8" s="124">
        <f>M8+N8</f>
        <v>0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0</v>
      </c>
      <c r="N8" s="134">
        <f>P8</f>
        <v>0</v>
      </c>
      <c r="O8" s="135">
        <f>ROUND(AA8,2)</f>
        <v>0</v>
      </c>
      <c r="P8" s="125">
        <f>ROUND(AB8,2)</f>
        <v>0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0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0</v>
      </c>
      <c r="AB8" s="141">
        <f t="shared" ref="AB8:AB31" si="4">ROUND(AO40/1000,2)</f>
        <v>0</v>
      </c>
      <c r="AC8" s="142">
        <v>0</v>
      </c>
      <c r="AD8" s="143">
        <v>0</v>
      </c>
      <c r="AE8" s="144">
        <f>AA8+AD8</f>
        <v>0</v>
      </c>
      <c r="AF8" s="404">
        <f t="shared" ref="AF8:AF31" si="5">A8</f>
        <v>1</v>
      </c>
      <c r="AG8" s="396">
        <f>AA8+AB8</f>
        <v>0</v>
      </c>
      <c r="AH8" s="202">
        <f t="array" ref="AH8:AH31">TRANSPOSE(AM5:BJ5)</f>
        <v>0</v>
      </c>
      <c r="AI8" s="389">
        <f t="shared" ref="AI8:AI31" si="6">AH8/1000</f>
        <v>0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0</v>
      </c>
      <c r="C9" s="124">
        <f t="shared" ref="C9:C31" si="9">M9+N9</f>
        <v>0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0</v>
      </c>
      <c r="N9" s="134">
        <f t="shared" ref="N9:N31" si="13">P9</f>
        <v>0</v>
      </c>
      <c r="O9" s="135">
        <f t="shared" ref="O9:P31" si="14">ROUND(AA9,2)</f>
        <v>0</v>
      </c>
      <c r="P9" s="125">
        <f t="shared" si="14"/>
        <v>0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0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0</v>
      </c>
      <c r="AB9" s="141">
        <f t="shared" si="4"/>
        <v>0</v>
      </c>
      <c r="AC9" s="142">
        <v>0</v>
      </c>
      <c r="AD9" s="143">
        <v>0</v>
      </c>
      <c r="AE9" s="144">
        <f t="shared" ref="AE9:AE31" si="18">AA9+AD9</f>
        <v>0</v>
      </c>
      <c r="AF9" s="404">
        <f t="shared" si="5"/>
        <v>2</v>
      </c>
      <c r="AG9" s="396">
        <f t="shared" ref="AG9:AG31" si="19">AA9+AB9</f>
        <v>0</v>
      </c>
      <c r="AH9" s="202">
        <v>0</v>
      </c>
      <c r="AI9" s="389">
        <f t="shared" si="6"/>
        <v>0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0</v>
      </c>
      <c r="C10" s="124">
        <f t="shared" si="9"/>
        <v>0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0</v>
      </c>
      <c r="N10" s="134">
        <f t="shared" si="13"/>
        <v>0</v>
      </c>
      <c r="O10" s="135">
        <f t="shared" si="14"/>
        <v>0</v>
      </c>
      <c r="P10" s="125">
        <f t="shared" si="14"/>
        <v>0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0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0</v>
      </c>
      <c r="AB10" s="141">
        <f t="shared" si="4"/>
        <v>0</v>
      </c>
      <c r="AC10" s="142">
        <v>0</v>
      </c>
      <c r="AD10" s="143">
        <v>0</v>
      </c>
      <c r="AE10" s="144">
        <f t="shared" si="18"/>
        <v>0</v>
      </c>
      <c r="AF10" s="404">
        <f t="shared" si="5"/>
        <v>3</v>
      </c>
      <c r="AG10" s="396">
        <f t="shared" si="19"/>
        <v>0</v>
      </c>
      <c r="AH10" s="202">
        <v>0</v>
      </c>
      <c r="AI10" s="389">
        <f t="shared" si="6"/>
        <v>0</v>
      </c>
      <c r="AJ10" s="186">
        <f t="shared" si="20"/>
        <v>0</v>
      </c>
      <c r="AK10" s="403"/>
      <c r="AL10" s="380" t="s">
        <v>218</v>
      </c>
      <c r="AM10" s="154">
        <f>AM11+AM12</f>
        <v>0</v>
      </c>
      <c r="AN10" s="154">
        <f t="shared" ref="AN10:BJ10" si="21">AN11+AN12</f>
        <v>0</v>
      </c>
      <c r="AO10" s="154">
        <f t="shared" si="21"/>
        <v>0</v>
      </c>
      <c r="AP10" s="154">
        <f t="shared" si="21"/>
        <v>0</v>
      </c>
      <c r="AQ10" s="154">
        <f t="shared" si="21"/>
        <v>0</v>
      </c>
      <c r="AR10" s="154">
        <f t="shared" si="21"/>
        <v>0</v>
      </c>
      <c r="AS10" s="154">
        <f t="shared" si="21"/>
        <v>0</v>
      </c>
      <c r="AT10" s="154">
        <f t="shared" si="21"/>
        <v>0</v>
      </c>
      <c r="AU10" s="154">
        <f t="shared" si="21"/>
        <v>0</v>
      </c>
      <c r="AV10" s="154">
        <f t="shared" si="21"/>
        <v>0</v>
      </c>
      <c r="AW10" s="154">
        <f t="shared" si="21"/>
        <v>0</v>
      </c>
      <c r="AX10" s="154">
        <f t="shared" si="21"/>
        <v>0</v>
      </c>
      <c r="AY10" s="154">
        <f t="shared" si="21"/>
        <v>0</v>
      </c>
      <c r="AZ10" s="154">
        <f t="shared" si="21"/>
        <v>0</v>
      </c>
      <c r="BA10" s="154">
        <f t="shared" si="21"/>
        <v>0</v>
      </c>
      <c r="BB10" s="154">
        <f t="shared" si="21"/>
        <v>0</v>
      </c>
      <c r="BC10" s="154">
        <f t="shared" si="21"/>
        <v>0</v>
      </c>
      <c r="BD10" s="154">
        <f t="shared" si="21"/>
        <v>0</v>
      </c>
      <c r="BE10" s="154">
        <f t="shared" si="21"/>
        <v>0</v>
      </c>
      <c r="BF10" s="154">
        <f t="shared" si="21"/>
        <v>0</v>
      </c>
      <c r="BG10" s="154">
        <f t="shared" si="21"/>
        <v>0</v>
      </c>
      <c r="BH10" s="154">
        <f t="shared" si="21"/>
        <v>0</v>
      </c>
      <c r="BI10" s="154">
        <f t="shared" si="21"/>
        <v>0</v>
      </c>
      <c r="BJ10" s="154">
        <f t="shared" si="21"/>
        <v>0</v>
      </c>
      <c r="BK10" s="91"/>
      <c r="BL10" s="155">
        <f>SUM(AM10:BK10)/1000</f>
        <v>0</v>
      </c>
    </row>
    <row r="11" spans="1:88" ht="15" x14ac:dyDescent="0.25">
      <c r="A11" s="122">
        <f t="shared" si="7"/>
        <v>4</v>
      </c>
      <c r="B11" s="123">
        <f t="shared" si="8"/>
        <v>0</v>
      </c>
      <c r="C11" s="124">
        <f t="shared" si="9"/>
        <v>0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0</v>
      </c>
      <c r="N11" s="134">
        <f t="shared" si="13"/>
        <v>0</v>
      </c>
      <c r="O11" s="135">
        <f t="shared" si="14"/>
        <v>0</v>
      </c>
      <c r="P11" s="125">
        <f t="shared" si="14"/>
        <v>0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0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0</v>
      </c>
      <c r="AB11" s="141">
        <f t="shared" si="4"/>
        <v>0</v>
      </c>
      <c r="AC11" s="142">
        <v>0</v>
      </c>
      <c r="AD11" s="143">
        <v>0</v>
      </c>
      <c r="AE11" s="144">
        <f t="shared" si="18"/>
        <v>0</v>
      </c>
      <c r="AF11" s="404">
        <f t="shared" si="5"/>
        <v>4</v>
      </c>
      <c r="AG11" s="396">
        <f t="shared" si="19"/>
        <v>0</v>
      </c>
      <c r="AH11" s="202">
        <v>0</v>
      </c>
      <c r="AI11" s="389">
        <f t="shared" si="6"/>
        <v>0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0</v>
      </c>
      <c r="C12" s="124">
        <f t="shared" si="9"/>
        <v>0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0</v>
      </c>
      <c r="N12" s="134">
        <f t="shared" si="13"/>
        <v>0</v>
      </c>
      <c r="O12" s="135">
        <f t="shared" si="14"/>
        <v>0</v>
      </c>
      <c r="P12" s="125">
        <f t="shared" si="14"/>
        <v>0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0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0</v>
      </c>
      <c r="AB12" s="141">
        <f t="shared" si="4"/>
        <v>0</v>
      </c>
      <c r="AC12" s="142">
        <v>0</v>
      </c>
      <c r="AD12" s="143">
        <v>0</v>
      </c>
      <c r="AE12" s="144">
        <f t="shared" si="18"/>
        <v>0</v>
      </c>
      <c r="AF12" s="404">
        <f t="shared" si="5"/>
        <v>5</v>
      </c>
      <c r="AG12" s="396">
        <f t="shared" si="19"/>
        <v>0</v>
      </c>
      <c r="AH12" s="202">
        <v>0</v>
      </c>
      <c r="AI12" s="389">
        <f t="shared" si="6"/>
        <v>0</v>
      </c>
      <c r="AJ12" s="186">
        <f t="shared" si="20"/>
        <v>0</v>
      </c>
      <c r="AK12" s="403"/>
      <c r="AL12" s="153" t="s">
        <v>220</v>
      </c>
      <c r="AM12" s="156"/>
      <c r="AN12" s="156"/>
      <c r="AO12" s="156"/>
      <c r="AP12" s="156"/>
      <c r="AQ12" s="156"/>
      <c r="AR12" s="156"/>
      <c r="AS12" s="156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91"/>
      <c r="BL12" s="155">
        <f>SUM(AM12:BK12)/1000</f>
        <v>0</v>
      </c>
    </row>
    <row r="13" spans="1:88" ht="13.8" x14ac:dyDescent="0.25">
      <c r="A13" s="122">
        <f t="shared" si="7"/>
        <v>6</v>
      </c>
      <c r="B13" s="123">
        <f t="shared" si="8"/>
        <v>0</v>
      </c>
      <c r="C13" s="124">
        <f t="shared" si="9"/>
        <v>0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0</v>
      </c>
      <c r="N13" s="134">
        <f t="shared" si="13"/>
        <v>0</v>
      </c>
      <c r="O13" s="135">
        <f t="shared" si="14"/>
        <v>0</v>
      </c>
      <c r="P13" s="125">
        <f t="shared" si="14"/>
        <v>0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0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0</v>
      </c>
      <c r="AB13" s="141">
        <f t="shared" si="4"/>
        <v>0</v>
      </c>
      <c r="AC13" s="142">
        <v>0</v>
      </c>
      <c r="AD13" s="143">
        <v>0</v>
      </c>
      <c r="AE13" s="144">
        <f t="shared" si="18"/>
        <v>0</v>
      </c>
      <c r="AF13" s="404">
        <f t="shared" si="5"/>
        <v>6</v>
      </c>
      <c r="AG13" s="396">
        <f t="shared" si="19"/>
        <v>0</v>
      </c>
      <c r="AH13" s="202">
        <v>0</v>
      </c>
      <c r="AI13" s="389">
        <f t="shared" si="6"/>
        <v>0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0</v>
      </c>
      <c r="C14" s="124">
        <f t="shared" si="9"/>
        <v>0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0</v>
      </c>
      <c r="N14" s="134">
        <f t="shared" si="13"/>
        <v>0</v>
      </c>
      <c r="O14" s="135">
        <f t="shared" si="14"/>
        <v>0</v>
      </c>
      <c r="P14" s="125">
        <f t="shared" si="14"/>
        <v>0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0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0</v>
      </c>
      <c r="AB14" s="141">
        <f t="shared" si="4"/>
        <v>0</v>
      </c>
      <c r="AC14" s="142">
        <v>0</v>
      </c>
      <c r="AD14" s="143">
        <v>0</v>
      </c>
      <c r="AE14" s="144">
        <f t="shared" si="18"/>
        <v>0</v>
      </c>
      <c r="AF14" s="419">
        <f t="shared" si="5"/>
        <v>7</v>
      </c>
      <c r="AG14" s="396">
        <f t="shared" si="19"/>
        <v>0</v>
      </c>
      <c r="AH14" s="202">
        <v>0</v>
      </c>
      <c r="AI14" s="389">
        <f t="shared" si="6"/>
        <v>0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0</v>
      </c>
      <c r="C15" s="124">
        <f t="shared" si="9"/>
        <v>0</v>
      </c>
      <c r="D15" s="125">
        <f t="shared" si="10"/>
        <v>20</v>
      </c>
      <c r="E15" s="126">
        <f t="shared" si="11"/>
        <v>0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0</v>
      </c>
      <c r="N15" s="134">
        <f t="shared" si="13"/>
        <v>0</v>
      </c>
      <c r="O15" s="135">
        <f t="shared" si="14"/>
        <v>0</v>
      </c>
      <c r="P15" s="125">
        <f t="shared" si="14"/>
        <v>0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0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0</v>
      </c>
      <c r="AB15" s="141">
        <f t="shared" si="4"/>
        <v>0</v>
      </c>
      <c r="AC15" s="142">
        <v>0</v>
      </c>
      <c r="AD15" s="143">
        <v>0</v>
      </c>
      <c r="AE15" s="144">
        <f t="shared" si="18"/>
        <v>0</v>
      </c>
      <c r="AF15" s="419">
        <f t="shared" si="5"/>
        <v>8</v>
      </c>
      <c r="AG15" s="396">
        <f t="shared" si="19"/>
        <v>0</v>
      </c>
      <c r="AH15" s="202">
        <v>0</v>
      </c>
      <c r="AI15" s="389">
        <f t="shared" si="6"/>
        <v>0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0</v>
      </c>
      <c r="C16" s="124">
        <f t="shared" si="9"/>
        <v>0</v>
      </c>
      <c r="D16" s="125">
        <f t="shared" si="10"/>
        <v>18</v>
      </c>
      <c r="E16" s="126">
        <f t="shared" si="11"/>
        <v>0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0</v>
      </c>
      <c r="N16" s="134">
        <f t="shared" si="13"/>
        <v>0</v>
      </c>
      <c r="O16" s="135">
        <f t="shared" si="14"/>
        <v>0</v>
      </c>
      <c r="P16" s="125">
        <f t="shared" si="14"/>
        <v>0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0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0</v>
      </c>
      <c r="AB16" s="141">
        <f t="shared" si="4"/>
        <v>0</v>
      </c>
      <c r="AC16" s="142">
        <v>0</v>
      </c>
      <c r="AD16" s="143">
        <v>0</v>
      </c>
      <c r="AE16" s="144">
        <f t="shared" si="18"/>
        <v>0</v>
      </c>
      <c r="AF16" s="419">
        <f t="shared" si="5"/>
        <v>9</v>
      </c>
      <c r="AG16" s="396">
        <f t="shared" si="19"/>
        <v>0</v>
      </c>
      <c r="AH16" s="202">
        <v>0</v>
      </c>
      <c r="AI16" s="389">
        <f t="shared" si="6"/>
        <v>0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0</v>
      </c>
      <c r="C17" s="124">
        <f t="shared" si="9"/>
        <v>0</v>
      </c>
      <c r="D17" s="125">
        <f t="shared" si="10"/>
        <v>17</v>
      </c>
      <c r="E17" s="126">
        <f t="shared" si="11"/>
        <v>0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0</v>
      </c>
      <c r="N17" s="134">
        <f t="shared" si="13"/>
        <v>0</v>
      </c>
      <c r="O17" s="135">
        <f t="shared" si="14"/>
        <v>0</v>
      </c>
      <c r="P17" s="125">
        <f t="shared" si="14"/>
        <v>0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0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0</v>
      </c>
      <c r="AB17" s="141">
        <f t="shared" si="4"/>
        <v>0</v>
      </c>
      <c r="AC17" s="142">
        <v>0</v>
      </c>
      <c r="AD17" s="143">
        <v>0</v>
      </c>
      <c r="AE17" s="144">
        <f t="shared" si="18"/>
        <v>0</v>
      </c>
      <c r="AF17" s="419">
        <f t="shared" si="5"/>
        <v>10</v>
      </c>
      <c r="AG17" s="396">
        <f t="shared" si="19"/>
        <v>0</v>
      </c>
      <c r="AH17" s="202">
        <v>0</v>
      </c>
      <c r="AI17" s="389">
        <f t="shared" si="6"/>
        <v>0</v>
      </c>
      <c r="AJ17" s="186">
        <f t="shared" si="20"/>
        <v>0</v>
      </c>
      <c r="AK17" s="403"/>
      <c r="AL17" s="380" t="s">
        <v>219</v>
      </c>
      <c r="AM17" s="378">
        <f>AM18+AM19</f>
        <v>0</v>
      </c>
      <c r="AN17" s="378">
        <f t="shared" ref="AN17:BJ17" si="22">AN18+AN19</f>
        <v>0</v>
      </c>
      <c r="AO17" s="378">
        <f t="shared" si="22"/>
        <v>0</v>
      </c>
      <c r="AP17" s="378">
        <f t="shared" si="22"/>
        <v>0</v>
      </c>
      <c r="AQ17" s="378">
        <f t="shared" si="22"/>
        <v>0</v>
      </c>
      <c r="AR17" s="378">
        <f t="shared" si="22"/>
        <v>0</v>
      </c>
      <c r="AS17" s="378">
        <f t="shared" si="22"/>
        <v>0</v>
      </c>
      <c r="AT17" s="378">
        <f t="shared" si="22"/>
        <v>0</v>
      </c>
      <c r="AU17" s="378">
        <f t="shared" si="22"/>
        <v>0</v>
      </c>
      <c r="AV17" s="378">
        <f t="shared" si="22"/>
        <v>0</v>
      </c>
      <c r="AW17" s="378">
        <f t="shared" si="22"/>
        <v>0</v>
      </c>
      <c r="AX17" s="378">
        <f t="shared" si="22"/>
        <v>0</v>
      </c>
      <c r="AY17" s="378">
        <f t="shared" si="22"/>
        <v>0</v>
      </c>
      <c r="AZ17" s="378">
        <f t="shared" si="22"/>
        <v>0</v>
      </c>
      <c r="BA17" s="378">
        <f t="shared" si="22"/>
        <v>0</v>
      </c>
      <c r="BB17" s="378">
        <f t="shared" si="22"/>
        <v>0</v>
      </c>
      <c r="BC17" s="378">
        <f t="shared" si="22"/>
        <v>0</v>
      </c>
      <c r="BD17" s="378">
        <f t="shared" si="22"/>
        <v>0</v>
      </c>
      <c r="BE17" s="378">
        <f t="shared" si="22"/>
        <v>0</v>
      </c>
      <c r="BF17" s="378">
        <f t="shared" si="22"/>
        <v>0</v>
      </c>
      <c r="BG17" s="378">
        <f t="shared" si="22"/>
        <v>0</v>
      </c>
      <c r="BH17" s="378">
        <f t="shared" si="22"/>
        <v>0</v>
      </c>
      <c r="BI17" s="378">
        <f t="shared" si="22"/>
        <v>0</v>
      </c>
      <c r="BJ17" s="378">
        <f t="shared" si="22"/>
        <v>0</v>
      </c>
      <c r="BK17" s="91"/>
      <c r="BL17" s="155">
        <f>SUM(AM17:BK17)/1000</f>
        <v>0</v>
      </c>
      <c r="BM17" s="91"/>
    </row>
    <row r="18" spans="1:92" ht="15" x14ac:dyDescent="0.25">
      <c r="A18" s="157">
        <f t="shared" si="7"/>
        <v>11</v>
      </c>
      <c r="B18" s="123">
        <f t="shared" si="8"/>
        <v>0</v>
      </c>
      <c r="C18" s="124">
        <f t="shared" si="9"/>
        <v>0</v>
      </c>
      <c r="D18" s="125">
        <f t="shared" si="10"/>
        <v>15</v>
      </c>
      <c r="E18" s="126">
        <f t="shared" si="11"/>
        <v>0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0</v>
      </c>
      <c r="N18" s="134">
        <f t="shared" si="13"/>
        <v>0</v>
      </c>
      <c r="O18" s="135">
        <f t="shared" si="14"/>
        <v>0</v>
      </c>
      <c r="P18" s="125">
        <f t="shared" si="14"/>
        <v>0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0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0</v>
      </c>
      <c r="AB18" s="141">
        <f t="shared" si="4"/>
        <v>0</v>
      </c>
      <c r="AC18" s="142">
        <v>0</v>
      </c>
      <c r="AD18" s="143">
        <v>0</v>
      </c>
      <c r="AE18" s="144">
        <f t="shared" si="18"/>
        <v>0</v>
      </c>
      <c r="AF18" s="419">
        <f t="shared" si="5"/>
        <v>11</v>
      </c>
      <c r="AG18" s="396">
        <f t="shared" si="19"/>
        <v>0</v>
      </c>
      <c r="AH18" s="202">
        <v>0</v>
      </c>
      <c r="AI18" s="389">
        <f>AH18/1000</f>
        <v>0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0</v>
      </c>
      <c r="C19" s="124">
        <f t="shared" si="9"/>
        <v>0</v>
      </c>
      <c r="D19" s="125">
        <f t="shared" si="10"/>
        <v>14</v>
      </c>
      <c r="E19" s="126">
        <f>IF(C19-D19&lt;0,0,IF(C19-D19-H19&lt;0,0,C19-D19-H19))</f>
        <v>0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0</v>
      </c>
      <c r="N19" s="134">
        <f t="shared" si="13"/>
        <v>0</v>
      </c>
      <c r="O19" s="135">
        <f t="shared" si="14"/>
        <v>0</v>
      </c>
      <c r="P19" s="125">
        <f t="shared" si="14"/>
        <v>0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0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0</v>
      </c>
      <c r="AB19" s="141">
        <f t="shared" si="4"/>
        <v>0</v>
      </c>
      <c r="AC19" s="142">
        <v>0</v>
      </c>
      <c r="AD19" s="143">
        <v>0</v>
      </c>
      <c r="AE19" s="144">
        <f t="shared" si="18"/>
        <v>0</v>
      </c>
      <c r="AF19" s="419">
        <f t="shared" si="5"/>
        <v>12</v>
      </c>
      <c r="AG19" s="396">
        <f t="shared" si="19"/>
        <v>0</v>
      </c>
      <c r="AH19" s="202">
        <v>0</v>
      </c>
      <c r="AI19" s="389">
        <f t="shared" si="6"/>
        <v>0</v>
      </c>
      <c r="AJ19" s="186">
        <f t="shared" si="20"/>
        <v>0</v>
      </c>
      <c r="AK19" s="403"/>
      <c r="AL19" s="153" t="s">
        <v>220</v>
      </c>
      <c r="AM19" s="379"/>
      <c r="AN19" s="379"/>
      <c r="AO19" s="379"/>
      <c r="AP19" s="379"/>
      <c r="AQ19" s="379"/>
      <c r="AR19" s="379"/>
      <c r="AS19" s="379"/>
      <c r="AT19" s="379"/>
      <c r="AU19" s="379"/>
      <c r="AV19" s="379"/>
      <c r="AW19" s="379"/>
      <c r="AX19" s="379"/>
      <c r="AY19" s="379"/>
      <c r="AZ19" s="379"/>
      <c r="BA19" s="379"/>
      <c r="BB19" s="379"/>
      <c r="BC19" s="379"/>
      <c r="BD19" s="379"/>
      <c r="BE19" s="379"/>
      <c r="BF19" s="379"/>
      <c r="BG19" s="379"/>
      <c r="BH19" s="379"/>
      <c r="BI19" s="379"/>
      <c r="BJ19" s="379"/>
      <c r="BK19" s="91"/>
      <c r="BL19" s="155">
        <f>SUM(AM19:BK19)/1000</f>
        <v>0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0</v>
      </c>
      <c r="C20" s="124">
        <f t="shared" si="9"/>
        <v>0</v>
      </c>
      <c r="D20" s="125">
        <f t="shared" si="10"/>
        <v>14</v>
      </c>
      <c r="E20" s="126">
        <f t="shared" si="11"/>
        <v>0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0</v>
      </c>
      <c r="N20" s="134">
        <f t="shared" si="13"/>
        <v>0</v>
      </c>
      <c r="O20" s="135">
        <f t="shared" si="14"/>
        <v>0</v>
      </c>
      <c r="P20" s="125">
        <f t="shared" si="14"/>
        <v>0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0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0</v>
      </c>
      <c r="AB20" s="141">
        <f t="shared" si="4"/>
        <v>0</v>
      </c>
      <c r="AC20" s="142">
        <v>0</v>
      </c>
      <c r="AD20" s="143">
        <v>0</v>
      </c>
      <c r="AE20" s="144">
        <f t="shared" si="18"/>
        <v>0</v>
      </c>
      <c r="AF20" s="419">
        <f t="shared" si="5"/>
        <v>13</v>
      </c>
      <c r="AG20" s="396">
        <f t="shared" si="19"/>
        <v>0</v>
      </c>
      <c r="AH20" s="202">
        <v>0</v>
      </c>
      <c r="AI20" s="389">
        <f t="shared" si="6"/>
        <v>0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0</v>
      </c>
      <c r="C21" s="124">
        <f t="shared" si="9"/>
        <v>0</v>
      </c>
      <c r="D21" s="125">
        <f t="shared" si="10"/>
        <v>15</v>
      </c>
      <c r="E21" s="126">
        <f t="shared" si="11"/>
        <v>0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0</v>
      </c>
      <c r="N21" s="134">
        <f t="shared" si="13"/>
        <v>0</v>
      </c>
      <c r="O21" s="135">
        <f t="shared" si="14"/>
        <v>0</v>
      </c>
      <c r="P21" s="125">
        <f t="shared" si="14"/>
        <v>0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0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0</v>
      </c>
      <c r="AB21" s="141">
        <f t="shared" si="4"/>
        <v>0</v>
      </c>
      <c r="AC21" s="142">
        <v>0</v>
      </c>
      <c r="AD21" s="143">
        <v>0</v>
      </c>
      <c r="AE21" s="144">
        <f t="shared" si="18"/>
        <v>0</v>
      </c>
      <c r="AF21" s="419">
        <f t="shared" si="5"/>
        <v>14</v>
      </c>
      <c r="AG21" s="396">
        <f t="shared" si="19"/>
        <v>0</v>
      </c>
      <c r="AH21" s="202">
        <v>0</v>
      </c>
      <c r="AI21" s="389">
        <f t="shared" si="6"/>
        <v>0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0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0</v>
      </c>
      <c r="C22" s="124">
        <f t="shared" si="9"/>
        <v>0</v>
      </c>
      <c r="D22" s="125">
        <f t="shared" si="10"/>
        <v>17</v>
      </c>
      <c r="E22" s="126">
        <f t="shared" si="11"/>
        <v>0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0</v>
      </c>
      <c r="N22" s="134">
        <f t="shared" si="13"/>
        <v>0</v>
      </c>
      <c r="O22" s="135">
        <f t="shared" si="14"/>
        <v>0</v>
      </c>
      <c r="P22" s="125">
        <f t="shared" si="14"/>
        <v>0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0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0</v>
      </c>
      <c r="AB22" s="141">
        <f t="shared" si="4"/>
        <v>0</v>
      </c>
      <c r="AC22" s="142">
        <v>0</v>
      </c>
      <c r="AD22" s="143">
        <v>0</v>
      </c>
      <c r="AE22" s="144">
        <f t="shared" si="18"/>
        <v>0</v>
      </c>
      <c r="AF22" s="419">
        <f t="shared" si="5"/>
        <v>15</v>
      </c>
      <c r="AG22" s="396">
        <f t="shared" si="19"/>
        <v>0</v>
      </c>
      <c r="AH22" s="202">
        <v>0</v>
      </c>
      <c r="AI22" s="389">
        <f t="shared" si="6"/>
        <v>0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0</v>
      </c>
      <c r="C23" s="124">
        <f t="shared" si="9"/>
        <v>0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0</v>
      </c>
      <c r="N23" s="134">
        <f t="shared" si="13"/>
        <v>0</v>
      </c>
      <c r="O23" s="135">
        <f t="shared" si="14"/>
        <v>0</v>
      </c>
      <c r="P23" s="125">
        <f t="shared" si="14"/>
        <v>0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0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0</v>
      </c>
      <c r="AB23" s="141">
        <f t="shared" si="4"/>
        <v>0</v>
      </c>
      <c r="AC23" s="142">
        <v>0</v>
      </c>
      <c r="AD23" s="143">
        <v>0</v>
      </c>
      <c r="AE23" s="144">
        <f t="shared" si="18"/>
        <v>0</v>
      </c>
      <c r="AF23" s="419">
        <f t="shared" si="5"/>
        <v>16</v>
      </c>
      <c r="AG23" s="396">
        <f t="shared" si="19"/>
        <v>0</v>
      </c>
      <c r="AH23" s="202">
        <v>0</v>
      </c>
      <c r="AI23" s="389">
        <f t="shared" si="6"/>
        <v>0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0</v>
      </c>
      <c r="C24" s="124">
        <f t="shared" si="9"/>
        <v>0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0</v>
      </c>
      <c r="N24" s="134">
        <f t="shared" si="13"/>
        <v>0</v>
      </c>
      <c r="O24" s="135">
        <f t="shared" si="14"/>
        <v>0</v>
      </c>
      <c r="P24" s="125">
        <f t="shared" si="14"/>
        <v>0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0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0</v>
      </c>
      <c r="AB24" s="141">
        <f t="shared" si="4"/>
        <v>0</v>
      </c>
      <c r="AC24" s="142">
        <v>0</v>
      </c>
      <c r="AD24" s="143">
        <v>0</v>
      </c>
      <c r="AE24" s="144">
        <f t="shared" si="18"/>
        <v>0</v>
      </c>
      <c r="AF24" s="419">
        <f t="shared" si="5"/>
        <v>17</v>
      </c>
      <c r="AG24" s="396">
        <f t="shared" si="19"/>
        <v>0</v>
      </c>
      <c r="AH24" s="202">
        <v>0</v>
      </c>
      <c r="AI24" s="389">
        <f t="shared" si="6"/>
        <v>0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0</v>
      </c>
      <c r="C25" s="124">
        <f t="shared" si="9"/>
        <v>0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0</v>
      </c>
      <c r="N25" s="134">
        <f t="shared" si="13"/>
        <v>0</v>
      </c>
      <c r="O25" s="135">
        <f t="shared" si="14"/>
        <v>0</v>
      </c>
      <c r="P25" s="125">
        <f t="shared" si="14"/>
        <v>0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0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0</v>
      </c>
      <c r="AB25" s="141">
        <f t="shared" si="4"/>
        <v>0</v>
      </c>
      <c r="AC25" s="142">
        <v>0</v>
      </c>
      <c r="AD25" s="143">
        <v>0</v>
      </c>
      <c r="AE25" s="144">
        <f t="shared" si="18"/>
        <v>0</v>
      </c>
      <c r="AF25" s="418">
        <f t="shared" si="5"/>
        <v>18</v>
      </c>
      <c r="AG25" s="396">
        <f t="shared" si="19"/>
        <v>0</v>
      </c>
      <c r="AH25" s="202">
        <v>0</v>
      </c>
      <c r="AI25" s="389">
        <f t="shared" si="6"/>
        <v>0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0</v>
      </c>
      <c r="C26" s="124">
        <f t="shared" si="9"/>
        <v>0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0</v>
      </c>
      <c r="N26" s="134">
        <f t="shared" si="13"/>
        <v>0</v>
      </c>
      <c r="O26" s="135">
        <f t="shared" si="14"/>
        <v>0</v>
      </c>
      <c r="P26" s="125">
        <f t="shared" si="14"/>
        <v>0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0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0</v>
      </c>
      <c r="AB26" s="141">
        <f t="shared" si="4"/>
        <v>0</v>
      </c>
      <c r="AC26" s="142">
        <v>0</v>
      </c>
      <c r="AD26" s="143">
        <v>0</v>
      </c>
      <c r="AE26" s="144">
        <f t="shared" si="18"/>
        <v>0</v>
      </c>
      <c r="AF26" s="418">
        <f t="shared" si="5"/>
        <v>19</v>
      </c>
      <c r="AG26" s="396">
        <f t="shared" si="19"/>
        <v>0</v>
      </c>
      <c r="AH26" s="202">
        <v>0</v>
      </c>
      <c r="AI26" s="389">
        <f t="shared" si="6"/>
        <v>0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0</v>
      </c>
      <c r="C27" s="124">
        <f t="shared" si="9"/>
        <v>0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0</v>
      </c>
      <c r="N27" s="134">
        <f t="shared" si="13"/>
        <v>0</v>
      </c>
      <c r="O27" s="135">
        <f t="shared" si="14"/>
        <v>0</v>
      </c>
      <c r="P27" s="125">
        <f t="shared" si="14"/>
        <v>0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0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0</v>
      </c>
      <c r="AB27" s="141">
        <f t="shared" si="4"/>
        <v>0</v>
      </c>
      <c r="AC27" s="142">
        <v>0</v>
      </c>
      <c r="AD27" s="143">
        <v>0</v>
      </c>
      <c r="AE27" s="144">
        <f t="shared" si="18"/>
        <v>0</v>
      </c>
      <c r="AF27" s="418">
        <f t="shared" si="5"/>
        <v>20</v>
      </c>
      <c r="AG27" s="396">
        <f t="shared" si="19"/>
        <v>0</v>
      </c>
      <c r="AH27" s="202">
        <v>0</v>
      </c>
      <c r="AI27" s="389">
        <f t="shared" si="6"/>
        <v>0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0</v>
      </c>
      <c r="C28" s="124">
        <f>M28+N28</f>
        <v>0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0</v>
      </c>
      <c r="N28" s="134">
        <f t="shared" si="13"/>
        <v>0</v>
      </c>
      <c r="O28" s="135">
        <f t="shared" si="14"/>
        <v>0</v>
      </c>
      <c r="P28" s="125">
        <f t="shared" si="14"/>
        <v>0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0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0</v>
      </c>
      <c r="AB28" s="141">
        <f t="shared" si="4"/>
        <v>0</v>
      </c>
      <c r="AC28" s="142">
        <v>0</v>
      </c>
      <c r="AD28" s="143">
        <v>0</v>
      </c>
      <c r="AE28" s="144">
        <f t="shared" si="18"/>
        <v>0</v>
      </c>
      <c r="AF28" s="418">
        <f t="shared" si="5"/>
        <v>21</v>
      </c>
      <c r="AG28" s="396">
        <f t="shared" si="19"/>
        <v>0</v>
      </c>
      <c r="AH28" s="202">
        <v>0</v>
      </c>
      <c r="AI28" s="389">
        <f t="shared" si="6"/>
        <v>0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0</v>
      </c>
      <c r="C29" s="124">
        <f t="shared" si="9"/>
        <v>0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0</v>
      </c>
      <c r="N29" s="134">
        <f t="shared" si="13"/>
        <v>0</v>
      </c>
      <c r="O29" s="135">
        <f t="shared" si="14"/>
        <v>0</v>
      </c>
      <c r="P29" s="125">
        <f t="shared" si="14"/>
        <v>0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0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0</v>
      </c>
      <c r="AB29" s="141">
        <f t="shared" si="4"/>
        <v>0</v>
      </c>
      <c r="AC29" s="142">
        <v>0</v>
      </c>
      <c r="AD29" s="143">
        <v>0</v>
      </c>
      <c r="AE29" s="144">
        <f t="shared" si="18"/>
        <v>0</v>
      </c>
      <c r="AF29" s="418">
        <f t="shared" si="5"/>
        <v>22</v>
      </c>
      <c r="AG29" s="396">
        <f t="shared" si="19"/>
        <v>0</v>
      </c>
      <c r="AH29" s="202">
        <v>0</v>
      </c>
      <c r="AI29" s="389">
        <f t="shared" si="6"/>
        <v>0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0</v>
      </c>
      <c r="C30" s="124">
        <f>M30+N30</f>
        <v>0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0</v>
      </c>
      <c r="N30" s="134">
        <f t="shared" si="13"/>
        <v>0</v>
      </c>
      <c r="O30" s="135">
        <f t="shared" si="14"/>
        <v>0</v>
      </c>
      <c r="P30" s="125">
        <f t="shared" si="14"/>
        <v>0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0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0</v>
      </c>
      <c r="AB30" s="141">
        <f t="shared" si="4"/>
        <v>0</v>
      </c>
      <c r="AC30" s="142">
        <v>0</v>
      </c>
      <c r="AD30" s="143">
        <v>0</v>
      </c>
      <c r="AE30" s="144">
        <f t="shared" si="18"/>
        <v>0</v>
      </c>
      <c r="AF30" s="404">
        <f t="shared" si="5"/>
        <v>23</v>
      </c>
      <c r="AG30" s="396">
        <f t="shared" si="19"/>
        <v>0</v>
      </c>
      <c r="AH30" s="202">
        <v>0</v>
      </c>
      <c r="AI30" s="389">
        <f t="shared" si="6"/>
        <v>0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0</v>
      </c>
      <c r="C31" s="124">
        <f t="shared" si="9"/>
        <v>0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0</v>
      </c>
      <c r="N31" s="134">
        <f t="shared" si="13"/>
        <v>0</v>
      </c>
      <c r="O31" s="135">
        <f t="shared" si="14"/>
        <v>0</v>
      </c>
      <c r="P31" s="125">
        <f t="shared" si="14"/>
        <v>0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0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0</v>
      </c>
      <c r="AB31" s="141">
        <f t="shared" si="4"/>
        <v>0</v>
      </c>
      <c r="AC31" s="142">
        <v>0</v>
      </c>
      <c r="AD31" s="143">
        <v>0</v>
      </c>
      <c r="AE31" s="144">
        <f t="shared" si="18"/>
        <v>0</v>
      </c>
      <c r="AF31" s="404">
        <f t="shared" si="5"/>
        <v>24</v>
      </c>
      <c r="AG31" s="396">
        <f t="shared" si="19"/>
        <v>0</v>
      </c>
      <c r="AH31" s="202">
        <v>0</v>
      </c>
      <c r="AI31" s="389">
        <f t="shared" si="6"/>
        <v>0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0</v>
      </c>
      <c r="AH32" s="453">
        <f>SUM(AH8:AH31)</f>
        <v>0</v>
      </c>
      <c r="AI32" s="390">
        <f>SUM(AI8:AI31)</f>
        <v>0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0</v>
      </c>
      <c r="C33" s="299">
        <f>SUM(C8:C31)</f>
        <v>0</v>
      </c>
      <c r="D33" s="299">
        <f>SUM(D8:D31)</f>
        <v>495</v>
      </c>
      <c r="E33" s="299">
        <f>SUM(E8:E32)</f>
        <v>0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0</v>
      </c>
      <c r="N33" s="409">
        <f t="shared" si="23"/>
        <v>0</v>
      </c>
      <c r="O33" s="410">
        <f t="shared" si="23"/>
        <v>0</v>
      </c>
      <c r="P33" s="406">
        <f>SUM(P8:P32)</f>
        <v>0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0</v>
      </c>
      <c r="AB33" s="299">
        <f>SUM(AB8:AB32)</f>
        <v>0</v>
      </c>
      <c r="AC33" s="299">
        <f>SUM(AC8:AC32)</f>
        <v>0</v>
      </c>
      <c r="AD33" s="411">
        <f>SUM(AD8:AD31)</f>
        <v>0</v>
      </c>
      <c r="AE33" s="409">
        <f>SUM(AE8:AE32)</f>
        <v>0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152.56057999999999</v>
      </c>
      <c r="F39" s="221">
        <f t="shared" ref="F39:F62" si="26">F8</f>
        <v>22</v>
      </c>
      <c r="G39" s="357">
        <v>148.78548000000001</v>
      </c>
      <c r="H39" s="358">
        <f>F39*G39</f>
        <v>3273.2805600000002</v>
      </c>
      <c r="J39" s="122">
        <v>1</v>
      </c>
      <c r="K39" s="126">
        <f t="shared" ref="K39:K62" si="27">C8</f>
        <v>0</v>
      </c>
      <c r="L39" s="245">
        <f t="shared" ref="L39:L62" si="28">K39*M39</f>
        <v>0</v>
      </c>
      <c r="M39" s="372">
        <f t="shared" ref="M39:M62" si="29">D39</f>
        <v>152.56057999999999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150</v>
      </c>
      <c r="F40" s="221">
        <f t="shared" si="26"/>
        <v>21</v>
      </c>
      <c r="G40" s="357">
        <v>146.32787999999999</v>
      </c>
      <c r="H40" s="358">
        <f t="shared" ref="H40:H62" si="31">F40*G40</f>
        <v>3072.8854799999999</v>
      </c>
      <c r="J40" s="122">
        <v>2</v>
      </c>
      <c r="K40" s="126">
        <f t="shared" si="27"/>
        <v>0</v>
      </c>
      <c r="L40" s="245">
        <f t="shared" si="28"/>
        <v>0</v>
      </c>
      <c r="M40" s="372">
        <f t="shared" si="29"/>
        <v>150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0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141.98695000000001</v>
      </c>
      <c r="F41" s="221">
        <f t="shared" si="26"/>
        <v>21</v>
      </c>
      <c r="G41" s="357">
        <v>138.44763</v>
      </c>
      <c r="H41" s="358">
        <f t="shared" si="31"/>
        <v>2907.4002300000002</v>
      </c>
      <c r="J41" s="122">
        <v>3</v>
      </c>
      <c r="K41" s="126">
        <f t="shared" si="27"/>
        <v>0</v>
      </c>
      <c r="L41" s="245">
        <f t="shared" si="28"/>
        <v>0</v>
      </c>
      <c r="M41" s="372">
        <f t="shared" si="29"/>
        <v>141.98695000000001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0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140.70844</v>
      </c>
      <c r="F42" s="221">
        <f t="shared" si="26"/>
        <v>21</v>
      </c>
      <c r="G42" s="357">
        <v>137.24026000000001</v>
      </c>
      <c r="H42" s="358">
        <f t="shared" si="31"/>
        <v>2882.0454600000003</v>
      </c>
      <c r="J42" s="122">
        <v>4</v>
      </c>
      <c r="K42" s="126">
        <f t="shared" si="27"/>
        <v>0</v>
      </c>
      <c r="L42" s="245">
        <f t="shared" si="28"/>
        <v>0</v>
      </c>
      <c r="M42" s="372">
        <f t="shared" si="29"/>
        <v>140.70844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0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150</v>
      </c>
      <c r="F43" s="221">
        <f t="shared" si="26"/>
        <v>21</v>
      </c>
      <c r="G43" s="357">
        <v>146.34698</v>
      </c>
      <c r="H43" s="358">
        <f t="shared" si="31"/>
        <v>3073.28658</v>
      </c>
      <c r="J43" s="122">
        <v>5</v>
      </c>
      <c r="K43" s="126">
        <f t="shared" si="27"/>
        <v>0</v>
      </c>
      <c r="L43" s="245">
        <f t="shared" si="28"/>
        <v>0</v>
      </c>
      <c r="M43" s="372">
        <f t="shared" si="29"/>
        <v>150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0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179.88808</v>
      </c>
      <c r="F44" s="221">
        <f t="shared" si="26"/>
        <v>21</v>
      </c>
      <c r="G44" s="357">
        <v>175.6789</v>
      </c>
      <c r="H44" s="358">
        <f t="shared" si="31"/>
        <v>3689.2568999999999</v>
      </c>
      <c r="J44" s="122">
        <v>6</v>
      </c>
      <c r="K44" s="126">
        <f t="shared" si="27"/>
        <v>0</v>
      </c>
      <c r="L44" s="245">
        <f t="shared" si="28"/>
        <v>0</v>
      </c>
      <c r="M44" s="372">
        <f t="shared" si="29"/>
        <v>179.88808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0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224.25479000000001</v>
      </c>
      <c r="F45" s="221">
        <f t="shared" si="26"/>
        <v>21</v>
      </c>
      <c r="G45" s="357">
        <v>218.52614</v>
      </c>
      <c r="H45" s="358">
        <f t="shared" si="31"/>
        <v>4589.0489399999997</v>
      </c>
      <c r="J45" s="122">
        <v>7</v>
      </c>
      <c r="K45" s="126">
        <f t="shared" si="27"/>
        <v>0</v>
      </c>
      <c r="L45" s="245">
        <f t="shared" si="28"/>
        <v>0</v>
      </c>
      <c r="M45" s="372">
        <f t="shared" si="29"/>
        <v>224.25479000000001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0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</v>
      </c>
      <c r="C46" s="364">
        <f t="shared" si="25"/>
        <v>0</v>
      </c>
      <c r="D46" s="382">
        <v>195.57208</v>
      </c>
      <c r="F46" s="221">
        <f t="shared" si="26"/>
        <v>20</v>
      </c>
      <c r="G46" s="357">
        <v>190.59352000000001</v>
      </c>
      <c r="H46" s="358">
        <f t="shared" si="31"/>
        <v>3811.8704000000002</v>
      </c>
      <c r="J46" s="122">
        <v>8</v>
      </c>
      <c r="K46" s="126">
        <f t="shared" si="27"/>
        <v>0</v>
      </c>
      <c r="L46" s="245">
        <f t="shared" si="28"/>
        <v>0</v>
      </c>
      <c r="M46" s="372">
        <f t="shared" si="29"/>
        <v>195.57208</v>
      </c>
      <c r="AB46" s="216"/>
      <c r="AC46" s="199"/>
      <c r="AD46" s="203"/>
      <c r="AE46" s="126"/>
      <c r="AF46" s="385"/>
      <c r="AM46" s="91"/>
      <c r="AN46" s="122">
        <v>7</v>
      </c>
      <c r="AO46" s="200">
        <v>0</v>
      </c>
      <c r="AP46" s="201"/>
    </row>
    <row r="47" spans="1:101" ht="15" x14ac:dyDescent="0.25">
      <c r="A47" s="219">
        <f t="shared" si="30"/>
        <v>9</v>
      </c>
      <c r="B47" s="225">
        <f t="shared" si="24"/>
        <v>0</v>
      </c>
      <c r="C47" s="364">
        <f t="shared" si="25"/>
        <v>0</v>
      </c>
      <c r="D47" s="382">
        <v>142.71806000000001</v>
      </c>
      <c r="F47" s="221">
        <f t="shared" si="26"/>
        <v>18</v>
      </c>
      <c r="G47" s="357">
        <v>138.57284999999999</v>
      </c>
      <c r="H47" s="358">
        <f t="shared" si="31"/>
        <v>2494.3112999999998</v>
      </c>
      <c r="J47" s="122">
        <v>9</v>
      </c>
      <c r="K47" s="126">
        <f t="shared" si="27"/>
        <v>0</v>
      </c>
      <c r="L47" s="245">
        <f t="shared" si="28"/>
        <v>0</v>
      </c>
      <c r="M47" s="372">
        <f t="shared" si="29"/>
        <v>142.71806000000001</v>
      </c>
      <c r="AB47" s="216"/>
      <c r="AC47" s="199"/>
      <c r="AD47" s="203"/>
      <c r="AE47" s="126"/>
      <c r="AF47" s="385"/>
      <c r="AM47" s="91"/>
      <c r="AN47" s="122">
        <v>8</v>
      </c>
      <c r="AO47" s="200">
        <v>0</v>
      </c>
      <c r="AP47" s="201"/>
    </row>
    <row r="48" spans="1:101" ht="15" x14ac:dyDescent="0.25">
      <c r="A48" s="219">
        <f t="shared" si="30"/>
        <v>10</v>
      </c>
      <c r="B48" s="225">
        <f t="shared" si="24"/>
        <v>0</v>
      </c>
      <c r="C48" s="364">
        <f t="shared" si="25"/>
        <v>0</v>
      </c>
      <c r="D48" s="382">
        <v>97.43</v>
      </c>
      <c r="F48" s="221">
        <f t="shared" si="26"/>
        <v>17</v>
      </c>
      <c r="G48" s="357">
        <v>94.166560000000004</v>
      </c>
      <c r="H48" s="358">
        <f t="shared" si="31"/>
        <v>1600.8315200000002</v>
      </c>
      <c r="J48" s="122">
        <v>10</v>
      </c>
      <c r="K48" s="126">
        <f t="shared" si="27"/>
        <v>0</v>
      </c>
      <c r="L48" s="245">
        <f t="shared" si="28"/>
        <v>0</v>
      </c>
      <c r="M48" s="372">
        <f t="shared" si="29"/>
        <v>97.43</v>
      </c>
      <c r="AB48" s="216"/>
      <c r="AC48" s="199"/>
      <c r="AD48" s="203"/>
      <c r="AE48" s="126"/>
      <c r="AF48" s="385"/>
      <c r="AM48" s="91"/>
      <c r="AN48" s="122">
        <v>9</v>
      </c>
      <c r="AO48" s="200">
        <v>0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0</v>
      </c>
      <c r="C49" s="364">
        <f t="shared" si="25"/>
        <v>0</v>
      </c>
      <c r="D49" s="382">
        <v>71.790000000000006</v>
      </c>
      <c r="F49" s="221">
        <f t="shared" si="26"/>
        <v>15</v>
      </c>
      <c r="G49" s="357">
        <v>68.674239999999998</v>
      </c>
      <c r="H49" s="358">
        <f t="shared" si="31"/>
        <v>1030.1135999999999</v>
      </c>
      <c r="J49" s="122">
        <v>11</v>
      </c>
      <c r="K49" s="126">
        <f t="shared" si="27"/>
        <v>0</v>
      </c>
      <c r="L49" s="245">
        <f t="shared" si="28"/>
        <v>0</v>
      </c>
      <c r="M49" s="372">
        <f t="shared" si="29"/>
        <v>71.790000000000006</v>
      </c>
      <c r="AB49" s="204"/>
      <c r="AC49" s="199"/>
      <c r="AD49" s="203"/>
      <c r="AE49" s="126"/>
      <c r="AF49" s="385"/>
      <c r="AM49" s="91"/>
      <c r="AN49" s="122">
        <v>10</v>
      </c>
      <c r="AO49" s="200">
        <v>0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0</v>
      </c>
      <c r="C50" s="364">
        <f t="shared" si="25"/>
        <v>0</v>
      </c>
      <c r="D50" s="382">
        <v>70.184380000000004</v>
      </c>
      <c r="F50" s="221">
        <f t="shared" si="26"/>
        <v>14</v>
      </c>
      <c r="G50" s="357">
        <v>66.506820000000005</v>
      </c>
      <c r="H50" s="358">
        <f t="shared" si="31"/>
        <v>931.09548000000007</v>
      </c>
      <c r="J50" s="122">
        <v>12</v>
      </c>
      <c r="K50" s="126">
        <f t="shared" si="27"/>
        <v>0</v>
      </c>
      <c r="L50" s="245">
        <f t="shared" si="28"/>
        <v>0</v>
      </c>
      <c r="M50" s="372">
        <f t="shared" si="29"/>
        <v>70.184380000000004</v>
      </c>
      <c r="AB50" s="204"/>
      <c r="AC50" s="199"/>
      <c r="AD50" s="203"/>
      <c r="AE50" s="126"/>
      <c r="AF50" s="385"/>
      <c r="AM50" s="91"/>
      <c r="AN50" s="122">
        <v>11</v>
      </c>
      <c r="AO50" s="200">
        <v>0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0</v>
      </c>
      <c r="C51" s="364">
        <f t="shared" si="25"/>
        <v>0</v>
      </c>
      <c r="D51" s="382">
        <v>51.442059999999998</v>
      </c>
      <c r="F51" s="221">
        <f t="shared" si="26"/>
        <v>14</v>
      </c>
      <c r="G51" s="357">
        <v>48.575330000000001</v>
      </c>
      <c r="H51" s="358">
        <f t="shared" si="31"/>
        <v>680.05462</v>
      </c>
      <c r="J51" s="122">
        <v>13</v>
      </c>
      <c r="K51" s="126">
        <f t="shared" si="27"/>
        <v>0</v>
      </c>
      <c r="L51" s="245">
        <f t="shared" si="28"/>
        <v>0</v>
      </c>
      <c r="M51" s="372">
        <f t="shared" si="29"/>
        <v>51.442059999999998</v>
      </c>
      <c r="AB51" s="204"/>
      <c r="AC51" s="199"/>
      <c r="AD51" s="203"/>
      <c r="AE51" s="126"/>
      <c r="AF51" s="385"/>
      <c r="AM51" s="226"/>
      <c r="AN51" s="122">
        <v>12</v>
      </c>
      <c r="AO51" s="200">
        <v>0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0</v>
      </c>
      <c r="C52" s="364">
        <f t="shared" si="25"/>
        <v>0</v>
      </c>
      <c r="D52" s="382">
        <v>47.602080000000001</v>
      </c>
      <c r="F52" s="221">
        <f t="shared" si="26"/>
        <v>15</v>
      </c>
      <c r="G52" s="357">
        <v>44.92022</v>
      </c>
      <c r="H52" s="358">
        <f t="shared" si="31"/>
        <v>673.80330000000004</v>
      </c>
      <c r="J52" s="122">
        <v>14</v>
      </c>
      <c r="K52" s="126">
        <f t="shared" si="27"/>
        <v>0</v>
      </c>
      <c r="L52" s="245">
        <f t="shared" si="28"/>
        <v>0</v>
      </c>
      <c r="M52" s="372">
        <f t="shared" si="29"/>
        <v>47.602080000000001</v>
      </c>
      <c r="AB52" s="204"/>
      <c r="AC52" s="199"/>
      <c r="AD52" s="203"/>
      <c r="AE52" s="126"/>
      <c r="AM52" s="76"/>
      <c r="AN52" s="122">
        <v>13</v>
      </c>
      <c r="AO52" s="200">
        <v>0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</v>
      </c>
      <c r="C53" s="364">
        <f t="shared" si="25"/>
        <v>0</v>
      </c>
      <c r="D53" s="382">
        <v>56.946460000000002</v>
      </c>
      <c r="F53" s="221">
        <f t="shared" si="26"/>
        <v>17</v>
      </c>
      <c r="G53" s="357">
        <v>54.162649999999999</v>
      </c>
      <c r="H53" s="358">
        <f t="shared" si="31"/>
        <v>920.76504999999997</v>
      </c>
      <c r="J53" s="122">
        <v>15</v>
      </c>
      <c r="K53" s="126">
        <f t="shared" si="27"/>
        <v>0</v>
      </c>
      <c r="L53" s="245">
        <f t="shared" si="28"/>
        <v>0</v>
      </c>
      <c r="M53" s="372">
        <f t="shared" si="29"/>
        <v>56.946460000000002</v>
      </c>
      <c r="AB53" s="204"/>
      <c r="AC53" s="199"/>
      <c r="AD53" s="229"/>
      <c r="AE53" s="126"/>
      <c r="AN53" s="122">
        <v>14</v>
      </c>
      <c r="AO53" s="200">
        <v>0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105.88187000000001</v>
      </c>
      <c r="F54" s="221">
        <f t="shared" si="26"/>
        <v>20</v>
      </c>
      <c r="G54" s="357">
        <v>103.11785999999999</v>
      </c>
      <c r="H54" s="358">
        <f t="shared" si="31"/>
        <v>2062.3571999999999</v>
      </c>
      <c r="J54" s="122">
        <v>16</v>
      </c>
      <c r="K54" s="126">
        <f t="shared" si="27"/>
        <v>0</v>
      </c>
      <c r="L54" s="245">
        <f t="shared" si="28"/>
        <v>0</v>
      </c>
      <c r="M54" s="372">
        <f t="shared" si="29"/>
        <v>105.88187000000001</v>
      </c>
      <c r="AB54" s="204"/>
      <c r="AC54" s="199"/>
      <c r="AE54" s="237"/>
      <c r="AN54" s="122">
        <v>15</v>
      </c>
      <c r="AO54" s="200">
        <v>0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144.12970999999999</v>
      </c>
      <c r="F55" s="221">
        <f t="shared" si="26"/>
        <v>22</v>
      </c>
      <c r="G55" s="357">
        <v>140.36609999999999</v>
      </c>
      <c r="H55" s="358">
        <f t="shared" si="31"/>
        <v>3088.0541999999996</v>
      </c>
      <c r="J55" s="122">
        <v>17</v>
      </c>
      <c r="K55" s="126">
        <f t="shared" si="27"/>
        <v>0</v>
      </c>
      <c r="L55" s="245">
        <f t="shared" si="28"/>
        <v>0</v>
      </c>
      <c r="M55" s="372">
        <f t="shared" si="29"/>
        <v>144.12970999999999</v>
      </c>
      <c r="AB55" s="204"/>
      <c r="AC55" s="199"/>
      <c r="AE55" s="237"/>
      <c r="AN55" s="122">
        <v>16</v>
      </c>
      <c r="AO55" s="200">
        <v>0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180.22291999999999</v>
      </c>
      <c r="F56" s="221">
        <f t="shared" si="26"/>
        <v>25</v>
      </c>
      <c r="G56" s="357">
        <v>175.65845999999999</v>
      </c>
      <c r="H56" s="358">
        <f t="shared" si="31"/>
        <v>4391.4614999999994</v>
      </c>
      <c r="J56" s="122">
        <v>18</v>
      </c>
      <c r="K56" s="126">
        <f t="shared" si="27"/>
        <v>0</v>
      </c>
      <c r="L56" s="245">
        <f t="shared" si="28"/>
        <v>0</v>
      </c>
      <c r="M56" s="372">
        <f t="shared" si="29"/>
        <v>180.22291999999999</v>
      </c>
      <c r="AB56" s="230"/>
      <c r="AC56" s="199"/>
      <c r="AE56" s="237"/>
      <c r="AN56" s="122">
        <v>17</v>
      </c>
      <c r="AO56" s="200">
        <v>0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200.46654000000001</v>
      </c>
      <c r="F57" s="221">
        <f t="shared" si="26"/>
        <v>26</v>
      </c>
      <c r="G57" s="357">
        <v>194.96179000000001</v>
      </c>
      <c r="H57" s="358">
        <f t="shared" si="31"/>
        <v>5069.0065400000003</v>
      </c>
      <c r="J57" s="122">
        <v>19</v>
      </c>
      <c r="K57" s="126">
        <f t="shared" si="27"/>
        <v>0</v>
      </c>
      <c r="L57" s="245">
        <f t="shared" si="28"/>
        <v>0</v>
      </c>
      <c r="M57" s="372">
        <f t="shared" si="29"/>
        <v>200.46654000000001</v>
      </c>
      <c r="AC57" s="231"/>
      <c r="AD57" s="232"/>
      <c r="AE57" s="237"/>
      <c r="AN57" s="122">
        <v>18</v>
      </c>
      <c r="AO57" s="200">
        <v>0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180.90602000000001</v>
      </c>
      <c r="F58" s="221">
        <f t="shared" si="26"/>
        <v>26</v>
      </c>
      <c r="G58" s="357">
        <v>176.55898999999999</v>
      </c>
      <c r="H58" s="358">
        <f t="shared" si="31"/>
        <v>4590.5337399999999</v>
      </c>
      <c r="J58" s="122">
        <v>20</v>
      </c>
      <c r="K58" s="126">
        <f t="shared" si="27"/>
        <v>0</v>
      </c>
      <c r="L58" s="245">
        <f t="shared" si="28"/>
        <v>0</v>
      </c>
      <c r="M58" s="372">
        <f t="shared" si="29"/>
        <v>180.90602000000001</v>
      </c>
      <c r="AC58" s="231"/>
      <c r="AD58" s="76"/>
      <c r="AE58" s="237"/>
      <c r="AN58" s="122">
        <v>19</v>
      </c>
      <c r="AO58" s="200">
        <v>0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180.02431999999999</v>
      </c>
      <c r="F59" s="221">
        <f t="shared" si="26"/>
        <v>26</v>
      </c>
      <c r="G59" s="357">
        <v>175.2381</v>
      </c>
      <c r="H59" s="358">
        <f t="shared" si="31"/>
        <v>4556.1905999999999</v>
      </c>
      <c r="J59" s="122">
        <v>21</v>
      </c>
      <c r="K59" s="126">
        <f t="shared" si="27"/>
        <v>0</v>
      </c>
      <c r="L59" s="245">
        <f t="shared" si="28"/>
        <v>0</v>
      </c>
      <c r="M59" s="372">
        <f t="shared" si="29"/>
        <v>180.02431999999999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0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172.70938000000001</v>
      </c>
      <c r="F60" s="221">
        <f t="shared" si="26"/>
        <v>25</v>
      </c>
      <c r="G60" s="357">
        <v>168.17273</v>
      </c>
      <c r="H60" s="358">
        <f t="shared" si="31"/>
        <v>4204.3182500000003</v>
      </c>
      <c r="J60" s="122">
        <v>22</v>
      </c>
      <c r="K60" s="126">
        <f t="shared" si="27"/>
        <v>0</v>
      </c>
      <c r="L60" s="245">
        <f t="shared" si="28"/>
        <v>0</v>
      </c>
      <c r="M60" s="372">
        <f t="shared" si="29"/>
        <v>172.70938000000001</v>
      </c>
      <c r="Z60" s="233"/>
      <c r="AA60" s="234"/>
      <c r="AB60" s="235"/>
      <c r="AC60" s="235"/>
      <c r="AD60" s="236"/>
      <c r="AE60" s="237"/>
      <c r="AN60" s="122">
        <v>21</v>
      </c>
      <c r="AO60" s="200">
        <v>0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150</v>
      </c>
      <c r="F61" s="221">
        <f t="shared" si="26"/>
        <v>24</v>
      </c>
      <c r="G61" s="357">
        <v>145.49939000000001</v>
      </c>
      <c r="H61" s="358">
        <f t="shared" si="31"/>
        <v>3491.9853600000001</v>
      </c>
      <c r="J61" s="122">
        <v>23</v>
      </c>
      <c r="K61" s="126">
        <f t="shared" si="27"/>
        <v>0</v>
      </c>
      <c r="L61" s="245">
        <f t="shared" si="28"/>
        <v>0</v>
      </c>
      <c r="M61" s="372">
        <f t="shared" si="29"/>
        <v>150</v>
      </c>
      <c r="Z61" s="233"/>
      <c r="AA61" s="234"/>
      <c r="AB61" s="235"/>
      <c r="AC61" s="235"/>
      <c r="AD61" s="236"/>
      <c r="AE61" s="237"/>
      <c r="AN61" s="122">
        <v>22</v>
      </c>
      <c r="AO61" s="200">
        <v>0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149.11505</v>
      </c>
      <c r="F62" s="362">
        <f t="shared" si="26"/>
        <v>23</v>
      </c>
      <c r="G62" s="360">
        <v>145.14186000000001</v>
      </c>
      <c r="H62" s="361">
        <f t="shared" si="31"/>
        <v>3338.26278</v>
      </c>
      <c r="J62" s="122">
        <v>24</v>
      </c>
      <c r="K62" s="126">
        <f t="shared" si="27"/>
        <v>0</v>
      </c>
      <c r="L62" s="245">
        <f t="shared" si="28"/>
        <v>0</v>
      </c>
      <c r="M62" s="372">
        <f t="shared" si="29"/>
        <v>149.11505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0</v>
      </c>
    </row>
    <row r="63" spans="1:43" ht="20.25" customHeight="1" thickBot="1" x14ac:dyDescent="0.3">
      <c r="A63" s="238"/>
      <c r="B63" s="239"/>
      <c r="C63" s="240"/>
      <c r="D63" s="307">
        <f>AVERAGE(D39:D62)</f>
        <v>139.02249041666667</v>
      </c>
      <c r="F63" s="363">
        <f>SUM(F39:F62)</f>
        <v>495</v>
      </c>
      <c r="G63" s="241">
        <f>AVERAGE(G39:G62)</f>
        <v>135.0933641666667</v>
      </c>
      <c r="H63" s="359">
        <f>SUM(H39:H62)/SUM(F39:F62)</f>
        <v>142.26711028282833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0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0</v>
      </c>
      <c r="L64" s="245">
        <f>SUM(L39:L63)</f>
        <v>0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0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 t="e">
        <f>L64/K64</f>
        <v>#DIV/0!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0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 t="e">
        <f>B67/B66</f>
        <v>#DIV/0!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0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0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0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0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0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0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0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0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0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0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0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0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0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0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0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0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0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0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0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0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0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0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0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0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0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0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0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0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0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0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0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44563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0</v>
      </c>
      <c r="C135" s="124">
        <f t="shared" si="38"/>
        <v>0</v>
      </c>
      <c r="D135" s="290">
        <f t="shared" ref="D135:D158" si="39">J8</f>
        <v>0</v>
      </c>
      <c r="E135" s="291">
        <f t="shared" ref="E135:F158" si="40">M8</f>
        <v>0</v>
      </c>
      <c r="F135" s="291">
        <f t="shared" si="40"/>
        <v>0</v>
      </c>
      <c r="G135" s="292">
        <f t="shared" ref="G135:G158" si="41">AD8</f>
        <v>0</v>
      </c>
      <c r="I135" s="293">
        <f t="shared" ref="I135:I158" si="42">AE8</f>
        <v>0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0</v>
      </c>
      <c r="C136" s="124">
        <f t="shared" si="38"/>
        <v>0</v>
      </c>
      <c r="D136" s="290">
        <f t="shared" si="39"/>
        <v>0</v>
      </c>
      <c r="E136" s="291">
        <f t="shared" si="40"/>
        <v>0</v>
      </c>
      <c r="F136" s="291">
        <f t="shared" si="40"/>
        <v>0</v>
      </c>
      <c r="G136" s="292">
        <f t="shared" si="41"/>
        <v>0</v>
      </c>
      <c r="I136" s="294">
        <f t="shared" si="42"/>
        <v>0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0</v>
      </c>
      <c r="C137" s="124">
        <f t="shared" si="38"/>
        <v>0</v>
      </c>
      <c r="D137" s="290">
        <f t="shared" si="39"/>
        <v>0</v>
      </c>
      <c r="E137" s="291">
        <f t="shared" si="40"/>
        <v>0</v>
      </c>
      <c r="F137" s="291">
        <f t="shared" si="40"/>
        <v>0</v>
      </c>
      <c r="G137" s="292">
        <f t="shared" si="41"/>
        <v>0</v>
      </c>
      <c r="I137" s="294">
        <f t="shared" si="42"/>
        <v>0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0</v>
      </c>
      <c r="C138" s="124">
        <f t="shared" si="38"/>
        <v>0</v>
      </c>
      <c r="D138" s="290">
        <f t="shared" si="39"/>
        <v>0</v>
      </c>
      <c r="E138" s="291">
        <f t="shared" si="40"/>
        <v>0</v>
      </c>
      <c r="F138" s="291">
        <f t="shared" si="40"/>
        <v>0</v>
      </c>
      <c r="G138" s="292">
        <f t="shared" si="41"/>
        <v>0</v>
      </c>
      <c r="I138" s="294">
        <f t="shared" si="42"/>
        <v>0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0</v>
      </c>
      <c r="C139" s="124">
        <f t="shared" si="38"/>
        <v>0</v>
      </c>
      <c r="D139" s="290">
        <f t="shared" si="39"/>
        <v>0</v>
      </c>
      <c r="E139" s="291">
        <f t="shared" si="40"/>
        <v>0</v>
      </c>
      <c r="F139" s="291">
        <f t="shared" si="40"/>
        <v>0</v>
      </c>
      <c r="G139" s="292">
        <f t="shared" si="41"/>
        <v>0</v>
      </c>
      <c r="I139" s="294">
        <f t="shared" si="42"/>
        <v>0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0</v>
      </c>
      <c r="C140" s="124">
        <f t="shared" si="38"/>
        <v>0</v>
      </c>
      <c r="D140" s="290">
        <f t="shared" si="39"/>
        <v>0</v>
      </c>
      <c r="E140" s="291">
        <f t="shared" si="40"/>
        <v>0</v>
      </c>
      <c r="F140" s="291">
        <f t="shared" si="40"/>
        <v>0</v>
      </c>
      <c r="G140" s="292">
        <f t="shared" si="41"/>
        <v>0</v>
      </c>
      <c r="I140" s="294">
        <f t="shared" si="42"/>
        <v>0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0</v>
      </c>
      <c r="C141" s="124">
        <f t="shared" si="38"/>
        <v>0</v>
      </c>
      <c r="D141" s="290">
        <f t="shared" si="39"/>
        <v>0</v>
      </c>
      <c r="E141" s="291">
        <f t="shared" si="40"/>
        <v>0</v>
      </c>
      <c r="F141" s="291">
        <f t="shared" si="40"/>
        <v>0</v>
      </c>
      <c r="G141" s="292">
        <f t="shared" si="41"/>
        <v>0</v>
      </c>
      <c r="I141" s="294">
        <f t="shared" si="42"/>
        <v>0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0</v>
      </c>
      <c r="C142" s="124">
        <f t="shared" si="38"/>
        <v>0</v>
      </c>
      <c r="D142" s="290">
        <f t="shared" si="39"/>
        <v>0</v>
      </c>
      <c r="E142" s="291">
        <f t="shared" si="40"/>
        <v>0</v>
      </c>
      <c r="F142" s="291">
        <f t="shared" si="40"/>
        <v>0</v>
      </c>
      <c r="G142" s="292">
        <f t="shared" si="41"/>
        <v>0</v>
      </c>
      <c r="I142" s="294">
        <f t="shared" si="42"/>
        <v>0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0</v>
      </c>
      <c r="C143" s="124">
        <f t="shared" si="38"/>
        <v>0</v>
      </c>
      <c r="D143" s="290">
        <f t="shared" si="39"/>
        <v>0</v>
      </c>
      <c r="E143" s="291">
        <f t="shared" si="40"/>
        <v>0</v>
      </c>
      <c r="F143" s="291">
        <f t="shared" si="40"/>
        <v>0</v>
      </c>
      <c r="G143" s="292">
        <f t="shared" si="41"/>
        <v>0</v>
      </c>
      <c r="I143" s="294">
        <f t="shared" si="42"/>
        <v>0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0</v>
      </c>
      <c r="C144" s="124">
        <f t="shared" si="38"/>
        <v>0</v>
      </c>
      <c r="D144" s="290">
        <f t="shared" si="39"/>
        <v>0</v>
      </c>
      <c r="E144" s="291">
        <f t="shared" si="40"/>
        <v>0</v>
      </c>
      <c r="F144" s="291">
        <f t="shared" si="40"/>
        <v>0</v>
      </c>
      <c r="G144" s="292">
        <f t="shared" si="41"/>
        <v>0</v>
      </c>
      <c r="I144" s="294">
        <f t="shared" si="42"/>
        <v>0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0</v>
      </c>
      <c r="C145" s="124">
        <f t="shared" si="38"/>
        <v>0</v>
      </c>
      <c r="D145" s="290">
        <f t="shared" si="39"/>
        <v>0</v>
      </c>
      <c r="E145" s="291">
        <f t="shared" si="40"/>
        <v>0</v>
      </c>
      <c r="F145" s="291">
        <f t="shared" si="40"/>
        <v>0</v>
      </c>
      <c r="G145" s="292">
        <f t="shared" si="41"/>
        <v>0</v>
      </c>
      <c r="I145" s="294">
        <f t="shared" si="42"/>
        <v>0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0</v>
      </c>
      <c r="C146" s="124">
        <f t="shared" si="38"/>
        <v>0</v>
      </c>
      <c r="D146" s="290">
        <f t="shared" si="39"/>
        <v>0</v>
      </c>
      <c r="E146" s="291">
        <f t="shared" si="40"/>
        <v>0</v>
      </c>
      <c r="F146" s="291">
        <f t="shared" si="40"/>
        <v>0</v>
      </c>
      <c r="G146" s="292">
        <f t="shared" si="41"/>
        <v>0</v>
      </c>
      <c r="I146" s="294">
        <f t="shared" si="42"/>
        <v>0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0</v>
      </c>
      <c r="C147" s="124">
        <f t="shared" si="38"/>
        <v>0</v>
      </c>
      <c r="D147" s="290">
        <f t="shared" si="39"/>
        <v>0</v>
      </c>
      <c r="E147" s="291">
        <f t="shared" si="40"/>
        <v>0</v>
      </c>
      <c r="F147" s="291">
        <f t="shared" si="40"/>
        <v>0</v>
      </c>
      <c r="G147" s="292">
        <f t="shared" si="41"/>
        <v>0</v>
      </c>
      <c r="I147" s="294">
        <f t="shared" si="42"/>
        <v>0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0</v>
      </c>
      <c r="C148" s="124">
        <f t="shared" si="38"/>
        <v>0</v>
      </c>
      <c r="D148" s="290">
        <f t="shared" si="39"/>
        <v>0</v>
      </c>
      <c r="E148" s="291">
        <f t="shared" si="40"/>
        <v>0</v>
      </c>
      <c r="F148" s="291">
        <f t="shared" si="40"/>
        <v>0</v>
      </c>
      <c r="G148" s="292">
        <f t="shared" si="41"/>
        <v>0</v>
      </c>
      <c r="I148" s="294">
        <f t="shared" si="42"/>
        <v>0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0</v>
      </c>
      <c r="C149" s="124">
        <f t="shared" si="38"/>
        <v>0</v>
      </c>
      <c r="D149" s="290">
        <f t="shared" si="39"/>
        <v>0</v>
      </c>
      <c r="E149" s="291">
        <f t="shared" si="40"/>
        <v>0</v>
      </c>
      <c r="F149" s="291">
        <f t="shared" si="40"/>
        <v>0</v>
      </c>
      <c r="G149" s="292">
        <f t="shared" si="41"/>
        <v>0</v>
      </c>
      <c r="I149" s="294">
        <f t="shared" si="42"/>
        <v>0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0</v>
      </c>
      <c r="C150" s="124">
        <f t="shared" si="38"/>
        <v>0</v>
      </c>
      <c r="D150" s="290">
        <f t="shared" si="39"/>
        <v>0</v>
      </c>
      <c r="E150" s="291">
        <f t="shared" si="40"/>
        <v>0</v>
      </c>
      <c r="F150" s="291">
        <f t="shared" si="40"/>
        <v>0</v>
      </c>
      <c r="G150" s="292">
        <f t="shared" si="41"/>
        <v>0</v>
      </c>
      <c r="I150" s="294">
        <f t="shared" si="42"/>
        <v>0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0</v>
      </c>
      <c r="C151" s="124">
        <f t="shared" si="45"/>
        <v>0</v>
      </c>
      <c r="D151" s="290">
        <f t="shared" si="39"/>
        <v>0</v>
      </c>
      <c r="E151" s="291">
        <f t="shared" si="40"/>
        <v>0</v>
      </c>
      <c r="F151" s="291">
        <f t="shared" si="40"/>
        <v>0</v>
      </c>
      <c r="G151" s="292">
        <f t="shared" si="41"/>
        <v>0</v>
      </c>
      <c r="I151" s="294">
        <f t="shared" si="42"/>
        <v>0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0</v>
      </c>
      <c r="C152" s="124">
        <f t="shared" si="45"/>
        <v>0</v>
      </c>
      <c r="D152" s="290">
        <f t="shared" si="39"/>
        <v>0</v>
      </c>
      <c r="E152" s="291">
        <f t="shared" si="40"/>
        <v>0</v>
      </c>
      <c r="F152" s="291">
        <f t="shared" si="40"/>
        <v>0</v>
      </c>
      <c r="G152" s="292">
        <f t="shared" si="41"/>
        <v>0</v>
      </c>
      <c r="I152" s="294">
        <f t="shared" si="42"/>
        <v>0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0</v>
      </c>
      <c r="C153" s="124">
        <f t="shared" si="45"/>
        <v>0</v>
      </c>
      <c r="D153" s="290">
        <f t="shared" si="39"/>
        <v>0</v>
      </c>
      <c r="E153" s="291">
        <f t="shared" si="40"/>
        <v>0</v>
      </c>
      <c r="F153" s="291">
        <f t="shared" si="40"/>
        <v>0</v>
      </c>
      <c r="G153" s="292">
        <f t="shared" si="41"/>
        <v>0</v>
      </c>
      <c r="I153" s="294">
        <f t="shared" si="42"/>
        <v>0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0</v>
      </c>
      <c r="C154" s="124">
        <f t="shared" si="45"/>
        <v>0</v>
      </c>
      <c r="D154" s="290">
        <f t="shared" si="39"/>
        <v>0</v>
      </c>
      <c r="E154" s="291">
        <f t="shared" si="40"/>
        <v>0</v>
      </c>
      <c r="F154" s="291">
        <f t="shared" si="40"/>
        <v>0</v>
      </c>
      <c r="G154" s="292">
        <f t="shared" si="41"/>
        <v>0</v>
      </c>
      <c r="I154" s="294">
        <f t="shared" si="42"/>
        <v>0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0</v>
      </c>
      <c r="C155" s="124">
        <f t="shared" si="45"/>
        <v>0</v>
      </c>
      <c r="D155" s="290">
        <f t="shared" si="39"/>
        <v>0</v>
      </c>
      <c r="E155" s="291">
        <f t="shared" si="40"/>
        <v>0</v>
      </c>
      <c r="F155" s="291">
        <f t="shared" si="40"/>
        <v>0</v>
      </c>
      <c r="G155" s="292">
        <f t="shared" si="41"/>
        <v>0</v>
      </c>
      <c r="I155" s="294">
        <f t="shared" si="42"/>
        <v>0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0</v>
      </c>
      <c r="C156" s="124">
        <f t="shared" si="45"/>
        <v>0</v>
      </c>
      <c r="D156" s="290">
        <f t="shared" si="39"/>
        <v>0</v>
      </c>
      <c r="E156" s="291">
        <f t="shared" si="40"/>
        <v>0</v>
      </c>
      <c r="F156" s="291">
        <f t="shared" si="40"/>
        <v>0</v>
      </c>
      <c r="G156" s="292">
        <f t="shared" si="41"/>
        <v>0</v>
      </c>
      <c r="I156" s="294">
        <f t="shared" si="42"/>
        <v>0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0</v>
      </c>
      <c r="C157" s="124">
        <f t="shared" si="45"/>
        <v>0</v>
      </c>
      <c r="D157" s="290">
        <f t="shared" si="39"/>
        <v>0</v>
      </c>
      <c r="E157" s="291">
        <f t="shared" si="40"/>
        <v>0</v>
      </c>
      <c r="F157" s="291">
        <f t="shared" si="40"/>
        <v>0</v>
      </c>
      <c r="G157" s="292">
        <f t="shared" si="41"/>
        <v>0</v>
      </c>
      <c r="I157" s="294">
        <f t="shared" si="42"/>
        <v>0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0</v>
      </c>
      <c r="C158" s="297">
        <f t="shared" si="45"/>
        <v>0</v>
      </c>
      <c r="D158" s="298">
        <f t="shared" si="39"/>
        <v>0</v>
      </c>
      <c r="E158" s="299">
        <f t="shared" si="40"/>
        <v>0</v>
      </c>
      <c r="F158" s="299">
        <f t="shared" si="40"/>
        <v>0</v>
      </c>
      <c r="G158" s="300">
        <f t="shared" si="41"/>
        <v>0</v>
      </c>
      <c r="I158" s="301">
        <f t="shared" si="42"/>
        <v>0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0</v>
      </c>
      <c r="C159" s="304">
        <f t="shared" si="46"/>
        <v>0</v>
      </c>
      <c r="D159" s="305">
        <f t="shared" si="46"/>
        <v>0</v>
      </c>
      <c r="E159" s="305">
        <f t="shared" si="46"/>
        <v>0</v>
      </c>
      <c r="F159" s="305">
        <f t="shared" si="46"/>
        <v>0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207" priority="7" operator="containsText" text="CHECK CALCS">
      <formula>NOT(ISERROR(SEARCH("CHECK CALCS",C34)))</formula>
    </cfRule>
  </conditionalFormatting>
  <conditionalFormatting sqref="AE8:AE31">
    <cfRule type="cellIs" dxfId="206" priority="6" operator="greaterThan">
      <formula>33</formula>
    </cfRule>
  </conditionalFormatting>
  <conditionalFormatting sqref="D63">
    <cfRule type="cellIs" dxfId="205" priority="8" operator="equal">
      <formula>#REF!</formula>
    </cfRule>
  </conditionalFormatting>
  <conditionalFormatting sqref="I135:I158">
    <cfRule type="cellIs" dxfId="204" priority="5" operator="greaterThan">
      <formula>33</formula>
    </cfRule>
  </conditionalFormatting>
  <conditionalFormatting sqref="D135:D158">
    <cfRule type="cellIs" dxfId="203" priority="4" operator="greaterThan">
      <formula>0</formula>
    </cfRule>
  </conditionalFormatting>
  <conditionalFormatting sqref="J8:J31">
    <cfRule type="cellIs" dxfId="202" priority="2" operator="greaterThan">
      <formula>0</formula>
    </cfRule>
  </conditionalFormatting>
  <conditionalFormatting sqref="N8:N31">
    <cfRule type="cellIs" dxfId="201" priority="3" operator="greaterThanOrEqual">
      <formula>4.99</formula>
    </cfRule>
  </conditionalFormatting>
  <conditionalFormatting sqref="M8:M31">
    <cfRule type="cellIs" dxfId="200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0000"/>
  </sheetPr>
  <dimension ref="A1:CW159"/>
  <sheetViews>
    <sheetView topLeftCell="A3" zoomScale="70" zoomScaleNormal="70" workbookViewId="0">
      <selection activeCell="AE33" sqref="A6:AE33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44586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503.70999999999992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44586</v>
      </c>
      <c r="AM5" s="422">
        <f>AM10</f>
        <v>13388</v>
      </c>
      <c r="AN5" s="422">
        <f t="shared" ref="AN5:BJ5" si="1">AN10</f>
        <v>13315</v>
      </c>
      <c r="AO5" s="422">
        <f t="shared" si="1"/>
        <v>13001</v>
      </c>
      <c r="AP5" s="422">
        <f t="shared" si="1"/>
        <v>12890</v>
      </c>
      <c r="AQ5" s="422">
        <f t="shared" si="1"/>
        <v>13042</v>
      </c>
      <c r="AR5" s="422">
        <f t="shared" si="1"/>
        <v>13508</v>
      </c>
      <c r="AS5" s="422">
        <f t="shared" si="1"/>
        <v>14435</v>
      </c>
      <c r="AT5" s="422">
        <f t="shared" si="1"/>
        <v>15070</v>
      </c>
      <c r="AU5" s="422">
        <f t="shared" si="1"/>
        <v>12247</v>
      </c>
      <c r="AV5" s="422">
        <f t="shared" si="1"/>
        <v>11693</v>
      </c>
      <c r="AW5" s="422">
        <f t="shared" si="1"/>
        <v>12125</v>
      </c>
      <c r="AX5" s="422">
        <f t="shared" si="1"/>
        <v>11466</v>
      </c>
      <c r="AY5" s="422">
        <f t="shared" si="1"/>
        <v>11261</v>
      </c>
      <c r="AZ5" s="422">
        <f t="shared" si="1"/>
        <v>11439</v>
      </c>
      <c r="BA5" s="422">
        <f t="shared" si="1"/>
        <v>11798</v>
      </c>
      <c r="BB5" s="422">
        <f t="shared" si="1"/>
        <v>13148</v>
      </c>
      <c r="BC5" s="422">
        <f t="shared" si="1"/>
        <v>14668</v>
      </c>
      <c r="BD5" s="422">
        <f t="shared" si="1"/>
        <v>16582</v>
      </c>
      <c r="BE5" s="422">
        <f t="shared" si="1"/>
        <v>17280</v>
      </c>
      <c r="BF5" s="422">
        <f t="shared" si="1"/>
        <v>17413</v>
      </c>
      <c r="BG5" s="422">
        <f t="shared" si="1"/>
        <v>17064</v>
      </c>
      <c r="BH5" s="422">
        <f t="shared" si="1"/>
        <v>16404</v>
      </c>
      <c r="BI5" s="422">
        <f t="shared" si="1"/>
        <v>15399</v>
      </c>
      <c r="BJ5" s="422">
        <f t="shared" si="1"/>
        <v>14399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44586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27.810000000000002</v>
      </c>
      <c r="C8" s="124">
        <f>M8+N8</f>
        <v>27.810000000000002</v>
      </c>
      <c r="D8" s="125">
        <f>F8</f>
        <v>22</v>
      </c>
      <c r="E8" s="126">
        <f>IF(C8-D8&lt;0,0,IF(C8-D8-H8&lt;0,0,C8-D8-H8))</f>
        <v>5.8100000000000023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24.89</v>
      </c>
      <c r="N8" s="134">
        <f>P8</f>
        <v>2.92</v>
      </c>
      <c r="O8" s="135">
        <f>ROUND(AA8,2)</f>
        <v>13.39</v>
      </c>
      <c r="P8" s="125">
        <f>ROUND(AB8,2)</f>
        <v>2.92</v>
      </c>
      <c r="Q8" s="125">
        <f>ROUND(SUM(AC8:AD8),2)</f>
        <v>11.5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27.810000000000002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13.39</v>
      </c>
      <c r="AB8" s="141">
        <f t="shared" ref="AB8:AB31" si="4">ROUND(AO40/1000,2)</f>
        <v>2.92</v>
      </c>
      <c r="AC8" s="142">
        <v>11.5</v>
      </c>
      <c r="AD8" s="143">
        <v>0</v>
      </c>
      <c r="AE8" s="144">
        <f>AA8+AD8</f>
        <v>13.39</v>
      </c>
      <c r="AF8" s="404">
        <f t="shared" ref="AF8:AF31" si="5">A8</f>
        <v>1</v>
      </c>
      <c r="AG8" s="396">
        <f>AA8+AB8</f>
        <v>16.310000000000002</v>
      </c>
      <c r="AH8" s="202">
        <f t="array" ref="AH8:AH31">TRANSPOSE(AM5:BJ5)</f>
        <v>13388</v>
      </c>
      <c r="AI8" s="389">
        <f t="shared" ref="AI8:AI31" si="6">AH8/1000</f>
        <v>13.388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27.59</v>
      </c>
      <c r="C9" s="124">
        <f t="shared" ref="C9:C31" si="9">M9+N9</f>
        <v>27.59</v>
      </c>
      <c r="D9" s="125">
        <f t="shared" ref="D9:D31" si="10">F9</f>
        <v>21</v>
      </c>
      <c r="E9" s="126">
        <f t="shared" ref="E9:E29" si="11">IF(C9-D9&lt;0,0,IF(C9-D9-H9&lt;0,0,C9-D9-H9))</f>
        <v>6.59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24.82</v>
      </c>
      <c r="N9" s="134">
        <f t="shared" ref="N9:N31" si="13">P9</f>
        <v>2.77</v>
      </c>
      <c r="O9" s="135">
        <f t="shared" ref="O9:P31" si="14">ROUND(AA9,2)</f>
        <v>13.32</v>
      </c>
      <c r="P9" s="125">
        <f t="shared" si="14"/>
        <v>2.77</v>
      </c>
      <c r="Q9" s="125">
        <f t="shared" ref="Q9:Q31" si="15">ROUND(SUM(AC9:AD9),2)</f>
        <v>11.5</v>
      </c>
      <c r="R9" s="126">
        <f t="shared" si="2"/>
        <v>0</v>
      </c>
      <c r="S9" s="126">
        <f t="shared" ref="S9:S31" si="16">R9+L9</f>
        <v>0</v>
      </c>
      <c r="T9" s="126">
        <f t="shared" si="3"/>
        <v>27.59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13.32</v>
      </c>
      <c r="AB9" s="141">
        <f t="shared" si="4"/>
        <v>2.77</v>
      </c>
      <c r="AC9" s="142">
        <v>11.5</v>
      </c>
      <c r="AD9" s="143">
        <v>0</v>
      </c>
      <c r="AE9" s="144">
        <f t="shared" ref="AE9:AE31" si="18">AA9+AD9</f>
        <v>13.32</v>
      </c>
      <c r="AF9" s="404">
        <f t="shared" si="5"/>
        <v>2</v>
      </c>
      <c r="AG9" s="396">
        <f t="shared" ref="AG9:AG31" si="19">AA9+AB9</f>
        <v>16.09</v>
      </c>
      <c r="AH9" s="202">
        <v>13315</v>
      </c>
      <c r="AI9" s="389">
        <f t="shared" si="6"/>
        <v>13.315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27.259999999999998</v>
      </c>
      <c r="C10" s="124">
        <f t="shared" si="9"/>
        <v>27.259999999999998</v>
      </c>
      <c r="D10" s="125">
        <f t="shared" si="10"/>
        <v>21</v>
      </c>
      <c r="E10" s="126">
        <f t="shared" si="11"/>
        <v>6.259999999999998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24.5</v>
      </c>
      <c r="N10" s="134">
        <f t="shared" si="13"/>
        <v>2.76</v>
      </c>
      <c r="O10" s="135">
        <f t="shared" si="14"/>
        <v>13</v>
      </c>
      <c r="P10" s="125">
        <f t="shared" si="14"/>
        <v>2.76</v>
      </c>
      <c r="Q10" s="125">
        <f t="shared" si="15"/>
        <v>11.5</v>
      </c>
      <c r="R10" s="126">
        <f t="shared" si="2"/>
        <v>0</v>
      </c>
      <c r="S10" s="126">
        <f t="shared" si="16"/>
        <v>0</v>
      </c>
      <c r="T10" s="126">
        <f t="shared" si="3"/>
        <v>27.259999999999998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13</v>
      </c>
      <c r="AB10" s="141">
        <f t="shared" si="4"/>
        <v>2.76</v>
      </c>
      <c r="AC10" s="142">
        <v>11.5</v>
      </c>
      <c r="AD10" s="143">
        <v>0</v>
      </c>
      <c r="AE10" s="144">
        <f t="shared" si="18"/>
        <v>13</v>
      </c>
      <c r="AF10" s="404">
        <f t="shared" si="5"/>
        <v>3</v>
      </c>
      <c r="AG10" s="396">
        <f t="shared" si="19"/>
        <v>15.76</v>
      </c>
      <c r="AH10" s="202">
        <v>13001</v>
      </c>
      <c r="AI10" s="389">
        <f t="shared" si="6"/>
        <v>13.000999999999999</v>
      </c>
      <c r="AJ10" s="186">
        <f t="shared" si="20"/>
        <v>0</v>
      </c>
      <c r="AK10" s="403"/>
      <c r="AL10" s="380" t="s">
        <v>218</v>
      </c>
      <c r="AM10" s="154">
        <f>AM11+AM12</f>
        <v>13388</v>
      </c>
      <c r="AN10" s="154">
        <f t="shared" ref="AN10:BJ10" si="21">AN11+AN12</f>
        <v>13315</v>
      </c>
      <c r="AO10" s="154">
        <f t="shared" si="21"/>
        <v>13001</v>
      </c>
      <c r="AP10" s="154">
        <f t="shared" si="21"/>
        <v>12890</v>
      </c>
      <c r="AQ10" s="154">
        <f t="shared" si="21"/>
        <v>13042</v>
      </c>
      <c r="AR10" s="154">
        <f t="shared" si="21"/>
        <v>13508</v>
      </c>
      <c r="AS10" s="154">
        <f t="shared" si="21"/>
        <v>14435</v>
      </c>
      <c r="AT10" s="154">
        <f t="shared" si="21"/>
        <v>15070</v>
      </c>
      <c r="AU10" s="154">
        <f t="shared" si="21"/>
        <v>12247</v>
      </c>
      <c r="AV10" s="154">
        <f t="shared" si="21"/>
        <v>11693</v>
      </c>
      <c r="AW10" s="154">
        <f t="shared" si="21"/>
        <v>12125</v>
      </c>
      <c r="AX10" s="154">
        <f t="shared" si="21"/>
        <v>11466</v>
      </c>
      <c r="AY10" s="154">
        <f t="shared" si="21"/>
        <v>11261</v>
      </c>
      <c r="AZ10" s="154">
        <f t="shared" si="21"/>
        <v>11439</v>
      </c>
      <c r="BA10" s="154">
        <f t="shared" si="21"/>
        <v>11798</v>
      </c>
      <c r="BB10" s="154">
        <f t="shared" si="21"/>
        <v>13148</v>
      </c>
      <c r="BC10" s="154">
        <f t="shared" si="21"/>
        <v>14668</v>
      </c>
      <c r="BD10" s="154">
        <f t="shared" si="21"/>
        <v>16582</v>
      </c>
      <c r="BE10" s="154">
        <f t="shared" si="21"/>
        <v>17280</v>
      </c>
      <c r="BF10" s="154">
        <f t="shared" si="21"/>
        <v>17413</v>
      </c>
      <c r="BG10" s="154">
        <f t="shared" si="21"/>
        <v>17064</v>
      </c>
      <c r="BH10" s="154">
        <f t="shared" si="21"/>
        <v>16404</v>
      </c>
      <c r="BI10" s="154">
        <f t="shared" si="21"/>
        <v>15399</v>
      </c>
      <c r="BJ10" s="154">
        <f t="shared" si="21"/>
        <v>14399</v>
      </c>
      <c r="BK10" s="91"/>
      <c r="BL10" s="155">
        <f>SUM(AM10:BK10)/1000</f>
        <v>333.03500000000003</v>
      </c>
    </row>
    <row r="11" spans="1:88" ht="15" x14ac:dyDescent="0.25">
      <c r="A11" s="122">
        <f t="shared" si="7"/>
        <v>4</v>
      </c>
      <c r="B11" s="123">
        <f t="shared" si="8"/>
        <v>27.17</v>
      </c>
      <c r="C11" s="124">
        <f t="shared" si="9"/>
        <v>27.17</v>
      </c>
      <c r="D11" s="125">
        <f t="shared" si="10"/>
        <v>21</v>
      </c>
      <c r="E11" s="126">
        <f t="shared" si="11"/>
        <v>6.1700000000000017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24.39</v>
      </c>
      <c r="N11" s="134">
        <f t="shared" si="13"/>
        <v>2.78</v>
      </c>
      <c r="O11" s="135">
        <f t="shared" si="14"/>
        <v>12.89</v>
      </c>
      <c r="P11" s="125">
        <f t="shared" si="14"/>
        <v>2.78</v>
      </c>
      <c r="Q11" s="125">
        <f t="shared" si="15"/>
        <v>11.5</v>
      </c>
      <c r="R11" s="126">
        <f t="shared" si="2"/>
        <v>0</v>
      </c>
      <c r="S11" s="126">
        <f t="shared" si="16"/>
        <v>0</v>
      </c>
      <c r="T11" s="126">
        <f t="shared" si="3"/>
        <v>27.17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12.89</v>
      </c>
      <c r="AB11" s="141">
        <f t="shared" si="4"/>
        <v>2.78</v>
      </c>
      <c r="AC11" s="142">
        <v>11.5</v>
      </c>
      <c r="AD11" s="143">
        <v>0</v>
      </c>
      <c r="AE11" s="144">
        <f t="shared" si="18"/>
        <v>12.89</v>
      </c>
      <c r="AF11" s="404">
        <f t="shared" si="5"/>
        <v>4</v>
      </c>
      <c r="AG11" s="396">
        <f t="shared" si="19"/>
        <v>15.67</v>
      </c>
      <c r="AH11" s="202">
        <v>12890</v>
      </c>
      <c r="AI11" s="389">
        <f t="shared" si="6"/>
        <v>12.89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27.24</v>
      </c>
      <c r="C12" s="124">
        <f t="shared" si="9"/>
        <v>27.24</v>
      </c>
      <c r="D12" s="125">
        <f t="shared" si="10"/>
        <v>21</v>
      </c>
      <c r="E12" s="126">
        <f t="shared" si="11"/>
        <v>6.2399999999999984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24.54</v>
      </c>
      <c r="N12" s="134">
        <f t="shared" si="13"/>
        <v>2.7</v>
      </c>
      <c r="O12" s="135">
        <f t="shared" si="14"/>
        <v>13.04</v>
      </c>
      <c r="P12" s="125">
        <f t="shared" si="14"/>
        <v>2.7</v>
      </c>
      <c r="Q12" s="125">
        <f t="shared" si="15"/>
        <v>11.5</v>
      </c>
      <c r="R12" s="126">
        <f t="shared" si="2"/>
        <v>0</v>
      </c>
      <c r="S12" s="126">
        <f t="shared" si="16"/>
        <v>0</v>
      </c>
      <c r="T12" s="126">
        <f t="shared" si="3"/>
        <v>27.24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13.04</v>
      </c>
      <c r="AB12" s="141">
        <f t="shared" si="4"/>
        <v>2.7</v>
      </c>
      <c r="AC12" s="142">
        <v>11.5</v>
      </c>
      <c r="AD12" s="143">
        <v>0</v>
      </c>
      <c r="AE12" s="144">
        <f t="shared" si="18"/>
        <v>13.04</v>
      </c>
      <c r="AF12" s="404">
        <f t="shared" si="5"/>
        <v>5</v>
      </c>
      <c r="AG12" s="396">
        <f t="shared" si="19"/>
        <v>15.739999999999998</v>
      </c>
      <c r="AH12" s="202">
        <v>13042</v>
      </c>
      <c r="AI12" s="389">
        <f t="shared" si="6"/>
        <v>13.042</v>
      </c>
      <c r="AJ12" s="186">
        <f t="shared" si="20"/>
        <v>0</v>
      </c>
      <c r="AK12" s="403"/>
      <c r="AL12" s="153" t="s">
        <v>220</v>
      </c>
      <c r="AM12" s="156">
        <v>13388</v>
      </c>
      <c r="AN12" s="156">
        <v>13315</v>
      </c>
      <c r="AO12" s="156">
        <v>13001</v>
      </c>
      <c r="AP12" s="156">
        <v>12890</v>
      </c>
      <c r="AQ12" s="156">
        <v>13042</v>
      </c>
      <c r="AR12" s="156">
        <v>13508</v>
      </c>
      <c r="AS12" s="156">
        <v>14435</v>
      </c>
      <c r="AT12" s="156">
        <v>15070</v>
      </c>
      <c r="AU12" s="156">
        <v>12247</v>
      </c>
      <c r="AV12" s="156">
        <v>11693</v>
      </c>
      <c r="AW12" s="156">
        <v>12125</v>
      </c>
      <c r="AX12" s="156">
        <v>11466</v>
      </c>
      <c r="AY12" s="156">
        <v>11261</v>
      </c>
      <c r="AZ12" s="156">
        <v>11439</v>
      </c>
      <c r="BA12" s="156">
        <v>11798</v>
      </c>
      <c r="BB12" s="156">
        <v>13148</v>
      </c>
      <c r="BC12" s="156">
        <v>14668</v>
      </c>
      <c r="BD12" s="156">
        <v>16582</v>
      </c>
      <c r="BE12" s="156">
        <v>17280</v>
      </c>
      <c r="BF12" s="156">
        <v>17413</v>
      </c>
      <c r="BG12" s="156">
        <v>17064</v>
      </c>
      <c r="BH12" s="156">
        <v>16404</v>
      </c>
      <c r="BI12" s="156">
        <v>15399</v>
      </c>
      <c r="BJ12" s="156">
        <v>14399</v>
      </c>
      <c r="BK12" s="91"/>
      <c r="BL12" s="155">
        <f>SUM(AM12:BK12)/1000</f>
        <v>333.03500000000003</v>
      </c>
    </row>
    <row r="13" spans="1:88" ht="13.8" x14ac:dyDescent="0.25">
      <c r="A13" s="122">
        <f t="shared" si="7"/>
        <v>6</v>
      </c>
      <c r="B13" s="123">
        <f t="shared" si="8"/>
        <v>27.769999999999996</v>
      </c>
      <c r="C13" s="124">
        <f t="shared" si="9"/>
        <v>27.769999999999996</v>
      </c>
      <c r="D13" s="125">
        <f t="shared" si="10"/>
        <v>21</v>
      </c>
      <c r="E13" s="126">
        <f t="shared" si="11"/>
        <v>6.769999999999996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25.009999999999998</v>
      </c>
      <c r="N13" s="134">
        <f t="shared" si="13"/>
        <v>2.76</v>
      </c>
      <c r="O13" s="135">
        <f t="shared" si="14"/>
        <v>13.51</v>
      </c>
      <c r="P13" s="125">
        <f t="shared" si="14"/>
        <v>2.76</v>
      </c>
      <c r="Q13" s="125">
        <f t="shared" si="15"/>
        <v>11.5</v>
      </c>
      <c r="R13" s="126">
        <f t="shared" si="2"/>
        <v>0</v>
      </c>
      <c r="S13" s="126">
        <f t="shared" si="16"/>
        <v>0</v>
      </c>
      <c r="T13" s="126">
        <f t="shared" si="3"/>
        <v>27.769999999999996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13.51</v>
      </c>
      <c r="AB13" s="141">
        <f t="shared" si="4"/>
        <v>2.76</v>
      </c>
      <c r="AC13" s="142">
        <v>11.5</v>
      </c>
      <c r="AD13" s="143">
        <v>0</v>
      </c>
      <c r="AE13" s="144">
        <f t="shared" si="18"/>
        <v>13.51</v>
      </c>
      <c r="AF13" s="404">
        <f t="shared" si="5"/>
        <v>6</v>
      </c>
      <c r="AG13" s="396">
        <f t="shared" si="19"/>
        <v>16.27</v>
      </c>
      <c r="AH13" s="202">
        <v>13508</v>
      </c>
      <c r="AI13" s="389">
        <f t="shared" si="6"/>
        <v>13.507999999999999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23.319999999999997</v>
      </c>
      <c r="C14" s="124">
        <f t="shared" si="9"/>
        <v>23.319999999999997</v>
      </c>
      <c r="D14" s="125">
        <f t="shared" si="10"/>
        <v>21</v>
      </c>
      <c r="E14" s="126">
        <f t="shared" si="11"/>
        <v>2.3199999999999967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20.439999999999998</v>
      </c>
      <c r="N14" s="134">
        <f t="shared" si="13"/>
        <v>2.88</v>
      </c>
      <c r="O14" s="135">
        <f t="shared" si="14"/>
        <v>14.44</v>
      </c>
      <c r="P14" s="125">
        <f t="shared" si="14"/>
        <v>2.88</v>
      </c>
      <c r="Q14" s="125">
        <f t="shared" si="15"/>
        <v>6</v>
      </c>
      <c r="R14" s="126">
        <f t="shared" si="2"/>
        <v>0</v>
      </c>
      <c r="S14" s="126">
        <f t="shared" si="16"/>
        <v>0</v>
      </c>
      <c r="T14" s="126">
        <f t="shared" si="3"/>
        <v>23.319999999999997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14.44</v>
      </c>
      <c r="AB14" s="141">
        <f t="shared" si="4"/>
        <v>2.88</v>
      </c>
      <c r="AC14" s="142">
        <v>6</v>
      </c>
      <c r="AD14" s="143">
        <v>0</v>
      </c>
      <c r="AE14" s="144">
        <f t="shared" si="18"/>
        <v>14.44</v>
      </c>
      <c r="AF14" s="419">
        <f t="shared" si="5"/>
        <v>7</v>
      </c>
      <c r="AG14" s="396">
        <f t="shared" si="19"/>
        <v>17.32</v>
      </c>
      <c r="AH14" s="202">
        <v>14435</v>
      </c>
      <c r="AI14" s="389">
        <f t="shared" si="6"/>
        <v>14.435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18.02</v>
      </c>
      <c r="C15" s="124">
        <f t="shared" si="9"/>
        <v>18.02</v>
      </c>
      <c r="D15" s="125">
        <f t="shared" si="10"/>
        <v>20</v>
      </c>
      <c r="E15" s="126">
        <f t="shared" si="11"/>
        <v>0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15.07</v>
      </c>
      <c r="N15" s="134">
        <f t="shared" si="13"/>
        <v>2.95</v>
      </c>
      <c r="O15" s="135">
        <f t="shared" si="14"/>
        <v>15.07</v>
      </c>
      <c r="P15" s="125">
        <f t="shared" si="14"/>
        <v>2.95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18.02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15.07</v>
      </c>
      <c r="AB15" s="141">
        <f t="shared" si="4"/>
        <v>2.95</v>
      </c>
      <c r="AC15" s="142">
        <v>0</v>
      </c>
      <c r="AD15" s="143">
        <v>0</v>
      </c>
      <c r="AE15" s="144">
        <f t="shared" si="18"/>
        <v>15.07</v>
      </c>
      <c r="AF15" s="419">
        <f t="shared" si="5"/>
        <v>8</v>
      </c>
      <c r="AG15" s="396">
        <f t="shared" si="19"/>
        <v>18.02</v>
      </c>
      <c r="AH15" s="202">
        <v>15070</v>
      </c>
      <c r="AI15" s="389">
        <f t="shared" si="6"/>
        <v>15.07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15.26</v>
      </c>
      <c r="C16" s="124">
        <f t="shared" si="9"/>
        <v>15.26</v>
      </c>
      <c r="D16" s="125">
        <f t="shared" si="10"/>
        <v>18</v>
      </c>
      <c r="E16" s="126">
        <f t="shared" si="11"/>
        <v>0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12.25</v>
      </c>
      <c r="N16" s="134">
        <f t="shared" si="13"/>
        <v>3.01</v>
      </c>
      <c r="O16" s="135">
        <f t="shared" si="14"/>
        <v>12.25</v>
      </c>
      <c r="P16" s="125">
        <f t="shared" si="14"/>
        <v>3.01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15.26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12.25</v>
      </c>
      <c r="AB16" s="141">
        <f t="shared" si="4"/>
        <v>3.01</v>
      </c>
      <c r="AC16" s="142">
        <v>0</v>
      </c>
      <c r="AD16" s="143">
        <v>0</v>
      </c>
      <c r="AE16" s="144">
        <f t="shared" si="18"/>
        <v>12.25</v>
      </c>
      <c r="AF16" s="419">
        <f t="shared" si="5"/>
        <v>9</v>
      </c>
      <c r="AG16" s="396">
        <f t="shared" si="19"/>
        <v>15.26</v>
      </c>
      <c r="AH16" s="202">
        <v>12247</v>
      </c>
      <c r="AI16" s="389">
        <f t="shared" si="6"/>
        <v>12.247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14.64</v>
      </c>
      <c r="C17" s="124">
        <f t="shared" si="9"/>
        <v>14.64</v>
      </c>
      <c r="D17" s="125">
        <f t="shared" si="10"/>
        <v>17</v>
      </c>
      <c r="E17" s="126">
        <f t="shared" si="11"/>
        <v>0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11.69</v>
      </c>
      <c r="N17" s="134">
        <f t="shared" si="13"/>
        <v>2.95</v>
      </c>
      <c r="O17" s="135">
        <f t="shared" si="14"/>
        <v>11.69</v>
      </c>
      <c r="P17" s="125">
        <f t="shared" si="14"/>
        <v>2.95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14.64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11.69</v>
      </c>
      <c r="AB17" s="141">
        <f t="shared" si="4"/>
        <v>2.95</v>
      </c>
      <c r="AC17" s="142">
        <v>0</v>
      </c>
      <c r="AD17" s="143">
        <v>0</v>
      </c>
      <c r="AE17" s="144">
        <f t="shared" si="18"/>
        <v>11.69</v>
      </c>
      <c r="AF17" s="419">
        <f t="shared" si="5"/>
        <v>10</v>
      </c>
      <c r="AG17" s="396">
        <f t="shared" si="19"/>
        <v>14.64</v>
      </c>
      <c r="AH17" s="202">
        <v>11693</v>
      </c>
      <c r="AI17" s="389">
        <f t="shared" si="6"/>
        <v>11.693</v>
      </c>
      <c r="AJ17" s="186">
        <f t="shared" si="20"/>
        <v>0</v>
      </c>
      <c r="AK17" s="403"/>
      <c r="AL17" s="380" t="s">
        <v>219</v>
      </c>
      <c r="AM17" s="378">
        <f>AM18+AM19</f>
        <v>2919</v>
      </c>
      <c r="AN17" s="378">
        <f t="shared" ref="AN17:BJ17" si="22">AN18+AN19</f>
        <v>2771</v>
      </c>
      <c r="AO17" s="378">
        <f t="shared" si="22"/>
        <v>2764</v>
      </c>
      <c r="AP17" s="378">
        <f t="shared" si="22"/>
        <v>2780</v>
      </c>
      <c r="AQ17" s="378">
        <f t="shared" si="22"/>
        <v>2700</v>
      </c>
      <c r="AR17" s="378">
        <f t="shared" si="22"/>
        <v>2757</v>
      </c>
      <c r="AS17" s="378">
        <f t="shared" si="22"/>
        <v>2879</v>
      </c>
      <c r="AT17" s="378">
        <f t="shared" si="22"/>
        <v>2945</v>
      </c>
      <c r="AU17" s="378">
        <f t="shared" si="22"/>
        <v>3010</v>
      </c>
      <c r="AV17" s="378">
        <f t="shared" si="22"/>
        <v>2954</v>
      </c>
      <c r="AW17" s="378">
        <f t="shared" si="22"/>
        <v>2915</v>
      </c>
      <c r="AX17" s="378">
        <f t="shared" si="22"/>
        <v>2899</v>
      </c>
      <c r="AY17" s="378">
        <f t="shared" si="22"/>
        <v>2927</v>
      </c>
      <c r="AZ17" s="378">
        <f t="shared" si="22"/>
        <v>2885</v>
      </c>
      <c r="BA17" s="378">
        <f t="shared" si="22"/>
        <v>2875</v>
      </c>
      <c r="BB17" s="378">
        <f t="shared" si="22"/>
        <v>2983</v>
      </c>
      <c r="BC17" s="378">
        <f t="shared" si="22"/>
        <v>3152</v>
      </c>
      <c r="BD17" s="378">
        <f t="shared" si="22"/>
        <v>3453</v>
      </c>
      <c r="BE17" s="378">
        <f t="shared" si="22"/>
        <v>3548</v>
      </c>
      <c r="BF17" s="378">
        <f t="shared" si="22"/>
        <v>3571</v>
      </c>
      <c r="BG17" s="378">
        <f t="shared" si="22"/>
        <v>3464</v>
      </c>
      <c r="BH17" s="378">
        <f t="shared" si="22"/>
        <v>3299</v>
      </c>
      <c r="BI17" s="378">
        <f t="shared" si="22"/>
        <v>3165</v>
      </c>
      <c r="BJ17" s="378">
        <f t="shared" si="22"/>
        <v>3032</v>
      </c>
      <c r="BK17" s="91"/>
      <c r="BL17" s="155">
        <f>SUM(AM17:BK17)/1000</f>
        <v>72.647000000000006</v>
      </c>
      <c r="BM17" s="91"/>
    </row>
    <row r="18" spans="1:92" ht="15" x14ac:dyDescent="0.25">
      <c r="A18" s="157">
        <f t="shared" si="7"/>
        <v>11</v>
      </c>
      <c r="B18" s="123">
        <f t="shared" si="8"/>
        <v>15.05</v>
      </c>
      <c r="C18" s="124">
        <f t="shared" si="9"/>
        <v>15.05</v>
      </c>
      <c r="D18" s="125">
        <f t="shared" si="10"/>
        <v>15</v>
      </c>
      <c r="E18" s="126">
        <f t="shared" si="11"/>
        <v>5.0000000000000711E-2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12.13</v>
      </c>
      <c r="N18" s="134">
        <f t="shared" si="13"/>
        <v>2.92</v>
      </c>
      <c r="O18" s="135">
        <f t="shared" si="14"/>
        <v>12.13</v>
      </c>
      <c r="P18" s="125">
        <f t="shared" si="14"/>
        <v>2.92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15.05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12.13</v>
      </c>
      <c r="AB18" s="141">
        <f t="shared" si="4"/>
        <v>2.92</v>
      </c>
      <c r="AC18" s="142">
        <v>0</v>
      </c>
      <c r="AD18" s="143">
        <v>0</v>
      </c>
      <c r="AE18" s="144">
        <f t="shared" si="18"/>
        <v>12.13</v>
      </c>
      <c r="AF18" s="419">
        <f t="shared" si="5"/>
        <v>11</v>
      </c>
      <c r="AG18" s="396">
        <f t="shared" si="19"/>
        <v>15.05</v>
      </c>
      <c r="AH18" s="202">
        <v>12125</v>
      </c>
      <c r="AI18" s="389">
        <f>AH18/1000</f>
        <v>12.125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14.370000000000001</v>
      </c>
      <c r="C19" s="124">
        <f t="shared" si="9"/>
        <v>14.370000000000001</v>
      </c>
      <c r="D19" s="125">
        <f t="shared" si="10"/>
        <v>14</v>
      </c>
      <c r="E19" s="126">
        <f>IF(C19-D19&lt;0,0,IF(C19-D19-H19&lt;0,0,C19-D19-H19))</f>
        <v>0.37000000000000099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11.47</v>
      </c>
      <c r="N19" s="134">
        <f t="shared" si="13"/>
        <v>2.9</v>
      </c>
      <c r="O19" s="135">
        <f t="shared" si="14"/>
        <v>11.47</v>
      </c>
      <c r="P19" s="125">
        <f t="shared" si="14"/>
        <v>2.9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14.370000000000001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11.47</v>
      </c>
      <c r="AB19" s="141">
        <f t="shared" si="4"/>
        <v>2.9</v>
      </c>
      <c r="AC19" s="142">
        <v>0</v>
      </c>
      <c r="AD19" s="143">
        <v>0</v>
      </c>
      <c r="AE19" s="144">
        <f t="shared" si="18"/>
        <v>11.47</v>
      </c>
      <c r="AF19" s="419">
        <f t="shared" si="5"/>
        <v>12</v>
      </c>
      <c r="AG19" s="396">
        <f t="shared" si="19"/>
        <v>14.370000000000001</v>
      </c>
      <c r="AH19" s="202">
        <v>11466</v>
      </c>
      <c r="AI19" s="389">
        <f t="shared" si="6"/>
        <v>11.465999999999999</v>
      </c>
      <c r="AJ19" s="186">
        <f t="shared" si="20"/>
        <v>0</v>
      </c>
      <c r="AK19" s="403"/>
      <c r="AL19" s="153" t="s">
        <v>220</v>
      </c>
      <c r="AM19" s="379">
        <v>2919</v>
      </c>
      <c r="AN19" s="379">
        <v>2771</v>
      </c>
      <c r="AO19" s="379">
        <v>2764</v>
      </c>
      <c r="AP19" s="379">
        <v>2780</v>
      </c>
      <c r="AQ19" s="379">
        <v>2700</v>
      </c>
      <c r="AR19" s="379">
        <v>2757</v>
      </c>
      <c r="AS19" s="379">
        <v>2879</v>
      </c>
      <c r="AT19" s="379">
        <v>2945</v>
      </c>
      <c r="AU19" s="379">
        <v>3010</v>
      </c>
      <c r="AV19" s="379">
        <v>2954</v>
      </c>
      <c r="AW19" s="379">
        <v>2915</v>
      </c>
      <c r="AX19" s="379">
        <v>2899</v>
      </c>
      <c r="AY19" s="379">
        <v>2927</v>
      </c>
      <c r="AZ19" s="379">
        <v>2885</v>
      </c>
      <c r="BA19" s="379">
        <v>2875</v>
      </c>
      <c r="BB19" s="379">
        <v>2983</v>
      </c>
      <c r="BC19" s="379">
        <v>3152</v>
      </c>
      <c r="BD19" s="379">
        <v>3453</v>
      </c>
      <c r="BE19" s="379">
        <v>3548</v>
      </c>
      <c r="BF19" s="379">
        <v>3571</v>
      </c>
      <c r="BG19" s="379">
        <v>3464</v>
      </c>
      <c r="BH19" s="379">
        <v>3299</v>
      </c>
      <c r="BI19" s="379">
        <v>3165</v>
      </c>
      <c r="BJ19" s="379">
        <v>3032</v>
      </c>
      <c r="BK19" s="91"/>
      <c r="BL19" s="155">
        <f>SUM(AM19:BK19)/1000</f>
        <v>72.647000000000006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14.19</v>
      </c>
      <c r="C20" s="124">
        <f t="shared" si="9"/>
        <v>14.19</v>
      </c>
      <c r="D20" s="125">
        <f t="shared" si="10"/>
        <v>14</v>
      </c>
      <c r="E20" s="126">
        <f t="shared" si="11"/>
        <v>0.1899999999999995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11.26</v>
      </c>
      <c r="N20" s="134">
        <f t="shared" si="13"/>
        <v>2.93</v>
      </c>
      <c r="O20" s="135">
        <f t="shared" si="14"/>
        <v>11.26</v>
      </c>
      <c r="P20" s="125">
        <f t="shared" si="14"/>
        <v>2.93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14.19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11.26</v>
      </c>
      <c r="AB20" s="141">
        <f t="shared" si="4"/>
        <v>2.93</v>
      </c>
      <c r="AC20" s="142">
        <v>0</v>
      </c>
      <c r="AD20" s="143">
        <v>0</v>
      </c>
      <c r="AE20" s="144">
        <f t="shared" si="18"/>
        <v>11.26</v>
      </c>
      <c r="AF20" s="419">
        <f t="shared" si="5"/>
        <v>13</v>
      </c>
      <c r="AG20" s="396">
        <f t="shared" si="19"/>
        <v>14.19</v>
      </c>
      <c r="AH20" s="202">
        <v>11261</v>
      </c>
      <c r="AI20" s="389">
        <f t="shared" si="6"/>
        <v>11.260999999999999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14.33</v>
      </c>
      <c r="C21" s="124">
        <f t="shared" si="9"/>
        <v>14.33</v>
      </c>
      <c r="D21" s="125">
        <f t="shared" si="10"/>
        <v>15</v>
      </c>
      <c r="E21" s="126">
        <f t="shared" si="11"/>
        <v>0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11.44</v>
      </c>
      <c r="N21" s="134">
        <f t="shared" si="13"/>
        <v>2.89</v>
      </c>
      <c r="O21" s="135">
        <f t="shared" si="14"/>
        <v>11.44</v>
      </c>
      <c r="P21" s="125">
        <f t="shared" si="14"/>
        <v>2.89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14.33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11.44</v>
      </c>
      <c r="AB21" s="141">
        <f t="shared" si="4"/>
        <v>2.89</v>
      </c>
      <c r="AC21" s="142">
        <v>0</v>
      </c>
      <c r="AD21" s="143">
        <v>0</v>
      </c>
      <c r="AE21" s="144">
        <f t="shared" si="18"/>
        <v>11.44</v>
      </c>
      <c r="AF21" s="419">
        <f t="shared" si="5"/>
        <v>14</v>
      </c>
      <c r="AG21" s="396">
        <f t="shared" si="19"/>
        <v>14.33</v>
      </c>
      <c r="AH21" s="202">
        <v>11439</v>
      </c>
      <c r="AI21" s="389">
        <f t="shared" si="6"/>
        <v>11.439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405.68200000000002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14.68</v>
      </c>
      <c r="C22" s="124">
        <f t="shared" si="9"/>
        <v>14.68</v>
      </c>
      <c r="D22" s="125">
        <f t="shared" si="10"/>
        <v>17</v>
      </c>
      <c r="E22" s="126">
        <f t="shared" si="11"/>
        <v>0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11.8</v>
      </c>
      <c r="N22" s="134">
        <f t="shared" si="13"/>
        <v>2.88</v>
      </c>
      <c r="O22" s="135">
        <f t="shared" si="14"/>
        <v>11.8</v>
      </c>
      <c r="P22" s="125">
        <f t="shared" si="14"/>
        <v>2.88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14.68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11.8</v>
      </c>
      <c r="AB22" s="141">
        <f t="shared" si="4"/>
        <v>2.88</v>
      </c>
      <c r="AC22" s="142">
        <v>0</v>
      </c>
      <c r="AD22" s="143">
        <v>0</v>
      </c>
      <c r="AE22" s="144">
        <f t="shared" si="18"/>
        <v>11.8</v>
      </c>
      <c r="AF22" s="419">
        <f t="shared" si="5"/>
        <v>15</v>
      </c>
      <c r="AG22" s="396">
        <f t="shared" si="19"/>
        <v>14.68</v>
      </c>
      <c r="AH22" s="202">
        <v>11798</v>
      </c>
      <c r="AI22" s="389">
        <f t="shared" si="6"/>
        <v>11.798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16.13</v>
      </c>
      <c r="C23" s="124">
        <f t="shared" si="9"/>
        <v>16.13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13.15</v>
      </c>
      <c r="N23" s="134">
        <f t="shared" si="13"/>
        <v>2.98</v>
      </c>
      <c r="O23" s="135">
        <f t="shared" si="14"/>
        <v>13.15</v>
      </c>
      <c r="P23" s="125">
        <f t="shared" si="14"/>
        <v>2.98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16.13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13.15</v>
      </c>
      <c r="AB23" s="141">
        <f t="shared" si="4"/>
        <v>2.98</v>
      </c>
      <c r="AC23" s="142">
        <v>0</v>
      </c>
      <c r="AD23" s="143">
        <v>0</v>
      </c>
      <c r="AE23" s="144">
        <f t="shared" si="18"/>
        <v>13.15</v>
      </c>
      <c r="AF23" s="419">
        <f t="shared" si="5"/>
        <v>16</v>
      </c>
      <c r="AG23" s="396">
        <f t="shared" si="19"/>
        <v>16.13</v>
      </c>
      <c r="AH23" s="202">
        <v>13148</v>
      </c>
      <c r="AI23" s="389">
        <f t="shared" si="6"/>
        <v>13.148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17.82</v>
      </c>
      <c r="C24" s="124">
        <f t="shared" si="9"/>
        <v>17.82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14.67</v>
      </c>
      <c r="N24" s="134">
        <f t="shared" si="13"/>
        <v>3.15</v>
      </c>
      <c r="O24" s="135">
        <f t="shared" si="14"/>
        <v>14.67</v>
      </c>
      <c r="P24" s="125">
        <f t="shared" si="14"/>
        <v>3.15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17.82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14.67</v>
      </c>
      <c r="AB24" s="141">
        <f t="shared" si="4"/>
        <v>3.15</v>
      </c>
      <c r="AC24" s="142">
        <v>0</v>
      </c>
      <c r="AD24" s="143">
        <v>0</v>
      </c>
      <c r="AE24" s="144">
        <f t="shared" si="18"/>
        <v>14.67</v>
      </c>
      <c r="AF24" s="419">
        <f t="shared" si="5"/>
        <v>17</v>
      </c>
      <c r="AG24" s="396">
        <f t="shared" si="19"/>
        <v>17.82</v>
      </c>
      <c r="AH24" s="202">
        <v>14668</v>
      </c>
      <c r="AI24" s="389">
        <f t="shared" si="6"/>
        <v>14.667999999999999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20.029999999999998</v>
      </c>
      <c r="C25" s="124">
        <f t="shared" si="9"/>
        <v>20.029999999999998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16.579999999999998</v>
      </c>
      <c r="N25" s="134">
        <f t="shared" si="13"/>
        <v>3.45</v>
      </c>
      <c r="O25" s="135">
        <f t="shared" si="14"/>
        <v>16.579999999999998</v>
      </c>
      <c r="P25" s="125">
        <f t="shared" si="14"/>
        <v>3.45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20.029999999999998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16.579999999999998</v>
      </c>
      <c r="AB25" s="141">
        <f t="shared" si="4"/>
        <v>3.45</v>
      </c>
      <c r="AC25" s="142">
        <v>0</v>
      </c>
      <c r="AD25" s="143">
        <v>0</v>
      </c>
      <c r="AE25" s="144">
        <f t="shared" si="18"/>
        <v>16.579999999999998</v>
      </c>
      <c r="AF25" s="418">
        <f t="shared" si="5"/>
        <v>18</v>
      </c>
      <c r="AG25" s="396">
        <f t="shared" si="19"/>
        <v>20.029999999999998</v>
      </c>
      <c r="AH25" s="202">
        <v>16582</v>
      </c>
      <c r="AI25" s="389">
        <f t="shared" si="6"/>
        <v>16.582000000000001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20.830000000000002</v>
      </c>
      <c r="C26" s="124">
        <f t="shared" si="9"/>
        <v>20.830000000000002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17.28</v>
      </c>
      <c r="N26" s="134">
        <f t="shared" si="13"/>
        <v>3.55</v>
      </c>
      <c r="O26" s="135">
        <f t="shared" si="14"/>
        <v>17.28</v>
      </c>
      <c r="P26" s="125">
        <f t="shared" si="14"/>
        <v>3.55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20.830000000000002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17.28</v>
      </c>
      <c r="AB26" s="141">
        <f t="shared" si="4"/>
        <v>3.55</v>
      </c>
      <c r="AC26" s="142">
        <v>0</v>
      </c>
      <c r="AD26" s="143">
        <v>0</v>
      </c>
      <c r="AE26" s="144">
        <f t="shared" si="18"/>
        <v>17.28</v>
      </c>
      <c r="AF26" s="418">
        <f t="shared" si="5"/>
        <v>19</v>
      </c>
      <c r="AG26" s="396">
        <f t="shared" si="19"/>
        <v>20.830000000000002</v>
      </c>
      <c r="AH26" s="202">
        <v>17280</v>
      </c>
      <c r="AI26" s="389">
        <f t="shared" si="6"/>
        <v>17.28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20.98</v>
      </c>
      <c r="C27" s="124">
        <f t="shared" si="9"/>
        <v>20.98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17.41</v>
      </c>
      <c r="N27" s="134">
        <f t="shared" si="13"/>
        <v>3.57</v>
      </c>
      <c r="O27" s="135">
        <f t="shared" si="14"/>
        <v>17.41</v>
      </c>
      <c r="P27" s="125">
        <f t="shared" si="14"/>
        <v>3.57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20.98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17.41</v>
      </c>
      <c r="AB27" s="141">
        <f t="shared" si="4"/>
        <v>3.57</v>
      </c>
      <c r="AC27" s="142">
        <v>0</v>
      </c>
      <c r="AD27" s="143">
        <v>0</v>
      </c>
      <c r="AE27" s="144">
        <f t="shared" si="18"/>
        <v>17.41</v>
      </c>
      <c r="AF27" s="418">
        <f t="shared" si="5"/>
        <v>20</v>
      </c>
      <c r="AG27" s="396">
        <f t="shared" si="19"/>
        <v>20.98</v>
      </c>
      <c r="AH27" s="202">
        <v>17413</v>
      </c>
      <c r="AI27" s="389">
        <f t="shared" si="6"/>
        <v>17.413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20.52</v>
      </c>
      <c r="C28" s="124">
        <f>M28+N28</f>
        <v>20.52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17.059999999999999</v>
      </c>
      <c r="N28" s="134">
        <f t="shared" si="13"/>
        <v>3.46</v>
      </c>
      <c r="O28" s="135">
        <f t="shared" si="14"/>
        <v>17.059999999999999</v>
      </c>
      <c r="P28" s="125">
        <f t="shared" si="14"/>
        <v>3.46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20.52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17.059999999999999</v>
      </c>
      <c r="AB28" s="141">
        <f t="shared" si="4"/>
        <v>3.46</v>
      </c>
      <c r="AC28" s="142">
        <v>0</v>
      </c>
      <c r="AD28" s="143">
        <v>0</v>
      </c>
      <c r="AE28" s="144">
        <f t="shared" si="18"/>
        <v>17.059999999999999</v>
      </c>
      <c r="AF28" s="418">
        <f t="shared" si="5"/>
        <v>21</v>
      </c>
      <c r="AG28" s="396">
        <f t="shared" si="19"/>
        <v>20.52</v>
      </c>
      <c r="AH28" s="202">
        <v>17064</v>
      </c>
      <c r="AI28" s="389">
        <f t="shared" si="6"/>
        <v>17.064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19.7</v>
      </c>
      <c r="C29" s="124">
        <f t="shared" si="9"/>
        <v>19.7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16.399999999999999</v>
      </c>
      <c r="N29" s="134">
        <f t="shared" si="13"/>
        <v>3.3</v>
      </c>
      <c r="O29" s="135">
        <f t="shared" si="14"/>
        <v>16.399999999999999</v>
      </c>
      <c r="P29" s="125">
        <f t="shared" si="14"/>
        <v>3.3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19.7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16.399999999999999</v>
      </c>
      <c r="AB29" s="141">
        <f t="shared" si="4"/>
        <v>3.3</v>
      </c>
      <c r="AC29" s="142">
        <v>0</v>
      </c>
      <c r="AD29" s="143">
        <v>0</v>
      </c>
      <c r="AE29" s="144">
        <f t="shared" si="18"/>
        <v>16.399999999999999</v>
      </c>
      <c r="AF29" s="418">
        <f t="shared" si="5"/>
        <v>22</v>
      </c>
      <c r="AG29" s="396">
        <f t="shared" si="19"/>
        <v>19.7</v>
      </c>
      <c r="AH29" s="202">
        <v>16404</v>
      </c>
      <c r="AI29" s="389">
        <f t="shared" si="6"/>
        <v>16.404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30.07</v>
      </c>
      <c r="C30" s="124">
        <f>M30+N30</f>
        <v>30.07</v>
      </c>
      <c r="D30" s="125">
        <f t="shared" si="10"/>
        <v>24</v>
      </c>
      <c r="E30" s="126">
        <f>IF(C30-D30&lt;0,0,C30-D30)</f>
        <v>6.07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26.9</v>
      </c>
      <c r="N30" s="134">
        <f t="shared" si="13"/>
        <v>3.17</v>
      </c>
      <c r="O30" s="135">
        <f t="shared" si="14"/>
        <v>15.4</v>
      </c>
      <c r="P30" s="125">
        <f t="shared" si="14"/>
        <v>3.17</v>
      </c>
      <c r="Q30" s="125">
        <f t="shared" si="15"/>
        <v>11.5</v>
      </c>
      <c r="R30" s="126">
        <f t="shared" si="2"/>
        <v>0</v>
      </c>
      <c r="S30" s="126">
        <f t="shared" si="16"/>
        <v>0</v>
      </c>
      <c r="T30" s="126">
        <f t="shared" si="3"/>
        <v>30.07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15.4</v>
      </c>
      <c r="AB30" s="141">
        <f t="shared" si="4"/>
        <v>3.17</v>
      </c>
      <c r="AC30" s="142">
        <v>11.5</v>
      </c>
      <c r="AD30" s="143">
        <v>0</v>
      </c>
      <c r="AE30" s="144">
        <f t="shared" si="18"/>
        <v>15.4</v>
      </c>
      <c r="AF30" s="404">
        <f t="shared" si="5"/>
        <v>23</v>
      </c>
      <c r="AG30" s="396">
        <f t="shared" si="19"/>
        <v>18.57</v>
      </c>
      <c r="AH30" s="202">
        <v>15399</v>
      </c>
      <c r="AI30" s="389">
        <f t="shared" si="6"/>
        <v>15.398999999999999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28.93</v>
      </c>
      <c r="C31" s="124">
        <f t="shared" si="9"/>
        <v>28.93</v>
      </c>
      <c r="D31" s="125">
        <f t="shared" si="10"/>
        <v>23</v>
      </c>
      <c r="E31" s="126">
        <f>IF(C31-D31&lt;0,0,C31-D31)</f>
        <v>5.93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25.9</v>
      </c>
      <c r="N31" s="134">
        <f t="shared" si="13"/>
        <v>3.03</v>
      </c>
      <c r="O31" s="135">
        <f t="shared" si="14"/>
        <v>14.4</v>
      </c>
      <c r="P31" s="125">
        <f t="shared" si="14"/>
        <v>3.03</v>
      </c>
      <c r="Q31" s="125">
        <f t="shared" si="15"/>
        <v>11.5</v>
      </c>
      <c r="R31" s="126">
        <f t="shared" si="2"/>
        <v>0</v>
      </c>
      <c r="S31" s="126">
        <f t="shared" si="16"/>
        <v>0</v>
      </c>
      <c r="T31" s="126">
        <f t="shared" si="3"/>
        <v>28.93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14.4</v>
      </c>
      <c r="AB31" s="141">
        <f t="shared" si="4"/>
        <v>3.03</v>
      </c>
      <c r="AC31" s="142">
        <v>11.5</v>
      </c>
      <c r="AD31" s="143">
        <v>0</v>
      </c>
      <c r="AE31" s="144">
        <f t="shared" si="18"/>
        <v>14.4</v>
      </c>
      <c r="AF31" s="404">
        <f t="shared" si="5"/>
        <v>24</v>
      </c>
      <c r="AG31" s="396">
        <f t="shared" si="19"/>
        <v>17.43</v>
      </c>
      <c r="AH31" s="202">
        <v>14399</v>
      </c>
      <c r="AI31" s="389">
        <f t="shared" si="6"/>
        <v>14.398999999999999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405.71</v>
      </c>
      <c r="AH32" s="453">
        <f>SUM(AH8:AH31)</f>
        <v>333035</v>
      </c>
      <c r="AI32" s="390">
        <f>SUM(AI8:AI31)</f>
        <v>333.03500000000003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503.70999999999992</v>
      </c>
      <c r="C33" s="299">
        <f>SUM(C8:C31)</f>
        <v>503.70999999999992</v>
      </c>
      <c r="D33" s="299">
        <f>SUM(D8:D31)</f>
        <v>495</v>
      </c>
      <c r="E33" s="299">
        <f>SUM(E8:E32)</f>
        <v>52.769999999999996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431.04999999999995</v>
      </c>
      <c r="N33" s="409">
        <f t="shared" si="23"/>
        <v>72.66</v>
      </c>
      <c r="O33" s="410">
        <f t="shared" si="23"/>
        <v>333.0499999999999</v>
      </c>
      <c r="P33" s="406">
        <f>SUM(P8:P32)</f>
        <v>72.66</v>
      </c>
      <c r="Q33" s="406">
        <f>SUM(Q8:Q31)</f>
        <v>98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333.0499999999999</v>
      </c>
      <c r="AB33" s="299">
        <f>SUM(AB8:AB32)</f>
        <v>72.66</v>
      </c>
      <c r="AC33" s="299">
        <f>SUM(AC8:AC32)</f>
        <v>98</v>
      </c>
      <c r="AD33" s="411">
        <f>SUM(AD8:AD31)</f>
        <v>0</v>
      </c>
      <c r="AE33" s="409">
        <f>SUM(AE8:AE32)</f>
        <v>333.0499999999999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5.8100000000000023</v>
      </c>
      <c r="C39" s="364">
        <f t="shared" ref="C39:C62" si="25">IF(B39&gt;0,B39*D39,0)</f>
        <v>886.37696980000032</v>
      </c>
      <c r="D39" s="382">
        <v>152.56057999999999</v>
      </c>
      <c r="F39" s="221">
        <f t="shared" ref="F39:F62" si="26">F8</f>
        <v>22</v>
      </c>
      <c r="G39" s="357">
        <v>148.78548000000001</v>
      </c>
      <c r="H39" s="358">
        <f>F39*G39</f>
        <v>3273.2805600000002</v>
      </c>
      <c r="J39" s="122">
        <v>1</v>
      </c>
      <c r="K39" s="126">
        <f t="shared" ref="K39:K62" si="27">C8</f>
        <v>27.810000000000002</v>
      </c>
      <c r="L39" s="245">
        <f t="shared" ref="L39:L62" si="28">K39*M39</f>
        <v>4242.7097297999999</v>
      </c>
      <c r="M39" s="372">
        <f t="shared" ref="M39:M62" si="29">D39</f>
        <v>152.56057999999999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6.59</v>
      </c>
      <c r="C40" s="364">
        <f t="shared" si="25"/>
        <v>988.5</v>
      </c>
      <c r="D40" s="382">
        <v>150</v>
      </c>
      <c r="F40" s="221">
        <f t="shared" si="26"/>
        <v>21</v>
      </c>
      <c r="G40" s="357">
        <v>146.32787999999999</v>
      </c>
      <c r="H40" s="358">
        <f t="shared" ref="H40:H62" si="31">F40*G40</f>
        <v>3072.8854799999999</v>
      </c>
      <c r="J40" s="122">
        <v>2</v>
      </c>
      <c r="K40" s="126">
        <f t="shared" si="27"/>
        <v>27.59</v>
      </c>
      <c r="L40" s="245">
        <f t="shared" si="28"/>
        <v>4138.5</v>
      </c>
      <c r="M40" s="372">
        <f t="shared" si="29"/>
        <v>150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2919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6.259999999999998</v>
      </c>
      <c r="C41" s="364">
        <f t="shared" si="25"/>
        <v>888.83830699999976</v>
      </c>
      <c r="D41" s="382">
        <v>141.98695000000001</v>
      </c>
      <c r="F41" s="221">
        <f t="shared" si="26"/>
        <v>21</v>
      </c>
      <c r="G41" s="357">
        <v>138.44763</v>
      </c>
      <c r="H41" s="358">
        <f t="shared" si="31"/>
        <v>2907.4002300000002</v>
      </c>
      <c r="J41" s="122">
        <v>3</v>
      </c>
      <c r="K41" s="126">
        <f t="shared" si="27"/>
        <v>27.259999999999998</v>
      </c>
      <c r="L41" s="245">
        <f t="shared" si="28"/>
        <v>3870.564257</v>
      </c>
      <c r="M41" s="372">
        <f t="shared" si="29"/>
        <v>141.98695000000001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2771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6.1700000000000017</v>
      </c>
      <c r="C42" s="364">
        <f t="shared" si="25"/>
        <v>868.17107480000027</v>
      </c>
      <c r="D42" s="382">
        <v>140.70844</v>
      </c>
      <c r="F42" s="221">
        <f t="shared" si="26"/>
        <v>21</v>
      </c>
      <c r="G42" s="357">
        <v>137.24026000000001</v>
      </c>
      <c r="H42" s="358">
        <f t="shared" si="31"/>
        <v>2882.0454600000003</v>
      </c>
      <c r="J42" s="122">
        <v>4</v>
      </c>
      <c r="K42" s="126">
        <f t="shared" si="27"/>
        <v>27.17</v>
      </c>
      <c r="L42" s="245">
        <f t="shared" si="28"/>
        <v>3823.0483148000003</v>
      </c>
      <c r="M42" s="372">
        <f t="shared" si="29"/>
        <v>140.70844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2764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6.2399999999999984</v>
      </c>
      <c r="C43" s="364">
        <f t="shared" si="25"/>
        <v>935.99999999999977</v>
      </c>
      <c r="D43" s="382">
        <v>150</v>
      </c>
      <c r="F43" s="221">
        <f t="shared" si="26"/>
        <v>21</v>
      </c>
      <c r="G43" s="357">
        <v>146.34698</v>
      </c>
      <c r="H43" s="358">
        <f t="shared" si="31"/>
        <v>3073.28658</v>
      </c>
      <c r="J43" s="122">
        <v>5</v>
      </c>
      <c r="K43" s="126">
        <f t="shared" si="27"/>
        <v>27.24</v>
      </c>
      <c r="L43" s="245">
        <f t="shared" si="28"/>
        <v>4085.9999999999995</v>
      </c>
      <c r="M43" s="372">
        <f t="shared" si="29"/>
        <v>150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2780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6.769999999999996</v>
      </c>
      <c r="C44" s="364">
        <f t="shared" si="25"/>
        <v>1217.8423015999992</v>
      </c>
      <c r="D44" s="382">
        <v>179.88808</v>
      </c>
      <c r="F44" s="221">
        <f t="shared" si="26"/>
        <v>21</v>
      </c>
      <c r="G44" s="357">
        <v>175.6789</v>
      </c>
      <c r="H44" s="358">
        <f t="shared" si="31"/>
        <v>3689.2568999999999</v>
      </c>
      <c r="J44" s="122">
        <v>6</v>
      </c>
      <c r="K44" s="126">
        <f t="shared" si="27"/>
        <v>27.769999999999996</v>
      </c>
      <c r="L44" s="245">
        <f t="shared" si="28"/>
        <v>4995.4919815999992</v>
      </c>
      <c r="M44" s="372">
        <f t="shared" si="29"/>
        <v>179.88808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2700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2.3199999999999967</v>
      </c>
      <c r="C45" s="364">
        <f t="shared" si="25"/>
        <v>520.27111279999929</v>
      </c>
      <c r="D45" s="382">
        <v>224.25479000000001</v>
      </c>
      <c r="F45" s="221">
        <f t="shared" si="26"/>
        <v>21</v>
      </c>
      <c r="G45" s="357">
        <v>218.52614</v>
      </c>
      <c r="H45" s="358">
        <f t="shared" si="31"/>
        <v>4589.0489399999997</v>
      </c>
      <c r="J45" s="122">
        <v>7</v>
      </c>
      <c r="K45" s="126">
        <f t="shared" si="27"/>
        <v>23.319999999999997</v>
      </c>
      <c r="L45" s="245">
        <f t="shared" si="28"/>
        <v>5229.6217027999992</v>
      </c>
      <c r="M45" s="372">
        <f t="shared" si="29"/>
        <v>224.25479000000001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2757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</v>
      </c>
      <c r="C46" s="364">
        <f t="shared" si="25"/>
        <v>0</v>
      </c>
      <c r="D46" s="382">
        <v>195.57208</v>
      </c>
      <c r="F46" s="221">
        <f t="shared" si="26"/>
        <v>20</v>
      </c>
      <c r="G46" s="357">
        <v>190.59352000000001</v>
      </c>
      <c r="H46" s="358">
        <f t="shared" si="31"/>
        <v>3811.8704000000002</v>
      </c>
      <c r="J46" s="122">
        <v>8</v>
      </c>
      <c r="K46" s="126">
        <f t="shared" si="27"/>
        <v>18.02</v>
      </c>
      <c r="L46" s="245">
        <f t="shared" si="28"/>
        <v>3524.2088816</v>
      </c>
      <c r="M46" s="372">
        <f t="shared" si="29"/>
        <v>195.57208</v>
      </c>
      <c r="AB46" s="216"/>
      <c r="AC46" s="199"/>
      <c r="AD46" s="203"/>
      <c r="AE46" s="126"/>
      <c r="AF46" s="385"/>
      <c r="AM46" s="91"/>
      <c r="AN46" s="122">
        <v>7</v>
      </c>
      <c r="AO46" s="200">
        <v>2879</v>
      </c>
      <c r="AP46" s="201"/>
    </row>
    <row r="47" spans="1:101" ht="15" x14ac:dyDescent="0.25">
      <c r="A47" s="219">
        <f t="shared" si="30"/>
        <v>9</v>
      </c>
      <c r="B47" s="225">
        <f t="shared" si="24"/>
        <v>0</v>
      </c>
      <c r="C47" s="364">
        <f t="shared" si="25"/>
        <v>0</v>
      </c>
      <c r="D47" s="382">
        <v>142.71806000000001</v>
      </c>
      <c r="F47" s="221">
        <f t="shared" si="26"/>
        <v>18</v>
      </c>
      <c r="G47" s="357">
        <v>138.57284999999999</v>
      </c>
      <c r="H47" s="358">
        <f t="shared" si="31"/>
        <v>2494.3112999999998</v>
      </c>
      <c r="J47" s="122">
        <v>9</v>
      </c>
      <c r="K47" s="126">
        <f t="shared" si="27"/>
        <v>15.26</v>
      </c>
      <c r="L47" s="245">
        <f t="shared" si="28"/>
        <v>2177.8775955999999</v>
      </c>
      <c r="M47" s="372">
        <f t="shared" si="29"/>
        <v>142.71806000000001</v>
      </c>
      <c r="AB47" s="216"/>
      <c r="AC47" s="199"/>
      <c r="AD47" s="203"/>
      <c r="AE47" s="126"/>
      <c r="AF47" s="385"/>
      <c r="AM47" s="91"/>
      <c r="AN47" s="122">
        <v>8</v>
      </c>
      <c r="AO47" s="200">
        <v>2945</v>
      </c>
      <c r="AP47" s="201"/>
    </row>
    <row r="48" spans="1:101" ht="15" x14ac:dyDescent="0.25">
      <c r="A48" s="219">
        <f t="shared" si="30"/>
        <v>10</v>
      </c>
      <c r="B48" s="225">
        <f t="shared" si="24"/>
        <v>0</v>
      </c>
      <c r="C48" s="364">
        <f t="shared" si="25"/>
        <v>0</v>
      </c>
      <c r="D48" s="382">
        <v>97.43</v>
      </c>
      <c r="F48" s="221">
        <f t="shared" si="26"/>
        <v>17</v>
      </c>
      <c r="G48" s="357">
        <v>94.166560000000004</v>
      </c>
      <c r="H48" s="358">
        <f t="shared" si="31"/>
        <v>1600.8315200000002</v>
      </c>
      <c r="J48" s="122">
        <v>10</v>
      </c>
      <c r="K48" s="126">
        <f t="shared" si="27"/>
        <v>14.64</v>
      </c>
      <c r="L48" s="245">
        <f t="shared" si="28"/>
        <v>1426.3752000000002</v>
      </c>
      <c r="M48" s="372">
        <f t="shared" si="29"/>
        <v>97.43</v>
      </c>
      <c r="AB48" s="216"/>
      <c r="AC48" s="199"/>
      <c r="AD48" s="203"/>
      <c r="AE48" s="126"/>
      <c r="AF48" s="385"/>
      <c r="AM48" s="91"/>
      <c r="AN48" s="122">
        <v>9</v>
      </c>
      <c r="AO48" s="200">
        <v>3010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5.0000000000000711E-2</v>
      </c>
      <c r="C49" s="364">
        <f t="shared" si="25"/>
        <v>3.5895000000000512</v>
      </c>
      <c r="D49" s="382">
        <v>71.790000000000006</v>
      </c>
      <c r="F49" s="221">
        <f t="shared" si="26"/>
        <v>15</v>
      </c>
      <c r="G49" s="357">
        <v>68.674239999999998</v>
      </c>
      <c r="H49" s="358">
        <f t="shared" si="31"/>
        <v>1030.1135999999999</v>
      </c>
      <c r="J49" s="122">
        <v>11</v>
      </c>
      <c r="K49" s="126">
        <f t="shared" si="27"/>
        <v>15.05</v>
      </c>
      <c r="L49" s="245">
        <f t="shared" si="28"/>
        <v>1080.4395000000002</v>
      </c>
      <c r="M49" s="372">
        <f t="shared" si="29"/>
        <v>71.790000000000006</v>
      </c>
      <c r="AB49" s="204"/>
      <c r="AC49" s="199"/>
      <c r="AD49" s="203"/>
      <c r="AE49" s="126"/>
      <c r="AF49" s="385"/>
      <c r="AM49" s="91"/>
      <c r="AN49" s="122">
        <v>10</v>
      </c>
      <c r="AO49" s="200">
        <v>2954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0.37000000000000099</v>
      </c>
      <c r="C50" s="364">
        <f t="shared" si="25"/>
        <v>25.96822060000007</v>
      </c>
      <c r="D50" s="382">
        <v>70.184380000000004</v>
      </c>
      <c r="F50" s="221">
        <f t="shared" si="26"/>
        <v>14</v>
      </c>
      <c r="G50" s="357">
        <v>66.506820000000005</v>
      </c>
      <c r="H50" s="358">
        <f t="shared" si="31"/>
        <v>931.09548000000007</v>
      </c>
      <c r="J50" s="122">
        <v>12</v>
      </c>
      <c r="K50" s="126">
        <f t="shared" si="27"/>
        <v>14.370000000000001</v>
      </c>
      <c r="L50" s="245">
        <f t="shared" si="28"/>
        <v>1008.5495406000001</v>
      </c>
      <c r="M50" s="372">
        <f t="shared" si="29"/>
        <v>70.184380000000004</v>
      </c>
      <c r="AB50" s="204"/>
      <c r="AC50" s="199"/>
      <c r="AD50" s="203"/>
      <c r="AE50" s="126"/>
      <c r="AF50" s="385"/>
      <c r="AM50" s="91"/>
      <c r="AN50" s="122">
        <v>11</v>
      </c>
      <c r="AO50" s="200">
        <v>2915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0.1899999999999995</v>
      </c>
      <c r="C51" s="364">
        <f t="shared" si="25"/>
        <v>9.7739913999999732</v>
      </c>
      <c r="D51" s="382">
        <v>51.442059999999998</v>
      </c>
      <c r="F51" s="221">
        <f t="shared" si="26"/>
        <v>14</v>
      </c>
      <c r="G51" s="357">
        <v>48.575330000000001</v>
      </c>
      <c r="H51" s="358">
        <f t="shared" si="31"/>
        <v>680.05462</v>
      </c>
      <c r="J51" s="122">
        <v>13</v>
      </c>
      <c r="K51" s="126">
        <f t="shared" si="27"/>
        <v>14.19</v>
      </c>
      <c r="L51" s="245">
        <f t="shared" si="28"/>
        <v>729.96283139999991</v>
      </c>
      <c r="M51" s="372">
        <f t="shared" si="29"/>
        <v>51.442059999999998</v>
      </c>
      <c r="AB51" s="204"/>
      <c r="AC51" s="199"/>
      <c r="AD51" s="203"/>
      <c r="AE51" s="126"/>
      <c r="AF51" s="385"/>
      <c r="AM51" s="226"/>
      <c r="AN51" s="122">
        <v>12</v>
      </c>
      <c r="AO51" s="200">
        <v>2899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0</v>
      </c>
      <c r="C52" s="364">
        <f t="shared" si="25"/>
        <v>0</v>
      </c>
      <c r="D52" s="382">
        <v>47.602080000000001</v>
      </c>
      <c r="F52" s="221">
        <f t="shared" si="26"/>
        <v>15</v>
      </c>
      <c r="G52" s="357">
        <v>44.92022</v>
      </c>
      <c r="H52" s="358">
        <f t="shared" si="31"/>
        <v>673.80330000000004</v>
      </c>
      <c r="J52" s="122">
        <v>14</v>
      </c>
      <c r="K52" s="126">
        <f t="shared" si="27"/>
        <v>14.33</v>
      </c>
      <c r="L52" s="245">
        <f t="shared" si="28"/>
        <v>682.13780640000004</v>
      </c>
      <c r="M52" s="372">
        <f t="shared" si="29"/>
        <v>47.602080000000001</v>
      </c>
      <c r="AB52" s="204"/>
      <c r="AC52" s="199"/>
      <c r="AD52" s="203"/>
      <c r="AE52" s="126"/>
      <c r="AM52" s="76"/>
      <c r="AN52" s="122">
        <v>13</v>
      </c>
      <c r="AO52" s="200">
        <v>2927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</v>
      </c>
      <c r="C53" s="364">
        <f t="shared" si="25"/>
        <v>0</v>
      </c>
      <c r="D53" s="382">
        <v>56.946460000000002</v>
      </c>
      <c r="F53" s="221">
        <f t="shared" si="26"/>
        <v>17</v>
      </c>
      <c r="G53" s="357">
        <v>54.162649999999999</v>
      </c>
      <c r="H53" s="358">
        <f t="shared" si="31"/>
        <v>920.76504999999997</v>
      </c>
      <c r="J53" s="122">
        <v>15</v>
      </c>
      <c r="K53" s="126">
        <f t="shared" si="27"/>
        <v>14.68</v>
      </c>
      <c r="L53" s="245">
        <f t="shared" si="28"/>
        <v>835.97403280000003</v>
      </c>
      <c r="M53" s="372">
        <f t="shared" si="29"/>
        <v>56.946460000000002</v>
      </c>
      <c r="AB53" s="204"/>
      <c r="AC53" s="199"/>
      <c r="AD53" s="229"/>
      <c r="AE53" s="126"/>
      <c r="AN53" s="122">
        <v>14</v>
      </c>
      <c r="AO53" s="200">
        <v>2885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105.88187000000001</v>
      </c>
      <c r="F54" s="221">
        <f t="shared" si="26"/>
        <v>20</v>
      </c>
      <c r="G54" s="357">
        <v>103.11785999999999</v>
      </c>
      <c r="H54" s="358">
        <f t="shared" si="31"/>
        <v>2062.3571999999999</v>
      </c>
      <c r="J54" s="122">
        <v>16</v>
      </c>
      <c r="K54" s="126">
        <f t="shared" si="27"/>
        <v>16.13</v>
      </c>
      <c r="L54" s="245">
        <f t="shared" si="28"/>
        <v>1707.8745630999999</v>
      </c>
      <c r="M54" s="372">
        <f t="shared" si="29"/>
        <v>105.88187000000001</v>
      </c>
      <c r="AB54" s="204"/>
      <c r="AC54" s="199"/>
      <c r="AE54" s="237"/>
      <c r="AN54" s="122">
        <v>15</v>
      </c>
      <c r="AO54" s="200">
        <v>2875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144.12970999999999</v>
      </c>
      <c r="F55" s="221">
        <f t="shared" si="26"/>
        <v>22</v>
      </c>
      <c r="G55" s="357">
        <v>140.36609999999999</v>
      </c>
      <c r="H55" s="358">
        <f t="shared" si="31"/>
        <v>3088.0541999999996</v>
      </c>
      <c r="J55" s="122">
        <v>17</v>
      </c>
      <c r="K55" s="126">
        <f t="shared" si="27"/>
        <v>17.82</v>
      </c>
      <c r="L55" s="245">
        <f t="shared" si="28"/>
        <v>2568.3914322000001</v>
      </c>
      <c r="M55" s="372">
        <f t="shared" si="29"/>
        <v>144.12970999999999</v>
      </c>
      <c r="AB55" s="204"/>
      <c r="AC55" s="199"/>
      <c r="AE55" s="237"/>
      <c r="AN55" s="122">
        <v>16</v>
      </c>
      <c r="AO55" s="200">
        <v>2983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180.22291999999999</v>
      </c>
      <c r="F56" s="221">
        <f t="shared" si="26"/>
        <v>25</v>
      </c>
      <c r="G56" s="357">
        <v>175.65845999999999</v>
      </c>
      <c r="H56" s="358">
        <f t="shared" si="31"/>
        <v>4391.4614999999994</v>
      </c>
      <c r="J56" s="122">
        <v>18</v>
      </c>
      <c r="K56" s="126">
        <f t="shared" si="27"/>
        <v>20.029999999999998</v>
      </c>
      <c r="L56" s="245">
        <f t="shared" si="28"/>
        <v>3609.8650875999992</v>
      </c>
      <c r="M56" s="372">
        <f t="shared" si="29"/>
        <v>180.22291999999999</v>
      </c>
      <c r="AB56" s="230"/>
      <c r="AC56" s="199"/>
      <c r="AE56" s="237"/>
      <c r="AN56" s="122">
        <v>17</v>
      </c>
      <c r="AO56" s="200">
        <v>3152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200.46654000000001</v>
      </c>
      <c r="F57" s="221">
        <f t="shared" si="26"/>
        <v>26</v>
      </c>
      <c r="G57" s="357">
        <v>194.96179000000001</v>
      </c>
      <c r="H57" s="358">
        <f t="shared" si="31"/>
        <v>5069.0065400000003</v>
      </c>
      <c r="J57" s="122">
        <v>19</v>
      </c>
      <c r="K57" s="126">
        <f t="shared" si="27"/>
        <v>20.830000000000002</v>
      </c>
      <c r="L57" s="245">
        <f t="shared" si="28"/>
        <v>4175.7180282000008</v>
      </c>
      <c r="M57" s="372">
        <f t="shared" si="29"/>
        <v>200.46654000000001</v>
      </c>
      <c r="AC57" s="231"/>
      <c r="AD57" s="232"/>
      <c r="AE57" s="237"/>
      <c r="AN57" s="122">
        <v>18</v>
      </c>
      <c r="AO57" s="200">
        <v>3453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180.90602000000001</v>
      </c>
      <c r="F58" s="221">
        <f t="shared" si="26"/>
        <v>26</v>
      </c>
      <c r="G58" s="357">
        <v>176.55898999999999</v>
      </c>
      <c r="H58" s="358">
        <f t="shared" si="31"/>
        <v>4590.5337399999999</v>
      </c>
      <c r="J58" s="122">
        <v>20</v>
      </c>
      <c r="K58" s="126">
        <f t="shared" si="27"/>
        <v>20.98</v>
      </c>
      <c r="L58" s="245">
        <f t="shared" si="28"/>
        <v>3795.4082996000002</v>
      </c>
      <c r="M58" s="372">
        <f t="shared" si="29"/>
        <v>180.90602000000001</v>
      </c>
      <c r="AC58" s="231"/>
      <c r="AD58" s="76"/>
      <c r="AE58" s="237"/>
      <c r="AN58" s="122">
        <v>19</v>
      </c>
      <c r="AO58" s="200">
        <v>3548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180.02431999999999</v>
      </c>
      <c r="F59" s="221">
        <f t="shared" si="26"/>
        <v>26</v>
      </c>
      <c r="G59" s="357">
        <v>175.2381</v>
      </c>
      <c r="H59" s="358">
        <f t="shared" si="31"/>
        <v>4556.1905999999999</v>
      </c>
      <c r="J59" s="122">
        <v>21</v>
      </c>
      <c r="K59" s="126">
        <f t="shared" si="27"/>
        <v>20.52</v>
      </c>
      <c r="L59" s="245">
        <f t="shared" si="28"/>
        <v>3694.0990463999997</v>
      </c>
      <c r="M59" s="372">
        <f t="shared" si="29"/>
        <v>180.02431999999999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3571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172.70938000000001</v>
      </c>
      <c r="F60" s="221">
        <f t="shared" si="26"/>
        <v>25</v>
      </c>
      <c r="G60" s="357">
        <v>168.17273</v>
      </c>
      <c r="H60" s="358">
        <f t="shared" si="31"/>
        <v>4204.3182500000003</v>
      </c>
      <c r="J60" s="122">
        <v>22</v>
      </c>
      <c r="K60" s="126">
        <f t="shared" si="27"/>
        <v>19.7</v>
      </c>
      <c r="L60" s="245">
        <f t="shared" si="28"/>
        <v>3402.3747859999999</v>
      </c>
      <c r="M60" s="372">
        <f t="shared" si="29"/>
        <v>172.70938000000001</v>
      </c>
      <c r="Z60" s="233"/>
      <c r="AA60" s="234"/>
      <c r="AB60" s="235"/>
      <c r="AC60" s="235"/>
      <c r="AD60" s="236"/>
      <c r="AE60" s="237"/>
      <c r="AN60" s="122">
        <v>21</v>
      </c>
      <c r="AO60" s="200">
        <v>3464</v>
      </c>
    </row>
    <row r="61" spans="1:43" ht="15" x14ac:dyDescent="0.25">
      <c r="A61" s="219">
        <f t="shared" si="30"/>
        <v>23</v>
      </c>
      <c r="B61" s="220">
        <f t="shared" si="24"/>
        <v>6.07</v>
      </c>
      <c r="C61" s="364">
        <f t="shared" si="25"/>
        <v>910.5</v>
      </c>
      <c r="D61" s="382">
        <v>150</v>
      </c>
      <c r="F61" s="221">
        <f t="shared" si="26"/>
        <v>24</v>
      </c>
      <c r="G61" s="357">
        <v>145.49939000000001</v>
      </c>
      <c r="H61" s="358">
        <f t="shared" si="31"/>
        <v>3491.9853600000001</v>
      </c>
      <c r="J61" s="122">
        <v>23</v>
      </c>
      <c r="K61" s="126">
        <f t="shared" si="27"/>
        <v>30.07</v>
      </c>
      <c r="L61" s="245">
        <f t="shared" si="28"/>
        <v>4510.5</v>
      </c>
      <c r="M61" s="372">
        <f t="shared" si="29"/>
        <v>150</v>
      </c>
      <c r="Z61" s="233"/>
      <c r="AA61" s="234"/>
      <c r="AB61" s="235"/>
      <c r="AC61" s="235"/>
      <c r="AD61" s="236"/>
      <c r="AE61" s="237"/>
      <c r="AN61" s="122">
        <v>22</v>
      </c>
      <c r="AO61" s="200">
        <v>3299</v>
      </c>
    </row>
    <row r="62" spans="1:43" ht="15" customHeight="1" x14ac:dyDescent="0.25">
      <c r="A62" s="219">
        <f t="shared" si="30"/>
        <v>24</v>
      </c>
      <c r="B62" s="220">
        <f t="shared" si="24"/>
        <v>5.93</v>
      </c>
      <c r="C62" s="364">
        <f t="shared" si="25"/>
        <v>884.25224649999996</v>
      </c>
      <c r="D62" s="382">
        <v>149.11505</v>
      </c>
      <c r="F62" s="362">
        <f t="shared" si="26"/>
        <v>23</v>
      </c>
      <c r="G62" s="360">
        <v>145.14186000000001</v>
      </c>
      <c r="H62" s="361">
        <f t="shared" si="31"/>
        <v>3338.26278</v>
      </c>
      <c r="J62" s="122">
        <v>24</v>
      </c>
      <c r="K62" s="126">
        <f t="shared" si="27"/>
        <v>28.93</v>
      </c>
      <c r="L62" s="245">
        <f t="shared" si="28"/>
        <v>4313.8983964999998</v>
      </c>
      <c r="M62" s="372">
        <f t="shared" si="29"/>
        <v>149.11505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3165</v>
      </c>
    </row>
    <row r="63" spans="1:43" ht="20.25" customHeight="1" thickBot="1" x14ac:dyDescent="0.3">
      <c r="A63" s="238"/>
      <c r="B63" s="239"/>
      <c r="C63" s="240"/>
      <c r="D63" s="307">
        <f>AVERAGE(D39:D62)</f>
        <v>139.02249041666667</v>
      </c>
      <c r="F63" s="363">
        <f>SUM(F39:F62)</f>
        <v>495</v>
      </c>
      <c r="G63" s="241">
        <f>AVERAGE(G39:G62)</f>
        <v>135.0933641666667</v>
      </c>
      <c r="H63" s="359">
        <f>SUM(H39:H62)/SUM(F39:F62)</f>
        <v>142.26711028282833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3032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503.70999999999992</v>
      </c>
      <c r="L64" s="245">
        <f>SUM(L39:L63)</f>
        <v>73629.591013999991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52.769999999999996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146.17456674276866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8140.0837244999993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154.25589775440591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611.82000000000005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579.39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572.45999999999992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570.57000000000005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572.04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583.16999999999996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489.71999999999991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360.4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274.68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248.88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225.75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201.18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198.66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214.95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249.56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322.59999999999997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392.04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500.74999999999994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541.58000000000004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545.48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533.52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492.5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721.68000000000006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665.39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10668.77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5.8100000000000023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6.59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6.259999999999998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6.1700000000000017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6.2399999999999984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6.769999999999996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2.3199999999999967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0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0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5.0000000000000711E-2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0.37000000000000099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0.1899999999999995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0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6.07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5.93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44586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27.810000000000002</v>
      </c>
      <c r="C135" s="124">
        <f t="shared" si="38"/>
        <v>27.810000000000002</v>
      </c>
      <c r="D135" s="290">
        <f t="shared" ref="D135:D158" si="39">J8</f>
        <v>0</v>
      </c>
      <c r="E135" s="291">
        <f t="shared" ref="E135:F158" si="40">M8</f>
        <v>24.89</v>
      </c>
      <c r="F135" s="291">
        <f t="shared" si="40"/>
        <v>2.92</v>
      </c>
      <c r="G135" s="292">
        <f t="shared" ref="G135:G158" si="41">AD8</f>
        <v>0</v>
      </c>
      <c r="I135" s="293">
        <f t="shared" ref="I135:I158" si="42">AE8</f>
        <v>13.39</v>
      </c>
      <c r="K135" s="142">
        <f t="shared" ref="K135:K158" si="43">AC8</f>
        <v>11.5</v>
      </c>
    </row>
    <row r="136" spans="1:11" ht="13.8" x14ac:dyDescent="0.25">
      <c r="A136" s="195">
        <f>A135+1</f>
        <v>2</v>
      </c>
      <c r="B136" s="289">
        <f t="shared" si="38"/>
        <v>27.59</v>
      </c>
      <c r="C136" s="124">
        <f t="shared" si="38"/>
        <v>27.59</v>
      </c>
      <c r="D136" s="290">
        <f t="shared" si="39"/>
        <v>0</v>
      </c>
      <c r="E136" s="291">
        <f t="shared" si="40"/>
        <v>24.82</v>
      </c>
      <c r="F136" s="291">
        <f t="shared" si="40"/>
        <v>2.77</v>
      </c>
      <c r="G136" s="292">
        <f t="shared" si="41"/>
        <v>0</v>
      </c>
      <c r="I136" s="294">
        <f t="shared" si="42"/>
        <v>13.32</v>
      </c>
      <c r="K136" s="142">
        <f t="shared" si="43"/>
        <v>11.5</v>
      </c>
    </row>
    <row r="137" spans="1:11" ht="13.8" x14ac:dyDescent="0.25">
      <c r="A137" s="195">
        <f t="shared" ref="A137:A158" si="44">A136+1</f>
        <v>3</v>
      </c>
      <c r="B137" s="289">
        <f t="shared" si="38"/>
        <v>27.259999999999998</v>
      </c>
      <c r="C137" s="124">
        <f t="shared" si="38"/>
        <v>27.259999999999998</v>
      </c>
      <c r="D137" s="290">
        <f t="shared" si="39"/>
        <v>0</v>
      </c>
      <c r="E137" s="291">
        <f t="shared" si="40"/>
        <v>24.5</v>
      </c>
      <c r="F137" s="291">
        <f t="shared" si="40"/>
        <v>2.76</v>
      </c>
      <c r="G137" s="292">
        <f t="shared" si="41"/>
        <v>0</v>
      </c>
      <c r="I137" s="294">
        <f t="shared" si="42"/>
        <v>13</v>
      </c>
      <c r="K137" s="142">
        <f t="shared" si="43"/>
        <v>11.5</v>
      </c>
    </row>
    <row r="138" spans="1:11" ht="13.8" x14ac:dyDescent="0.25">
      <c r="A138" s="195">
        <f t="shared" si="44"/>
        <v>4</v>
      </c>
      <c r="B138" s="289">
        <f t="shared" si="38"/>
        <v>27.17</v>
      </c>
      <c r="C138" s="124">
        <f t="shared" si="38"/>
        <v>27.17</v>
      </c>
      <c r="D138" s="290">
        <f t="shared" si="39"/>
        <v>0</v>
      </c>
      <c r="E138" s="291">
        <f t="shared" si="40"/>
        <v>24.39</v>
      </c>
      <c r="F138" s="291">
        <f t="shared" si="40"/>
        <v>2.78</v>
      </c>
      <c r="G138" s="292">
        <f t="shared" si="41"/>
        <v>0</v>
      </c>
      <c r="I138" s="294">
        <f t="shared" si="42"/>
        <v>12.89</v>
      </c>
      <c r="K138" s="142">
        <f t="shared" si="43"/>
        <v>11.5</v>
      </c>
    </row>
    <row r="139" spans="1:11" ht="13.8" x14ac:dyDescent="0.25">
      <c r="A139" s="195">
        <f t="shared" si="44"/>
        <v>5</v>
      </c>
      <c r="B139" s="289">
        <f t="shared" si="38"/>
        <v>27.24</v>
      </c>
      <c r="C139" s="124">
        <f t="shared" si="38"/>
        <v>27.24</v>
      </c>
      <c r="D139" s="290">
        <f t="shared" si="39"/>
        <v>0</v>
      </c>
      <c r="E139" s="291">
        <f t="shared" si="40"/>
        <v>24.54</v>
      </c>
      <c r="F139" s="291">
        <f t="shared" si="40"/>
        <v>2.7</v>
      </c>
      <c r="G139" s="292">
        <f t="shared" si="41"/>
        <v>0</v>
      </c>
      <c r="I139" s="294">
        <f t="shared" si="42"/>
        <v>13.04</v>
      </c>
      <c r="K139" s="142">
        <f t="shared" si="43"/>
        <v>11.5</v>
      </c>
    </row>
    <row r="140" spans="1:11" ht="13.8" x14ac:dyDescent="0.25">
      <c r="A140" s="195">
        <f t="shared" si="44"/>
        <v>6</v>
      </c>
      <c r="B140" s="289">
        <f t="shared" si="38"/>
        <v>27.769999999999996</v>
      </c>
      <c r="C140" s="124">
        <f t="shared" si="38"/>
        <v>27.769999999999996</v>
      </c>
      <c r="D140" s="290">
        <f t="shared" si="39"/>
        <v>0</v>
      </c>
      <c r="E140" s="291">
        <f t="shared" si="40"/>
        <v>25.009999999999998</v>
      </c>
      <c r="F140" s="291">
        <f t="shared" si="40"/>
        <v>2.76</v>
      </c>
      <c r="G140" s="292">
        <f t="shared" si="41"/>
        <v>0</v>
      </c>
      <c r="I140" s="294">
        <f t="shared" si="42"/>
        <v>13.51</v>
      </c>
      <c r="K140" s="142">
        <f t="shared" si="43"/>
        <v>11.5</v>
      </c>
    </row>
    <row r="141" spans="1:11" ht="13.8" x14ac:dyDescent="0.25">
      <c r="A141" s="195">
        <f t="shared" si="44"/>
        <v>7</v>
      </c>
      <c r="B141" s="289">
        <f t="shared" si="38"/>
        <v>23.319999999999997</v>
      </c>
      <c r="C141" s="124">
        <f t="shared" si="38"/>
        <v>23.319999999999997</v>
      </c>
      <c r="D141" s="290">
        <f t="shared" si="39"/>
        <v>0</v>
      </c>
      <c r="E141" s="291">
        <f t="shared" si="40"/>
        <v>20.439999999999998</v>
      </c>
      <c r="F141" s="291">
        <f t="shared" si="40"/>
        <v>2.88</v>
      </c>
      <c r="G141" s="292">
        <f t="shared" si="41"/>
        <v>0</v>
      </c>
      <c r="I141" s="294">
        <f t="shared" si="42"/>
        <v>14.44</v>
      </c>
      <c r="K141" s="142">
        <f t="shared" si="43"/>
        <v>6</v>
      </c>
    </row>
    <row r="142" spans="1:11" ht="13.8" x14ac:dyDescent="0.25">
      <c r="A142" s="195">
        <f t="shared" si="44"/>
        <v>8</v>
      </c>
      <c r="B142" s="289">
        <f t="shared" si="38"/>
        <v>18.02</v>
      </c>
      <c r="C142" s="124">
        <f t="shared" si="38"/>
        <v>18.02</v>
      </c>
      <c r="D142" s="290">
        <f t="shared" si="39"/>
        <v>0</v>
      </c>
      <c r="E142" s="291">
        <f t="shared" si="40"/>
        <v>15.07</v>
      </c>
      <c r="F142" s="291">
        <f t="shared" si="40"/>
        <v>2.95</v>
      </c>
      <c r="G142" s="292">
        <f t="shared" si="41"/>
        <v>0</v>
      </c>
      <c r="I142" s="294">
        <f t="shared" si="42"/>
        <v>15.07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15.26</v>
      </c>
      <c r="C143" s="124">
        <f t="shared" si="38"/>
        <v>15.26</v>
      </c>
      <c r="D143" s="290">
        <f t="shared" si="39"/>
        <v>0</v>
      </c>
      <c r="E143" s="291">
        <f t="shared" si="40"/>
        <v>12.25</v>
      </c>
      <c r="F143" s="291">
        <f t="shared" si="40"/>
        <v>3.01</v>
      </c>
      <c r="G143" s="292">
        <f t="shared" si="41"/>
        <v>0</v>
      </c>
      <c r="I143" s="294">
        <f t="shared" si="42"/>
        <v>12.25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14.64</v>
      </c>
      <c r="C144" s="124">
        <f t="shared" si="38"/>
        <v>14.64</v>
      </c>
      <c r="D144" s="290">
        <f t="shared" si="39"/>
        <v>0</v>
      </c>
      <c r="E144" s="291">
        <f t="shared" si="40"/>
        <v>11.69</v>
      </c>
      <c r="F144" s="291">
        <f t="shared" si="40"/>
        <v>2.95</v>
      </c>
      <c r="G144" s="292">
        <f t="shared" si="41"/>
        <v>0</v>
      </c>
      <c r="I144" s="294">
        <f t="shared" si="42"/>
        <v>11.69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15.05</v>
      </c>
      <c r="C145" s="124">
        <f t="shared" si="38"/>
        <v>15.05</v>
      </c>
      <c r="D145" s="290">
        <f t="shared" si="39"/>
        <v>0</v>
      </c>
      <c r="E145" s="291">
        <f t="shared" si="40"/>
        <v>12.13</v>
      </c>
      <c r="F145" s="291">
        <f t="shared" si="40"/>
        <v>2.92</v>
      </c>
      <c r="G145" s="292">
        <f t="shared" si="41"/>
        <v>0</v>
      </c>
      <c r="I145" s="294">
        <f t="shared" si="42"/>
        <v>12.13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14.370000000000001</v>
      </c>
      <c r="C146" s="124">
        <f t="shared" si="38"/>
        <v>14.370000000000001</v>
      </c>
      <c r="D146" s="290">
        <f t="shared" si="39"/>
        <v>0</v>
      </c>
      <c r="E146" s="291">
        <f t="shared" si="40"/>
        <v>11.47</v>
      </c>
      <c r="F146" s="291">
        <f t="shared" si="40"/>
        <v>2.9</v>
      </c>
      <c r="G146" s="292">
        <f t="shared" si="41"/>
        <v>0</v>
      </c>
      <c r="I146" s="294">
        <f t="shared" si="42"/>
        <v>11.47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14.19</v>
      </c>
      <c r="C147" s="124">
        <f t="shared" si="38"/>
        <v>14.19</v>
      </c>
      <c r="D147" s="290">
        <f t="shared" si="39"/>
        <v>0</v>
      </c>
      <c r="E147" s="291">
        <f t="shared" si="40"/>
        <v>11.26</v>
      </c>
      <c r="F147" s="291">
        <f t="shared" si="40"/>
        <v>2.93</v>
      </c>
      <c r="G147" s="292">
        <f t="shared" si="41"/>
        <v>0</v>
      </c>
      <c r="I147" s="294">
        <f t="shared" si="42"/>
        <v>11.26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14.33</v>
      </c>
      <c r="C148" s="124">
        <f t="shared" si="38"/>
        <v>14.33</v>
      </c>
      <c r="D148" s="290">
        <f t="shared" si="39"/>
        <v>0</v>
      </c>
      <c r="E148" s="291">
        <f t="shared" si="40"/>
        <v>11.44</v>
      </c>
      <c r="F148" s="291">
        <f t="shared" si="40"/>
        <v>2.89</v>
      </c>
      <c r="G148" s="292">
        <f t="shared" si="41"/>
        <v>0</v>
      </c>
      <c r="I148" s="294">
        <f t="shared" si="42"/>
        <v>11.44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14.68</v>
      </c>
      <c r="C149" s="124">
        <f t="shared" si="38"/>
        <v>14.68</v>
      </c>
      <c r="D149" s="290">
        <f t="shared" si="39"/>
        <v>0</v>
      </c>
      <c r="E149" s="291">
        <f t="shared" si="40"/>
        <v>11.8</v>
      </c>
      <c r="F149" s="291">
        <f t="shared" si="40"/>
        <v>2.88</v>
      </c>
      <c r="G149" s="292">
        <f t="shared" si="41"/>
        <v>0</v>
      </c>
      <c r="I149" s="294">
        <f t="shared" si="42"/>
        <v>11.8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16.13</v>
      </c>
      <c r="C150" s="124">
        <f t="shared" si="38"/>
        <v>16.13</v>
      </c>
      <c r="D150" s="290">
        <f t="shared" si="39"/>
        <v>0</v>
      </c>
      <c r="E150" s="291">
        <f t="shared" si="40"/>
        <v>13.15</v>
      </c>
      <c r="F150" s="291">
        <f t="shared" si="40"/>
        <v>2.98</v>
      </c>
      <c r="G150" s="292">
        <f t="shared" si="41"/>
        <v>0</v>
      </c>
      <c r="I150" s="294">
        <f t="shared" si="42"/>
        <v>13.15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17.82</v>
      </c>
      <c r="C151" s="124">
        <f t="shared" si="45"/>
        <v>17.82</v>
      </c>
      <c r="D151" s="290">
        <f t="shared" si="39"/>
        <v>0</v>
      </c>
      <c r="E151" s="291">
        <f t="shared" si="40"/>
        <v>14.67</v>
      </c>
      <c r="F151" s="291">
        <f t="shared" si="40"/>
        <v>3.15</v>
      </c>
      <c r="G151" s="292">
        <f t="shared" si="41"/>
        <v>0</v>
      </c>
      <c r="I151" s="294">
        <f t="shared" si="42"/>
        <v>14.67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20.029999999999998</v>
      </c>
      <c r="C152" s="124">
        <f t="shared" si="45"/>
        <v>20.029999999999998</v>
      </c>
      <c r="D152" s="290">
        <f t="shared" si="39"/>
        <v>0</v>
      </c>
      <c r="E152" s="291">
        <f t="shared" si="40"/>
        <v>16.579999999999998</v>
      </c>
      <c r="F152" s="291">
        <f t="shared" si="40"/>
        <v>3.45</v>
      </c>
      <c r="G152" s="292">
        <f t="shared" si="41"/>
        <v>0</v>
      </c>
      <c r="I152" s="294">
        <f t="shared" si="42"/>
        <v>16.579999999999998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20.830000000000002</v>
      </c>
      <c r="C153" s="124">
        <f t="shared" si="45"/>
        <v>20.830000000000002</v>
      </c>
      <c r="D153" s="290">
        <f t="shared" si="39"/>
        <v>0</v>
      </c>
      <c r="E153" s="291">
        <f t="shared" si="40"/>
        <v>17.28</v>
      </c>
      <c r="F153" s="291">
        <f t="shared" si="40"/>
        <v>3.55</v>
      </c>
      <c r="G153" s="292">
        <f t="shared" si="41"/>
        <v>0</v>
      </c>
      <c r="I153" s="294">
        <f t="shared" si="42"/>
        <v>17.28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20.98</v>
      </c>
      <c r="C154" s="124">
        <f t="shared" si="45"/>
        <v>20.98</v>
      </c>
      <c r="D154" s="290">
        <f t="shared" si="39"/>
        <v>0</v>
      </c>
      <c r="E154" s="291">
        <f t="shared" si="40"/>
        <v>17.41</v>
      </c>
      <c r="F154" s="291">
        <f t="shared" si="40"/>
        <v>3.57</v>
      </c>
      <c r="G154" s="292">
        <f t="shared" si="41"/>
        <v>0</v>
      </c>
      <c r="I154" s="294">
        <f t="shared" si="42"/>
        <v>17.41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20.52</v>
      </c>
      <c r="C155" s="124">
        <f t="shared" si="45"/>
        <v>20.52</v>
      </c>
      <c r="D155" s="290">
        <f t="shared" si="39"/>
        <v>0</v>
      </c>
      <c r="E155" s="291">
        <f t="shared" si="40"/>
        <v>17.059999999999999</v>
      </c>
      <c r="F155" s="291">
        <f t="shared" si="40"/>
        <v>3.46</v>
      </c>
      <c r="G155" s="292">
        <f t="shared" si="41"/>
        <v>0</v>
      </c>
      <c r="I155" s="294">
        <f t="shared" si="42"/>
        <v>17.059999999999999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19.7</v>
      </c>
      <c r="C156" s="124">
        <f t="shared" si="45"/>
        <v>19.7</v>
      </c>
      <c r="D156" s="290">
        <f t="shared" si="39"/>
        <v>0</v>
      </c>
      <c r="E156" s="291">
        <f t="shared" si="40"/>
        <v>16.399999999999999</v>
      </c>
      <c r="F156" s="291">
        <f t="shared" si="40"/>
        <v>3.3</v>
      </c>
      <c r="G156" s="292">
        <f t="shared" si="41"/>
        <v>0</v>
      </c>
      <c r="I156" s="294">
        <f t="shared" si="42"/>
        <v>16.399999999999999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30.07</v>
      </c>
      <c r="C157" s="124">
        <f t="shared" si="45"/>
        <v>30.07</v>
      </c>
      <c r="D157" s="290">
        <f t="shared" si="39"/>
        <v>0</v>
      </c>
      <c r="E157" s="291">
        <f t="shared" si="40"/>
        <v>26.9</v>
      </c>
      <c r="F157" s="291">
        <f t="shared" si="40"/>
        <v>3.17</v>
      </c>
      <c r="G157" s="292">
        <f t="shared" si="41"/>
        <v>0</v>
      </c>
      <c r="I157" s="294">
        <f t="shared" si="42"/>
        <v>15.4</v>
      </c>
      <c r="K157" s="142">
        <f t="shared" si="43"/>
        <v>11.5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28.93</v>
      </c>
      <c r="C158" s="297">
        <f t="shared" si="45"/>
        <v>28.93</v>
      </c>
      <c r="D158" s="298">
        <f t="shared" si="39"/>
        <v>0</v>
      </c>
      <c r="E158" s="299">
        <f t="shared" si="40"/>
        <v>25.9</v>
      </c>
      <c r="F158" s="299">
        <f t="shared" si="40"/>
        <v>3.03</v>
      </c>
      <c r="G158" s="300">
        <f t="shared" si="41"/>
        <v>0</v>
      </c>
      <c r="I158" s="301">
        <f t="shared" si="42"/>
        <v>14.4</v>
      </c>
      <c r="K158" s="302">
        <f t="shared" si="43"/>
        <v>11.5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503.70999999999992</v>
      </c>
      <c r="C159" s="304">
        <f t="shared" si="46"/>
        <v>503.70999999999992</v>
      </c>
      <c r="D159" s="305">
        <f t="shared" si="46"/>
        <v>0</v>
      </c>
      <c r="E159" s="305">
        <f t="shared" si="46"/>
        <v>431.04999999999995</v>
      </c>
      <c r="F159" s="305">
        <f t="shared" si="46"/>
        <v>72.66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99" priority="7" operator="containsText" text="CHECK CALCS">
      <formula>NOT(ISERROR(SEARCH("CHECK CALCS",C34)))</formula>
    </cfRule>
  </conditionalFormatting>
  <conditionalFormatting sqref="AE8:AE31">
    <cfRule type="cellIs" dxfId="198" priority="6" operator="greaterThan">
      <formula>33</formula>
    </cfRule>
  </conditionalFormatting>
  <conditionalFormatting sqref="D63">
    <cfRule type="cellIs" dxfId="197" priority="8" operator="equal">
      <formula>#REF!</formula>
    </cfRule>
  </conditionalFormatting>
  <conditionalFormatting sqref="I135:I158">
    <cfRule type="cellIs" dxfId="196" priority="5" operator="greaterThan">
      <formula>33</formula>
    </cfRule>
  </conditionalFormatting>
  <conditionalFormatting sqref="D135:D158">
    <cfRule type="cellIs" dxfId="195" priority="4" operator="greaterThan">
      <formula>0</formula>
    </cfRule>
  </conditionalFormatting>
  <conditionalFormatting sqref="J8:J31">
    <cfRule type="cellIs" dxfId="194" priority="2" operator="greaterThan">
      <formula>0</formula>
    </cfRule>
  </conditionalFormatting>
  <conditionalFormatting sqref="N8:N31">
    <cfRule type="cellIs" dxfId="193" priority="3" operator="greaterThanOrEqual">
      <formula>4.99</formula>
    </cfRule>
  </conditionalFormatting>
  <conditionalFormatting sqref="M8:M31">
    <cfRule type="cellIs" dxfId="192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CW159"/>
  <sheetViews>
    <sheetView zoomScale="60" zoomScaleNormal="60" workbookViewId="0">
      <selection activeCell="AM10" sqref="AM10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hidden="1" customWidth="1" outlineLevel="1"/>
    <col min="8" max="8" width="13.6640625" style="57" hidden="1" customWidth="1" outlineLevel="1"/>
    <col min="9" max="9" width="11.88671875" style="57" hidden="1" customWidth="1" outlineLevel="1"/>
    <col min="10" max="10" width="14.44140625" style="57" customWidth="1" collapsed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44585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455.42000000000007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44585</v>
      </c>
      <c r="AM5" s="422">
        <f>AM10</f>
        <v>15188</v>
      </c>
      <c r="AN5" s="422">
        <f t="shared" ref="AN5:BJ5" si="1">AN10</f>
        <v>14604</v>
      </c>
      <c r="AO5" s="422">
        <f t="shared" si="1"/>
        <v>14099</v>
      </c>
      <c r="AP5" s="422">
        <f t="shared" si="1"/>
        <v>14073</v>
      </c>
      <c r="AQ5" s="422">
        <f t="shared" si="1"/>
        <v>14221</v>
      </c>
      <c r="AR5" s="422">
        <f t="shared" si="1"/>
        <v>14725</v>
      </c>
      <c r="AS5" s="422">
        <f t="shared" si="1"/>
        <v>15700</v>
      </c>
      <c r="AT5" s="422">
        <f t="shared" si="1"/>
        <v>16709</v>
      </c>
      <c r="AU5" s="422">
        <f t="shared" si="1"/>
        <v>15215</v>
      </c>
      <c r="AV5" s="422">
        <f t="shared" si="1"/>
        <v>15377</v>
      </c>
      <c r="AW5" s="422">
        <f t="shared" si="1"/>
        <v>15167</v>
      </c>
      <c r="AX5" s="422">
        <f t="shared" si="1"/>
        <v>15827</v>
      </c>
      <c r="AY5" s="422">
        <f t="shared" si="1"/>
        <v>15206</v>
      </c>
      <c r="AZ5" s="422">
        <f t="shared" si="1"/>
        <v>14389</v>
      </c>
      <c r="BA5" s="422">
        <f t="shared" si="1"/>
        <v>14791</v>
      </c>
      <c r="BB5" s="422">
        <f t="shared" si="1"/>
        <v>15674</v>
      </c>
      <c r="BC5" s="422">
        <f t="shared" si="1"/>
        <v>16451</v>
      </c>
      <c r="BD5" s="422">
        <f t="shared" si="1"/>
        <v>18260</v>
      </c>
      <c r="BE5" s="422">
        <f t="shared" si="1"/>
        <v>18311</v>
      </c>
      <c r="BF5" s="422">
        <f t="shared" si="1"/>
        <v>18406</v>
      </c>
      <c r="BG5" s="422">
        <f t="shared" si="1"/>
        <v>17442</v>
      </c>
      <c r="BH5" s="422">
        <f t="shared" si="1"/>
        <v>16286</v>
      </c>
      <c r="BI5" s="422">
        <f t="shared" si="1"/>
        <v>15184</v>
      </c>
      <c r="BJ5" s="422">
        <f t="shared" si="1"/>
        <v>14062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44585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18.47</v>
      </c>
      <c r="C8" s="124">
        <f>M8+N8</f>
        <v>18.47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15.19</v>
      </c>
      <c r="N8" s="134">
        <f>P8</f>
        <v>3.28</v>
      </c>
      <c r="O8" s="135">
        <f>ROUND(AA8,2)</f>
        <v>15.19</v>
      </c>
      <c r="P8" s="125">
        <f>ROUND(AB8,2)</f>
        <v>3.28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18.47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15.19</v>
      </c>
      <c r="AB8" s="141">
        <f t="shared" ref="AB8:AB31" si="4">ROUND(AO40/1000,2)</f>
        <v>3.28</v>
      </c>
      <c r="AC8" s="142">
        <v>0</v>
      </c>
      <c r="AD8" s="143">
        <v>0</v>
      </c>
      <c r="AE8" s="144">
        <f>AA8+AD8</f>
        <v>15.19</v>
      </c>
      <c r="AF8" s="404">
        <f t="shared" ref="AF8:AF31" si="5">A8</f>
        <v>1</v>
      </c>
      <c r="AG8" s="396">
        <f>AA8+AB8</f>
        <v>18.47</v>
      </c>
      <c r="AH8" s="202">
        <f t="array" ref="AH8:AH31">TRANSPOSE(AM5:BJ5)</f>
        <v>15188</v>
      </c>
      <c r="AI8" s="389">
        <f t="shared" ref="AI8:AI31" si="6">AH8/1000</f>
        <v>15.188000000000001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17.73</v>
      </c>
      <c r="C9" s="124">
        <f t="shared" ref="C9:C31" si="9">M9+N9</f>
        <v>17.73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14.6</v>
      </c>
      <c r="N9" s="134">
        <f t="shared" ref="N9:N31" si="13">P9</f>
        <v>3.13</v>
      </c>
      <c r="O9" s="135">
        <f t="shared" ref="O9:P31" si="14">ROUND(AA9,2)</f>
        <v>14.6</v>
      </c>
      <c r="P9" s="125">
        <f t="shared" si="14"/>
        <v>3.13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17.73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14.6</v>
      </c>
      <c r="AB9" s="141">
        <f t="shared" si="4"/>
        <v>3.13</v>
      </c>
      <c r="AC9" s="142">
        <v>0</v>
      </c>
      <c r="AD9" s="143">
        <v>0</v>
      </c>
      <c r="AE9" s="144">
        <f t="shared" ref="AE9:AE31" si="18">AA9+AD9</f>
        <v>14.6</v>
      </c>
      <c r="AF9" s="404">
        <f t="shared" si="5"/>
        <v>2</v>
      </c>
      <c r="AG9" s="396">
        <f t="shared" ref="AG9:AG31" si="19">AA9+AB9</f>
        <v>17.73</v>
      </c>
      <c r="AH9" s="202">
        <v>14604</v>
      </c>
      <c r="AI9" s="389">
        <f t="shared" si="6"/>
        <v>14.603999999999999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17.09</v>
      </c>
      <c r="C10" s="124">
        <f t="shared" si="9"/>
        <v>17.09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14.1</v>
      </c>
      <c r="N10" s="134">
        <f t="shared" si="13"/>
        <v>2.99</v>
      </c>
      <c r="O10" s="135">
        <f t="shared" si="14"/>
        <v>14.1</v>
      </c>
      <c r="P10" s="125">
        <f t="shared" si="14"/>
        <v>2.99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17.09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14.1</v>
      </c>
      <c r="AB10" s="141">
        <f t="shared" si="4"/>
        <v>2.99</v>
      </c>
      <c r="AC10" s="142">
        <v>0</v>
      </c>
      <c r="AD10" s="143">
        <v>0</v>
      </c>
      <c r="AE10" s="144">
        <f t="shared" si="18"/>
        <v>14.1</v>
      </c>
      <c r="AF10" s="404">
        <f t="shared" si="5"/>
        <v>3</v>
      </c>
      <c r="AG10" s="396">
        <f t="shared" si="19"/>
        <v>17.09</v>
      </c>
      <c r="AH10" s="202">
        <v>14099</v>
      </c>
      <c r="AI10" s="389">
        <f t="shared" si="6"/>
        <v>14.099</v>
      </c>
      <c r="AJ10" s="186">
        <f t="shared" si="20"/>
        <v>0</v>
      </c>
      <c r="AK10" s="403"/>
      <c r="AL10" s="380" t="s">
        <v>218</v>
      </c>
      <c r="AM10" s="154">
        <f>AM11+AM12</f>
        <v>15188</v>
      </c>
      <c r="AN10" s="154">
        <f t="shared" ref="AN10:BJ10" si="21">AN11+AN12</f>
        <v>14604</v>
      </c>
      <c r="AO10" s="154">
        <f t="shared" si="21"/>
        <v>14099</v>
      </c>
      <c r="AP10" s="154">
        <f t="shared" si="21"/>
        <v>14073</v>
      </c>
      <c r="AQ10" s="154">
        <f t="shared" si="21"/>
        <v>14221</v>
      </c>
      <c r="AR10" s="154">
        <f t="shared" si="21"/>
        <v>14725</v>
      </c>
      <c r="AS10" s="154">
        <f t="shared" si="21"/>
        <v>15700</v>
      </c>
      <c r="AT10" s="154">
        <f t="shared" si="21"/>
        <v>16709</v>
      </c>
      <c r="AU10" s="154">
        <f t="shared" si="21"/>
        <v>15215</v>
      </c>
      <c r="AV10" s="154">
        <f t="shared" si="21"/>
        <v>15377</v>
      </c>
      <c r="AW10" s="154">
        <f t="shared" si="21"/>
        <v>15167</v>
      </c>
      <c r="AX10" s="154">
        <f t="shared" si="21"/>
        <v>15827</v>
      </c>
      <c r="AY10" s="154">
        <f t="shared" si="21"/>
        <v>15206</v>
      </c>
      <c r="AZ10" s="154">
        <f t="shared" si="21"/>
        <v>14389</v>
      </c>
      <c r="BA10" s="154">
        <f t="shared" si="21"/>
        <v>14791</v>
      </c>
      <c r="BB10" s="154">
        <f t="shared" si="21"/>
        <v>15674</v>
      </c>
      <c r="BC10" s="154">
        <f t="shared" si="21"/>
        <v>16451</v>
      </c>
      <c r="BD10" s="154">
        <f t="shared" si="21"/>
        <v>18260</v>
      </c>
      <c r="BE10" s="154">
        <f t="shared" si="21"/>
        <v>18311</v>
      </c>
      <c r="BF10" s="154">
        <f t="shared" si="21"/>
        <v>18406</v>
      </c>
      <c r="BG10" s="154">
        <f t="shared" si="21"/>
        <v>17442</v>
      </c>
      <c r="BH10" s="154">
        <f t="shared" si="21"/>
        <v>16286</v>
      </c>
      <c r="BI10" s="154">
        <f t="shared" si="21"/>
        <v>15184</v>
      </c>
      <c r="BJ10" s="154">
        <f t="shared" si="21"/>
        <v>14062</v>
      </c>
      <c r="BK10" s="91"/>
      <c r="BL10" s="155">
        <f>SUM(AM10:BK10)/1000</f>
        <v>375.36700000000002</v>
      </c>
    </row>
    <row r="11" spans="1:88" ht="15" x14ac:dyDescent="0.25">
      <c r="A11" s="122">
        <f t="shared" si="7"/>
        <v>4</v>
      </c>
      <c r="B11" s="123">
        <f t="shared" si="8"/>
        <v>17.02</v>
      </c>
      <c r="C11" s="124">
        <f t="shared" si="9"/>
        <v>17.02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14.07</v>
      </c>
      <c r="N11" s="134">
        <f t="shared" si="13"/>
        <v>2.95</v>
      </c>
      <c r="O11" s="135">
        <f t="shared" si="14"/>
        <v>14.07</v>
      </c>
      <c r="P11" s="125">
        <f t="shared" si="14"/>
        <v>2.95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17.02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14.07</v>
      </c>
      <c r="AB11" s="141">
        <f t="shared" si="4"/>
        <v>2.95</v>
      </c>
      <c r="AC11" s="142">
        <v>0</v>
      </c>
      <c r="AD11" s="143">
        <v>0</v>
      </c>
      <c r="AE11" s="144">
        <f t="shared" si="18"/>
        <v>14.07</v>
      </c>
      <c r="AF11" s="404">
        <f t="shared" si="5"/>
        <v>4</v>
      </c>
      <c r="AG11" s="396">
        <f t="shared" si="19"/>
        <v>17.02</v>
      </c>
      <c r="AH11" s="202">
        <v>14073</v>
      </c>
      <c r="AI11" s="389">
        <f t="shared" si="6"/>
        <v>14.073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17.18</v>
      </c>
      <c r="C12" s="124">
        <f t="shared" si="9"/>
        <v>17.18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14.22</v>
      </c>
      <c r="N12" s="134">
        <f t="shared" si="13"/>
        <v>2.96</v>
      </c>
      <c r="O12" s="135">
        <f t="shared" si="14"/>
        <v>14.22</v>
      </c>
      <c r="P12" s="125">
        <f t="shared" si="14"/>
        <v>2.96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17.18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14.22</v>
      </c>
      <c r="AB12" s="141">
        <f t="shared" si="4"/>
        <v>2.96</v>
      </c>
      <c r="AC12" s="142">
        <v>0</v>
      </c>
      <c r="AD12" s="143">
        <v>0</v>
      </c>
      <c r="AE12" s="144">
        <f t="shared" si="18"/>
        <v>14.22</v>
      </c>
      <c r="AF12" s="404">
        <f t="shared" si="5"/>
        <v>5</v>
      </c>
      <c r="AG12" s="396">
        <f t="shared" si="19"/>
        <v>17.18</v>
      </c>
      <c r="AH12" s="202">
        <v>14221</v>
      </c>
      <c r="AI12" s="389">
        <f t="shared" si="6"/>
        <v>14.221</v>
      </c>
      <c r="AJ12" s="186">
        <f t="shared" si="20"/>
        <v>0</v>
      </c>
      <c r="AK12" s="403"/>
      <c r="AL12" s="153" t="s">
        <v>220</v>
      </c>
      <c r="AM12" s="156">
        <v>15188</v>
      </c>
      <c r="AN12" s="156">
        <v>14604</v>
      </c>
      <c r="AO12" s="156">
        <v>14099</v>
      </c>
      <c r="AP12" s="156">
        <v>14073</v>
      </c>
      <c r="AQ12" s="156">
        <v>14221</v>
      </c>
      <c r="AR12" s="156">
        <v>14725</v>
      </c>
      <c r="AS12" s="156">
        <v>15700</v>
      </c>
      <c r="AT12" s="156">
        <v>16709</v>
      </c>
      <c r="AU12" s="156">
        <v>15215</v>
      </c>
      <c r="AV12" s="156">
        <v>15377</v>
      </c>
      <c r="AW12" s="156">
        <v>15167</v>
      </c>
      <c r="AX12" s="156">
        <v>15827</v>
      </c>
      <c r="AY12" s="156">
        <v>15206</v>
      </c>
      <c r="AZ12" s="156">
        <v>14389</v>
      </c>
      <c r="BA12" s="156">
        <v>14791</v>
      </c>
      <c r="BB12" s="156">
        <v>15674</v>
      </c>
      <c r="BC12" s="156">
        <v>16451</v>
      </c>
      <c r="BD12" s="156">
        <v>18260</v>
      </c>
      <c r="BE12" s="156">
        <v>18311</v>
      </c>
      <c r="BF12" s="156">
        <v>18406</v>
      </c>
      <c r="BG12" s="156">
        <v>17442</v>
      </c>
      <c r="BH12" s="156">
        <v>16286</v>
      </c>
      <c r="BI12" s="156">
        <v>15184</v>
      </c>
      <c r="BJ12" s="156">
        <v>14062</v>
      </c>
      <c r="BK12" s="91"/>
      <c r="BL12" s="155">
        <f>SUM(AM12:BK12)/1000</f>
        <v>375.36700000000002</v>
      </c>
    </row>
    <row r="13" spans="1:88" ht="13.8" x14ac:dyDescent="0.25">
      <c r="A13" s="122">
        <f t="shared" si="7"/>
        <v>6</v>
      </c>
      <c r="B13" s="123">
        <f t="shared" si="8"/>
        <v>17.75</v>
      </c>
      <c r="C13" s="124">
        <f t="shared" si="9"/>
        <v>17.75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14.73</v>
      </c>
      <c r="N13" s="134">
        <f t="shared" si="13"/>
        <v>3.02</v>
      </c>
      <c r="O13" s="135">
        <f t="shared" si="14"/>
        <v>14.73</v>
      </c>
      <c r="P13" s="125">
        <f t="shared" si="14"/>
        <v>3.02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17.75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14.73</v>
      </c>
      <c r="AB13" s="141">
        <f t="shared" si="4"/>
        <v>3.02</v>
      </c>
      <c r="AC13" s="142">
        <v>0</v>
      </c>
      <c r="AD13" s="143">
        <v>0</v>
      </c>
      <c r="AE13" s="144">
        <f t="shared" si="18"/>
        <v>14.73</v>
      </c>
      <c r="AF13" s="404">
        <f t="shared" si="5"/>
        <v>6</v>
      </c>
      <c r="AG13" s="396">
        <f t="shared" si="19"/>
        <v>17.75</v>
      </c>
      <c r="AH13" s="202">
        <v>14725</v>
      </c>
      <c r="AI13" s="389">
        <f t="shared" si="6"/>
        <v>14.725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18.86</v>
      </c>
      <c r="C14" s="124">
        <f t="shared" si="9"/>
        <v>18.86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15.7</v>
      </c>
      <c r="N14" s="134">
        <f t="shared" si="13"/>
        <v>3.16</v>
      </c>
      <c r="O14" s="135">
        <f t="shared" si="14"/>
        <v>15.7</v>
      </c>
      <c r="P14" s="125">
        <f t="shared" si="14"/>
        <v>3.16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18.86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15.7</v>
      </c>
      <c r="AB14" s="141">
        <f t="shared" si="4"/>
        <v>3.16</v>
      </c>
      <c r="AC14" s="142">
        <v>0</v>
      </c>
      <c r="AD14" s="143">
        <v>0</v>
      </c>
      <c r="AE14" s="144">
        <f t="shared" si="18"/>
        <v>15.7</v>
      </c>
      <c r="AF14" s="419">
        <f t="shared" si="5"/>
        <v>7</v>
      </c>
      <c r="AG14" s="396">
        <f t="shared" si="19"/>
        <v>18.86</v>
      </c>
      <c r="AH14" s="202">
        <v>15700</v>
      </c>
      <c r="AI14" s="389">
        <f t="shared" si="6"/>
        <v>15.7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20.100000000000001</v>
      </c>
      <c r="C15" s="124">
        <f t="shared" si="9"/>
        <v>20.100000000000001</v>
      </c>
      <c r="D15" s="125">
        <f t="shared" si="10"/>
        <v>20</v>
      </c>
      <c r="E15" s="126">
        <f t="shared" si="11"/>
        <v>0.10000000000000142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16.71</v>
      </c>
      <c r="N15" s="134">
        <f t="shared" si="13"/>
        <v>3.39</v>
      </c>
      <c r="O15" s="135">
        <f t="shared" si="14"/>
        <v>16.71</v>
      </c>
      <c r="P15" s="125">
        <f t="shared" si="14"/>
        <v>3.39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20.100000000000001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16.71</v>
      </c>
      <c r="AB15" s="141">
        <f t="shared" si="4"/>
        <v>3.39</v>
      </c>
      <c r="AC15" s="142">
        <v>0</v>
      </c>
      <c r="AD15" s="143">
        <v>0</v>
      </c>
      <c r="AE15" s="144">
        <f t="shared" si="18"/>
        <v>16.71</v>
      </c>
      <c r="AF15" s="419">
        <f t="shared" si="5"/>
        <v>8</v>
      </c>
      <c r="AG15" s="396">
        <f t="shared" si="19"/>
        <v>20.100000000000001</v>
      </c>
      <c r="AH15" s="202">
        <v>16709</v>
      </c>
      <c r="AI15" s="389">
        <f t="shared" si="6"/>
        <v>16.709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18.670000000000002</v>
      </c>
      <c r="C16" s="124">
        <f t="shared" si="9"/>
        <v>18.670000000000002</v>
      </c>
      <c r="D16" s="125">
        <f t="shared" si="10"/>
        <v>18</v>
      </c>
      <c r="E16" s="126">
        <f t="shared" si="11"/>
        <v>0.67000000000000171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15.22</v>
      </c>
      <c r="N16" s="134">
        <f t="shared" si="13"/>
        <v>3.45</v>
      </c>
      <c r="O16" s="135">
        <f t="shared" si="14"/>
        <v>15.22</v>
      </c>
      <c r="P16" s="125">
        <f t="shared" si="14"/>
        <v>3.45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18.670000000000002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15.22</v>
      </c>
      <c r="AB16" s="141">
        <f t="shared" si="4"/>
        <v>3.45</v>
      </c>
      <c r="AC16" s="142">
        <v>0</v>
      </c>
      <c r="AD16" s="143">
        <v>0</v>
      </c>
      <c r="AE16" s="144">
        <f t="shared" si="18"/>
        <v>15.22</v>
      </c>
      <c r="AF16" s="419">
        <f t="shared" si="5"/>
        <v>9</v>
      </c>
      <c r="AG16" s="396">
        <f t="shared" si="19"/>
        <v>18.670000000000002</v>
      </c>
      <c r="AH16" s="202">
        <v>15215</v>
      </c>
      <c r="AI16" s="389">
        <f t="shared" si="6"/>
        <v>15.215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18.830000000000002</v>
      </c>
      <c r="C17" s="124">
        <f t="shared" si="9"/>
        <v>18.830000000000002</v>
      </c>
      <c r="D17" s="125">
        <f t="shared" si="10"/>
        <v>17</v>
      </c>
      <c r="E17" s="126">
        <f t="shared" si="11"/>
        <v>1.8300000000000018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15.38</v>
      </c>
      <c r="N17" s="134">
        <f t="shared" si="13"/>
        <v>3.45</v>
      </c>
      <c r="O17" s="135">
        <f t="shared" si="14"/>
        <v>15.38</v>
      </c>
      <c r="P17" s="125">
        <f t="shared" si="14"/>
        <v>3.45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18.830000000000002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15.38</v>
      </c>
      <c r="AB17" s="141">
        <f t="shared" si="4"/>
        <v>3.45</v>
      </c>
      <c r="AC17" s="142">
        <v>0</v>
      </c>
      <c r="AD17" s="143">
        <v>0</v>
      </c>
      <c r="AE17" s="144">
        <f t="shared" si="18"/>
        <v>15.38</v>
      </c>
      <c r="AF17" s="419">
        <f t="shared" si="5"/>
        <v>10</v>
      </c>
      <c r="AG17" s="396">
        <f t="shared" si="19"/>
        <v>18.830000000000002</v>
      </c>
      <c r="AH17" s="202">
        <v>15377</v>
      </c>
      <c r="AI17" s="389">
        <f t="shared" si="6"/>
        <v>15.377000000000001</v>
      </c>
      <c r="AJ17" s="186">
        <f t="shared" si="20"/>
        <v>0</v>
      </c>
      <c r="AK17" s="403"/>
      <c r="AL17" s="380" t="s">
        <v>219</v>
      </c>
      <c r="AM17" s="378">
        <f>AM18+AM19</f>
        <v>3281</v>
      </c>
      <c r="AN17" s="378">
        <f t="shared" ref="AN17:BJ17" si="22">AN18+AN19</f>
        <v>3131</v>
      </c>
      <c r="AO17" s="378">
        <f t="shared" si="22"/>
        <v>2994</v>
      </c>
      <c r="AP17" s="378">
        <f t="shared" si="22"/>
        <v>2945</v>
      </c>
      <c r="AQ17" s="378">
        <f t="shared" si="22"/>
        <v>2961</v>
      </c>
      <c r="AR17" s="378">
        <f t="shared" si="22"/>
        <v>3015</v>
      </c>
      <c r="AS17" s="378">
        <f t="shared" si="22"/>
        <v>3158</v>
      </c>
      <c r="AT17" s="378">
        <f t="shared" si="22"/>
        <v>3386</v>
      </c>
      <c r="AU17" s="378">
        <f t="shared" si="22"/>
        <v>3454</v>
      </c>
      <c r="AV17" s="378">
        <f t="shared" si="22"/>
        <v>3454</v>
      </c>
      <c r="AW17" s="378">
        <f t="shared" si="22"/>
        <v>3344</v>
      </c>
      <c r="AX17" s="378">
        <f t="shared" si="22"/>
        <v>3353</v>
      </c>
      <c r="AY17" s="378">
        <f t="shared" si="22"/>
        <v>3254</v>
      </c>
      <c r="AZ17" s="378">
        <f t="shared" si="22"/>
        <v>3165</v>
      </c>
      <c r="BA17" s="378">
        <f t="shared" si="22"/>
        <v>3272</v>
      </c>
      <c r="BB17" s="378">
        <f t="shared" si="22"/>
        <v>3381</v>
      </c>
      <c r="BC17" s="378">
        <f t="shared" si="22"/>
        <v>3628</v>
      </c>
      <c r="BD17" s="378">
        <f t="shared" si="22"/>
        <v>3894</v>
      </c>
      <c r="BE17" s="378">
        <f t="shared" si="22"/>
        <v>3930</v>
      </c>
      <c r="BF17" s="378">
        <f t="shared" si="22"/>
        <v>3818</v>
      </c>
      <c r="BG17" s="378">
        <f t="shared" si="22"/>
        <v>3680</v>
      </c>
      <c r="BH17" s="378">
        <f t="shared" si="22"/>
        <v>3373</v>
      </c>
      <c r="BI17" s="378">
        <f t="shared" si="22"/>
        <v>3116</v>
      </c>
      <c r="BJ17" s="378">
        <f t="shared" si="22"/>
        <v>3062</v>
      </c>
      <c r="BK17" s="91"/>
      <c r="BL17" s="155">
        <f>SUM(AM17:BK17)/1000</f>
        <v>80.049000000000007</v>
      </c>
      <c r="BM17" s="91"/>
    </row>
    <row r="18" spans="1:92" ht="15" x14ac:dyDescent="0.25">
      <c r="A18" s="157">
        <f t="shared" si="7"/>
        <v>11</v>
      </c>
      <c r="B18" s="123">
        <f t="shared" si="8"/>
        <v>18.509999999999998</v>
      </c>
      <c r="C18" s="124">
        <f t="shared" si="9"/>
        <v>18.509999999999998</v>
      </c>
      <c r="D18" s="125">
        <f t="shared" si="10"/>
        <v>15</v>
      </c>
      <c r="E18" s="126">
        <f t="shared" si="11"/>
        <v>3.509999999999998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15.17</v>
      </c>
      <c r="N18" s="134">
        <f t="shared" si="13"/>
        <v>3.34</v>
      </c>
      <c r="O18" s="135">
        <f t="shared" si="14"/>
        <v>15.17</v>
      </c>
      <c r="P18" s="125">
        <f t="shared" si="14"/>
        <v>3.34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18.509999999999998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15.17</v>
      </c>
      <c r="AB18" s="141">
        <f t="shared" si="4"/>
        <v>3.34</v>
      </c>
      <c r="AC18" s="142">
        <v>0</v>
      </c>
      <c r="AD18" s="143">
        <v>0</v>
      </c>
      <c r="AE18" s="144">
        <f t="shared" si="18"/>
        <v>15.17</v>
      </c>
      <c r="AF18" s="419">
        <f t="shared" si="5"/>
        <v>11</v>
      </c>
      <c r="AG18" s="396">
        <f t="shared" si="19"/>
        <v>18.509999999999998</v>
      </c>
      <c r="AH18" s="202">
        <v>15167</v>
      </c>
      <c r="AI18" s="389">
        <f>AH18/1000</f>
        <v>15.167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19.18</v>
      </c>
      <c r="C19" s="124">
        <f t="shared" si="9"/>
        <v>19.18</v>
      </c>
      <c r="D19" s="125">
        <f t="shared" si="10"/>
        <v>14</v>
      </c>
      <c r="E19" s="126">
        <f>IF(C19-D19&lt;0,0,IF(C19-D19-H19&lt;0,0,C19-D19-H19))</f>
        <v>5.18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15.83</v>
      </c>
      <c r="N19" s="134">
        <f t="shared" si="13"/>
        <v>3.35</v>
      </c>
      <c r="O19" s="135">
        <f t="shared" si="14"/>
        <v>15.83</v>
      </c>
      <c r="P19" s="125">
        <f t="shared" si="14"/>
        <v>3.35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19.18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15.83</v>
      </c>
      <c r="AB19" s="141">
        <f t="shared" si="4"/>
        <v>3.35</v>
      </c>
      <c r="AC19" s="142">
        <v>0</v>
      </c>
      <c r="AD19" s="143">
        <v>0</v>
      </c>
      <c r="AE19" s="144">
        <f t="shared" si="18"/>
        <v>15.83</v>
      </c>
      <c r="AF19" s="419">
        <f t="shared" si="5"/>
        <v>12</v>
      </c>
      <c r="AG19" s="396">
        <f t="shared" si="19"/>
        <v>19.18</v>
      </c>
      <c r="AH19" s="202">
        <v>15827</v>
      </c>
      <c r="AI19" s="389">
        <f t="shared" si="6"/>
        <v>15.827</v>
      </c>
      <c r="AJ19" s="186">
        <f t="shared" si="20"/>
        <v>0</v>
      </c>
      <c r="AK19" s="403"/>
      <c r="AL19" s="153" t="s">
        <v>220</v>
      </c>
      <c r="AM19" s="379">
        <v>3281</v>
      </c>
      <c r="AN19" s="379">
        <v>3131</v>
      </c>
      <c r="AO19" s="379">
        <v>2994</v>
      </c>
      <c r="AP19" s="379">
        <v>2945</v>
      </c>
      <c r="AQ19" s="379">
        <v>2961</v>
      </c>
      <c r="AR19" s="379">
        <v>3015</v>
      </c>
      <c r="AS19" s="379">
        <v>3158</v>
      </c>
      <c r="AT19" s="379">
        <v>3386</v>
      </c>
      <c r="AU19" s="379">
        <v>3454</v>
      </c>
      <c r="AV19" s="379">
        <v>3454</v>
      </c>
      <c r="AW19" s="379">
        <v>3344</v>
      </c>
      <c r="AX19" s="379">
        <v>3353</v>
      </c>
      <c r="AY19" s="379">
        <v>3254</v>
      </c>
      <c r="AZ19" s="379">
        <v>3165</v>
      </c>
      <c r="BA19" s="379">
        <v>3272</v>
      </c>
      <c r="BB19" s="379">
        <v>3381</v>
      </c>
      <c r="BC19" s="379">
        <v>3628</v>
      </c>
      <c r="BD19" s="379">
        <v>3894</v>
      </c>
      <c r="BE19" s="379">
        <v>3930</v>
      </c>
      <c r="BF19" s="379">
        <v>3818</v>
      </c>
      <c r="BG19" s="379">
        <v>3680</v>
      </c>
      <c r="BH19" s="379">
        <v>3373</v>
      </c>
      <c r="BI19" s="379">
        <v>3116</v>
      </c>
      <c r="BJ19" s="379">
        <v>3062</v>
      </c>
      <c r="BK19" s="91"/>
      <c r="BL19" s="155">
        <f>SUM(AM19:BK19)/1000</f>
        <v>80.049000000000007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18.46</v>
      </c>
      <c r="C20" s="124">
        <f t="shared" si="9"/>
        <v>18.46</v>
      </c>
      <c r="D20" s="125">
        <f t="shared" si="10"/>
        <v>14</v>
      </c>
      <c r="E20" s="126">
        <f t="shared" si="11"/>
        <v>4.4600000000000009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15.21</v>
      </c>
      <c r="N20" s="134">
        <f t="shared" si="13"/>
        <v>3.25</v>
      </c>
      <c r="O20" s="135">
        <f t="shared" si="14"/>
        <v>15.21</v>
      </c>
      <c r="P20" s="125">
        <f t="shared" si="14"/>
        <v>3.25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18.46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15.21</v>
      </c>
      <c r="AB20" s="141">
        <f t="shared" si="4"/>
        <v>3.25</v>
      </c>
      <c r="AC20" s="142">
        <v>0</v>
      </c>
      <c r="AD20" s="143">
        <v>0</v>
      </c>
      <c r="AE20" s="144">
        <f t="shared" si="18"/>
        <v>15.21</v>
      </c>
      <c r="AF20" s="419">
        <f t="shared" si="5"/>
        <v>13</v>
      </c>
      <c r="AG20" s="396">
        <f t="shared" si="19"/>
        <v>18.46</v>
      </c>
      <c r="AH20" s="202">
        <v>15206</v>
      </c>
      <c r="AI20" s="389">
        <f t="shared" si="6"/>
        <v>15.206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17.560000000000002</v>
      </c>
      <c r="C21" s="124">
        <f t="shared" si="9"/>
        <v>17.560000000000002</v>
      </c>
      <c r="D21" s="125">
        <f t="shared" si="10"/>
        <v>15</v>
      </c>
      <c r="E21" s="126">
        <f t="shared" si="11"/>
        <v>2.5600000000000023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14.39</v>
      </c>
      <c r="N21" s="134">
        <f t="shared" si="13"/>
        <v>3.17</v>
      </c>
      <c r="O21" s="135">
        <f t="shared" si="14"/>
        <v>14.39</v>
      </c>
      <c r="P21" s="125">
        <f t="shared" si="14"/>
        <v>3.17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17.560000000000002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14.39</v>
      </c>
      <c r="AB21" s="141">
        <f t="shared" si="4"/>
        <v>3.17</v>
      </c>
      <c r="AC21" s="142">
        <v>0</v>
      </c>
      <c r="AD21" s="143">
        <v>0</v>
      </c>
      <c r="AE21" s="144">
        <f t="shared" si="18"/>
        <v>14.39</v>
      </c>
      <c r="AF21" s="419">
        <f t="shared" si="5"/>
        <v>14</v>
      </c>
      <c r="AG21" s="396">
        <f t="shared" si="19"/>
        <v>17.560000000000002</v>
      </c>
      <c r="AH21" s="202">
        <v>14389</v>
      </c>
      <c r="AI21" s="389">
        <f t="shared" si="6"/>
        <v>14.388999999999999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455.41600000000005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18.059999999999999</v>
      </c>
      <c r="C22" s="124">
        <f t="shared" si="9"/>
        <v>18.059999999999999</v>
      </c>
      <c r="D22" s="125">
        <f t="shared" si="10"/>
        <v>17</v>
      </c>
      <c r="E22" s="126">
        <f t="shared" si="11"/>
        <v>1.0599999999999987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14.79</v>
      </c>
      <c r="N22" s="134">
        <f t="shared" si="13"/>
        <v>3.27</v>
      </c>
      <c r="O22" s="135">
        <f t="shared" si="14"/>
        <v>14.79</v>
      </c>
      <c r="P22" s="125">
        <f t="shared" si="14"/>
        <v>3.27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18.059999999999999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14.79</v>
      </c>
      <c r="AB22" s="141">
        <f t="shared" si="4"/>
        <v>3.27</v>
      </c>
      <c r="AC22" s="142">
        <v>0</v>
      </c>
      <c r="AD22" s="143">
        <v>0</v>
      </c>
      <c r="AE22" s="144">
        <f t="shared" si="18"/>
        <v>14.79</v>
      </c>
      <c r="AF22" s="419">
        <f t="shared" si="5"/>
        <v>15</v>
      </c>
      <c r="AG22" s="396">
        <f t="shared" si="19"/>
        <v>18.059999999999999</v>
      </c>
      <c r="AH22" s="202">
        <v>14791</v>
      </c>
      <c r="AI22" s="389">
        <f t="shared" si="6"/>
        <v>14.791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19.05</v>
      </c>
      <c r="C23" s="124">
        <f t="shared" si="9"/>
        <v>19.05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15.67</v>
      </c>
      <c r="N23" s="134">
        <f t="shared" si="13"/>
        <v>3.38</v>
      </c>
      <c r="O23" s="135">
        <f t="shared" si="14"/>
        <v>15.67</v>
      </c>
      <c r="P23" s="125">
        <f t="shared" si="14"/>
        <v>3.38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19.05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15.67</v>
      </c>
      <c r="AB23" s="141">
        <f t="shared" si="4"/>
        <v>3.38</v>
      </c>
      <c r="AC23" s="142">
        <v>0</v>
      </c>
      <c r="AD23" s="143">
        <v>0</v>
      </c>
      <c r="AE23" s="144">
        <f t="shared" si="18"/>
        <v>15.67</v>
      </c>
      <c r="AF23" s="419">
        <f t="shared" si="5"/>
        <v>16</v>
      </c>
      <c r="AG23" s="396">
        <f t="shared" si="19"/>
        <v>19.05</v>
      </c>
      <c r="AH23" s="202">
        <v>15674</v>
      </c>
      <c r="AI23" s="389">
        <f t="shared" si="6"/>
        <v>15.673999999999999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20.079999999999998</v>
      </c>
      <c r="C24" s="124">
        <f t="shared" si="9"/>
        <v>20.079999999999998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16.45</v>
      </c>
      <c r="N24" s="134">
        <f t="shared" si="13"/>
        <v>3.63</v>
      </c>
      <c r="O24" s="135">
        <f t="shared" si="14"/>
        <v>16.45</v>
      </c>
      <c r="P24" s="125">
        <f t="shared" si="14"/>
        <v>3.63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20.079999999999998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16.45</v>
      </c>
      <c r="AB24" s="141">
        <f t="shared" si="4"/>
        <v>3.63</v>
      </c>
      <c r="AC24" s="142">
        <v>0</v>
      </c>
      <c r="AD24" s="143">
        <v>0</v>
      </c>
      <c r="AE24" s="144">
        <f t="shared" si="18"/>
        <v>16.45</v>
      </c>
      <c r="AF24" s="419">
        <f t="shared" si="5"/>
        <v>17</v>
      </c>
      <c r="AG24" s="396">
        <f t="shared" si="19"/>
        <v>20.079999999999998</v>
      </c>
      <c r="AH24" s="202">
        <v>16451</v>
      </c>
      <c r="AI24" s="389">
        <f t="shared" si="6"/>
        <v>16.451000000000001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22.150000000000002</v>
      </c>
      <c r="C25" s="124">
        <f t="shared" si="9"/>
        <v>22.150000000000002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18.260000000000002</v>
      </c>
      <c r="N25" s="134">
        <f t="shared" si="13"/>
        <v>3.89</v>
      </c>
      <c r="O25" s="135">
        <f t="shared" si="14"/>
        <v>18.260000000000002</v>
      </c>
      <c r="P25" s="125">
        <f t="shared" si="14"/>
        <v>3.89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22.150000000000002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18.260000000000002</v>
      </c>
      <c r="AB25" s="141">
        <f t="shared" si="4"/>
        <v>3.89</v>
      </c>
      <c r="AC25" s="142">
        <v>0</v>
      </c>
      <c r="AD25" s="143">
        <v>0</v>
      </c>
      <c r="AE25" s="144">
        <f t="shared" si="18"/>
        <v>18.260000000000002</v>
      </c>
      <c r="AF25" s="418">
        <f t="shared" si="5"/>
        <v>18</v>
      </c>
      <c r="AG25" s="396">
        <f t="shared" si="19"/>
        <v>22.150000000000002</v>
      </c>
      <c r="AH25" s="202">
        <v>18260</v>
      </c>
      <c r="AI25" s="389">
        <f t="shared" si="6"/>
        <v>18.260000000000002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22.24</v>
      </c>
      <c r="C26" s="124">
        <f t="shared" si="9"/>
        <v>22.24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18.309999999999999</v>
      </c>
      <c r="N26" s="134">
        <f t="shared" si="13"/>
        <v>3.93</v>
      </c>
      <c r="O26" s="135">
        <f t="shared" si="14"/>
        <v>18.309999999999999</v>
      </c>
      <c r="P26" s="125">
        <f t="shared" si="14"/>
        <v>3.93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22.24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18.309999999999999</v>
      </c>
      <c r="AB26" s="141">
        <f t="shared" si="4"/>
        <v>3.93</v>
      </c>
      <c r="AC26" s="142">
        <v>0</v>
      </c>
      <c r="AD26" s="143">
        <v>0</v>
      </c>
      <c r="AE26" s="144">
        <f t="shared" si="18"/>
        <v>18.309999999999999</v>
      </c>
      <c r="AF26" s="418">
        <f t="shared" si="5"/>
        <v>19</v>
      </c>
      <c r="AG26" s="396">
        <f t="shared" si="19"/>
        <v>22.24</v>
      </c>
      <c r="AH26" s="202">
        <v>18311</v>
      </c>
      <c r="AI26" s="389">
        <f t="shared" si="6"/>
        <v>18.311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22.23</v>
      </c>
      <c r="C27" s="124">
        <f t="shared" si="9"/>
        <v>22.23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18.41</v>
      </c>
      <c r="N27" s="134">
        <f t="shared" si="13"/>
        <v>3.82</v>
      </c>
      <c r="O27" s="135">
        <f t="shared" si="14"/>
        <v>18.41</v>
      </c>
      <c r="P27" s="125">
        <f t="shared" si="14"/>
        <v>3.82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22.23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18.41</v>
      </c>
      <c r="AB27" s="141">
        <f t="shared" si="4"/>
        <v>3.82</v>
      </c>
      <c r="AC27" s="142">
        <v>0</v>
      </c>
      <c r="AD27" s="143">
        <v>0</v>
      </c>
      <c r="AE27" s="144">
        <f t="shared" si="18"/>
        <v>18.41</v>
      </c>
      <c r="AF27" s="418">
        <f t="shared" si="5"/>
        <v>20</v>
      </c>
      <c r="AG27" s="396">
        <f t="shared" si="19"/>
        <v>22.23</v>
      </c>
      <c r="AH27" s="202">
        <v>18406</v>
      </c>
      <c r="AI27" s="389">
        <f t="shared" si="6"/>
        <v>18.405999999999999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21.12</v>
      </c>
      <c r="C28" s="124">
        <f>M28+N28</f>
        <v>21.12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17.440000000000001</v>
      </c>
      <c r="N28" s="134">
        <f t="shared" si="13"/>
        <v>3.68</v>
      </c>
      <c r="O28" s="135">
        <f t="shared" si="14"/>
        <v>17.440000000000001</v>
      </c>
      <c r="P28" s="125">
        <f t="shared" si="14"/>
        <v>3.68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21.12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17.440000000000001</v>
      </c>
      <c r="AB28" s="141">
        <f t="shared" si="4"/>
        <v>3.68</v>
      </c>
      <c r="AC28" s="142">
        <v>0</v>
      </c>
      <c r="AD28" s="143">
        <v>0</v>
      </c>
      <c r="AE28" s="144">
        <f t="shared" si="18"/>
        <v>17.440000000000001</v>
      </c>
      <c r="AF28" s="418">
        <f t="shared" si="5"/>
        <v>21</v>
      </c>
      <c r="AG28" s="396">
        <f t="shared" si="19"/>
        <v>21.12</v>
      </c>
      <c r="AH28" s="202">
        <v>17442</v>
      </c>
      <c r="AI28" s="389">
        <f t="shared" si="6"/>
        <v>17.442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19.66</v>
      </c>
      <c r="C29" s="124">
        <f t="shared" si="9"/>
        <v>19.66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16.29</v>
      </c>
      <c r="N29" s="134">
        <f t="shared" si="13"/>
        <v>3.37</v>
      </c>
      <c r="O29" s="135">
        <f t="shared" si="14"/>
        <v>16.29</v>
      </c>
      <c r="P29" s="125">
        <f t="shared" si="14"/>
        <v>3.37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19.66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16.29</v>
      </c>
      <c r="AB29" s="141">
        <f t="shared" si="4"/>
        <v>3.37</v>
      </c>
      <c r="AC29" s="142">
        <v>0</v>
      </c>
      <c r="AD29" s="143">
        <v>0</v>
      </c>
      <c r="AE29" s="144">
        <f t="shared" si="18"/>
        <v>16.29</v>
      </c>
      <c r="AF29" s="418">
        <f t="shared" si="5"/>
        <v>22</v>
      </c>
      <c r="AG29" s="396">
        <f t="shared" si="19"/>
        <v>19.66</v>
      </c>
      <c r="AH29" s="202">
        <v>16286</v>
      </c>
      <c r="AI29" s="389">
        <f t="shared" si="6"/>
        <v>16.286000000000001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18.3</v>
      </c>
      <c r="C30" s="124">
        <f>M30+N30</f>
        <v>18.3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15.18</v>
      </c>
      <c r="N30" s="134">
        <f t="shared" si="13"/>
        <v>3.12</v>
      </c>
      <c r="O30" s="135">
        <f t="shared" si="14"/>
        <v>15.18</v>
      </c>
      <c r="P30" s="125">
        <f t="shared" si="14"/>
        <v>3.12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18.3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15.18</v>
      </c>
      <c r="AB30" s="141">
        <f t="shared" si="4"/>
        <v>3.12</v>
      </c>
      <c r="AC30" s="142">
        <v>0</v>
      </c>
      <c r="AD30" s="143">
        <v>0</v>
      </c>
      <c r="AE30" s="144">
        <f t="shared" si="18"/>
        <v>15.18</v>
      </c>
      <c r="AF30" s="404">
        <f t="shared" si="5"/>
        <v>23</v>
      </c>
      <c r="AG30" s="396">
        <f t="shared" si="19"/>
        <v>18.3</v>
      </c>
      <c r="AH30" s="202">
        <v>15184</v>
      </c>
      <c r="AI30" s="389">
        <f t="shared" si="6"/>
        <v>15.183999999999999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17.12</v>
      </c>
      <c r="C31" s="124">
        <f t="shared" si="9"/>
        <v>17.12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14.06</v>
      </c>
      <c r="N31" s="134">
        <f t="shared" si="13"/>
        <v>3.06</v>
      </c>
      <c r="O31" s="135">
        <f t="shared" si="14"/>
        <v>14.06</v>
      </c>
      <c r="P31" s="125">
        <f t="shared" si="14"/>
        <v>3.06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17.12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14.06</v>
      </c>
      <c r="AB31" s="141">
        <f t="shared" si="4"/>
        <v>3.06</v>
      </c>
      <c r="AC31" s="142">
        <v>0</v>
      </c>
      <c r="AD31" s="143">
        <v>0</v>
      </c>
      <c r="AE31" s="144">
        <f t="shared" si="18"/>
        <v>14.06</v>
      </c>
      <c r="AF31" s="404">
        <f t="shared" si="5"/>
        <v>24</v>
      </c>
      <c r="AG31" s="396">
        <f t="shared" si="19"/>
        <v>17.12</v>
      </c>
      <c r="AH31" s="202">
        <v>14062</v>
      </c>
      <c r="AI31" s="389">
        <f t="shared" si="6"/>
        <v>14.061999999999999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455.42000000000007</v>
      </c>
      <c r="AH32" s="453">
        <f>SUM(AH8:AH31)</f>
        <v>375367</v>
      </c>
      <c r="AI32" s="390">
        <f>SUM(AI8:AI31)</f>
        <v>375.36700000000002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455.42000000000007</v>
      </c>
      <c r="C33" s="299">
        <f>SUM(C8:C31)</f>
        <v>455.42000000000007</v>
      </c>
      <c r="D33" s="299">
        <f>SUM(D8:D31)</f>
        <v>495</v>
      </c>
      <c r="E33" s="299">
        <f>SUM(E8:E32)</f>
        <v>19.370000000000005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375.38000000000005</v>
      </c>
      <c r="N33" s="409">
        <f t="shared" si="23"/>
        <v>80.040000000000035</v>
      </c>
      <c r="O33" s="410">
        <f t="shared" si="23"/>
        <v>375.38000000000005</v>
      </c>
      <c r="P33" s="406">
        <f>SUM(P8:P32)</f>
        <v>80.040000000000035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375.38000000000005</v>
      </c>
      <c r="AB33" s="299">
        <f>SUM(AB8:AB32)</f>
        <v>80.040000000000035</v>
      </c>
      <c r="AC33" s="299">
        <f>SUM(AC8:AC32)</f>
        <v>0</v>
      </c>
      <c r="AD33" s="411">
        <f>SUM(AD8:AD31)</f>
        <v>0</v>
      </c>
      <c r="AE33" s="409">
        <f>SUM(AE8:AE32)</f>
        <v>375.38000000000005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152.56057999999999</v>
      </c>
      <c r="F39" s="221">
        <f t="shared" ref="F39:F62" si="26">F8</f>
        <v>22</v>
      </c>
      <c r="G39" s="357">
        <v>148.78548000000001</v>
      </c>
      <c r="H39" s="358">
        <f>F39*G39</f>
        <v>3273.2805600000002</v>
      </c>
      <c r="J39" s="122">
        <v>1</v>
      </c>
      <c r="K39" s="126">
        <f t="shared" ref="K39:K62" si="27">C8</f>
        <v>18.47</v>
      </c>
      <c r="L39" s="245">
        <f t="shared" ref="L39:L62" si="28">K39*M39</f>
        <v>2817.7939125999997</v>
      </c>
      <c r="M39" s="372">
        <f t="shared" ref="M39:M62" si="29">D39</f>
        <v>152.56057999999999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150</v>
      </c>
      <c r="F40" s="221">
        <f t="shared" si="26"/>
        <v>21</v>
      </c>
      <c r="G40" s="357">
        <v>146.32787999999999</v>
      </c>
      <c r="H40" s="358">
        <f t="shared" ref="H40:H62" si="31">F40*G40</f>
        <v>3072.8854799999999</v>
      </c>
      <c r="J40" s="122">
        <v>2</v>
      </c>
      <c r="K40" s="126">
        <f t="shared" si="27"/>
        <v>17.73</v>
      </c>
      <c r="L40" s="245">
        <f t="shared" si="28"/>
        <v>2659.5</v>
      </c>
      <c r="M40" s="372">
        <f t="shared" si="29"/>
        <v>150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3281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141.98695000000001</v>
      </c>
      <c r="F41" s="221">
        <f t="shared" si="26"/>
        <v>21</v>
      </c>
      <c r="G41" s="357">
        <v>138.44763</v>
      </c>
      <c r="H41" s="358">
        <f t="shared" si="31"/>
        <v>2907.4002300000002</v>
      </c>
      <c r="J41" s="122">
        <v>3</v>
      </c>
      <c r="K41" s="126">
        <f t="shared" si="27"/>
        <v>17.09</v>
      </c>
      <c r="L41" s="245">
        <f t="shared" si="28"/>
        <v>2426.5569755000001</v>
      </c>
      <c r="M41" s="372">
        <f t="shared" si="29"/>
        <v>141.98695000000001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3131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140.70844</v>
      </c>
      <c r="F42" s="221">
        <f t="shared" si="26"/>
        <v>21</v>
      </c>
      <c r="G42" s="357">
        <v>137.24026000000001</v>
      </c>
      <c r="H42" s="358">
        <f t="shared" si="31"/>
        <v>2882.0454600000003</v>
      </c>
      <c r="J42" s="122">
        <v>4</v>
      </c>
      <c r="K42" s="126">
        <f t="shared" si="27"/>
        <v>17.02</v>
      </c>
      <c r="L42" s="245">
        <f t="shared" si="28"/>
        <v>2394.8576487999999</v>
      </c>
      <c r="M42" s="372">
        <f t="shared" si="29"/>
        <v>140.70844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2994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150</v>
      </c>
      <c r="F43" s="221">
        <f t="shared" si="26"/>
        <v>21</v>
      </c>
      <c r="G43" s="357">
        <v>146.34698</v>
      </c>
      <c r="H43" s="358">
        <f t="shared" si="31"/>
        <v>3073.28658</v>
      </c>
      <c r="J43" s="122">
        <v>5</v>
      </c>
      <c r="K43" s="126">
        <f t="shared" si="27"/>
        <v>17.18</v>
      </c>
      <c r="L43" s="245">
        <f t="shared" si="28"/>
        <v>2577</v>
      </c>
      <c r="M43" s="372">
        <f t="shared" si="29"/>
        <v>150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2945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179.88808</v>
      </c>
      <c r="F44" s="221">
        <f t="shared" si="26"/>
        <v>21</v>
      </c>
      <c r="G44" s="357">
        <v>175.6789</v>
      </c>
      <c r="H44" s="358">
        <f t="shared" si="31"/>
        <v>3689.2568999999999</v>
      </c>
      <c r="J44" s="122">
        <v>6</v>
      </c>
      <c r="K44" s="126">
        <f t="shared" si="27"/>
        <v>17.75</v>
      </c>
      <c r="L44" s="245">
        <f t="shared" si="28"/>
        <v>3193.0134200000002</v>
      </c>
      <c r="M44" s="372">
        <f t="shared" si="29"/>
        <v>179.88808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2961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224.25479000000001</v>
      </c>
      <c r="F45" s="221">
        <f t="shared" si="26"/>
        <v>21</v>
      </c>
      <c r="G45" s="357">
        <v>218.52614</v>
      </c>
      <c r="H45" s="358">
        <f t="shared" si="31"/>
        <v>4589.0489399999997</v>
      </c>
      <c r="J45" s="122">
        <v>7</v>
      </c>
      <c r="K45" s="126">
        <f t="shared" si="27"/>
        <v>18.86</v>
      </c>
      <c r="L45" s="245">
        <f t="shared" si="28"/>
        <v>4229.4453394000002</v>
      </c>
      <c r="M45" s="372">
        <f t="shared" si="29"/>
        <v>224.25479000000001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3015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0.10000000000000142</v>
      </c>
      <c r="C46" s="364">
        <f t="shared" si="25"/>
        <v>19.557208000000276</v>
      </c>
      <c r="D46" s="382">
        <v>195.57208</v>
      </c>
      <c r="F46" s="221">
        <f t="shared" si="26"/>
        <v>20</v>
      </c>
      <c r="G46" s="357">
        <v>190.59352000000001</v>
      </c>
      <c r="H46" s="358">
        <f t="shared" si="31"/>
        <v>3811.8704000000002</v>
      </c>
      <c r="J46" s="122">
        <v>8</v>
      </c>
      <c r="K46" s="126">
        <f t="shared" si="27"/>
        <v>20.100000000000001</v>
      </c>
      <c r="L46" s="245">
        <f t="shared" si="28"/>
        <v>3930.9988080000003</v>
      </c>
      <c r="M46" s="372">
        <f t="shared" si="29"/>
        <v>195.57208</v>
      </c>
      <c r="AB46" s="216"/>
      <c r="AC46" s="199"/>
      <c r="AD46" s="203"/>
      <c r="AE46" s="126"/>
      <c r="AF46" s="385"/>
      <c r="AM46" s="91"/>
      <c r="AN46" s="122">
        <v>7</v>
      </c>
      <c r="AO46" s="200">
        <v>3158</v>
      </c>
      <c r="AP46" s="201"/>
    </row>
    <row r="47" spans="1:101" ht="15" x14ac:dyDescent="0.25">
      <c r="A47" s="219">
        <f t="shared" si="30"/>
        <v>9</v>
      </c>
      <c r="B47" s="225">
        <f t="shared" si="24"/>
        <v>0.67000000000000171</v>
      </c>
      <c r="C47" s="364">
        <f t="shared" si="25"/>
        <v>95.621100200000242</v>
      </c>
      <c r="D47" s="382">
        <v>142.71806000000001</v>
      </c>
      <c r="F47" s="221">
        <f t="shared" si="26"/>
        <v>18</v>
      </c>
      <c r="G47" s="357">
        <v>138.57284999999999</v>
      </c>
      <c r="H47" s="358">
        <f t="shared" si="31"/>
        <v>2494.3112999999998</v>
      </c>
      <c r="J47" s="122">
        <v>9</v>
      </c>
      <c r="K47" s="126">
        <f t="shared" si="27"/>
        <v>18.670000000000002</v>
      </c>
      <c r="L47" s="245">
        <f t="shared" si="28"/>
        <v>2664.5461802000004</v>
      </c>
      <c r="M47" s="372">
        <f t="shared" si="29"/>
        <v>142.71806000000001</v>
      </c>
      <c r="AB47" s="216"/>
      <c r="AC47" s="199"/>
      <c r="AD47" s="203"/>
      <c r="AE47" s="126"/>
      <c r="AF47" s="385"/>
      <c r="AM47" s="91"/>
      <c r="AN47" s="122">
        <v>8</v>
      </c>
      <c r="AO47" s="200">
        <v>3386</v>
      </c>
      <c r="AP47" s="201"/>
    </row>
    <row r="48" spans="1:101" ht="15" x14ac:dyDescent="0.25">
      <c r="A48" s="219">
        <f t="shared" si="30"/>
        <v>10</v>
      </c>
      <c r="B48" s="225">
        <f t="shared" si="24"/>
        <v>1.8300000000000018</v>
      </c>
      <c r="C48" s="364">
        <f t="shared" si="25"/>
        <v>178.29690000000019</v>
      </c>
      <c r="D48" s="382">
        <v>97.43</v>
      </c>
      <c r="F48" s="221">
        <f t="shared" si="26"/>
        <v>17</v>
      </c>
      <c r="G48" s="357">
        <v>94.166560000000004</v>
      </c>
      <c r="H48" s="358">
        <f t="shared" si="31"/>
        <v>1600.8315200000002</v>
      </c>
      <c r="J48" s="122">
        <v>10</v>
      </c>
      <c r="K48" s="126">
        <f t="shared" si="27"/>
        <v>18.830000000000002</v>
      </c>
      <c r="L48" s="245">
        <f t="shared" si="28"/>
        <v>1834.6069000000002</v>
      </c>
      <c r="M48" s="372">
        <f t="shared" si="29"/>
        <v>97.43</v>
      </c>
      <c r="AB48" s="216"/>
      <c r="AC48" s="199"/>
      <c r="AD48" s="203"/>
      <c r="AE48" s="126"/>
      <c r="AF48" s="385"/>
      <c r="AM48" s="91"/>
      <c r="AN48" s="122">
        <v>9</v>
      </c>
      <c r="AO48" s="200">
        <v>3454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3.509999999999998</v>
      </c>
      <c r="C49" s="364">
        <f t="shared" si="25"/>
        <v>251.98289999999989</v>
      </c>
      <c r="D49" s="382">
        <v>71.790000000000006</v>
      </c>
      <c r="F49" s="221">
        <f t="shared" si="26"/>
        <v>15</v>
      </c>
      <c r="G49" s="357">
        <v>68.674239999999998</v>
      </c>
      <c r="H49" s="358">
        <f t="shared" si="31"/>
        <v>1030.1135999999999</v>
      </c>
      <c r="J49" s="122">
        <v>11</v>
      </c>
      <c r="K49" s="126">
        <f t="shared" si="27"/>
        <v>18.509999999999998</v>
      </c>
      <c r="L49" s="245">
        <f t="shared" si="28"/>
        <v>1328.8328999999999</v>
      </c>
      <c r="M49" s="372">
        <f t="shared" si="29"/>
        <v>71.790000000000006</v>
      </c>
      <c r="AB49" s="204"/>
      <c r="AC49" s="199"/>
      <c r="AD49" s="203"/>
      <c r="AE49" s="126"/>
      <c r="AF49" s="385"/>
      <c r="AM49" s="91"/>
      <c r="AN49" s="122">
        <v>10</v>
      </c>
      <c r="AO49" s="200">
        <v>3454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5.18</v>
      </c>
      <c r="C50" s="364">
        <f t="shared" si="25"/>
        <v>363.55508839999999</v>
      </c>
      <c r="D50" s="382">
        <v>70.184380000000004</v>
      </c>
      <c r="F50" s="221">
        <f t="shared" si="26"/>
        <v>14</v>
      </c>
      <c r="G50" s="357">
        <v>66.506820000000005</v>
      </c>
      <c r="H50" s="358">
        <f t="shared" si="31"/>
        <v>931.09548000000007</v>
      </c>
      <c r="J50" s="122">
        <v>12</v>
      </c>
      <c r="K50" s="126">
        <f t="shared" si="27"/>
        <v>19.18</v>
      </c>
      <c r="L50" s="245">
        <f t="shared" si="28"/>
        <v>1346.1364084000002</v>
      </c>
      <c r="M50" s="372">
        <f t="shared" si="29"/>
        <v>70.184380000000004</v>
      </c>
      <c r="AB50" s="204"/>
      <c r="AC50" s="199"/>
      <c r="AD50" s="203"/>
      <c r="AE50" s="126"/>
      <c r="AF50" s="385"/>
      <c r="AM50" s="91"/>
      <c r="AN50" s="122">
        <v>11</v>
      </c>
      <c r="AO50" s="200">
        <v>3344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4.4600000000000009</v>
      </c>
      <c r="C51" s="364">
        <f t="shared" si="25"/>
        <v>229.43158760000003</v>
      </c>
      <c r="D51" s="382">
        <v>51.442059999999998</v>
      </c>
      <c r="F51" s="221">
        <f t="shared" si="26"/>
        <v>14</v>
      </c>
      <c r="G51" s="357">
        <v>48.575330000000001</v>
      </c>
      <c r="H51" s="358">
        <f t="shared" si="31"/>
        <v>680.05462</v>
      </c>
      <c r="J51" s="122">
        <v>13</v>
      </c>
      <c r="K51" s="126">
        <f t="shared" si="27"/>
        <v>18.46</v>
      </c>
      <c r="L51" s="245">
        <f t="shared" si="28"/>
        <v>949.62042759999997</v>
      </c>
      <c r="M51" s="372">
        <f t="shared" si="29"/>
        <v>51.442059999999998</v>
      </c>
      <c r="AB51" s="204"/>
      <c r="AC51" s="199"/>
      <c r="AD51" s="203"/>
      <c r="AE51" s="126"/>
      <c r="AF51" s="385"/>
      <c r="AM51" s="226"/>
      <c r="AN51" s="122">
        <v>12</v>
      </c>
      <c r="AO51" s="200">
        <v>3353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2.5600000000000023</v>
      </c>
      <c r="C52" s="364">
        <f t="shared" si="25"/>
        <v>121.86132480000011</v>
      </c>
      <c r="D52" s="382">
        <v>47.602080000000001</v>
      </c>
      <c r="F52" s="221">
        <f t="shared" si="26"/>
        <v>15</v>
      </c>
      <c r="G52" s="357">
        <v>44.92022</v>
      </c>
      <c r="H52" s="358">
        <f t="shared" si="31"/>
        <v>673.80330000000004</v>
      </c>
      <c r="J52" s="122">
        <v>14</v>
      </c>
      <c r="K52" s="126">
        <f t="shared" si="27"/>
        <v>17.560000000000002</v>
      </c>
      <c r="L52" s="245">
        <f t="shared" si="28"/>
        <v>835.89252480000016</v>
      </c>
      <c r="M52" s="372">
        <f t="shared" si="29"/>
        <v>47.602080000000001</v>
      </c>
      <c r="AB52" s="204"/>
      <c r="AC52" s="199"/>
      <c r="AD52" s="203"/>
      <c r="AE52" s="126"/>
      <c r="AM52" s="76"/>
      <c r="AN52" s="122">
        <v>13</v>
      </c>
      <c r="AO52" s="200">
        <v>3254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1.0599999999999987</v>
      </c>
      <c r="C53" s="364">
        <f t="shared" si="25"/>
        <v>60.36324759999993</v>
      </c>
      <c r="D53" s="382">
        <v>56.946460000000002</v>
      </c>
      <c r="F53" s="221">
        <f t="shared" si="26"/>
        <v>17</v>
      </c>
      <c r="G53" s="357">
        <v>54.162649999999999</v>
      </c>
      <c r="H53" s="358">
        <f t="shared" si="31"/>
        <v>920.76504999999997</v>
      </c>
      <c r="J53" s="122">
        <v>15</v>
      </c>
      <c r="K53" s="126">
        <f t="shared" si="27"/>
        <v>18.059999999999999</v>
      </c>
      <c r="L53" s="245">
        <f t="shared" si="28"/>
        <v>1028.4530675999999</v>
      </c>
      <c r="M53" s="372">
        <f t="shared" si="29"/>
        <v>56.946460000000002</v>
      </c>
      <c r="AB53" s="204"/>
      <c r="AC53" s="199"/>
      <c r="AD53" s="229"/>
      <c r="AE53" s="126"/>
      <c r="AN53" s="122">
        <v>14</v>
      </c>
      <c r="AO53" s="200">
        <v>3165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105.88187000000001</v>
      </c>
      <c r="F54" s="221">
        <f t="shared" si="26"/>
        <v>20</v>
      </c>
      <c r="G54" s="357">
        <v>103.11785999999999</v>
      </c>
      <c r="H54" s="358">
        <f t="shared" si="31"/>
        <v>2062.3571999999999</v>
      </c>
      <c r="J54" s="122">
        <v>16</v>
      </c>
      <c r="K54" s="126">
        <f t="shared" si="27"/>
        <v>19.05</v>
      </c>
      <c r="L54" s="245">
        <f t="shared" si="28"/>
        <v>2017.0496235000003</v>
      </c>
      <c r="M54" s="372">
        <f t="shared" si="29"/>
        <v>105.88187000000001</v>
      </c>
      <c r="AB54" s="204"/>
      <c r="AC54" s="199"/>
      <c r="AE54" s="237"/>
      <c r="AN54" s="122">
        <v>15</v>
      </c>
      <c r="AO54" s="200">
        <v>3272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144.12970999999999</v>
      </c>
      <c r="F55" s="221">
        <f t="shared" si="26"/>
        <v>22</v>
      </c>
      <c r="G55" s="357">
        <v>140.36609999999999</v>
      </c>
      <c r="H55" s="358">
        <f t="shared" si="31"/>
        <v>3088.0541999999996</v>
      </c>
      <c r="J55" s="122">
        <v>17</v>
      </c>
      <c r="K55" s="126">
        <f t="shared" si="27"/>
        <v>20.079999999999998</v>
      </c>
      <c r="L55" s="245">
        <f t="shared" si="28"/>
        <v>2894.1245767999994</v>
      </c>
      <c r="M55" s="372">
        <f t="shared" si="29"/>
        <v>144.12970999999999</v>
      </c>
      <c r="AB55" s="204"/>
      <c r="AC55" s="199"/>
      <c r="AE55" s="237"/>
      <c r="AN55" s="122">
        <v>16</v>
      </c>
      <c r="AO55" s="200">
        <v>3381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180.22291999999999</v>
      </c>
      <c r="F56" s="221">
        <f t="shared" si="26"/>
        <v>25</v>
      </c>
      <c r="G56" s="357">
        <v>175.65845999999999</v>
      </c>
      <c r="H56" s="358">
        <f t="shared" si="31"/>
        <v>4391.4614999999994</v>
      </c>
      <c r="J56" s="122">
        <v>18</v>
      </c>
      <c r="K56" s="126">
        <f t="shared" si="27"/>
        <v>22.150000000000002</v>
      </c>
      <c r="L56" s="245">
        <f t="shared" si="28"/>
        <v>3991.9376780000002</v>
      </c>
      <c r="M56" s="372">
        <f t="shared" si="29"/>
        <v>180.22291999999999</v>
      </c>
      <c r="AB56" s="230"/>
      <c r="AC56" s="199"/>
      <c r="AE56" s="237"/>
      <c r="AN56" s="122">
        <v>17</v>
      </c>
      <c r="AO56" s="200">
        <v>3628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200.46654000000001</v>
      </c>
      <c r="F57" s="221">
        <f t="shared" si="26"/>
        <v>26</v>
      </c>
      <c r="G57" s="357">
        <v>194.96179000000001</v>
      </c>
      <c r="H57" s="358">
        <f t="shared" si="31"/>
        <v>5069.0065400000003</v>
      </c>
      <c r="J57" s="122">
        <v>19</v>
      </c>
      <c r="K57" s="126">
        <f t="shared" si="27"/>
        <v>22.24</v>
      </c>
      <c r="L57" s="245">
        <f t="shared" si="28"/>
        <v>4458.3758496</v>
      </c>
      <c r="M57" s="372">
        <f t="shared" si="29"/>
        <v>200.46654000000001</v>
      </c>
      <c r="AC57" s="231"/>
      <c r="AD57" s="232"/>
      <c r="AE57" s="237"/>
      <c r="AN57" s="122">
        <v>18</v>
      </c>
      <c r="AO57" s="200">
        <v>3894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180.90602000000001</v>
      </c>
      <c r="F58" s="221">
        <f t="shared" si="26"/>
        <v>26</v>
      </c>
      <c r="G58" s="357">
        <v>176.55898999999999</v>
      </c>
      <c r="H58" s="358">
        <f t="shared" si="31"/>
        <v>4590.5337399999999</v>
      </c>
      <c r="J58" s="122">
        <v>20</v>
      </c>
      <c r="K58" s="126">
        <f t="shared" si="27"/>
        <v>22.23</v>
      </c>
      <c r="L58" s="245">
        <f t="shared" si="28"/>
        <v>4021.5408246000002</v>
      </c>
      <c r="M58" s="372">
        <f t="shared" si="29"/>
        <v>180.90602000000001</v>
      </c>
      <c r="AC58" s="231"/>
      <c r="AD58" s="76"/>
      <c r="AE58" s="237"/>
      <c r="AN58" s="122">
        <v>19</v>
      </c>
      <c r="AO58" s="200">
        <v>3930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180.02431999999999</v>
      </c>
      <c r="F59" s="221">
        <f t="shared" si="26"/>
        <v>26</v>
      </c>
      <c r="G59" s="357">
        <v>175.2381</v>
      </c>
      <c r="H59" s="358">
        <f t="shared" si="31"/>
        <v>4556.1905999999999</v>
      </c>
      <c r="J59" s="122">
        <v>21</v>
      </c>
      <c r="K59" s="126">
        <f t="shared" si="27"/>
        <v>21.12</v>
      </c>
      <c r="L59" s="245">
        <f t="shared" si="28"/>
        <v>3802.1136384000001</v>
      </c>
      <c r="M59" s="372">
        <f t="shared" si="29"/>
        <v>180.02431999999999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3818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172.70938000000001</v>
      </c>
      <c r="F60" s="221">
        <f t="shared" si="26"/>
        <v>25</v>
      </c>
      <c r="G60" s="357">
        <v>168.17273</v>
      </c>
      <c r="H60" s="358">
        <f t="shared" si="31"/>
        <v>4204.3182500000003</v>
      </c>
      <c r="J60" s="122">
        <v>22</v>
      </c>
      <c r="K60" s="126">
        <f t="shared" si="27"/>
        <v>19.66</v>
      </c>
      <c r="L60" s="245">
        <f t="shared" si="28"/>
        <v>3395.4664108000002</v>
      </c>
      <c r="M60" s="372">
        <f t="shared" si="29"/>
        <v>172.70938000000001</v>
      </c>
      <c r="Z60" s="233"/>
      <c r="AA60" s="234"/>
      <c r="AB60" s="235"/>
      <c r="AC60" s="235"/>
      <c r="AD60" s="236"/>
      <c r="AE60" s="237"/>
      <c r="AN60" s="122">
        <v>21</v>
      </c>
      <c r="AO60" s="200">
        <v>3680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150</v>
      </c>
      <c r="F61" s="221">
        <f t="shared" si="26"/>
        <v>24</v>
      </c>
      <c r="G61" s="357">
        <v>145.49939000000001</v>
      </c>
      <c r="H61" s="358">
        <f t="shared" si="31"/>
        <v>3491.9853600000001</v>
      </c>
      <c r="J61" s="122">
        <v>23</v>
      </c>
      <c r="K61" s="126">
        <f t="shared" si="27"/>
        <v>18.3</v>
      </c>
      <c r="L61" s="245">
        <f t="shared" si="28"/>
        <v>2745</v>
      </c>
      <c r="M61" s="372">
        <f t="shared" si="29"/>
        <v>150</v>
      </c>
      <c r="Z61" s="233"/>
      <c r="AA61" s="234"/>
      <c r="AB61" s="235"/>
      <c r="AC61" s="235"/>
      <c r="AD61" s="236"/>
      <c r="AE61" s="237"/>
      <c r="AN61" s="122">
        <v>22</v>
      </c>
      <c r="AO61" s="200">
        <v>3373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149.11505</v>
      </c>
      <c r="F62" s="362">
        <f t="shared" si="26"/>
        <v>23</v>
      </c>
      <c r="G62" s="360">
        <v>145.14186000000001</v>
      </c>
      <c r="H62" s="361">
        <f t="shared" si="31"/>
        <v>3338.26278</v>
      </c>
      <c r="J62" s="122">
        <v>24</v>
      </c>
      <c r="K62" s="126">
        <f t="shared" si="27"/>
        <v>17.12</v>
      </c>
      <c r="L62" s="245">
        <f t="shared" si="28"/>
        <v>2552.8496559999999</v>
      </c>
      <c r="M62" s="372">
        <f t="shared" si="29"/>
        <v>149.11505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3116</v>
      </c>
    </row>
    <row r="63" spans="1:43" ht="20.25" customHeight="1" thickBot="1" x14ac:dyDescent="0.3">
      <c r="A63" s="238"/>
      <c r="B63" s="239"/>
      <c r="C63" s="240"/>
      <c r="D63" s="307">
        <f>AVERAGE(D39:D62)</f>
        <v>139.02249041666667</v>
      </c>
      <c r="F63" s="363">
        <f>SUM(F39:F62)</f>
        <v>495</v>
      </c>
      <c r="G63" s="241">
        <f>AVERAGE(G39:G62)</f>
        <v>135.0933641666667</v>
      </c>
      <c r="H63" s="359">
        <f>SUM(H39:H62)/SUM(F39:F62)</f>
        <v>142.26711028282833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3062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455.42000000000007</v>
      </c>
      <c r="L64" s="245">
        <f>SUM(L39:L63)</f>
        <v>64095.712770600003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19.370000000000005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140.73978474946202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1320.6693566000008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68.181174837377412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406.34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372.33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358.89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357.42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360.78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372.75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396.06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402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336.06000000000006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320.11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277.64999999999998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268.52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258.44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263.40000000000003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307.02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381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441.76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553.75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578.24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577.98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549.12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491.5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439.20000000000005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393.76000000000005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9464.08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0.10000000000000142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0.67000000000000171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1.8300000000000018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3.509999999999998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5.18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4.4600000000000009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2.5600000000000023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1.0599999999999987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44585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18.47</v>
      </c>
      <c r="C135" s="124">
        <f t="shared" si="38"/>
        <v>18.47</v>
      </c>
      <c r="D135" s="290">
        <f t="shared" ref="D135:D158" si="39">J8</f>
        <v>0</v>
      </c>
      <c r="E135" s="291">
        <f t="shared" ref="E135:F158" si="40">M8</f>
        <v>15.19</v>
      </c>
      <c r="F135" s="291">
        <f t="shared" si="40"/>
        <v>3.28</v>
      </c>
      <c r="G135" s="292">
        <f t="shared" ref="G135:G158" si="41">AD8</f>
        <v>0</v>
      </c>
      <c r="I135" s="293">
        <f t="shared" ref="I135:I158" si="42">AE8</f>
        <v>15.19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17.73</v>
      </c>
      <c r="C136" s="124">
        <f t="shared" si="38"/>
        <v>17.73</v>
      </c>
      <c r="D136" s="290">
        <f t="shared" si="39"/>
        <v>0</v>
      </c>
      <c r="E136" s="291">
        <f t="shared" si="40"/>
        <v>14.6</v>
      </c>
      <c r="F136" s="291">
        <f t="shared" si="40"/>
        <v>3.13</v>
      </c>
      <c r="G136" s="292">
        <f t="shared" si="41"/>
        <v>0</v>
      </c>
      <c r="I136" s="294">
        <f t="shared" si="42"/>
        <v>14.6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17.09</v>
      </c>
      <c r="C137" s="124">
        <f t="shared" si="38"/>
        <v>17.09</v>
      </c>
      <c r="D137" s="290">
        <f t="shared" si="39"/>
        <v>0</v>
      </c>
      <c r="E137" s="291">
        <f t="shared" si="40"/>
        <v>14.1</v>
      </c>
      <c r="F137" s="291">
        <f t="shared" si="40"/>
        <v>2.99</v>
      </c>
      <c r="G137" s="292">
        <f t="shared" si="41"/>
        <v>0</v>
      </c>
      <c r="I137" s="294">
        <f t="shared" si="42"/>
        <v>14.1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17.02</v>
      </c>
      <c r="C138" s="124">
        <f t="shared" si="38"/>
        <v>17.02</v>
      </c>
      <c r="D138" s="290">
        <f t="shared" si="39"/>
        <v>0</v>
      </c>
      <c r="E138" s="291">
        <f t="shared" si="40"/>
        <v>14.07</v>
      </c>
      <c r="F138" s="291">
        <f t="shared" si="40"/>
        <v>2.95</v>
      </c>
      <c r="G138" s="292">
        <f t="shared" si="41"/>
        <v>0</v>
      </c>
      <c r="I138" s="294">
        <f t="shared" si="42"/>
        <v>14.07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17.18</v>
      </c>
      <c r="C139" s="124">
        <f t="shared" si="38"/>
        <v>17.18</v>
      </c>
      <c r="D139" s="290">
        <f t="shared" si="39"/>
        <v>0</v>
      </c>
      <c r="E139" s="291">
        <f t="shared" si="40"/>
        <v>14.22</v>
      </c>
      <c r="F139" s="291">
        <f t="shared" si="40"/>
        <v>2.96</v>
      </c>
      <c r="G139" s="292">
        <f t="shared" si="41"/>
        <v>0</v>
      </c>
      <c r="I139" s="294">
        <f t="shared" si="42"/>
        <v>14.22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17.75</v>
      </c>
      <c r="C140" s="124">
        <f t="shared" si="38"/>
        <v>17.75</v>
      </c>
      <c r="D140" s="290">
        <f t="shared" si="39"/>
        <v>0</v>
      </c>
      <c r="E140" s="291">
        <f t="shared" si="40"/>
        <v>14.73</v>
      </c>
      <c r="F140" s="291">
        <f t="shared" si="40"/>
        <v>3.02</v>
      </c>
      <c r="G140" s="292">
        <f t="shared" si="41"/>
        <v>0</v>
      </c>
      <c r="I140" s="294">
        <f t="shared" si="42"/>
        <v>14.73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18.86</v>
      </c>
      <c r="C141" s="124">
        <f t="shared" si="38"/>
        <v>18.86</v>
      </c>
      <c r="D141" s="290">
        <f t="shared" si="39"/>
        <v>0</v>
      </c>
      <c r="E141" s="291">
        <f t="shared" si="40"/>
        <v>15.7</v>
      </c>
      <c r="F141" s="291">
        <f t="shared" si="40"/>
        <v>3.16</v>
      </c>
      <c r="G141" s="292">
        <f t="shared" si="41"/>
        <v>0</v>
      </c>
      <c r="I141" s="294">
        <f t="shared" si="42"/>
        <v>15.7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20.100000000000001</v>
      </c>
      <c r="C142" s="124">
        <f t="shared" si="38"/>
        <v>20.100000000000001</v>
      </c>
      <c r="D142" s="290">
        <f t="shared" si="39"/>
        <v>0</v>
      </c>
      <c r="E142" s="291">
        <f t="shared" si="40"/>
        <v>16.71</v>
      </c>
      <c r="F142" s="291">
        <f t="shared" si="40"/>
        <v>3.39</v>
      </c>
      <c r="G142" s="292">
        <f t="shared" si="41"/>
        <v>0</v>
      </c>
      <c r="I142" s="294">
        <f t="shared" si="42"/>
        <v>16.71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18.670000000000002</v>
      </c>
      <c r="C143" s="124">
        <f t="shared" si="38"/>
        <v>18.670000000000002</v>
      </c>
      <c r="D143" s="290">
        <f t="shared" si="39"/>
        <v>0</v>
      </c>
      <c r="E143" s="291">
        <f t="shared" si="40"/>
        <v>15.22</v>
      </c>
      <c r="F143" s="291">
        <f t="shared" si="40"/>
        <v>3.45</v>
      </c>
      <c r="G143" s="292">
        <f t="shared" si="41"/>
        <v>0</v>
      </c>
      <c r="I143" s="294">
        <f t="shared" si="42"/>
        <v>15.22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18.830000000000002</v>
      </c>
      <c r="C144" s="124">
        <f t="shared" si="38"/>
        <v>18.830000000000002</v>
      </c>
      <c r="D144" s="290">
        <f t="shared" si="39"/>
        <v>0</v>
      </c>
      <c r="E144" s="291">
        <f t="shared" si="40"/>
        <v>15.38</v>
      </c>
      <c r="F144" s="291">
        <f t="shared" si="40"/>
        <v>3.45</v>
      </c>
      <c r="G144" s="292">
        <f t="shared" si="41"/>
        <v>0</v>
      </c>
      <c r="I144" s="294">
        <f t="shared" si="42"/>
        <v>15.38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18.509999999999998</v>
      </c>
      <c r="C145" s="124">
        <f t="shared" si="38"/>
        <v>18.509999999999998</v>
      </c>
      <c r="D145" s="290">
        <f t="shared" si="39"/>
        <v>0</v>
      </c>
      <c r="E145" s="291">
        <f t="shared" si="40"/>
        <v>15.17</v>
      </c>
      <c r="F145" s="291">
        <f t="shared" si="40"/>
        <v>3.34</v>
      </c>
      <c r="G145" s="292">
        <f t="shared" si="41"/>
        <v>0</v>
      </c>
      <c r="I145" s="294">
        <f t="shared" si="42"/>
        <v>15.17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19.18</v>
      </c>
      <c r="C146" s="124">
        <f t="shared" si="38"/>
        <v>19.18</v>
      </c>
      <c r="D146" s="290">
        <f t="shared" si="39"/>
        <v>0</v>
      </c>
      <c r="E146" s="291">
        <f t="shared" si="40"/>
        <v>15.83</v>
      </c>
      <c r="F146" s="291">
        <f t="shared" si="40"/>
        <v>3.35</v>
      </c>
      <c r="G146" s="292">
        <f t="shared" si="41"/>
        <v>0</v>
      </c>
      <c r="I146" s="294">
        <f t="shared" si="42"/>
        <v>15.83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18.46</v>
      </c>
      <c r="C147" s="124">
        <f t="shared" si="38"/>
        <v>18.46</v>
      </c>
      <c r="D147" s="290">
        <f t="shared" si="39"/>
        <v>0</v>
      </c>
      <c r="E147" s="291">
        <f t="shared" si="40"/>
        <v>15.21</v>
      </c>
      <c r="F147" s="291">
        <f t="shared" si="40"/>
        <v>3.25</v>
      </c>
      <c r="G147" s="292">
        <f t="shared" si="41"/>
        <v>0</v>
      </c>
      <c r="I147" s="294">
        <f t="shared" si="42"/>
        <v>15.21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17.560000000000002</v>
      </c>
      <c r="C148" s="124">
        <f t="shared" si="38"/>
        <v>17.560000000000002</v>
      </c>
      <c r="D148" s="290">
        <f t="shared" si="39"/>
        <v>0</v>
      </c>
      <c r="E148" s="291">
        <f t="shared" si="40"/>
        <v>14.39</v>
      </c>
      <c r="F148" s="291">
        <f t="shared" si="40"/>
        <v>3.17</v>
      </c>
      <c r="G148" s="292">
        <f t="shared" si="41"/>
        <v>0</v>
      </c>
      <c r="I148" s="294">
        <f t="shared" si="42"/>
        <v>14.39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18.059999999999999</v>
      </c>
      <c r="C149" s="124">
        <f t="shared" si="38"/>
        <v>18.059999999999999</v>
      </c>
      <c r="D149" s="290">
        <f t="shared" si="39"/>
        <v>0</v>
      </c>
      <c r="E149" s="291">
        <f t="shared" si="40"/>
        <v>14.79</v>
      </c>
      <c r="F149" s="291">
        <f t="shared" si="40"/>
        <v>3.27</v>
      </c>
      <c r="G149" s="292">
        <f t="shared" si="41"/>
        <v>0</v>
      </c>
      <c r="I149" s="294">
        <f t="shared" si="42"/>
        <v>14.79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19.05</v>
      </c>
      <c r="C150" s="124">
        <f t="shared" si="38"/>
        <v>19.05</v>
      </c>
      <c r="D150" s="290">
        <f t="shared" si="39"/>
        <v>0</v>
      </c>
      <c r="E150" s="291">
        <f t="shared" si="40"/>
        <v>15.67</v>
      </c>
      <c r="F150" s="291">
        <f t="shared" si="40"/>
        <v>3.38</v>
      </c>
      <c r="G150" s="292">
        <f t="shared" si="41"/>
        <v>0</v>
      </c>
      <c r="I150" s="294">
        <f t="shared" si="42"/>
        <v>15.67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20.079999999999998</v>
      </c>
      <c r="C151" s="124">
        <f t="shared" si="45"/>
        <v>20.079999999999998</v>
      </c>
      <c r="D151" s="290">
        <f t="shared" si="39"/>
        <v>0</v>
      </c>
      <c r="E151" s="291">
        <f t="shared" si="40"/>
        <v>16.45</v>
      </c>
      <c r="F151" s="291">
        <f t="shared" si="40"/>
        <v>3.63</v>
      </c>
      <c r="G151" s="292">
        <f t="shared" si="41"/>
        <v>0</v>
      </c>
      <c r="I151" s="294">
        <f t="shared" si="42"/>
        <v>16.45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22.150000000000002</v>
      </c>
      <c r="C152" s="124">
        <f t="shared" si="45"/>
        <v>22.150000000000002</v>
      </c>
      <c r="D152" s="290">
        <f t="shared" si="39"/>
        <v>0</v>
      </c>
      <c r="E152" s="291">
        <f t="shared" si="40"/>
        <v>18.260000000000002</v>
      </c>
      <c r="F152" s="291">
        <f t="shared" si="40"/>
        <v>3.89</v>
      </c>
      <c r="G152" s="292">
        <f t="shared" si="41"/>
        <v>0</v>
      </c>
      <c r="I152" s="294">
        <f t="shared" si="42"/>
        <v>18.260000000000002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22.24</v>
      </c>
      <c r="C153" s="124">
        <f t="shared" si="45"/>
        <v>22.24</v>
      </c>
      <c r="D153" s="290">
        <f t="shared" si="39"/>
        <v>0</v>
      </c>
      <c r="E153" s="291">
        <f t="shared" si="40"/>
        <v>18.309999999999999</v>
      </c>
      <c r="F153" s="291">
        <f t="shared" si="40"/>
        <v>3.93</v>
      </c>
      <c r="G153" s="292">
        <f t="shared" si="41"/>
        <v>0</v>
      </c>
      <c r="I153" s="294">
        <f t="shared" si="42"/>
        <v>18.309999999999999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22.23</v>
      </c>
      <c r="C154" s="124">
        <f t="shared" si="45"/>
        <v>22.23</v>
      </c>
      <c r="D154" s="290">
        <f t="shared" si="39"/>
        <v>0</v>
      </c>
      <c r="E154" s="291">
        <f t="shared" si="40"/>
        <v>18.41</v>
      </c>
      <c r="F154" s="291">
        <f t="shared" si="40"/>
        <v>3.82</v>
      </c>
      <c r="G154" s="292">
        <f t="shared" si="41"/>
        <v>0</v>
      </c>
      <c r="I154" s="294">
        <f t="shared" si="42"/>
        <v>18.41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21.12</v>
      </c>
      <c r="C155" s="124">
        <f t="shared" si="45"/>
        <v>21.12</v>
      </c>
      <c r="D155" s="290">
        <f t="shared" si="39"/>
        <v>0</v>
      </c>
      <c r="E155" s="291">
        <f t="shared" si="40"/>
        <v>17.440000000000001</v>
      </c>
      <c r="F155" s="291">
        <f t="shared" si="40"/>
        <v>3.68</v>
      </c>
      <c r="G155" s="292">
        <f t="shared" si="41"/>
        <v>0</v>
      </c>
      <c r="I155" s="294">
        <f t="shared" si="42"/>
        <v>17.440000000000001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19.66</v>
      </c>
      <c r="C156" s="124">
        <f t="shared" si="45"/>
        <v>19.66</v>
      </c>
      <c r="D156" s="290">
        <f t="shared" si="39"/>
        <v>0</v>
      </c>
      <c r="E156" s="291">
        <f t="shared" si="40"/>
        <v>16.29</v>
      </c>
      <c r="F156" s="291">
        <f t="shared" si="40"/>
        <v>3.37</v>
      </c>
      <c r="G156" s="292">
        <f t="shared" si="41"/>
        <v>0</v>
      </c>
      <c r="I156" s="294">
        <f t="shared" si="42"/>
        <v>16.29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18.3</v>
      </c>
      <c r="C157" s="124">
        <f t="shared" si="45"/>
        <v>18.3</v>
      </c>
      <c r="D157" s="290">
        <f t="shared" si="39"/>
        <v>0</v>
      </c>
      <c r="E157" s="291">
        <f t="shared" si="40"/>
        <v>15.18</v>
      </c>
      <c r="F157" s="291">
        <f t="shared" si="40"/>
        <v>3.12</v>
      </c>
      <c r="G157" s="292">
        <f t="shared" si="41"/>
        <v>0</v>
      </c>
      <c r="I157" s="294">
        <f t="shared" si="42"/>
        <v>15.18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17.12</v>
      </c>
      <c r="C158" s="297">
        <f t="shared" si="45"/>
        <v>17.12</v>
      </c>
      <c r="D158" s="298">
        <f t="shared" si="39"/>
        <v>0</v>
      </c>
      <c r="E158" s="299">
        <f t="shared" si="40"/>
        <v>14.06</v>
      </c>
      <c r="F158" s="299">
        <f t="shared" si="40"/>
        <v>3.06</v>
      </c>
      <c r="G158" s="300">
        <f t="shared" si="41"/>
        <v>0</v>
      </c>
      <c r="I158" s="301">
        <f t="shared" si="42"/>
        <v>14.06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455.42000000000007</v>
      </c>
      <c r="C159" s="304">
        <f t="shared" si="46"/>
        <v>455.42000000000007</v>
      </c>
      <c r="D159" s="305">
        <f t="shared" si="46"/>
        <v>0</v>
      </c>
      <c r="E159" s="305">
        <f t="shared" si="46"/>
        <v>375.38000000000005</v>
      </c>
      <c r="F159" s="305">
        <f t="shared" si="46"/>
        <v>80.040000000000035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91" priority="7" operator="containsText" text="CHECK CALCS">
      <formula>NOT(ISERROR(SEARCH("CHECK CALCS",C34)))</formula>
    </cfRule>
  </conditionalFormatting>
  <conditionalFormatting sqref="AE8:AE31">
    <cfRule type="cellIs" dxfId="190" priority="6" operator="greaterThan">
      <formula>33</formula>
    </cfRule>
  </conditionalFormatting>
  <conditionalFormatting sqref="D63">
    <cfRule type="cellIs" dxfId="189" priority="8" operator="equal">
      <formula>#REF!</formula>
    </cfRule>
  </conditionalFormatting>
  <conditionalFormatting sqref="I135:I158">
    <cfRule type="cellIs" dxfId="188" priority="5" operator="greaterThan">
      <formula>33</formula>
    </cfRule>
  </conditionalFormatting>
  <conditionalFormatting sqref="D135:D158">
    <cfRule type="cellIs" dxfId="187" priority="4" operator="greaterThan">
      <formula>0</formula>
    </cfRule>
  </conditionalFormatting>
  <conditionalFormatting sqref="J8:J31">
    <cfRule type="cellIs" dxfId="186" priority="2" operator="greaterThan">
      <formula>0</formula>
    </cfRule>
  </conditionalFormatting>
  <conditionalFormatting sqref="N8:N31">
    <cfRule type="cellIs" dxfId="185" priority="3" operator="greaterThanOrEqual">
      <formula>4.99</formula>
    </cfRule>
  </conditionalFormatting>
  <conditionalFormatting sqref="M8:M31">
    <cfRule type="cellIs" dxfId="184" priority="1" operator="greaterThan">
      <formula>28</formula>
    </cfRule>
  </conditionalFormatting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:CW159"/>
  <sheetViews>
    <sheetView topLeftCell="A33" zoomScale="70" zoomScaleNormal="70" workbookViewId="0">
      <selection activeCell="H59" sqref="H59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44584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507.5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44584</v>
      </c>
      <c r="AM5" s="422">
        <f>AM10</f>
        <v>17804</v>
      </c>
      <c r="AN5" s="422">
        <f t="shared" ref="AN5:BJ5" si="1">AN10</f>
        <v>16961</v>
      </c>
      <c r="AO5" s="422">
        <f t="shared" si="1"/>
        <v>16298</v>
      </c>
      <c r="AP5" s="422">
        <f t="shared" si="1"/>
        <v>16189</v>
      </c>
      <c r="AQ5" s="422">
        <f t="shared" si="1"/>
        <v>15981</v>
      </c>
      <c r="AR5" s="422">
        <f t="shared" si="1"/>
        <v>16180</v>
      </c>
      <c r="AS5" s="422">
        <f t="shared" si="1"/>
        <v>17074</v>
      </c>
      <c r="AT5" s="422">
        <f t="shared" si="1"/>
        <v>17454</v>
      </c>
      <c r="AU5" s="422">
        <f t="shared" si="1"/>
        <v>16724</v>
      </c>
      <c r="AV5" s="422">
        <f t="shared" si="1"/>
        <v>16775</v>
      </c>
      <c r="AW5" s="422">
        <f t="shared" si="1"/>
        <v>15467</v>
      </c>
      <c r="AX5" s="422">
        <f t="shared" si="1"/>
        <v>14387</v>
      </c>
      <c r="AY5" s="422">
        <f t="shared" si="1"/>
        <v>14287</v>
      </c>
      <c r="AZ5" s="422">
        <f t="shared" si="1"/>
        <v>14266</v>
      </c>
      <c r="BA5" s="422">
        <f t="shared" si="1"/>
        <v>15280</v>
      </c>
      <c r="BB5" s="422">
        <f t="shared" si="1"/>
        <v>17275</v>
      </c>
      <c r="BC5" s="422">
        <f t="shared" si="1"/>
        <v>18990</v>
      </c>
      <c r="BD5" s="422">
        <f t="shared" si="1"/>
        <v>21262</v>
      </c>
      <c r="BE5" s="422">
        <f t="shared" si="1"/>
        <v>21788</v>
      </c>
      <c r="BF5" s="422">
        <f t="shared" si="1"/>
        <v>21648</v>
      </c>
      <c r="BG5" s="422">
        <f t="shared" si="1"/>
        <v>20718</v>
      </c>
      <c r="BH5" s="422">
        <f t="shared" si="1"/>
        <v>19247</v>
      </c>
      <c r="BI5" s="422">
        <f t="shared" si="1"/>
        <v>17599</v>
      </c>
      <c r="BJ5" s="422">
        <f t="shared" si="1"/>
        <v>16158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44584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21.59</v>
      </c>
      <c r="C8" s="124">
        <f>M8+N8</f>
        <v>21.59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17.8</v>
      </c>
      <c r="N8" s="134">
        <f>P8</f>
        <v>3.79</v>
      </c>
      <c r="O8" s="135">
        <f>ROUND(AA8,2)</f>
        <v>17.8</v>
      </c>
      <c r="P8" s="125">
        <f>ROUND(AB8,2)</f>
        <v>3.79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21.59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17.8</v>
      </c>
      <c r="AB8" s="141">
        <f t="shared" ref="AB8:AB31" si="4">ROUND(AO40/1000,2)</f>
        <v>3.79</v>
      </c>
      <c r="AC8" s="142">
        <v>0</v>
      </c>
      <c r="AD8" s="143">
        <v>0</v>
      </c>
      <c r="AE8" s="144">
        <f>AA8+AD8</f>
        <v>17.8</v>
      </c>
      <c r="AF8" s="404">
        <f t="shared" ref="AF8:AF31" si="5">A8</f>
        <v>1</v>
      </c>
      <c r="AG8" s="396">
        <f>AA8+AB8</f>
        <v>21.59</v>
      </c>
      <c r="AH8" s="202">
        <f t="array" ref="AH8:AH31">TRANSPOSE(AM5:BJ5)</f>
        <v>17804</v>
      </c>
      <c r="AI8" s="389">
        <f t="shared" ref="AI8:AI31" si="6">AH8/1000</f>
        <v>17.803999999999998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20.53</v>
      </c>
      <c r="C9" s="124">
        <f t="shared" ref="C9:C31" si="9">M9+N9</f>
        <v>20.53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16.96</v>
      </c>
      <c r="N9" s="134">
        <f t="shared" ref="N9:N31" si="13">P9</f>
        <v>3.57</v>
      </c>
      <c r="O9" s="135">
        <f t="shared" ref="O9:P31" si="14">ROUND(AA9,2)</f>
        <v>16.96</v>
      </c>
      <c r="P9" s="125">
        <f t="shared" si="14"/>
        <v>3.57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20.53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16.96</v>
      </c>
      <c r="AB9" s="141">
        <f t="shared" si="4"/>
        <v>3.57</v>
      </c>
      <c r="AC9" s="142">
        <v>0</v>
      </c>
      <c r="AD9" s="143">
        <v>0</v>
      </c>
      <c r="AE9" s="144">
        <f t="shared" ref="AE9:AE31" si="18">AA9+AD9</f>
        <v>16.96</v>
      </c>
      <c r="AF9" s="404">
        <f t="shared" si="5"/>
        <v>2</v>
      </c>
      <c r="AG9" s="396">
        <f t="shared" ref="AG9:AG31" si="19">AA9+AB9</f>
        <v>20.53</v>
      </c>
      <c r="AH9" s="202">
        <v>16961</v>
      </c>
      <c r="AI9" s="389">
        <f t="shared" si="6"/>
        <v>16.960999999999999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19.650000000000002</v>
      </c>
      <c r="C10" s="124">
        <f t="shared" si="9"/>
        <v>19.650000000000002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16.3</v>
      </c>
      <c r="N10" s="134">
        <f t="shared" si="13"/>
        <v>3.35</v>
      </c>
      <c r="O10" s="135">
        <f t="shared" si="14"/>
        <v>16.3</v>
      </c>
      <c r="P10" s="125">
        <f t="shared" si="14"/>
        <v>3.35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19.650000000000002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16.3</v>
      </c>
      <c r="AB10" s="141">
        <f t="shared" si="4"/>
        <v>3.35</v>
      </c>
      <c r="AC10" s="142">
        <v>0</v>
      </c>
      <c r="AD10" s="143">
        <v>0</v>
      </c>
      <c r="AE10" s="144">
        <f t="shared" si="18"/>
        <v>16.3</v>
      </c>
      <c r="AF10" s="404">
        <f t="shared" si="5"/>
        <v>3</v>
      </c>
      <c r="AG10" s="396">
        <f t="shared" si="19"/>
        <v>19.650000000000002</v>
      </c>
      <c r="AH10" s="202">
        <v>16298</v>
      </c>
      <c r="AI10" s="389">
        <f t="shared" si="6"/>
        <v>16.297999999999998</v>
      </c>
      <c r="AJ10" s="186">
        <f t="shared" si="20"/>
        <v>0</v>
      </c>
      <c r="AK10" s="403"/>
      <c r="AL10" s="380" t="s">
        <v>218</v>
      </c>
      <c r="AM10" s="154">
        <f>AM11+AM12</f>
        <v>17804</v>
      </c>
      <c r="AN10" s="154">
        <f t="shared" ref="AN10:BJ10" si="21">AN11+AN12</f>
        <v>16961</v>
      </c>
      <c r="AO10" s="154">
        <f t="shared" si="21"/>
        <v>16298</v>
      </c>
      <c r="AP10" s="154">
        <f t="shared" si="21"/>
        <v>16189</v>
      </c>
      <c r="AQ10" s="154">
        <f t="shared" si="21"/>
        <v>15981</v>
      </c>
      <c r="AR10" s="154">
        <f t="shared" si="21"/>
        <v>16180</v>
      </c>
      <c r="AS10" s="154">
        <f t="shared" si="21"/>
        <v>17074</v>
      </c>
      <c r="AT10" s="154">
        <f t="shared" si="21"/>
        <v>17454</v>
      </c>
      <c r="AU10" s="154">
        <f t="shared" si="21"/>
        <v>16724</v>
      </c>
      <c r="AV10" s="154">
        <f t="shared" si="21"/>
        <v>16775</v>
      </c>
      <c r="AW10" s="154">
        <f t="shared" si="21"/>
        <v>15467</v>
      </c>
      <c r="AX10" s="154">
        <f t="shared" si="21"/>
        <v>14387</v>
      </c>
      <c r="AY10" s="154">
        <f t="shared" si="21"/>
        <v>14287</v>
      </c>
      <c r="AZ10" s="154">
        <f t="shared" si="21"/>
        <v>14266</v>
      </c>
      <c r="BA10" s="154">
        <f t="shared" si="21"/>
        <v>15280</v>
      </c>
      <c r="BB10" s="154">
        <f t="shared" si="21"/>
        <v>17275</v>
      </c>
      <c r="BC10" s="154">
        <f t="shared" si="21"/>
        <v>18990</v>
      </c>
      <c r="BD10" s="154">
        <f t="shared" si="21"/>
        <v>21262</v>
      </c>
      <c r="BE10" s="154">
        <f t="shared" si="21"/>
        <v>21788</v>
      </c>
      <c r="BF10" s="154">
        <f t="shared" si="21"/>
        <v>21648</v>
      </c>
      <c r="BG10" s="154">
        <f t="shared" si="21"/>
        <v>20718</v>
      </c>
      <c r="BH10" s="154">
        <f t="shared" si="21"/>
        <v>19247</v>
      </c>
      <c r="BI10" s="154">
        <f t="shared" si="21"/>
        <v>17599</v>
      </c>
      <c r="BJ10" s="154">
        <f t="shared" si="21"/>
        <v>16158</v>
      </c>
      <c r="BK10" s="91"/>
      <c r="BL10" s="155">
        <f>SUM(AM10:BK10)/1000</f>
        <v>415.81200000000001</v>
      </c>
    </row>
    <row r="11" spans="1:88" ht="15" x14ac:dyDescent="0.25">
      <c r="A11" s="122">
        <f t="shared" si="7"/>
        <v>4</v>
      </c>
      <c r="B11" s="123">
        <f t="shared" si="8"/>
        <v>19.510000000000002</v>
      </c>
      <c r="C11" s="124">
        <f t="shared" si="9"/>
        <v>19.510000000000002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16.190000000000001</v>
      </c>
      <c r="N11" s="134">
        <f t="shared" si="13"/>
        <v>3.32</v>
      </c>
      <c r="O11" s="135">
        <f t="shared" si="14"/>
        <v>16.190000000000001</v>
      </c>
      <c r="P11" s="125">
        <f t="shared" si="14"/>
        <v>3.32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19.510000000000002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16.190000000000001</v>
      </c>
      <c r="AB11" s="141">
        <f t="shared" si="4"/>
        <v>3.32</v>
      </c>
      <c r="AC11" s="142">
        <v>0</v>
      </c>
      <c r="AD11" s="143">
        <v>0</v>
      </c>
      <c r="AE11" s="144">
        <f t="shared" si="18"/>
        <v>16.190000000000001</v>
      </c>
      <c r="AF11" s="404">
        <f t="shared" si="5"/>
        <v>4</v>
      </c>
      <c r="AG11" s="396">
        <f t="shared" si="19"/>
        <v>19.510000000000002</v>
      </c>
      <c r="AH11" s="202">
        <v>16189</v>
      </c>
      <c r="AI11" s="389">
        <f t="shared" si="6"/>
        <v>16.189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19.27</v>
      </c>
      <c r="C12" s="124">
        <f t="shared" si="9"/>
        <v>19.27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15.98</v>
      </c>
      <c r="N12" s="134">
        <f t="shared" si="13"/>
        <v>3.29</v>
      </c>
      <c r="O12" s="135">
        <f t="shared" si="14"/>
        <v>15.98</v>
      </c>
      <c r="P12" s="125">
        <f t="shared" si="14"/>
        <v>3.29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19.27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15.98</v>
      </c>
      <c r="AB12" s="141">
        <f t="shared" si="4"/>
        <v>3.29</v>
      </c>
      <c r="AC12" s="142">
        <v>0</v>
      </c>
      <c r="AD12" s="143">
        <v>0</v>
      </c>
      <c r="AE12" s="144">
        <f t="shared" si="18"/>
        <v>15.98</v>
      </c>
      <c r="AF12" s="404">
        <f t="shared" si="5"/>
        <v>5</v>
      </c>
      <c r="AG12" s="396">
        <f t="shared" si="19"/>
        <v>19.27</v>
      </c>
      <c r="AH12" s="202">
        <v>15981</v>
      </c>
      <c r="AI12" s="389">
        <f t="shared" si="6"/>
        <v>15.981</v>
      </c>
      <c r="AJ12" s="186">
        <f t="shared" si="20"/>
        <v>0</v>
      </c>
      <c r="AK12" s="403"/>
      <c r="AL12" s="153" t="s">
        <v>220</v>
      </c>
      <c r="AM12" s="156">
        <v>17804</v>
      </c>
      <c r="AN12" s="156">
        <v>16961</v>
      </c>
      <c r="AO12" s="156">
        <v>16298</v>
      </c>
      <c r="AP12" s="156">
        <v>16189</v>
      </c>
      <c r="AQ12" s="156">
        <v>15981</v>
      </c>
      <c r="AR12" s="156">
        <v>16180</v>
      </c>
      <c r="AS12" s="156">
        <v>17074</v>
      </c>
      <c r="AT12" s="156">
        <v>17454</v>
      </c>
      <c r="AU12" s="156">
        <v>16724</v>
      </c>
      <c r="AV12" s="156">
        <v>16775</v>
      </c>
      <c r="AW12" s="156">
        <v>15467</v>
      </c>
      <c r="AX12" s="156">
        <v>14387</v>
      </c>
      <c r="AY12" s="156">
        <v>14287</v>
      </c>
      <c r="AZ12" s="156">
        <v>14266</v>
      </c>
      <c r="BA12" s="156">
        <v>15280</v>
      </c>
      <c r="BB12" s="156">
        <v>17275</v>
      </c>
      <c r="BC12" s="156">
        <v>18990</v>
      </c>
      <c r="BD12" s="156">
        <v>21262</v>
      </c>
      <c r="BE12" s="156">
        <v>21788</v>
      </c>
      <c r="BF12" s="156">
        <v>21648</v>
      </c>
      <c r="BG12" s="156">
        <v>20718</v>
      </c>
      <c r="BH12" s="156">
        <v>19247</v>
      </c>
      <c r="BI12" s="156">
        <v>17599</v>
      </c>
      <c r="BJ12" s="156">
        <v>16158</v>
      </c>
      <c r="BK12" s="91"/>
      <c r="BL12" s="155">
        <f>SUM(AM12:BK12)/1000</f>
        <v>415.81200000000001</v>
      </c>
    </row>
    <row r="13" spans="1:88" ht="13.8" x14ac:dyDescent="0.25">
      <c r="A13" s="122">
        <f t="shared" si="7"/>
        <v>6</v>
      </c>
      <c r="B13" s="123">
        <f t="shared" si="8"/>
        <v>19.53</v>
      </c>
      <c r="C13" s="124">
        <f t="shared" si="9"/>
        <v>19.53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16.18</v>
      </c>
      <c r="N13" s="134">
        <f t="shared" si="13"/>
        <v>3.35</v>
      </c>
      <c r="O13" s="135">
        <f t="shared" si="14"/>
        <v>16.18</v>
      </c>
      <c r="P13" s="125">
        <f t="shared" si="14"/>
        <v>3.35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19.53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16.18</v>
      </c>
      <c r="AB13" s="141">
        <f t="shared" si="4"/>
        <v>3.35</v>
      </c>
      <c r="AC13" s="142">
        <v>0</v>
      </c>
      <c r="AD13" s="143">
        <v>0</v>
      </c>
      <c r="AE13" s="144">
        <f t="shared" si="18"/>
        <v>16.18</v>
      </c>
      <c r="AF13" s="404">
        <f t="shared" si="5"/>
        <v>6</v>
      </c>
      <c r="AG13" s="396">
        <f t="shared" si="19"/>
        <v>19.53</v>
      </c>
      <c r="AH13" s="202">
        <v>16180</v>
      </c>
      <c r="AI13" s="389">
        <f t="shared" si="6"/>
        <v>16.18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20.62</v>
      </c>
      <c r="C14" s="124">
        <f t="shared" si="9"/>
        <v>20.62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17.07</v>
      </c>
      <c r="N14" s="134">
        <f t="shared" si="13"/>
        <v>3.55</v>
      </c>
      <c r="O14" s="135">
        <f t="shared" si="14"/>
        <v>17.07</v>
      </c>
      <c r="P14" s="125">
        <f t="shared" si="14"/>
        <v>3.55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20.62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17.07</v>
      </c>
      <c r="AB14" s="141">
        <f t="shared" si="4"/>
        <v>3.55</v>
      </c>
      <c r="AC14" s="142">
        <v>0</v>
      </c>
      <c r="AD14" s="143">
        <v>0</v>
      </c>
      <c r="AE14" s="144">
        <f t="shared" si="18"/>
        <v>17.07</v>
      </c>
      <c r="AF14" s="419">
        <f t="shared" si="5"/>
        <v>7</v>
      </c>
      <c r="AG14" s="396">
        <f t="shared" si="19"/>
        <v>20.62</v>
      </c>
      <c r="AH14" s="202">
        <v>17074</v>
      </c>
      <c r="AI14" s="389">
        <f t="shared" si="6"/>
        <v>17.074000000000002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21.33</v>
      </c>
      <c r="C15" s="124">
        <f t="shared" si="9"/>
        <v>21.33</v>
      </c>
      <c r="D15" s="125">
        <f t="shared" si="10"/>
        <v>20</v>
      </c>
      <c r="E15" s="126">
        <f t="shared" si="11"/>
        <v>1.3299999999999983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17.45</v>
      </c>
      <c r="N15" s="134">
        <f t="shared" si="13"/>
        <v>3.88</v>
      </c>
      <c r="O15" s="135">
        <f t="shared" si="14"/>
        <v>17.45</v>
      </c>
      <c r="P15" s="125">
        <f t="shared" si="14"/>
        <v>3.88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21.33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17.45</v>
      </c>
      <c r="AB15" s="141">
        <f t="shared" si="4"/>
        <v>3.88</v>
      </c>
      <c r="AC15" s="142">
        <v>0</v>
      </c>
      <c r="AD15" s="143">
        <v>0</v>
      </c>
      <c r="AE15" s="144">
        <f t="shared" si="18"/>
        <v>17.45</v>
      </c>
      <c r="AF15" s="419">
        <f t="shared" si="5"/>
        <v>8</v>
      </c>
      <c r="AG15" s="396">
        <f t="shared" si="19"/>
        <v>21.33</v>
      </c>
      <c r="AH15" s="202">
        <v>17454</v>
      </c>
      <c r="AI15" s="389">
        <f t="shared" si="6"/>
        <v>17.454000000000001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20.669999999999998</v>
      </c>
      <c r="C16" s="124">
        <f t="shared" si="9"/>
        <v>20.669999999999998</v>
      </c>
      <c r="D16" s="125">
        <f t="shared" si="10"/>
        <v>18</v>
      </c>
      <c r="E16" s="126">
        <f t="shared" si="11"/>
        <v>2.6699999999999982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16.72</v>
      </c>
      <c r="N16" s="134">
        <f t="shared" si="13"/>
        <v>3.95</v>
      </c>
      <c r="O16" s="135">
        <f t="shared" si="14"/>
        <v>16.72</v>
      </c>
      <c r="P16" s="125">
        <f t="shared" si="14"/>
        <v>3.95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20.669999999999998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16.72</v>
      </c>
      <c r="AB16" s="141">
        <f t="shared" si="4"/>
        <v>3.95</v>
      </c>
      <c r="AC16" s="142">
        <v>0</v>
      </c>
      <c r="AD16" s="143">
        <v>0</v>
      </c>
      <c r="AE16" s="144">
        <f t="shared" si="18"/>
        <v>16.72</v>
      </c>
      <c r="AF16" s="419">
        <f t="shared" si="5"/>
        <v>9</v>
      </c>
      <c r="AG16" s="396">
        <f t="shared" si="19"/>
        <v>20.669999999999998</v>
      </c>
      <c r="AH16" s="202">
        <v>16724</v>
      </c>
      <c r="AI16" s="389">
        <f t="shared" si="6"/>
        <v>16.724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20.62</v>
      </c>
      <c r="C17" s="124">
        <f t="shared" si="9"/>
        <v>20.62</v>
      </c>
      <c r="D17" s="125">
        <f t="shared" si="10"/>
        <v>17</v>
      </c>
      <c r="E17" s="126">
        <f t="shared" si="11"/>
        <v>3.620000000000001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16.78</v>
      </c>
      <c r="N17" s="134">
        <f t="shared" si="13"/>
        <v>3.84</v>
      </c>
      <c r="O17" s="135">
        <f t="shared" si="14"/>
        <v>16.78</v>
      </c>
      <c r="P17" s="125">
        <f t="shared" si="14"/>
        <v>3.84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20.62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16.78</v>
      </c>
      <c r="AB17" s="141">
        <f t="shared" si="4"/>
        <v>3.84</v>
      </c>
      <c r="AC17" s="142">
        <v>0</v>
      </c>
      <c r="AD17" s="143">
        <v>0</v>
      </c>
      <c r="AE17" s="144">
        <f t="shared" si="18"/>
        <v>16.78</v>
      </c>
      <c r="AF17" s="419">
        <f t="shared" si="5"/>
        <v>10</v>
      </c>
      <c r="AG17" s="396">
        <f t="shared" si="19"/>
        <v>20.62</v>
      </c>
      <c r="AH17" s="202">
        <v>16775</v>
      </c>
      <c r="AI17" s="389">
        <f t="shared" si="6"/>
        <v>16.774999999999999</v>
      </c>
      <c r="AJ17" s="186">
        <f t="shared" si="20"/>
        <v>0</v>
      </c>
      <c r="AK17" s="403"/>
      <c r="AL17" s="380" t="s">
        <v>219</v>
      </c>
      <c r="AM17" s="378">
        <f>AM18+AM19</f>
        <v>3785</v>
      </c>
      <c r="AN17" s="378">
        <f t="shared" ref="AN17:BJ17" si="22">AN18+AN19</f>
        <v>3570</v>
      </c>
      <c r="AO17" s="378">
        <f t="shared" si="22"/>
        <v>3348</v>
      </c>
      <c r="AP17" s="378">
        <f t="shared" si="22"/>
        <v>3321</v>
      </c>
      <c r="AQ17" s="378">
        <f t="shared" si="22"/>
        <v>3289</v>
      </c>
      <c r="AR17" s="378">
        <f t="shared" si="22"/>
        <v>3348</v>
      </c>
      <c r="AS17" s="378">
        <f t="shared" si="22"/>
        <v>3553</v>
      </c>
      <c r="AT17" s="378">
        <f t="shared" si="22"/>
        <v>3881</v>
      </c>
      <c r="AU17" s="378">
        <f t="shared" si="22"/>
        <v>3953</v>
      </c>
      <c r="AV17" s="378">
        <f t="shared" si="22"/>
        <v>3840</v>
      </c>
      <c r="AW17" s="378">
        <f t="shared" si="22"/>
        <v>3627</v>
      </c>
      <c r="AX17" s="378">
        <f t="shared" si="22"/>
        <v>3511</v>
      </c>
      <c r="AY17" s="378">
        <f t="shared" si="22"/>
        <v>3493</v>
      </c>
      <c r="AZ17" s="378">
        <f t="shared" si="22"/>
        <v>3447</v>
      </c>
      <c r="BA17" s="378">
        <f t="shared" si="22"/>
        <v>3481</v>
      </c>
      <c r="BB17" s="378">
        <f t="shared" si="22"/>
        <v>3763</v>
      </c>
      <c r="BC17" s="378">
        <f t="shared" si="22"/>
        <v>4102</v>
      </c>
      <c r="BD17" s="378">
        <f t="shared" si="22"/>
        <v>4595</v>
      </c>
      <c r="BE17" s="378">
        <f t="shared" si="22"/>
        <v>4745</v>
      </c>
      <c r="BF17" s="378">
        <f t="shared" si="22"/>
        <v>4679</v>
      </c>
      <c r="BG17" s="378">
        <f t="shared" si="22"/>
        <v>4549</v>
      </c>
      <c r="BH17" s="378">
        <f t="shared" si="22"/>
        <v>4316</v>
      </c>
      <c r="BI17" s="378">
        <f t="shared" si="22"/>
        <v>3919</v>
      </c>
      <c r="BJ17" s="378">
        <f t="shared" si="22"/>
        <v>3541</v>
      </c>
      <c r="BK17" s="91"/>
      <c r="BL17" s="155">
        <f>SUM(AM17:BK17)/1000</f>
        <v>91.656000000000006</v>
      </c>
      <c r="BM17" s="91"/>
    </row>
    <row r="18" spans="1:92" ht="15" x14ac:dyDescent="0.25">
      <c r="A18" s="157">
        <f t="shared" si="7"/>
        <v>11</v>
      </c>
      <c r="B18" s="123">
        <f t="shared" si="8"/>
        <v>19.100000000000001</v>
      </c>
      <c r="C18" s="124">
        <f t="shared" si="9"/>
        <v>19.100000000000001</v>
      </c>
      <c r="D18" s="125">
        <f t="shared" si="10"/>
        <v>15</v>
      </c>
      <c r="E18" s="126">
        <f t="shared" si="11"/>
        <v>4.1000000000000014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15.47</v>
      </c>
      <c r="N18" s="134">
        <f t="shared" si="13"/>
        <v>3.63</v>
      </c>
      <c r="O18" s="135">
        <f t="shared" si="14"/>
        <v>15.47</v>
      </c>
      <c r="P18" s="125">
        <f t="shared" si="14"/>
        <v>3.63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19.100000000000001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15.47</v>
      </c>
      <c r="AB18" s="141">
        <f t="shared" si="4"/>
        <v>3.63</v>
      </c>
      <c r="AC18" s="142">
        <v>0</v>
      </c>
      <c r="AD18" s="143">
        <v>0</v>
      </c>
      <c r="AE18" s="144">
        <f t="shared" si="18"/>
        <v>15.47</v>
      </c>
      <c r="AF18" s="419">
        <f t="shared" si="5"/>
        <v>11</v>
      </c>
      <c r="AG18" s="396">
        <f t="shared" si="19"/>
        <v>19.100000000000001</v>
      </c>
      <c r="AH18" s="202">
        <v>15467</v>
      </c>
      <c r="AI18" s="389">
        <f>AH18/1000</f>
        <v>15.467000000000001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17.899999999999999</v>
      </c>
      <c r="C19" s="124">
        <f t="shared" si="9"/>
        <v>17.899999999999999</v>
      </c>
      <c r="D19" s="125">
        <f t="shared" si="10"/>
        <v>14</v>
      </c>
      <c r="E19" s="126">
        <f>IF(C19-D19&lt;0,0,IF(C19-D19-H19&lt;0,0,C19-D19-H19))</f>
        <v>3.8999999999999986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14.39</v>
      </c>
      <c r="N19" s="134">
        <f t="shared" si="13"/>
        <v>3.51</v>
      </c>
      <c r="O19" s="135">
        <f t="shared" si="14"/>
        <v>14.39</v>
      </c>
      <c r="P19" s="125">
        <f t="shared" si="14"/>
        <v>3.51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17.899999999999999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14.39</v>
      </c>
      <c r="AB19" s="141">
        <f t="shared" si="4"/>
        <v>3.51</v>
      </c>
      <c r="AC19" s="142">
        <v>0</v>
      </c>
      <c r="AD19" s="143">
        <v>0</v>
      </c>
      <c r="AE19" s="144">
        <f t="shared" si="18"/>
        <v>14.39</v>
      </c>
      <c r="AF19" s="419">
        <f t="shared" si="5"/>
        <v>12</v>
      </c>
      <c r="AG19" s="396">
        <f t="shared" si="19"/>
        <v>17.899999999999999</v>
      </c>
      <c r="AH19" s="202">
        <v>14387</v>
      </c>
      <c r="AI19" s="389">
        <f t="shared" si="6"/>
        <v>14.387</v>
      </c>
      <c r="AJ19" s="186">
        <f t="shared" si="20"/>
        <v>0</v>
      </c>
      <c r="AK19" s="403"/>
      <c r="AL19" s="153" t="s">
        <v>220</v>
      </c>
      <c r="AM19" s="379">
        <v>3785</v>
      </c>
      <c r="AN19" s="379">
        <v>3570</v>
      </c>
      <c r="AO19" s="379">
        <v>3348</v>
      </c>
      <c r="AP19" s="379">
        <v>3321</v>
      </c>
      <c r="AQ19" s="379">
        <v>3289</v>
      </c>
      <c r="AR19" s="379">
        <v>3348</v>
      </c>
      <c r="AS19" s="379">
        <v>3553</v>
      </c>
      <c r="AT19" s="379">
        <v>3881</v>
      </c>
      <c r="AU19" s="379">
        <v>3953</v>
      </c>
      <c r="AV19" s="379">
        <v>3840</v>
      </c>
      <c r="AW19" s="379">
        <v>3627</v>
      </c>
      <c r="AX19" s="379">
        <v>3511</v>
      </c>
      <c r="AY19" s="379">
        <v>3493</v>
      </c>
      <c r="AZ19" s="379">
        <v>3447</v>
      </c>
      <c r="BA19" s="379">
        <v>3481</v>
      </c>
      <c r="BB19" s="379">
        <v>3763</v>
      </c>
      <c r="BC19" s="379">
        <v>4102</v>
      </c>
      <c r="BD19" s="379">
        <v>4595</v>
      </c>
      <c r="BE19" s="379">
        <v>4745</v>
      </c>
      <c r="BF19" s="379">
        <v>4679</v>
      </c>
      <c r="BG19" s="379">
        <v>4549</v>
      </c>
      <c r="BH19" s="379">
        <v>4316</v>
      </c>
      <c r="BI19" s="379">
        <v>3919</v>
      </c>
      <c r="BJ19" s="379">
        <v>3541</v>
      </c>
      <c r="BK19" s="91"/>
      <c r="BL19" s="155">
        <f>SUM(AM19:BK19)/1000</f>
        <v>91.656000000000006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17.78</v>
      </c>
      <c r="C20" s="124">
        <f t="shared" si="9"/>
        <v>17.78</v>
      </c>
      <c r="D20" s="125">
        <f t="shared" si="10"/>
        <v>14</v>
      </c>
      <c r="E20" s="126">
        <f t="shared" si="11"/>
        <v>3.7800000000000011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14.29</v>
      </c>
      <c r="N20" s="134">
        <f t="shared" si="13"/>
        <v>3.49</v>
      </c>
      <c r="O20" s="135">
        <f t="shared" si="14"/>
        <v>14.29</v>
      </c>
      <c r="P20" s="125">
        <f t="shared" si="14"/>
        <v>3.49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17.78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14.29</v>
      </c>
      <c r="AB20" s="141">
        <f t="shared" si="4"/>
        <v>3.49</v>
      </c>
      <c r="AC20" s="142">
        <v>0</v>
      </c>
      <c r="AD20" s="143">
        <v>0</v>
      </c>
      <c r="AE20" s="144">
        <f t="shared" si="18"/>
        <v>14.29</v>
      </c>
      <c r="AF20" s="419">
        <f t="shared" si="5"/>
        <v>13</v>
      </c>
      <c r="AG20" s="396">
        <f t="shared" si="19"/>
        <v>17.78</v>
      </c>
      <c r="AH20" s="202">
        <v>14287</v>
      </c>
      <c r="AI20" s="389">
        <f t="shared" si="6"/>
        <v>14.287000000000001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17.72</v>
      </c>
      <c r="C21" s="124">
        <f t="shared" si="9"/>
        <v>17.72</v>
      </c>
      <c r="D21" s="125">
        <f t="shared" si="10"/>
        <v>15</v>
      </c>
      <c r="E21" s="126">
        <f t="shared" si="11"/>
        <v>2.7199999999999989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14.27</v>
      </c>
      <c r="N21" s="134">
        <f t="shared" si="13"/>
        <v>3.45</v>
      </c>
      <c r="O21" s="135">
        <f t="shared" si="14"/>
        <v>14.27</v>
      </c>
      <c r="P21" s="125">
        <f t="shared" si="14"/>
        <v>3.45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17.72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14.27</v>
      </c>
      <c r="AB21" s="141">
        <f t="shared" si="4"/>
        <v>3.45</v>
      </c>
      <c r="AC21" s="142">
        <v>0</v>
      </c>
      <c r="AD21" s="143">
        <v>0</v>
      </c>
      <c r="AE21" s="144">
        <f t="shared" si="18"/>
        <v>14.27</v>
      </c>
      <c r="AF21" s="419">
        <f t="shared" si="5"/>
        <v>14</v>
      </c>
      <c r="AG21" s="396">
        <f t="shared" si="19"/>
        <v>17.72</v>
      </c>
      <c r="AH21" s="202">
        <v>14266</v>
      </c>
      <c r="AI21" s="389">
        <f t="shared" si="6"/>
        <v>14.266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507.46800000000002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18.759999999999998</v>
      </c>
      <c r="C22" s="124">
        <f t="shared" si="9"/>
        <v>18.759999999999998</v>
      </c>
      <c r="D22" s="125">
        <f t="shared" si="10"/>
        <v>17</v>
      </c>
      <c r="E22" s="126">
        <f t="shared" si="11"/>
        <v>1.759999999999998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15.28</v>
      </c>
      <c r="N22" s="134">
        <f t="shared" si="13"/>
        <v>3.48</v>
      </c>
      <c r="O22" s="135">
        <f t="shared" si="14"/>
        <v>15.28</v>
      </c>
      <c r="P22" s="125">
        <f t="shared" si="14"/>
        <v>3.48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18.759999999999998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15.28</v>
      </c>
      <c r="AB22" s="141">
        <f t="shared" si="4"/>
        <v>3.48</v>
      </c>
      <c r="AC22" s="142">
        <v>0</v>
      </c>
      <c r="AD22" s="143">
        <v>0</v>
      </c>
      <c r="AE22" s="144">
        <f t="shared" si="18"/>
        <v>15.28</v>
      </c>
      <c r="AF22" s="419">
        <f t="shared" si="5"/>
        <v>15</v>
      </c>
      <c r="AG22" s="396">
        <f t="shared" si="19"/>
        <v>18.759999999999998</v>
      </c>
      <c r="AH22" s="202">
        <v>15280</v>
      </c>
      <c r="AI22" s="389">
        <f t="shared" si="6"/>
        <v>15.28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21.04</v>
      </c>
      <c r="C23" s="124">
        <f t="shared" si="9"/>
        <v>21.04</v>
      </c>
      <c r="D23" s="125">
        <f t="shared" si="10"/>
        <v>20</v>
      </c>
      <c r="E23" s="126">
        <f t="shared" si="11"/>
        <v>1.0399999999999991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17.28</v>
      </c>
      <c r="N23" s="134">
        <f t="shared" si="13"/>
        <v>3.76</v>
      </c>
      <c r="O23" s="135">
        <f t="shared" si="14"/>
        <v>17.28</v>
      </c>
      <c r="P23" s="125">
        <f t="shared" si="14"/>
        <v>3.76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21.04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17.28</v>
      </c>
      <c r="AB23" s="141">
        <f t="shared" si="4"/>
        <v>3.76</v>
      </c>
      <c r="AC23" s="142">
        <v>0</v>
      </c>
      <c r="AD23" s="143">
        <v>0</v>
      </c>
      <c r="AE23" s="144">
        <f t="shared" si="18"/>
        <v>17.28</v>
      </c>
      <c r="AF23" s="419">
        <f t="shared" si="5"/>
        <v>16</v>
      </c>
      <c r="AG23" s="396">
        <f t="shared" si="19"/>
        <v>21.04</v>
      </c>
      <c r="AH23" s="202">
        <v>17275</v>
      </c>
      <c r="AI23" s="389">
        <f t="shared" si="6"/>
        <v>17.274999999999999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23.089999999999996</v>
      </c>
      <c r="C24" s="124">
        <f t="shared" si="9"/>
        <v>23.089999999999996</v>
      </c>
      <c r="D24" s="125">
        <f t="shared" si="10"/>
        <v>22</v>
      </c>
      <c r="E24" s="126">
        <f t="shared" si="11"/>
        <v>1.0899999999999963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18.989999999999998</v>
      </c>
      <c r="N24" s="134">
        <f t="shared" si="13"/>
        <v>4.0999999999999996</v>
      </c>
      <c r="O24" s="135">
        <f t="shared" si="14"/>
        <v>18.989999999999998</v>
      </c>
      <c r="P24" s="125">
        <f t="shared" si="14"/>
        <v>4.0999999999999996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23.089999999999996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18.989999999999998</v>
      </c>
      <c r="AB24" s="141">
        <f t="shared" si="4"/>
        <v>4.0999999999999996</v>
      </c>
      <c r="AC24" s="142">
        <v>0</v>
      </c>
      <c r="AD24" s="143">
        <v>0</v>
      </c>
      <c r="AE24" s="144">
        <f t="shared" si="18"/>
        <v>18.989999999999998</v>
      </c>
      <c r="AF24" s="419">
        <f t="shared" si="5"/>
        <v>17</v>
      </c>
      <c r="AG24" s="396">
        <f t="shared" si="19"/>
        <v>23.089999999999996</v>
      </c>
      <c r="AH24" s="202">
        <v>18990</v>
      </c>
      <c r="AI24" s="389">
        <f t="shared" si="6"/>
        <v>18.989999999999998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25.86</v>
      </c>
      <c r="C25" s="124">
        <f t="shared" si="9"/>
        <v>25.86</v>
      </c>
      <c r="D25" s="125">
        <f t="shared" si="10"/>
        <v>25</v>
      </c>
      <c r="E25" s="126">
        <f t="shared" si="11"/>
        <v>0.85999999999999943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21.26</v>
      </c>
      <c r="N25" s="134">
        <f t="shared" si="13"/>
        <v>4.5999999999999996</v>
      </c>
      <c r="O25" s="135">
        <f t="shared" si="14"/>
        <v>21.26</v>
      </c>
      <c r="P25" s="125">
        <f t="shared" si="14"/>
        <v>4.5999999999999996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25.86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21.26</v>
      </c>
      <c r="AB25" s="141">
        <f t="shared" si="4"/>
        <v>4.5999999999999996</v>
      </c>
      <c r="AC25" s="142">
        <v>0</v>
      </c>
      <c r="AD25" s="143">
        <v>0</v>
      </c>
      <c r="AE25" s="144">
        <f t="shared" si="18"/>
        <v>21.26</v>
      </c>
      <c r="AF25" s="418">
        <f t="shared" si="5"/>
        <v>18</v>
      </c>
      <c r="AG25" s="396">
        <f t="shared" si="19"/>
        <v>25.86</v>
      </c>
      <c r="AH25" s="202">
        <v>21262</v>
      </c>
      <c r="AI25" s="389">
        <f t="shared" si="6"/>
        <v>21.262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26.54</v>
      </c>
      <c r="C26" s="124">
        <f t="shared" si="9"/>
        <v>26.54</v>
      </c>
      <c r="D26" s="125">
        <f t="shared" si="10"/>
        <v>26</v>
      </c>
      <c r="E26" s="126">
        <f t="shared" si="11"/>
        <v>0.53999999999999915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21.79</v>
      </c>
      <c r="N26" s="134">
        <f t="shared" si="13"/>
        <v>4.75</v>
      </c>
      <c r="O26" s="135">
        <f t="shared" si="14"/>
        <v>21.79</v>
      </c>
      <c r="P26" s="125">
        <f t="shared" si="14"/>
        <v>4.75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26.54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21.79</v>
      </c>
      <c r="AB26" s="141">
        <f t="shared" si="4"/>
        <v>4.75</v>
      </c>
      <c r="AC26" s="142">
        <v>0</v>
      </c>
      <c r="AD26" s="143">
        <v>0</v>
      </c>
      <c r="AE26" s="144">
        <f t="shared" si="18"/>
        <v>21.79</v>
      </c>
      <c r="AF26" s="418">
        <f t="shared" si="5"/>
        <v>19</v>
      </c>
      <c r="AG26" s="396">
        <f t="shared" si="19"/>
        <v>26.54</v>
      </c>
      <c r="AH26" s="202">
        <v>21788</v>
      </c>
      <c r="AI26" s="389">
        <f t="shared" si="6"/>
        <v>21.788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26.33</v>
      </c>
      <c r="C27" s="124">
        <f t="shared" si="9"/>
        <v>26.33</v>
      </c>
      <c r="D27" s="125">
        <f t="shared" si="10"/>
        <v>26</v>
      </c>
      <c r="E27" s="126">
        <f t="shared" si="11"/>
        <v>0.32999999999999829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21.65</v>
      </c>
      <c r="N27" s="134">
        <f t="shared" si="13"/>
        <v>4.68</v>
      </c>
      <c r="O27" s="135">
        <f t="shared" si="14"/>
        <v>21.65</v>
      </c>
      <c r="P27" s="125">
        <f t="shared" si="14"/>
        <v>4.68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26.33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21.65</v>
      </c>
      <c r="AB27" s="141">
        <f t="shared" si="4"/>
        <v>4.68</v>
      </c>
      <c r="AC27" s="142">
        <v>0</v>
      </c>
      <c r="AD27" s="143">
        <v>0</v>
      </c>
      <c r="AE27" s="144">
        <f t="shared" si="18"/>
        <v>21.65</v>
      </c>
      <c r="AF27" s="418">
        <f t="shared" si="5"/>
        <v>20</v>
      </c>
      <c r="AG27" s="396">
        <f t="shared" si="19"/>
        <v>26.33</v>
      </c>
      <c r="AH27" s="202">
        <v>21648</v>
      </c>
      <c r="AI27" s="389">
        <f t="shared" si="6"/>
        <v>21.648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25.27</v>
      </c>
      <c r="C28" s="124">
        <f>M28+N28</f>
        <v>25.27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20.72</v>
      </c>
      <c r="N28" s="134">
        <f t="shared" si="13"/>
        <v>4.55</v>
      </c>
      <c r="O28" s="135">
        <f t="shared" si="14"/>
        <v>20.72</v>
      </c>
      <c r="P28" s="125">
        <f t="shared" si="14"/>
        <v>4.55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25.27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20.72</v>
      </c>
      <c r="AB28" s="141">
        <f t="shared" si="4"/>
        <v>4.55</v>
      </c>
      <c r="AC28" s="142">
        <v>0</v>
      </c>
      <c r="AD28" s="143">
        <v>0</v>
      </c>
      <c r="AE28" s="144">
        <f t="shared" si="18"/>
        <v>20.72</v>
      </c>
      <c r="AF28" s="418">
        <f t="shared" si="5"/>
        <v>21</v>
      </c>
      <c r="AG28" s="396">
        <f t="shared" si="19"/>
        <v>25.27</v>
      </c>
      <c r="AH28" s="202">
        <v>20718</v>
      </c>
      <c r="AI28" s="389">
        <f t="shared" si="6"/>
        <v>20.718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23.57</v>
      </c>
      <c r="C29" s="124">
        <f t="shared" si="9"/>
        <v>23.57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19.25</v>
      </c>
      <c r="N29" s="134">
        <f t="shared" si="13"/>
        <v>4.32</v>
      </c>
      <c r="O29" s="135">
        <f t="shared" si="14"/>
        <v>19.25</v>
      </c>
      <c r="P29" s="125">
        <f t="shared" si="14"/>
        <v>4.32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23.57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19.25</v>
      </c>
      <c r="AB29" s="141">
        <f t="shared" si="4"/>
        <v>4.32</v>
      </c>
      <c r="AC29" s="142">
        <v>0</v>
      </c>
      <c r="AD29" s="143">
        <v>0</v>
      </c>
      <c r="AE29" s="144">
        <f t="shared" si="18"/>
        <v>19.25</v>
      </c>
      <c r="AF29" s="418">
        <f t="shared" si="5"/>
        <v>22</v>
      </c>
      <c r="AG29" s="396">
        <f t="shared" si="19"/>
        <v>23.57</v>
      </c>
      <c r="AH29" s="202">
        <v>19247</v>
      </c>
      <c r="AI29" s="389">
        <f t="shared" si="6"/>
        <v>19.247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21.520000000000003</v>
      </c>
      <c r="C30" s="124">
        <f>M30+N30</f>
        <v>21.520000000000003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17.600000000000001</v>
      </c>
      <c r="N30" s="134">
        <f t="shared" si="13"/>
        <v>3.92</v>
      </c>
      <c r="O30" s="135">
        <f t="shared" si="14"/>
        <v>17.600000000000001</v>
      </c>
      <c r="P30" s="125">
        <f t="shared" si="14"/>
        <v>3.92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21.520000000000003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17.600000000000001</v>
      </c>
      <c r="AB30" s="141">
        <f t="shared" si="4"/>
        <v>3.92</v>
      </c>
      <c r="AC30" s="142">
        <v>0</v>
      </c>
      <c r="AD30" s="143">
        <v>0</v>
      </c>
      <c r="AE30" s="144">
        <f t="shared" si="18"/>
        <v>17.600000000000001</v>
      </c>
      <c r="AF30" s="404">
        <f t="shared" si="5"/>
        <v>23</v>
      </c>
      <c r="AG30" s="396">
        <f t="shared" si="19"/>
        <v>21.520000000000003</v>
      </c>
      <c r="AH30" s="202">
        <v>17599</v>
      </c>
      <c r="AI30" s="389">
        <f t="shared" si="6"/>
        <v>17.599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19.7</v>
      </c>
      <c r="C31" s="124">
        <f t="shared" si="9"/>
        <v>19.7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16.16</v>
      </c>
      <c r="N31" s="134">
        <f t="shared" si="13"/>
        <v>3.54</v>
      </c>
      <c r="O31" s="135">
        <f t="shared" si="14"/>
        <v>16.16</v>
      </c>
      <c r="P31" s="125">
        <f t="shared" si="14"/>
        <v>3.54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19.7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16.16</v>
      </c>
      <c r="AB31" s="141">
        <f t="shared" si="4"/>
        <v>3.54</v>
      </c>
      <c r="AC31" s="142">
        <v>0</v>
      </c>
      <c r="AD31" s="143">
        <v>0</v>
      </c>
      <c r="AE31" s="144">
        <f t="shared" si="18"/>
        <v>16.16</v>
      </c>
      <c r="AF31" s="404">
        <f t="shared" si="5"/>
        <v>24</v>
      </c>
      <c r="AG31" s="396">
        <f t="shared" si="19"/>
        <v>19.7</v>
      </c>
      <c r="AH31" s="202">
        <v>16158</v>
      </c>
      <c r="AI31" s="389">
        <f t="shared" si="6"/>
        <v>16.158000000000001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507.5</v>
      </c>
      <c r="AH32" s="453">
        <f>SUM(AH8:AH31)</f>
        <v>415812</v>
      </c>
      <c r="AI32" s="390">
        <f>SUM(AI8:AI31)</f>
        <v>415.81200000000007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507.5</v>
      </c>
      <c r="C33" s="299">
        <f>SUM(C8:C31)</f>
        <v>507.5</v>
      </c>
      <c r="D33" s="299">
        <f>SUM(D8:D31)</f>
        <v>495</v>
      </c>
      <c r="E33" s="299">
        <f>SUM(E8:E32)</f>
        <v>27.739999999999988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415.83</v>
      </c>
      <c r="N33" s="409">
        <f t="shared" si="23"/>
        <v>91.670000000000016</v>
      </c>
      <c r="O33" s="410">
        <f t="shared" si="23"/>
        <v>415.83</v>
      </c>
      <c r="P33" s="406">
        <f>SUM(P8:P32)</f>
        <v>91.670000000000016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415.83</v>
      </c>
      <c r="AB33" s="299">
        <f>SUM(AB8:AB32)</f>
        <v>91.670000000000016</v>
      </c>
      <c r="AC33" s="299">
        <f>SUM(AC8:AC32)</f>
        <v>0</v>
      </c>
      <c r="AD33" s="411">
        <f>SUM(AD8:AD31)</f>
        <v>0</v>
      </c>
      <c r="AE33" s="409">
        <f>SUM(AE8:AE32)</f>
        <v>415.83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508">
        <v>46.79</v>
      </c>
      <c r="F39" s="221">
        <f t="shared" ref="F39:F62" si="26">F8</f>
        <v>22</v>
      </c>
      <c r="G39" s="509">
        <v>45.943010000000001</v>
      </c>
      <c r="H39" s="358">
        <f>F39*G39</f>
        <v>1010.74622</v>
      </c>
      <c r="J39" s="122">
        <v>1</v>
      </c>
      <c r="K39" s="126">
        <f t="shared" ref="K39:K62" si="27">C8</f>
        <v>21.59</v>
      </c>
      <c r="L39" s="245">
        <f t="shared" ref="L39:L62" si="28">K39*M39</f>
        <v>1010.1961</v>
      </c>
      <c r="M39" s="372">
        <f t="shared" ref="M39:M62" si="29">D39</f>
        <v>46.79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508">
        <v>45.514789999999998</v>
      </c>
      <c r="F40" s="221">
        <f t="shared" si="26"/>
        <v>21</v>
      </c>
      <c r="G40" s="509">
        <v>44.707819999999998</v>
      </c>
      <c r="H40" s="358">
        <f t="shared" ref="H40:H62" si="31">F40*G40</f>
        <v>938.86421999999993</v>
      </c>
      <c r="J40" s="122">
        <v>2</v>
      </c>
      <c r="K40" s="126">
        <f t="shared" si="27"/>
        <v>20.53</v>
      </c>
      <c r="L40" s="245">
        <f t="shared" si="28"/>
        <v>934.41863869999997</v>
      </c>
      <c r="M40" s="372">
        <f t="shared" si="29"/>
        <v>45.514789999999998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3785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508">
        <v>45.458620000000003</v>
      </c>
      <c r="F41" s="221">
        <f t="shared" si="26"/>
        <v>21</v>
      </c>
      <c r="G41" s="509">
        <v>44.689619999999998</v>
      </c>
      <c r="H41" s="358">
        <f t="shared" si="31"/>
        <v>938.48201999999992</v>
      </c>
      <c r="J41" s="122">
        <v>3</v>
      </c>
      <c r="K41" s="126">
        <f t="shared" si="27"/>
        <v>19.650000000000002</v>
      </c>
      <c r="L41" s="245">
        <f t="shared" si="28"/>
        <v>893.26188300000013</v>
      </c>
      <c r="M41" s="372">
        <f t="shared" si="29"/>
        <v>45.458620000000003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3570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508">
        <v>44.550350000000002</v>
      </c>
      <c r="F42" s="221">
        <f t="shared" si="26"/>
        <v>21</v>
      </c>
      <c r="G42" s="509">
        <v>43.810499999999998</v>
      </c>
      <c r="H42" s="358">
        <f t="shared" si="31"/>
        <v>920.02049999999997</v>
      </c>
      <c r="J42" s="122">
        <v>4</v>
      </c>
      <c r="K42" s="126">
        <f t="shared" si="27"/>
        <v>19.510000000000002</v>
      </c>
      <c r="L42" s="245">
        <f t="shared" si="28"/>
        <v>869.17732850000016</v>
      </c>
      <c r="M42" s="372">
        <f t="shared" si="29"/>
        <v>44.550350000000002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3348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508">
        <v>45.702179999999998</v>
      </c>
      <c r="F43" s="221">
        <f t="shared" si="26"/>
        <v>21</v>
      </c>
      <c r="G43" s="509">
        <v>44.948309999999999</v>
      </c>
      <c r="H43" s="358">
        <f t="shared" si="31"/>
        <v>943.91450999999995</v>
      </c>
      <c r="J43" s="122">
        <v>5</v>
      </c>
      <c r="K43" s="126">
        <f t="shared" si="27"/>
        <v>19.27</v>
      </c>
      <c r="L43" s="245">
        <f t="shared" si="28"/>
        <v>880.68100859999993</v>
      </c>
      <c r="M43" s="372">
        <f t="shared" si="29"/>
        <v>45.702179999999998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3321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508">
        <v>48.715200000000003</v>
      </c>
      <c r="F44" s="221">
        <f t="shared" si="26"/>
        <v>21</v>
      </c>
      <c r="G44" s="509">
        <v>47.88</v>
      </c>
      <c r="H44" s="358">
        <f t="shared" si="31"/>
        <v>1005.48</v>
      </c>
      <c r="J44" s="122">
        <v>6</v>
      </c>
      <c r="K44" s="126">
        <f t="shared" si="27"/>
        <v>19.53</v>
      </c>
      <c r="L44" s="245">
        <f t="shared" si="28"/>
        <v>951.40785600000015</v>
      </c>
      <c r="M44" s="372">
        <f t="shared" si="29"/>
        <v>48.715200000000003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3289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508">
        <v>54.02722</v>
      </c>
      <c r="F45" s="221">
        <f t="shared" si="26"/>
        <v>21</v>
      </c>
      <c r="G45" s="509">
        <v>53.1</v>
      </c>
      <c r="H45" s="358">
        <f t="shared" si="31"/>
        <v>1115.1000000000001</v>
      </c>
      <c r="J45" s="122">
        <v>7</v>
      </c>
      <c r="K45" s="126">
        <f t="shared" si="27"/>
        <v>20.62</v>
      </c>
      <c r="L45" s="245">
        <f t="shared" si="28"/>
        <v>1114.0412764</v>
      </c>
      <c r="M45" s="372">
        <f t="shared" si="29"/>
        <v>54.02722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3348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1.3299999999999983</v>
      </c>
      <c r="C46" s="364">
        <f t="shared" si="25"/>
        <v>63.240954699999925</v>
      </c>
      <c r="D46" s="508">
        <v>47.549590000000002</v>
      </c>
      <c r="F46" s="221">
        <f t="shared" si="26"/>
        <v>20</v>
      </c>
      <c r="G46" s="509">
        <v>46.614080000000001</v>
      </c>
      <c r="H46" s="358">
        <f t="shared" si="31"/>
        <v>932.28160000000003</v>
      </c>
      <c r="J46" s="122">
        <v>8</v>
      </c>
      <c r="K46" s="126">
        <f t="shared" si="27"/>
        <v>21.33</v>
      </c>
      <c r="L46" s="245">
        <f t="shared" si="28"/>
        <v>1014.2327547</v>
      </c>
      <c r="M46" s="372">
        <f t="shared" si="29"/>
        <v>47.549590000000002</v>
      </c>
      <c r="AB46" s="216"/>
      <c r="AC46" s="199"/>
      <c r="AD46" s="203"/>
      <c r="AE46" s="126"/>
      <c r="AF46" s="385"/>
      <c r="AM46" s="91"/>
      <c r="AN46" s="122">
        <v>7</v>
      </c>
      <c r="AO46" s="200">
        <v>3553</v>
      </c>
      <c r="AP46" s="201"/>
    </row>
    <row r="47" spans="1:101" ht="15" x14ac:dyDescent="0.25">
      <c r="A47" s="219">
        <f t="shared" si="30"/>
        <v>9</v>
      </c>
      <c r="B47" s="225">
        <f t="shared" si="24"/>
        <v>2.6699999999999982</v>
      </c>
      <c r="C47" s="364">
        <f t="shared" si="25"/>
        <v>95.669784599999943</v>
      </c>
      <c r="D47" s="508">
        <v>35.831380000000003</v>
      </c>
      <c r="F47" s="221">
        <f t="shared" si="26"/>
        <v>18</v>
      </c>
      <c r="G47" s="509">
        <v>35.133200000000002</v>
      </c>
      <c r="H47" s="358">
        <f t="shared" si="31"/>
        <v>632.39760000000001</v>
      </c>
      <c r="J47" s="122">
        <v>9</v>
      </c>
      <c r="K47" s="126">
        <f t="shared" si="27"/>
        <v>20.669999999999998</v>
      </c>
      <c r="L47" s="245">
        <f t="shared" si="28"/>
        <v>740.63462459999994</v>
      </c>
      <c r="M47" s="372">
        <f t="shared" si="29"/>
        <v>35.831380000000003</v>
      </c>
      <c r="AB47" s="216"/>
      <c r="AC47" s="199"/>
      <c r="AD47" s="203"/>
      <c r="AE47" s="126"/>
      <c r="AF47" s="385"/>
      <c r="AM47" s="91"/>
      <c r="AN47" s="122">
        <v>8</v>
      </c>
      <c r="AO47" s="200">
        <v>3881</v>
      </c>
      <c r="AP47" s="201"/>
    </row>
    <row r="48" spans="1:101" ht="15" x14ac:dyDescent="0.25">
      <c r="A48" s="219">
        <f t="shared" si="30"/>
        <v>10</v>
      </c>
      <c r="B48" s="225">
        <f t="shared" si="24"/>
        <v>3.620000000000001</v>
      </c>
      <c r="C48" s="364">
        <f t="shared" si="25"/>
        <v>41.12736300000001</v>
      </c>
      <c r="D48" s="508">
        <v>11.36115</v>
      </c>
      <c r="F48" s="221">
        <f t="shared" si="26"/>
        <v>17</v>
      </c>
      <c r="G48" s="509">
        <v>11.23822</v>
      </c>
      <c r="H48" s="358">
        <f t="shared" si="31"/>
        <v>191.04974000000001</v>
      </c>
      <c r="J48" s="122">
        <v>10</v>
      </c>
      <c r="K48" s="126">
        <f t="shared" si="27"/>
        <v>20.62</v>
      </c>
      <c r="L48" s="245">
        <f t="shared" si="28"/>
        <v>234.26691300000002</v>
      </c>
      <c r="M48" s="372">
        <f t="shared" si="29"/>
        <v>11.36115</v>
      </c>
      <c r="AB48" s="216"/>
      <c r="AC48" s="199"/>
      <c r="AD48" s="203"/>
      <c r="AE48" s="126"/>
      <c r="AF48" s="385"/>
      <c r="AM48" s="91"/>
      <c r="AN48" s="122">
        <v>9</v>
      </c>
      <c r="AO48" s="200">
        <v>3953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4.1000000000000014</v>
      </c>
      <c r="C49" s="364">
        <f t="shared" si="25"/>
        <v>32.471508000000014</v>
      </c>
      <c r="D49" s="508">
        <v>7.91988</v>
      </c>
      <c r="F49" s="221">
        <f t="shared" si="26"/>
        <v>15</v>
      </c>
      <c r="G49" s="509">
        <v>7.81107</v>
      </c>
      <c r="H49" s="358">
        <f t="shared" si="31"/>
        <v>117.16605</v>
      </c>
      <c r="J49" s="122">
        <v>11</v>
      </c>
      <c r="K49" s="126">
        <f t="shared" si="27"/>
        <v>19.100000000000001</v>
      </c>
      <c r="L49" s="245">
        <f t="shared" si="28"/>
        <v>151.26970800000001</v>
      </c>
      <c r="M49" s="372">
        <f t="shared" si="29"/>
        <v>7.91988</v>
      </c>
      <c r="AB49" s="204"/>
      <c r="AC49" s="199"/>
      <c r="AD49" s="203"/>
      <c r="AE49" s="126"/>
      <c r="AF49" s="385"/>
      <c r="AM49" s="91"/>
      <c r="AN49" s="122">
        <v>10</v>
      </c>
      <c r="AO49" s="200">
        <v>3840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3.8999999999999986</v>
      </c>
      <c r="C50" s="364">
        <f t="shared" si="25"/>
        <v>21.902516999999992</v>
      </c>
      <c r="D50" s="508">
        <v>5.6160300000000003</v>
      </c>
      <c r="F50" s="221">
        <f t="shared" si="26"/>
        <v>14</v>
      </c>
      <c r="G50" s="509">
        <v>5.5333399999999999</v>
      </c>
      <c r="H50" s="358">
        <f t="shared" si="31"/>
        <v>77.466759999999994</v>
      </c>
      <c r="J50" s="122">
        <v>12</v>
      </c>
      <c r="K50" s="126">
        <f t="shared" si="27"/>
        <v>17.899999999999999</v>
      </c>
      <c r="L50" s="245">
        <f t="shared" si="28"/>
        <v>100.526937</v>
      </c>
      <c r="M50" s="372">
        <f t="shared" si="29"/>
        <v>5.6160300000000003</v>
      </c>
      <c r="AB50" s="204"/>
      <c r="AC50" s="199"/>
      <c r="AD50" s="203"/>
      <c r="AE50" s="126"/>
      <c r="AF50" s="385"/>
      <c r="AM50" s="91"/>
      <c r="AN50" s="122">
        <v>11</v>
      </c>
      <c r="AO50" s="200">
        <v>3627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3.7800000000000011</v>
      </c>
      <c r="C51" s="364">
        <f t="shared" si="25"/>
        <v>18.149140800000005</v>
      </c>
      <c r="D51" s="508">
        <v>4.8013599999999999</v>
      </c>
      <c r="F51" s="221">
        <f t="shared" si="26"/>
        <v>14</v>
      </c>
      <c r="G51" s="509">
        <v>4.7080200000000003</v>
      </c>
      <c r="H51" s="358">
        <f t="shared" si="31"/>
        <v>65.91228000000001</v>
      </c>
      <c r="J51" s="122">
        <v>13</v>
      </c>
      <c r="K51" s="126">
        <f t="shared" si="27"/>
        <v>17.78</v>
      </c>
      <c r="L51" s="245">
        <f t="shared" si="28"/>
        <v>85.368180800000005</v>
      </c>
      <c r="M51" s="372">
        <f t="shared" si="29"/>
        <v>4.8013599999999999</v>
      </c>
      <c r="AB51" s="204"/>
      <c r="AC51" s="199"/>
      <c r="AD51" s="203"/>
      <c r="AE51" s="126"/>
      <c r="AF51" s="385"/>
      <c r="AM51" s="226"/>
      <c r="AN51" s="122">
        <v>12</v>
      </c>
      <c r="AO51" s="200">
        <v>3511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2.7199999999999989</v>
      </c>
      <c r="C52" s="364">
        <f t="shared" si="25"/>
        <v>13.599999999999994</v>
      </c>
      <c r="D52" s="508">
        <v>5</v>
      </c>
      <c r="F52" s="221">
        <f t="shared" si="26"/>
        <v>15</v>
      </c>
      <c r="G52" s="509">
        <v>4.9003300000000003</v>
      </c>
      <c r="H52" s="358">
        <f t="shared" si="31"/>
        <v>73.504950000000008</v>
      </c>
      <c r="J52" s="122">
        <v>14</v>
      </c>
      <c r="K52" s="126">
        <f t="shared" si="27"/>
        <v>17.72</v>
      </c>
      <c r="L52" s="245">
        <f t="shared" si="28"/>
        <v>88.6</v>
      </c>
      <c r="M52" s="372">
        <f t="shared" si="29"/>
        <v>5</v>
      </c>
      <c r="AB52" s="204"/>
      <c r="AC52" s="199"/>
      <c r="AD52" s="203"/>
      <c r="AE52" s="126"/>
      <c r="AM52" s="76"/>
      <c r="AN52" s="122">
        <v>13</v>
      </c>
      <c r="AO52" s="200">
        <v>3493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1.759999999999998</v>
      </c>
      <c r="C53" s="364">
        <f t="shared" si="25"/>
        <v>14.902359999999984</v>
      </c>
      <c r="D53" s="508">
        <v>8.4672499999999999</v>
      </c>
      <c r="F53" s="221">
        <f t="shared" si="26"/>
        <v>17</v>
      </c>
      <c r="G53" s="509">
        <v>8.2929300000000001</v>
      </c>
      <c r="H53" s="358">
        <f t="shared" si="31"/>
        <v>140.97981000000001</v>
      </c>
      <c r="J53" s="122">
        <v>15</v>
      </c>
      <c r="K53" s="126">
        <f t="shared" si="27"/>
        <v>18.759999999999998</v>
      </c>
      <c r="L53" s="245">
        <f t="shared" si="28"/>
        <v>158.84560999999999</v>
      </c>
      <c r="M53" s="372">
        <f t="shared" si="29"/>
        <v>8.4672499999999999</v>
      </c>
      <c r="AB53" s="204"/>
      <c r="AC53" s="199"/>
      <c r="AD53" s="229"/>
      <c r="AE53" s="126"/>
      <c r="AN53" s="122">
        <v>14</v>
      </c>
      <c r="AO53" s="200">
        <v>3447</v>
      </c>
    </row>
    <row r="54" spans="1:43" ht="15" x14ac:dyDescent="0.25">
      <c r="A54" s="228">
        <f t="shared" si="30"/>
        <v>16</v>
      </c>
      <c r="B54" s="225">
        <f t="shared" si="24"/>
        <v>1.0399999999999991</v>
      </c>
      <c r="C54" s="364">
        <f t="shared" si="25"/>
        <v>33.565095199999973</v>
      </c>
      <c r="D54" s="508">
        <v>32.27413</v>
      </c>
      <c r="F54" s="221">
        <f t="shared" si="26"/>
        <v>20</v>
      </c>
      <c r="G54" s="509">
        <v>31.63025</v>
      </c>
      <c r="H54" s="358">
        <f t="shared" si="31"/>
        <v>632.60500000000002</v>
      </c>
      <c r="J54" s="122">
        <v>16</v>
      </c>
      <c r="K54" s="126">
        <f t="shared" si="27"/>
        <v>21.04</v>
      </c>
      <c r="L54" s="245">
        <f t="shared" si="28"/>
        <v>679.04769519999991</v>
      </c>
      <c r="M54" s="372">
        <f t="shared" si="29"/>
        <v>32.27413</v>
      </c>
      <c r="AB54" s="204"/>
      <c r="AC54" s="199"/>
      <c r="AE54" s="237"/>
      <c r="AN54" s="122">
        <v>15</v>
      </c>
      <c r="AO54" s="200">
        <v>3481</v>
      </c>
    </row>
    <row r="55" spans="1:43" ht="15" x14ac:dyDescent="0.25">
      <c r="A55" s="228">
        <f t="shared" si="30"/>
        <v>17</v>
      </c>
      <c r="B55" s="225">
        <f t="shared" si="24"/>
        <v>1.0899999999999963</v>
      </c>
      <c r="C55" s="364">
        <f t="shared" si="25"/>
        <v>60.120094499999794</v>
      </c>
      <c r="D55" s="508">
        <v>55.15605</v>
      </c>
      <c r="F55" s="221">
        <f t="shared" si="26"/>
        <v>22</v>
      </c>
      <c r="G55" s="509">
        <v>54.164920000000002</v>
      </c>
      <c r="H55" s="358">
        <f t="shared" si="31"/>
        <v>1191.62824</v>
      </c>
      <c r="J55" s="122">
        <v>17</v>
      </c>
      <c r="K55" s="126">
        <f t="shared" si="27"/>
        <v>23.089999999999996</v>
      </c>
      <c r="L55" s="245">
        <f t="shared" si="28"/>
        <v>1273.5531944999998</v>
      </c>
      <c r="M55" s="372">
        <f t="shared" si="29"/>
        <v>55.15605</v>
      </c>
      <c r="AB55" s="204"/>
      <c r="AC55" s="199"/>
      <c r="AE55" s="237"/>
      <c r="AN55" s="122">
        <v>16</v>
      </c>
      <c r="AO55" s="200">
        <v>3763</v>
      </c>
    </row>
    <row r="56" spans="1:43" ht="15" x14ac:dyDescent="0.25">
      <c r="A56" s="228">
        <f t="shared" si="30"/>
        <v>18</v>
      </c>
      <c r="B56" s="225">
        <f t="shared" si="24"/>
        <v>0.85999999999999943</v>
      </c>
      <c r="C56" s="364">
        <f t="shared" si="25"/>
        <v>58.759001199999965</v>
      </c>
      <c r="D56" s="508">
        <v>68.324420000000003</v>
      </c>
      <c r="F56" s="221">
        <f t="shared" si="26"/>
        <v>25</v>
      </c>
      <c r="G56" s="509">
        <v>66.966290000000001</v>
      </c>
      <c r="H56" s="358">
        <f t="shared" si="31"/>
        <v>1674.15725</v>
      </c>
      <c r="J56" s="122">
        <v>18</v>
      </c>
      <c r="K56" s="126">
        <f t="shared" si="27"/>
        <v>25.86</v>
      </c>
      <c r="L56" s="245">
        <f t="shared" si="28"/>
        <v>1766.8695012000001</v>
      </c>
      <c r="M56" s="372">
        <f t="shared" si="29"/>
        <v>68.324420000000003</v>
      </c>
      <c r="AB56" s="230"/>
      <c r="AC56" s="199"/>
      <c r="AE56" s="237"/>
      <c r="AN56" s="122">
        <v>17</v>
      </c>
      <c r="AO56" s="200">
        <v>4102</v>
      </c>
    </row>
    <row r="57" spans="1:43" ht="15" x14ac:dyDescent="0.25">
      <c r="A57" s="228">
        <f t="shared" si="30"/>
        <v>19</v>
      </c>
      <c r="B57" s="225">
        <f t="shared" si="24"/>
        <v>0.53999999999999915</v>
      </c>
      <c r="C57" s="364">
        <f t="shared" si="25"/>
        <v>37.724399999999939</v>
      </c>
      <c r="D57" s="508">
        <v>69.86</v>
      </c>
      <c r="F57" s="221">
        <f t="shared" si="26"/>
        <v>26</v>
      </c>
      <c r="G57" s="509">
        <v>68.418999999999997</v>
      </c>
      <c r="H57" s="358">
        <f t="shared" si="31"/>
        <v>1778.894</v>
      </c>
      <c r="J57" s="122">
        <v>19</v>
      </c>
      <c r="K57" s="126">
        <f t="shared" si="27"/>
        <v>26.54</v>
      </c>
      <c r="L57" s="245">
        <f t="shared" si="28"/>
        <v>1854.0844</v>
      </c>
      <c r="M57" s="372">
        <f t="shared" si="29"/>
        <v>69.86</v>
      </c>
      <c r="AC57" s="231"/>
      <c r="AD57" s="232"/>
      <c r="AE57" s="237"/>
      <c r="AN57" s="122">
        <v>18</v>
      </c>
      <c r="AO57" s="200">
        <v>4595</v>
      </c>
    </row>
    <row r="58" spans="1:43" ht="15" x14ac:dyDescent="0.25">
      <c r="A58" s="228">
        <f t="shared" si="30"/>
        <v>20</v>
      </c>
      <c r="B58" s="225">
        <f t="shared" si="24"/>
        <v>0.32999999999999829</v>
      </c>
      <c r="C58" s="364">
        <f t="shared" si="25"/>
        <v>20.019888899999899</v>
      </c>
      <c r="D58" s="508">
        <v>60.666330000000002</v>
      </c>
      <c r="F58" s="221">
        <f t="shared" si="26"/>
        <v>26</v>
      </c>
      <c r="G58" s="509">
        <v>59.335389999999997</v>
      </c>
      <c r="H58" s="358">
        <f t="shared" si="31"/>
        <v>1542.7201399999999</v>
      </c>
      <c r="J58" s="122">
        <v>20</v>
      </c>
      <c r="K58" s="126">
        <f t="shared" si="27"/>
        <v>26.33</v>
      </c>
      <c r="L58" s="245">
        <f t="shared" si="28"/>
        <v>1597.3444689</v>
      </c>
      <c r="M58" s="372">
        <f t="shared" si="29"/>
        <v>60.666330000000002</v>
      </c>
      <c r="AC58" s="231"/>
      <c r="AD58" s="76"/>
      <c r="AE58" s="237"/>
      <c r="AN58" s="122">
        <v>19</v>
      </c>
      <c r="AO58" s="200">
        <v>4745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508">
        <v>56.841999999999999</v>
      </c>
      <c r="F59" s="221">
        <f t="shared" si="26"/>
        <v>26</v>
      </c>
      <c r="G59" s="509">
        <v>55.53</v>
      </c>
      <c r="H59" s="358">
        <f t="shared" si="31"/>
        <v>1443.78</v>
      </c>
      <c r="J59" s="122">
        <v>21</v>
      </c>
      <c r="K59" s="126">
        <f t="shared" si="27"/>
        <v>25.27</v>
      </c>
      <c r="L59" s="245">
        <f t="shared" si="28"/>
        <v>1436.39734</v>
      </c>
      <c r="M59" s="372">
        <f t="shared" si="29"/>
        <v>56.841999999999999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4679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508">
        <v>52.414589999999997</v>
      </c>
      <c r="F60" s="221">
        <f t="shared" si="26"/>
        <v>25</v>
      </c>
      <c r="G60" s="509">
        <v>51.307499999999997</v>
      </c>
      <c r="H60" s="358">
        <f t="shared" si="31"/>
        <v>1282.6875</v>
      </c>
      <c r="J60" s="122">
        <v>22</v>
      </c>
      <c r="K60" s="126">
        <f t="shared" si="27"/>
        <v>23.57</v>
      </c>
      <c r="L60" s="245">
        <f t="shared" si="28"/>
        <v>1235.4118862999999</v>
      </c>
      <c r="M60" s="372">
        <f t="shared" si="29"/>
        <v>52.414589999999997</v>
      </c>
      <c r="Z60" s="233"/>
      <c r="AA60" s="234"/>
      <c r="AB60" s="235"/>
      <c r="AC60" s="235"/>
      <c r="AD60" s="236"/>
      <c r="AE60" s="237"/>
      <c r="AN60" s="122">
        <v>21</v>
      </c>
      <c r="AO60" s="200">
        <v>4549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508">
        <v>47.208419999999997</v>
      </c>
      <c r="F61" s="221">
        <f t="shared" si="26"/>
        <v>24</v>
      </c>
      <c r="G61" s="509">
        <v>46.268830000000001</v>
      </c>
      <c r="H61" s="358">
        <f t="shared" si="31"/>
        <v>1110.45192</v>
      </c>
      <c r="J61" s="122">
        <v>23</v>
      </c>
      <c r="K61" s="126">
        <f t="shared" si="27"/>
        <v>21.520000000000003</v>
      </c>
      <c r="L61" s="245">
        <f t="shared" si="28"/>
        <v>1015.9251984000001</v>
      </c>
      <c r="M61" s="372">
        <f t="shared" si="29"/>
        <v>47.208419999999997</v>
      </c>
      <c r="Z61" s="233"/>
      <c r="AA61" s="234"/>
      <c r="AB61" s="235"/>
      <c r="AC61" s="235"/>
      <c r="AD61" s="236"/>
      <c r="AE61" s="237"/>
      <c r="AN61" s="122">
        <v>22</v>
      </c>
      <c r="AO61" s="200">
        <v>4316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508">
        <v>45</v>
      </c>
      <c r="F62" s="362">
        <f t="shared" si="26"/>
        <v>23</v>
      </c>
      <c r="G62" s="510">
        <v>44.135489999999997</v>
      </c>
      <c r="H62" s="361">
        <f t="shared" si="31"/>
        <v>1015.11627</v>
      </c>
      <c r="J62" s="122">
        <v>24</v>
      </c>
      <c r="K62" s="126">
        <f t="shared" si="27"/>
        <v>19.7</v>
      </c>
      <c r="L62" s="245">
        <f t="shared" si="28"/>
        <v>886.5</v>
      </c>
      <c r="M62" s="372">
        <f t="shared" si="29"/>
        <v>45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3919</v>
      </c>
    </row>
    <row r="63" spans="1:43" ht="20.25" customHeight="1" thickBot="1" x14ac:dyDescent="0.3">
      <c r="A63" s="238"/>
      <c r="B63" s="239"/>
      <c r="C63" s="240"/>
      <c r="D63" s="307">
        <f>AVERAGE(D39:D62)</f>
        <v>39.377122500000006</v>
      </c>
      <c r="F63" s="363">
        <f>SUM(F39:F62)</f>
        <v>495</v>
      </c>
      <c r="G63" s="241">
        <f>AVERAGE(G39:G62)</f>
        <v>38.62783833333333</v>
      </c>
      <c r="H63" s="359">
        <f>SUM(H39:H62)/SUM(F39:F62)</f>
        <v>41.970518343434343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3541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507.5</v>
      </c>
      <c r="L64" s="245">
        <f>SUM(L39:L63)</f>
        <v>20972.0625038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27.739999999999988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41.324261091231527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511.25210789999943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18.430140875991334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474.98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431.13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412.65000000000003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409.71000000000004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404.67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410.13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433.02000000000004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426.59999999999997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372.05999999999995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350.54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286.5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250.59999999999997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248.92000000000002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265.79999999999995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318.91999999999996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420.79999999999995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507.9799999999999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646.5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690.04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684.57999999999993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657.02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589.25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516.48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453.09999999999997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10661.980000000001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1.3299999999999983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2.6699999999999982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3.620000000000001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4.1000000000000014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3.8999999999999986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3.7800000000000011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2.7199999999999989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1.759999999999998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1.0399999999999991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1.0899999999999963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0.85999999999999943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0.53999999999999915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0.32999999999999829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44584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21.59</v>
      </c>
      <c r="C135" s="124">
        <f t="shared" si="38"/>
        <v>21.59</v>
      </c>
      <c r="D135" s="290">
        <f t="shared" ref="D135:D158" si="39">J8</f>
        <v>0</v>
      </c>
      <c r="E135" s="291">
        <f t="shared" ref="E135:F158" si="40">M8</f>
        <v>17.8</v>
      </c>
      <c r="F135" s="291">
        <f t="shared" si="40"/>
        <v>3.79</v>
      </c>
      <c r="G135" s="292">
        <f t="shared" ref="G135:G158" si="41">AD8</f>
        <v>0</v>
      </c>
      <c r="I135" s="293">
        <f t="shared" ref="I135:I158" si="42">AE8</f>
        <v>17.8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20.53</v>
      </c>
      <c r="C136" s="124">
        <f t="shared" si="38"/>
        <v>20.53</v>
      </c>
      <c r="D136" s="290">
        <f t="shared" si="39"/>
        <v>0</v>
      </c>
      <c r="E136" s="291">
        <f t="shared" si="40"/>
        <v>16.96</v>
      </c>
      <c r="F136" s="291">
        <f t="shared" si="40"/>
        <v>3.57</v>
      </c>
      <c r="G136" s="292">
        <f t="shared" si="41"/>
        <v>0</v>
      </c>
      <c r="I136" s="294">
        <f t="shared" si="42"/>
        <v>16.96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19.650000000000002</v>
      </c>
      <c r="C137" s="124">
        <f t="shared" si="38"/>
        <v>19.650000000000002</v>
      </c>
      <c r="D137" s="290">
        <f t="shared" si="39"/>
        <v>0</v>
      </c>
      <c r="E137" s="291">
        <f t="shared" si="40"/>
        <v>16.3</v>
      </c>
      <c r="F137" s="291">
        <f t="shared" si="40"/>
        <v>3.35</v>
      </c>
      <c r="G137" s="292">
        <f t="shared" si="41"/>
        <v>0</v>
      </c>
      <c r="I137" s="294">
        <f t="shared" si="42"/>
        <v>16.3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19.510000000000002</v>
      </c>
      <c r="C138" s="124">
        <f t="shared" si="38"/>
        <v>19.510000000000002</v>
      </c>
      <c r="D138" s="290">
        <f t="shared" si="39"/>
        <v>0</v>
      </c>
      <c r="E138" s="291">
        <f t="shared" si="40"/>
        <v>16.190000000000001</v>
      </c>
      <c r="F138" s="291">
        <f t="shared" si="40"/>
        <v>3.32</v>
      </c>
      <c r="G138" s="292">
        <f t="shared" si="41"/>
        <v>0</v>
      </c>
      <c r="I138" s="294">
        <f t="shared" si="42"/>
        <v>16.190000000000001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19.27</v>
      </c>
      <c r="C139" s="124">
        <f t="shared" si="38"/>
        <v>19.27</v>
      </c>
      <c r="D139" s="290">
        <f t="shared" si="39"/>
        <v>0</v>
      </c>
      <c r="E139" s="291">
        <f t="shared" si="40"/>
        <v>15.98</v>
      </c>
      <c r="F139" s="291">
        <f t="shared" si="40"/>
        <v>3.29</v>
      </c>
      <c r="G139" s="292">
        <f t="shared" si="41"/>
        <v>0</v>
      </c>
      <c r="I139" s="294">
        <f t="shared" si="42"/>
        <v>15.98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19.53</v>
      </c>
      <c r="C140" s="124">
        <f t="shared" si="38"/>
        <v>19.53</v>
      </c>
      <c r="D140" s="290">
        <f t="shared" si="39"/>
        <v>0</v>
      </c>
      <c r="E140" s="291">
        <f t="shared" si="40"/>
        <v>16.18</v>
      </c>
      <c r="F140" s="291">
        <f t="shared" si="40"/>
        <v>3.35</v>
      </c>
      <c r="G140" s="292">
        <f t="shared" si="41"/>
        <v>0</v>
      </c>
      <c r="I140" s="294">
        <f t="shared" si="42"/>
        <v>16.18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20.62</v>
      </c>
      <c r="C141" s="124">
        <f t="shared" si="38"/>
        <v>20.62</v>
      </c>
      <c r="D141" s="290">
        <f t="shared" si="39"/>
        <v>0</v>
      </c>
      <c r="E141" s="291">
        <f t="shared" si="40"/>
        <v>17.07</v>
      </c>
      <c r="F141" s="291">
        <f t="shared" si="40"/>
        <v>3.55</v>
      </c>
      <c r="G141" s="292">
        <f t="shared" si="41"/>
        <v>0</v>
      </c>
      <c r="I141" s="294">
        <f t="shared" si="42"/>
        <v>17.07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21.33</v>
      </c>
      <c r="C142" s="124">
        <f t="shared" si="38"/>
        <v>21.33</v>
      </c>
      <c r="D142" s="290">
        <f t="shared" si="39"/>
        <v>0</v>
      </c>
      <c r="E142" s="291">
        <f t="shared" si="40"/>
        <v>17.45</v>
      </c>
      <c r="F142" s="291">
        <f t="shared" si="40"/>
        <v>3.88</v>
      </c>
      <c r="G142" s="292">
        <f t="shared" si="41"/>
        <v>0</v>
      </c>
      <c r="I142" s="294">
        <f t="shared" si="42"/>
        <v>17.45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20.669999999999998</v>
      </c>
      <c r="C143" s="124">
        <f t="shared" si="38"/>
        <v>20.669999999999998</v>
      </c>
      <c r="D143" s="290">
        <f t="shared" si="39"/>
        <v>0</v>
      </c>
      <c r="E143" s="291">
        <f t="shared" si="40"/>
        <v>16.72</v>
      </c>
      <c r="F143" s="291">
        <f t="shared" si="40"/>
        <v>3.95</v>
      </c>
      <c r="G143" s="292">
        <f t="shared" si="41"/>
        <v>0</v>
      </c>
      <c r="I143" s="294">
        <f t="shared" si="42"/>
        <v>16.72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20.62</v>
      </c>
      <c r="C144" s="124">
        <f t="shared" si="38"/>
        <v>20.62</v>
      </c>
      <c r="D144" s="290">
        <f t="shared" si="39"/>
        <v>0</v>
      </c>
      <c r="E144" s="291">
        <f t="shared" si="40"/>
        <v>16.78</v>
      </c>
      <c r="F144" s="291">
        <f t="shared" si="40"/>
        <v>3.84</v>
      </c>
      <c r="G144" s="292">
        <f t="shared" si="41"/>
        <v>0</v>
      </c>
      <c r="I144" s="294">
        <f t="shared" si="42"/>
        <v>16.78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19.100000000000001</v>
      </c>
      <c r="C145" s="124">
        <f t="shared" si="38"/>
        <v>19.100000000000001</v>
      </c>
      <c r="D145" s="290">
        <f t="shared" si="39"/>
        <v>0</v>
      </c>
      <c r="E145" s="291">
        <f t="shared" si="40"/>
        <v>15.47</v>
      </c>
      <c r="F145" s="291">
        <f t="shared" si="40"/>
        <v>3.63</v>
      </c>
      <c r="G145" s="292">
        <f t="shared" si="41"/>
        <v>0</v>
      </c>
      <c r="I145" s="294">
        <f t="shared" si="42"/>
        <v>15.47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17.899999999999999</v>
      </c>
      <c r="C146" s="124">
        <f t="shared" si="38"/>
        <v>17.899999999999999</v>
      </c>
      <c r="D146" s="290">
        <f t="shared" si="39"/>
        <v>0</v>
      </c>
      <c r="E146" s="291">
        <f t="shared" si="40"/>
        <v>14.39</v>
      </c>
      <c r="F146" s="291">
        <f t="shared" si="40"/>
        <v>3.51</v>
      </c>
      <c r="G146" s="292">
        <f t="shared" si="41"/>
        <v>0</v>
      </c>
      <c r="I146" s="294">
        <f t="shared" si="42"/>
        <v>14.39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17.78</v>
      </c>
      <c r="C147" s="124">
        <f t="shared" si="38"/>
        <v>17.78</v>
      </c>
      <c r="D147" s="290">
        <f t="shared" si="39"/>
        <v>0</v>
      </c>
      <c r="E147" s="291">
        <f t="shared" si="40"/>
        <v>14.29</v>
      </c>
      <c r="F147" s="291">
        <f t="shared" si="40"/>
        <v>3.49</v>
      </c>
      <c r="G147" s="292">
        <f t="shared" si="41"/>
        <v>0</v>
      </c>
      <c r="I147" s="294">
        <f t="shared" si="42"/>
        <v>14.29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17.72</v>
      </c>
      <c r="C148" s="124">
        <f t="shared" si="38"/>
        <v>17.72</v>
      </c>
      <c r="D148" s="290">
        <f t="shared" si="39"/>
        <v>0</v>
      </c>
      <c r="E148" s="291">
        <f t="shared" si="40"/>
        <v>14.27</v>
      </c>
      <c r="F148" s="291">
        <f t="shared" si="40"/>
        <v>3.45</v>
      </c>
      <c r="G148" s="292">
        <f t="shared" si="41"/>
        <v>0</v>
      </c>
      <c r="I148" s="294">
        <f t="shared" si="42"/>
        <v>14.27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18.759999999999998</v>
      </c>
      <c r="C149" s="124">
        <f t="shared" si="38"/>
        <v>18.759999999999998</v>
      </c>
      <c r="D149" s="290">
        <f t="shared" si="39"/>
        <v>0</v>
      </c>
      <c r="E149" s="291">
        <f t="shared" si="40"/>
        <v>15.28</v>
      </c>
      <c r="F149" s="291">
        <f t="shared" si="40"/>
        <v>3.48</v>
      </c>
      <c r="G149" s="292">
        <f t="shared" si="41"/>
        <v>0</v>
      </c>
      <c r="I149" s="294">
        <f t="shared" si="42"/>
        <v>15.28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21.04</v>
      </c>
      <c r="C150" s="124">
        <f t="shared" si="38"/>
        <v>21.04</v>
      </c>
      <c r="D150" s="290">
        <f t="shared" si="39"/>
        <v>0</v>
      </c>
      <c r="E150" s="291">
        <f t="shared" si="40"/>
        <v>17.28</v>
      </c>
      <c r="F150" s="291">
        <f t="shared" si="40"/>
        <v>3.76</v>
      </c>
      <c r="G150" s="292">
        <f t="shared" si="41"/>
        <v>0</v>
      </c>
      <c r="I150" s="294">
        <f t="shared" si="42"/>
        <v>17.28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23.089999999999996</v>
      </c>
      <c r="C151" s="124">
        <f t="shared" si="45"/>
        <v>23.089999999999996</v>
      </c>
      <c r="D151" s="290">
        <f t="shared" si="39"/>
        <v>0</v>
      </c>
      <c r="E151" s="291">
        <f t="shared" si="40"/>
        <v>18.989999999999998</v>
      </c>
      <c r="F151" s="291">
        <f t="shared" si="40"/>
        <v>4.0999999999999996</v>
      </c>
      <c r="G151" s="292">
        <f t="shared" si="41"/>
        <v>0</v>
      </c>
      <c r="I151" s="294">
        <f t="shared" si="42"/>
        <v>18.989999999999998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25.86</v>
      </c>
      <c r="C152" s="124">
        <f t="shared" si="45"/>
        <v>25.86</v>
      </c>
      <c r="D152" s="290">
        <f t="shared" si="39"/>
        <v>0</v>
      </c>
      <c r="E152" s="291">
        <f t="shared" si="40"/>
        <v>21.26</v>
      </c>
      <c r="F152" s="291">
        <f t="shared" si="40"/>
        <v>4.5999999999999996</v>
      </c>
      <c r="G152" s="292">
        <f t="shared" si="41"/>
        <v>0</v>
      </c>
      <c r="I152" s="294">
        <f t="shared" si="42"/>
        <v>21.26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26.54</v>
      </c>
      <c r="C153" s="124">
        <f t="shared" si="45"/>
        <v>26.54</v>
      </c>
      <c r="D153" s="290">
        <f t="shared" si="39"/>
        <v>0</v>
      </c>
      <c r="E153" s="291">
        <f t="shared" si="40"/>
        <v>21.79</v>
      </c>
      <c r="F153" s="291">
        <f t="shared" si="40"/>
        <v>4.75</v>
      </c>
      <c r="G153" s="292">
        <f t="shared" si="41"/>
        <v>0</v>
      </c>
      <c r="I153" s="294">
        <f t="shared" si="42"/>
        <v>21.79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26.33</v>
      </c>
      <c r="C154" s="124">
        <f t="shared" si="45"/>
        <v>26.33</v>
      </c>
      <c r="D154" s="290">
        <f t="shared" si="39"/>
        <v>0</v>
      </c>
      <c r="E154" s="291">
        <f t="shared" si="40"/>
        <v>21.65</v>
      </c>
      <c r="F154" s="291">
        <f t="shared" si="40"/>
        <v>4.68</v>
      </c>
      <c r="G154" s="292">
        <f t="shared" si="41"/>
        <v>0</v>
      </c>
      <c r="I154" s="294">
        <f t="shared" si="42"/>
        <v>21.65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25.27</v>
      </c>
      <c r="C155" s="124">
        <f t="shared" si="45"/>
        <v>25.27</v>
      </c>
      <c r="D155" s="290">
        <f t="shared" si="39"/>
        <v>0</v>
      </c>
      <c r="E155" s="291">
        <f t="shared" si="40"/>
        <v>20.72</v>
      </c>
      <c r="F155" s="291">
        <f t="shared" si="40"/>
        <v>4.55</v>
      </c>
      <c r="G155" s="292">
        <f t="shared" si="41"/>
        <v>0</v>
      </c>
      <c r="I155" s="294">
        <f t="shared" si="42"/>
        <v>20.72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23.57</v>
      </c>
      <c r="C156" s="124">
        <f t="shared" si="45"/>
        <v>23.57</v>
      </c>
      <c r="D156" s="290">
        <f t="shared" si="39"/>
        <v>0</v>
      </c>
      <c r="E156" s="291">
        <f t="shared" si="40"/>
        <v>19.25</v>
      </c>
      <c r="F156" s="291">
        <f t="shared" si="40"/>
        <v>4.32</v>
      </c>
      <c r="G156" s="292">
        <f t="shared" si="41"/>
        <v>0</v>
      </c>
      <c r="I156" s="294">
        <f t="shared" si="42"/>
        <v>19.25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21.520000000000003</v>
      </c>
      <c r="C157" s="124">
        <f t="shared" si="45"/>
        <v>21.520000000000003</v>
      </c>
      <c r="D157" s="290">
        <f t="shared" si="39"/>
        <v>0</v>
      </c>
      <c r="E157" s="291">
        <f t="shared" si="40"/>
        <v>17.600000000000001</v>
      </c>
      <c r="F157" s="291">
        <f t="shared" si="40"/>
        <v>3.92</v>
      </c>
      <c r="G157" s="292">
        <f t="shared" si="41"/>
        <v>0</v>
      </c>
      <c r="I157" s="294">
        <f t="shared" si="42"/>
        <v>17.600000000000001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19.7</v>
      </c>
      <c r="C158" s="297">
        <f t="shared" si="45"/>
        <v>19.7</v>
      </c>
      <c r="D158" s="298">
        <f t="shared" si="39"/>
        <v>0</v>
      </c>
      <c r="E158" s="299">
        <f t="shared" si="40"/>
        <v>16.16</v>
      </c>
      <c r="F158" s="299">
        <f t="shared" si="40"/>
        <v>3.54</v>
      </c>
      <c r="G158" s="300">
        <f t="shared" si="41"/>
        <v>0</v>
      </c>
      <c r="I158" s="301">
        <f t="shared" si="42"/>
        <v>16.16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507.5</v>
      </c>
      <c r="C159" s="304">
        <f t="shared" si="46"/>
        <v>507.5</v>
      </c>
      <c r="D159" s="305">
        <f t="shared" si="46"/>
        <v>0</v>
      </c>
      <c r="E159" s="305">
        <f t="shared" si="46"/>
        <v>415.83</v>
      </c>
      <c r="F159" s="305">
        <f t="shared" si="46"/>
        <v>91.670000000000016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83" priority="7" operator="containsText" text="CHECK CALCS">
      <formula>NOT(ISERROR(SEARCH("CHECK CALCS",C34)))</formula>
    </cfRule>
  </conditionalFormatting>
  <conditionalFormatting sqref="AE8:AE31">
    <cfRule type="cellIs" dxfId="182" priority="6" operator="greaterThan">
      <formula>33</formula>
    </cfRule>
  </conditionalFormatting>
  <conditionalFormatting sqref="D63">
    <cfRule type="cellIs" dxfId="181" priority="8" operator="equal">
      <formula>#REF!</formula>
    </cfRule>
  </conditionalFormatting>
  <conditionalFormatting sqref="I135:I158">
    <cfRule type="cellIs" dxfId="180" priority="5" operator="greaterThan">
      <formula>33</formula>
    </cfRule>
  </conditionalFormatting>
  <conditionalFormatting sqref="D135:D158">
    <cfRule type="cellIs" dxfId="179" priority="4" operator="greaterThan">
      <formula>0</formula>
    </cfRule>
  </conditionalFormatting>
  <conditionalFormatting sqref="J8:J31">
    <cfRule type="cellIs" dxfId="178" priority="2" operator="greaterThan">
      <formula>0</formula>
    </cfRule>
  </conditionalFormatting>
  <conditionalFormatting sqref="N8:N31">
    <cfRule type="cellIs" dxfId="177" priority="3" operator="greaterThanOrEqual">
      <formula>4.99</formula>
    </cfRule>
  </conditionalFormatting>
  <conditionalFormatting sqref="M8:M31">
    <cfRule type="cellIs" dxfId="176" priority="1" operator="greaterThan">
      <formula>28</formula>
    </cfRule>
  </conditionalFormatting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CW159"/>
  <sheetViews>
    <sheetView topLeftCell="A30" zoomScale="60" zoomScaleNormal="6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44583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711.62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44583</v>
      </c>
      <c r="AM5" s="422">
        <f>AM10</f>
        <v>16939</v>
      </c>
      <c r="AN5" s="422">
        <f t="shared" ref="AN5:BJ5" si="1">AN10</f>
        <v>16138</v>
      </c>
      <c r="AO5" s="422">
        <f t="shared" si="1"/>
        <v>15484</v>
      </c>
      <c r="AP5" s="422">
        <f t="shared" si="1"/>
        <v>15243</v>
      </c>
      <c r="AQ5" s="422">
        <f t="shared" si="1"/>
        <v>15097</v>
      </c>
      <c r="AR5" s="422">
        <f t="shared" si="1"/>
        <v>15328</v>
      </c>
      <c r="AS5" s="422">
        <f t="shared" si="1"/>
        <v>16245</v>
      </c>
      <c r="AT5" s="422">
        <f t="shared" si="1"/>
        <v>17533</v>
      </c>
      <c r="AU5" s="422">
        <f t="shared" si="1"/>
        <v>18272</v>
      </c>
      <c r="AV5" s="422">
        <f t="shared" si="1"/>
        <v>18498</v>
      </c>
      <c r="AW5" s="422">
        <f t="shared" si="1"/>
        <v>15124</v>
      </c>
      <c r="AX5" s="422">
        <f t="shared" si="1"/>
        <v>14941</v>
      </c>
      <c r="AY5" s="422">
        <f t="shared" si="1"/>
        <v>15788</v>
      </c>
      <c r="AZ5" s="422">
        <f t="shared" si="1"/>
        <v>17087</v>
      </c>
      <c r="BA5" s="422">
        <f t="shared" si="1"/>
        <v>15081</v>
      </c>
      <c r="BB5" s="422">
        <f t="shared" si="1"/>
        <v>19382</v>
      </c>
      <c r="BC5" s="422">
        <f t="shared" si="1"/>
        <v>20916</v>
      </c>
      <c r="BD5" s="422">
        <f t="shared" si="1"/>
        <v>23595</v>
      </c>
      <c r="BE5" s="422">
        <f t="shared" si="1"/>
        <v>24207</v>
      </c>
      <c r="BF5" s="422">
        <f t="shared" si="1"/>
        <v>23925</v>
      </c>
      <c r="BG5" s="422">
        <f t="shared" si="1"/>
        <v>23267</v>
      </c>
      <c r="BH5" s="422">
        <f t="shared" si="1"/>
        <v>22272</v>
      </c>
      <c r="BI5" s="422">
        <f t="shared" si="1"/>
        <v>20633</v>
      </c>
      <c r="BJ5" s="422">
        <f t="shared" si="1"/>
        <v>19002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44583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32.130000000000003</v>
      </c>
      <c r="C8" s="124">
        <f>M8+N8</f>
        <v>32.130000000000003</v>
      </c>
      <c r="D8" s="125">
        <f>F8</f>
        <v>22</v>
      </c>
      <c r="E8" s="126">
        <f>IF(C8-D8&lt;0,0,IF(C8-D8-H8&lt;0,0,C8-D8-H8))</f>
        <v>10.130000000000003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28.44</v>
      </c>
      <c r="N8" s="134">
        <f>P8</f>
        <v>3.69</v>
      </c>
      <c r="O8" s="135">
        <f>ROUND(AA8,2)</f>
        <v>16.940000000000001</v>
      </c>
      <c r="P8" s="125">
        <f>ROUND(AB8,2)</f>
        <v>3.69</v>
      </c>
      <c r="Q8" s="125">
        <f>ROUND(SUM(AC8:AD8),2)</f>
        <v>11.5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32.130000000000003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16.940000000000001</v>
      </c>
      <c r="AB8" s="141">
        <f t="shared" ref="AB8:AB31" si="4">ROUND(AO40/1000,2)</f>
        <v>3.69</v>
      </c>
      <c r="AC8" s="142">
        <v>11.5</v>
      </c>
      <c r="AD8" s="143">
        <v>0</v>
      </c>
      <c r="AE8" s="144">
        <f>AA8+AD8</f>
        <v>16.940000000000001</v>
      </c>
      <c r="AF8" s="404">
        <f t="shared" ref="AF8:AF31" si="5">A8</f>
        <v>1</v>
      </c>
      <c r="AG8" s="396">
        <f>AA8+AB8</f>
        <v>20.630000000000003</v>
      </c>
      <c r="AH8" s="202">
        <f t="array" ref="AH8:AH31">TRANSPOSE(AM5:BJ5)</f>
        <v>16939</v>
      </c>
      <c r="AI8" s="389">
        <f t="shared" ref="AI8:AI31" si="6">AH8/1000</f>
        <v>16.939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31.130000000000003</v>
      </c>
      <c r="C9" s="124">
        <f t="shared" ref="C9:C31" si="9">M9+N9</f>
        <v>31.130000000000003</v>
      </c>
      <c r="D9" s="125">
        <f t="shared" ref="D9:D31" si="10">F9</f>
        <v>21</v>
      </c>
      <c r="E9" s="126">
        <f t="shared" ref="E9:E29" si="11">IF(C9-D9&lt;0,0,IF(C9-D9-H9&lt;0,0,C9-D9-H9))</f>
        <v>10.130000000000003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27.64</v>
      </c>
      <c r="N9" s="134">
        <f t="shared" ref="N9:N31" si="13">P9</f>
        <v>3.49</v>
      </c>
      <c r="O9" s="135">
        <f t="shared" ref="O9:P31" si="14">ROUND(AA9,2)</f>
        <v>16.14</v>
      </c>
      <c r="P9" s="125">
        <f t="shared" si="14"/>
        <v>3.49</v>
      </c>
      <c r="Q9" s="125">
        <f t="shared" ref="Q9:Q31" si="15">ROUND(SUM(AC9:AD9),2)</f>
        <v>11.5</v>
      </c>
      <c r="R9" s="126">
        <f t="shared" si="2"/>
        <v>0</v>
      </c>
      <c r="S9" s="126">
        <f t="shared" ref="S9:S31" si="16">R9+L9</f>
        <v>0</v>
      </c>
      <c r="T9" s="126">
        <f t="shared" si="3"/>
        <v>31.130000000000003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16.14</v>
      </c>
      <c r="AB9" s="141">
        <f t="shared" si="4"/>
        <v>3.49</v>
      </c>
      <c r="AC9" s="142">
        <v>11.5</v>
      </c>
      <c r="AD9" s="143">
        <v>0</v>
      </c>
      <c r="AE9" s="144">
        <f t="shared" ref="AE9:AE31" si="18">AA9+AD9</f>
        <v>16.14</v>
      </c>
      <c r="AF9" s="404">
        <f t="shared" si="5"/>
        <v>2</v>
      </c>
      <c r="AG9" s="396">
        <f t="shared" ref="AG9:AG31" si="19">AA9+AB9</f>
        <v>19.630000000000003</v>
      </c>
      <c r="AH9" s="202">
        <v>16138</v>
      </c>
      <c r="AI9" s="389">
        <f t="shared" si="6"/>
        <v>16.138000000000002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30.26</v>
      </c>
      <c r="C10" s="124">
        <f t="shared" si="9"/>
        <v>30.26</v>
      </c>
      <c r="D10" s="125">
        <f t="shared" si="10"/>
        <v>21</v>
      </c>
      <c r="E10" s="126">
        <f t="shared" si="11"/>
        <v>9.2600000000000016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26.98</v>
      </c>
      <c r="N10" s="134">
        <f t="shared" si="13"/>
        <v>3.28</v>
      </c>
      <c r="O10" s="135">
        <f t="shared" si="14"/>
        <v>15.48</v>
      </c>
      <c r="P10" s="125">
        <f t="shared" si="14"/>
        <v>3.28</v>
      </c>
      <c r="Q10" s="125">
        <f t="shared" si="15"/>
        <v>11.5</v>
      </c>
      <c r="R10" s="126">
        <f t="shared" si="2"/>
        <v>0</v>
      </c>
      <c r="S10" s="126">
        <f t="shared" si="16"/>
        <v>0</v>
      </c>
      <c r="T10" s="126">
        <f t="shared" si="3"/>
        <v>30.26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15.48</v>
      </c>
      <c r="AB10" s="141">
        <f t="shared" si="4"/>
        <v>3.28</v>
      </c>
      <c r="AC10" s="142">
        <v>11.5</v>
      </c>
      <c r="AD10" s="143">
        <v>0</v>
      </c>
      <c r="AE10" s="144">
        <f t="shared" si="18"/>
        <v>15.48</v>
      </c>
      <c r="AF10" s="404">
        <f t="shared" si="5"/>
        <v>3</v>
      </c>
      <c r="AG10" s="396">
        <f t="shared" si="19"/>
        <v>18.760000000000002</v>
      </c>
      <c r="AH10" s="202">
        <v>15484</v>
      </c>
      <c r="AI10" s="389">
        <f t="shared" si="6"/>
        <v>15.484</v>
      </c>
      <c r="AJ10" s="186">
        <f t="shared" si="20"/>
        <v>0</v>
      </c>
      <c r="AK10" s="403"/>
      <c r="AL10" s="380" t="s">
        <v>218</v>
      </c>
      <c r="AM10" s="154">
        <f>AM11+AM12</f>
        <v>16939</v>
      </c>
      <c r="AN10" s="154">
        <f t="shared" ref="AN10:BJ10" si="21">AN11+AN12</f>
        <v>16138</v>
      </c>
      <c r="AO10" s="154">
        <f t="shared" si="21"/>
        <v>15484</v>
      </c>
      <c r="AP10" s="154">
        <f t="shared" si="21"/>
        <v>15243</v>
      </c>
      <c r="AQ10" s="154">
        <f t="shared" si="21"/>
        <v>15097</v>
      </c>
      <c r="AR10" s="154">
        <f t="shared" si="21"/>
        <v>15328</v>
      </c>
      <c r="AS10" s="154">
        <f t="shared" si="21"/>
        <v>16245</v>
      </c>
      <c r="AT10" s="154">
        <f t="shared" si="21"/>
        <v>17533</v>
      </c>
      <c r="AU10" s="154">
        <f t="shared" si="21"/>
        <v>18272</v>
      </c>
      <c r="AV10" s="154">
        <f t="shared" si="21"/>
        <v>18498</v>
      </c>
      <c r="AW10" s="154">
        <f t="shared" si="21"/>
        <v>15124</v>
      </c>
      <c r="AX10" s="154">
        <f t="shared" si="21"/>
        <v>14941</v>
      </c>
      <c r="AY10" s="154">
        <f t="shared" si="21"/>
        <v>15788</v>
      </c>
      <c r="AZ10" s="154">
        <f t="shared" si="21"/>
        <v>17087</v>
      </c>
      <c r="BA10" s="154">
        <f t="shared" si="21"/>
        <v>15081</v>
      </c>
      <c r="BB10" s="154">
        <f t="shared" si="21"/>
        <v>19382</v>
      </c>
      <c r="BC10" s="154">
        <f t="shared" si="21"/>
        <v>20916</v>
      </c>
      <c r="BD10" s="154">
        <f t="shared" si="21"/>
        <v>23595</v>
      </c>
      <c r="BE10" s="154">
        <f t="shared" si="21"/>
        <v>24207</v>
      </c>
      <c r="BF10" s="154">
        <f t="shared" si="21"/>
        <v>23925</v>
      </c>
      <c r="BG10" s="154">
        <f t="shared" si="21"/>
        <v>23267</v>
      </c>
      <c r="BH10" s="154">
        <f t="shared" si="21"/>
        <v>22272</v>
      </c>
      <c r="BI10" s="154">
        <f t="shared" si="21"/>
        <v>20633</v>
      </c>
      <c r="BJ10" s="154">
        <f t="shared" si="21"/>
        <v>19002</v>
      </c>
      <c r="BK10" s="91"/>
      <c r="BL10" s="155">
        <f>SUM(AM10:BK10)/1000</f>
        <v>439.99700000000001</v>
      </c>
    </row>
    <row r="11" spans="1:88" ht="15" x14ac:dyDescent="0.25">
      <c r="A11" s="122">
        <f t="shared" si="7"/>
        <v>4</v>
      </c>
      <c r="B11" s="123">
        <f t="shared" si="8"/>
        <v>29.94</v>
      </c>
      <c r="C11" s="124">
        <f t="shared" si="9"/>
        <v>29.94</v>
      </c>
      <c r="D11" s="125">
        <f t="shared" si="10"/>
        <v>21</v>
      </c>
      <c r="E11" s="126">
        <f t="shared" si="11"/>
        <v>8.9400000000000013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26.740000000000002</v>
      </c>
      <c r="N11" s="134">
        <f t="shared" si="13"/>
        <v>3.2</v>
      </c>
      <c r="O11" s="135">
        <f t="shared" si="14"/>
        <v>15.24</v>
      </c>
      <c r="P11" s="125">
        <f t="shared" si="14"/>
        <v>3.2</v>
      </c>
      <c r="Q11" s="125">
        <f t="shared" si="15"/>
        <v>11.5</v>
      </c>
      <c r="R11" s="126">
        <f t="shared" si="2"/>
        <v>0</v>
      </c>
      <c r="S11" s="126">
        <f t="shared" si="16"/>
        <v>0</v>
      </c>
      <c r="T11" s="126">
        <f t="shared" si="3"/>
        <v>29.94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15.24</v>
      </c>
      <c r="AB11" s="141">
        <f t="shared" si="4"/>
        <v>3.2</v>
      </c>
      <c r="AC11" s="142">
        <v>11.5</v>
      </c>
      <c r="AD11" s="143">
        <v>0</v>
      </c>
      <c r="AE11" s="144">
        <f t="shared" si="18"/>
        <v>15.24</v>
      </c>
      <c r="AF11" s="404">
        <f t="shared" si="5"/>
        <v>4</v>
      </c>
      <c r="AG11" s="396">
        <f t="shared" si="19"/>
        <v>18.440000000000001</v>
      </c>
      <c r="AH11" s="202">
        <v>15243</v>
      </c>
      <c r="AI11" s="389">
        <f t="shared" si="6"/>
        <v>15.243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29.8</v>
      </c>
      <c r="C12" s="124">
        <f t="shared" si="9"/>
        <v>29.8</v>
      </c>
      <c r="D12" s="125">
        <f t="shared" si="10"/>
        <v>21</v>
      </c>
      <c r="E12" s="126">
        <f t="shared" si="11"/>
        <v>8.8000000000000007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26.6</v>
      </c>
      <c r="N12" s="134">
        <f t="shared" si="13"/>
        <v>3.2</v>
      </c>
      <c r="O12" s="135">
        <f t="shared" si="14"/>
        <v>15.1</v>
      </c>
      <c r="P12" s="125">
        <f t="shared" si="14"/>
        <v>3.2</v>
      </c>
      <c r="Q12" s="125">
        <f t="shared" si="15"/>
        <v>11.5</v>
      </c>
      <c r="R12" s="126">
        <f t="shared" si="2"/>
        <v>0</v>
      </c>
      <c r="S12" s="126">
        <f t="shared" si="16"/>
        <v>0</v>
      </c>
      <c r="T12" s="126">
        <f t="shared" si="3"/>
        <v>29.8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15.1</v>
      </c>
      <c r="AB12" s="141">
        <f t="shared" si="4"/>
        <v>3.2</v>
      </c>
      <c r="AC12" s="142">
        <v>11.5</v>
      </c>
      <c r="AD12" s="143">
        <v>0</v>
      </c>
      <c r="AE12" s="144">
        <f t="shared" si="18"/>
        <v>15.1</v>
      </c>
      <c r="AF12" s="404">
        <f t="shared" si="5"/>
        <v>5</v>
      </c>
      <c r="AG12" s="396">
        <f t="shared" si="19"/>
        <v>18.3</v>
      </c>
      <c r="AH12" s="202">
        <v>15097</v>
      </c>
      <c r="AI12" s="389">
        <f t="shared" si="6"/>
        <v>15.097</v>
      </c>
      <c r="AJ12" s="186">
        <f t="shared" si="20"/>
        <v>0</v>
      </c>
      <c r="AK12" s="403"/>
      <c r="AL12" s="153" t="s">
        <v>220</v>
      </c>
      <c r="AM12" s="156">
        <v>16939</v>
      </c>
      <c r="AN12" s="156">
        <v>16138</v>
      </c>
      <c r="AO12" s="156">
        <v>15484</v>
      </c>
      <c r="AP12" s="156">
        <v>15243</v>
      </c>
      <c r="AQ12" s="156">
        <v>15097</v>
      </c>
      <c r="AR12" s="156">
        <v>15328</v>
      </c>
      <c r="AS12" s="156">
        <v>16245</v>
      </c>
      <c r="AT12" s="156">
        <v>17533</v>
      </c>
      <c r="AU12" s="156">
        <v>18272</v>
      </c>
      <c r="AV12" s="156">
        <v>18498</v>
      </c>
      <c r="AW12" s="156">
        <v>15124</v>
      </c>
      <c r="AX12" s="156">
        <v>14941</v>
      </c>
      <c r="AY12" s="156">
        <v>15788</v>
      </c>
      <c r="AZ12" s="156">
        <v>17087</v>
      </c>
      <c r="BA12" s="156">
        <v>15081</v>
      </c>
      <c r="BB12" s="156">
        <v>19382</v>
      </c>
      <c r="BC12" s="156">
        <v>20916</v>
      </c>
      <c r="BD12" s="156">
        <v>23595</v>
      </c>
      <c r="BE12" s="156">
        <v>24207</v>
      </c>
      <c r="BF12" s="156">
        <v>23925</v>
      </c>
      <c r="BG12" s="156">
        <v>23267</v>
      </c>
      <c r="BH12" s="156">
        <v>22272</v>
      </c>
      <c r="BI12" s="156">
        <v>20633</v>
      </c>
      <c r="BJ12" s="156">
        <v>19002</v>
      </c>
      <c r="BK12" s="91"/>
      <c r="BL12" s="155">
        <f>SUM(AM12:BK12)/1000</f>
        <v>439.99700000000001</v>
      </c>
    </row>
    <row r="13" spans="1:88" ht="13.8" x14ac:dyDescent="0.25">
      <c r="A13" s="122">
        <f t="shared" si="7"/>
        <v>6</v>
      </c>
      <c r="B13" s="123">
        <f t="shared" si="8"/>
        <v>30.06</v>
      </c>
      <c r="C13" s="124">
        <f t="shared" si="9"/>
        <v>30.06</v>
      </c>
      <c r="D13" s="125">
        <f t="shared" si="10"/>
        <v>21</v>
      </c>
      <c r="E13" s="126">
        <f t="shared" si="11"/>
        <v>9.0599999999999987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26.83</v>
      </c>
      <c r="N13" s="134">
        <f t="shared" si="13"/>
        <v>3.23</v>
      </c>
      <c r="O13" s="135">
        <f t="shared" si="14"/>
        <v>15.33</v>
      </c>
      <c r="P13" s="125">
        <f t="shared" si="14"/>
        <v>3.23</v>
      </c>
      <c r="Q13" s="125">
        <f t="shared" si="15"/>
        <v>11.5</v>
      </c>
      <c r="R13" s="126">
        <f t="shared" si="2"/>
        <v>0</v>
      </c>
      <c r="S13" s="126">
        <f t="shared" si="16"/>
        <v>0</v>
      </c>
      <c r="T13" s="126">
        <f t="shared" si="3"/>
        <v>30.06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15.33</v>
      </c>
      <c r="AB13" s="141">
        <f t="shared" si="4"/>
        <v>3.23</v>
      </c>
      <c r="AC13" s="142">
        <v>11.5</v>
      </c>
      <c r="AD13" s="143">
        <v>0</v>
      </c>
      <c r="AE13" s="144">
        <f t="shared" si="18"/>
        <v>15.33</v>
      </c>
      <c r="AF13" s="404">
        <f t="shared" si="5"/>
        <v>6</v>
      </c>
      <c r="AG13" s="396">
        <f t="shared" si="19"/>
        <v>18.559999999999999</v>
      </c>
      <c r="AH13" s="202">
        <v>15328</v>
      </c>
      <c r="AI13" s="389">
        <f t="shared" si="6"/>
        <v>15.327999999999999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25.62</v>
      </c>
      <c r="C14" s="124">
        <f t="shared" si="9"/>
        <v>25.62</v>
      </c>
      <c r="D14" s="125">
        <f t="shared" si="10"/>
        <v>21</v>
      </c>
      <c r="E14" s="126">
        <f t="shared" si="11"/>
        <v>4.620000000000001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22.25</v>
      </c>
      <c r="N14" s="134">
        <f t="shared" si="13"/>
        <v>3.37</v>
      </c>
      <c r="O14" s="135">
        <f t="shared" si="14"/>
        <v>16.25</v>
      </c>
      <c r="P14" s="125">
        <f t="shared" si="14"/>
        <v>3.37</v>
      </c>
      <c r="Q14" s="125">
        <f t="shared" si="15"/>
        <v>6</v>
      </c>
      <c r="R14" s="126">
        <f t="shared" si="2"/>
        <v>0</v>
      </c>
      <c r="S14" s="126">
        <f t="shared" si="16"/>
        <v>0</v>
      </c>
      <c r="T14" s="126">
        <f t="shared" si="3"/>
        <v>25.62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16.25</v>
      </c>
      <c r="AB14" s="141">
        <f t="shared" si="4"/>
        <v>3.37</v>
      </c>
      <c r="AC14" s="142">
        <v>6</v>
      </c>
      <c r="AD14" s="143">
        <v>0</v>
      </c>
      <c r="AE14" s="144">
        <f t="shared" si="18"/>
        <v>16.25</v>
      </c>
      <c r="AF14" s="419">
        <f t="shared" si="5"/>
        <v>7</v>
      </c>
      <c r="AG14" s="396">
        <f t="shared" si="19"/>
        <v>19.62</v>
      </c>
      <c r="AH14" s="202">
        <v>16245</v>
      </c>
      <c r="AI14" s="389">
        <f t="shared" si="6"/>
        <v>16.245000000000001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27.14</v>
      </c>
      <c r="C15" s="124">
        <f t="shared" si="9"/>
        <v>27.14</v>
      </c>
      <c r="D15" s="125">
        <f t="shared" si="10"/>
        <v>20</v>
      </c>
      <c r="E15" s="126">
        <f t="shared" si="11"/>
        <v>7.1400000000000006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23.53</v>
      </c>
      <c r="N15" s="134">
        <f t="shared" si="13"/>
        <v>3.61</v>
      </c>
      <c r="O15" s="135">
        <f t="shared" si="14"/>
        <v>17.53</v>
      </c>
      <c r="P15" s="125">
        <f t="shared" si="14"/>
        <v>3.61</v>
      </c>
      <c r="Q15" s="125">
        <f t="shared" si="15"/>
        <v>6</v>
      </c>
      <c r="R15" s="126">
        <f t="shared" si="2"/>
        <v>0</v>
      </c>
      <c r="S15" s="126">
        <f t="shared" si="16"/>
        <v>0</v>
      </c>
      <c r="T15" s="126">
        <f t="shared" si="3"/>
        <v>27.14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17.53</v>
      </c>
      <c r="AB15" s="141">
        <f t="shared" si="4"/>
        <v>3.61</v>
      </c>
      <c r="AC15" s="142">
        <v>6</v>
      </c>
      <c r="AD15" s="143">
        <v>0</v>
      </c>
      <c r="AE15" s="144">
        <f t="shared" si="18"/>
        <v>17.53</v>
      </c>
      <c r="AF15" s="419">
        <f t="shared" si="5"/>
        <v>8</v>
      </c>
      <c r="AG15" s="396">
        <f t="shared" si="19"/>
        <v>21.14</v>
      </c>
      <c r="AH15" s="202">
        <v>17533</v>
      </c>
      <c r="AI15" s="389">
        <f t="shared" si="6"/>
        <v>17.533000000000001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28.06</v>
      </c>
      <c r="C16" s="124">
        <f t="shared" si="9"/>
        <v>28.06</v>
      </c>
      <c r="D16" s="125">
        <f t="shared" si="10"/>
        <v>18</v>
      </c>
      <c r="E16" s="126">
        <f t="shared" si="11"/>
        <v>10.059999999999999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24.27</v>
      </c>
      <c r="N16" s="134">
        <f t="shared" si="13"/>
        <v>3.79</v>
      </c>
      <c r="O16" s="135">
        <f t="shared" si="14"/>
        <v>18.27</v>
      </c>
      <c r="P16" s="125">
        <f t="shared" si="14"/>
        <v>3.79</v>
      </c>
      <c r="Q16" s="125">
        <f t="shared" si="15"/>
        <v>6</v>
      </c>
      <c r="R16" s="126">
        <f t="shared" si="2"/>
        <v>0</v>
      </c>
      <c r="S16" s="126">
        <f t="shared" si="16"/>
        <v>0</v>
      </c>
      <c r="T16" s="126">
        <f t="shared" si="3"/>
        <v>28.06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18.27</v>
      </c>
      <c r="AB16" s="141">
        <f t="shared" si="4"/>
        <v>3.79</v>
      </c>
      <c r="AC16" s="142">
        <v>6</v>
      </c>
      <c r="AD16" s="143">
        <v>0</v>
      </c>
      <c r="AE16" s="144">
        <f t="shared" si="18"/>
        <v>18.27</v>
      </c>
      <c r="AF16" s="419">
        <f t="shared" si="5"/>
        <v>9</v>
      </c>
      <c r="AG16" s="396">
        <f t="shared" si="19"/>
        <v>22.06</v>
      </c>
      <c r="AH16" s="202">
        <v>18272</v>
      </c>
      <c r="AI16" s="389">
        <f t="shared" si="6"/>
        <v>18.271999999999998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28.41</v>
      </c>
      <c r="C17" s="124">
        <f t="shared" si="9"/>
        <v>28.41</v>
      </c>
      <c r="D17" s="125">
        <f t="shared" si="10"/>
        <v>17</v>
      </c>
      <c r="E17" s="126">
        <f t="shared" si="11"/>
        <v>11.41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24.5</v>
      </c>
      <c r="N17" s="134">
        <f t="shared" si="13"/>
        <v>3.91</v>
      </c>
      <c r="O17" s="135">
        <f t="shared" si="14"/>
        <v>18.5</v>
      </c>
      <c r="P17" s="125">
        <f t="shared" si="14"/>
        <v>3.91</v>
      </c>
      <c r="Q17" s="125">
        <f t="shared" si="15"/>
        <v>6</v>
      </c>
      <c r="R17" s="126">
        <f t="shared" si="2"/>
        <v>0</v>
      </c>
      <c r="S17" s="126">
        <f t="shared" si="16"/>
        <v>0</v>
      </c>
      <c r="T17" s="126">
        <f t="shared" si="3"/>
        <v>28.41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18.5</v>
      </c>
      <c r="AB17" s="141">
        <f t="shared" si="4"/>
        <v>3.91</v>
      </c>
      <c r="AC17" s="142">
        <v>6</v>
      </c>
      <c r="AD17" s="143">
        <v>0</v>
      </c>
      <c r="AE17" s="144">
        <f t="shared" si="18"/>
        <v>18.5</v>
      </c>
      <c r="AF17" s="419">
        <f t="shared" si="5"/>
        <v>10</v>
      </c>
      <c r="AG17" s="396">
        <f t="shared" si="19"/>
        <v>22.41</v>
      </c>
      <c r="AH17" s="202">
        <v>18498</v>
      </c>
      <c r="AI17" s="389">
        <f t="shared" si="6"/>
        <v>18.498000000000001</v>
      </c>
      <c r="AJ17" s="186">
        <f t="shared" si="20"/>
        <v>0</v>
      </c>
      <c r="AK17" s="403"/>
      <c r="AL17" s="380" t="s">
        <v>219</v>
      </c>
      <c r="AM17" s="378">
        <f>AM18+AM19</f>
        <v>3685</v>
      </c>
      <c r="AN17" s="378">
        <f t="shared" ref="AN17:BJ17" si="22">AN18+AN19</f>
        <v>3486</v>
      </c>
      <c r="AO17" s="378">
        <f t="shared" si="22"/>
        <v>3276</v>
      </c>
      <c r="AP17" s="378">
        <f t="shared" si="22"/>
        <v>3203</v>
      </c>
      <c r="AQ17" s="378">
        <f t="shared" si="22"/>
        <v>3200</v>
      </c>
      <c r="AR17" s="378">
        <f t="shared" si="22"/>
        <v>3232</v>
      </c>
      <c r="AS17" s="378">
        <f t="shared" si="22"/>
        <v>3372</v>
      </c>
      <c r="AT17" s="378">
        <f t="shared" si="22"/>
        <v>3613</v>
      </c>
      <c r="AU17" s="378">
        <f t="shared" si="22"/>
        <v>3788</v>
      </c>
      <c r="AV17" s="378">
        <f t="shared" si="22"/>
        <v>3905</v>
      </c>
      <c r="AW17" s="378">
        <f t="shared" si="22"/>
        <v>4074</v>
      </c>
      <c r="AX17" s="378">
        <f t="shared" si="22"/>
        <v>3959</v>
      </c>
      <c r="AY17" s="378">
        <f t="shared" si="22"/>
        <v>3912</v>
      </c>
      <c r="AZ17" s="378">
        <f t="shared" si="22"/>
        <v>3906</v>
      </c>
      <c r="BA17" s="378">
        <f t="shared" si="22"/>
        <v>3992</v>
      </c>
      <c r="BB17" s="378">
        <f t="shared" si="22"/>
        <v>4234</v>
      </c>
      <c r="BC17" s="378">
        <f t="shared" si="22"/>
        <v>4638</v>
      </c>
      <c r="BD17" s="378">
        <f t="shared" si="22"/>
        <v>5208</v>
      </c>
      <c r="BE17" s="378">
        <f t="shared" si="22"/>
        <v>5379</v>
      </c>
      <c r="BF17" s="378">
        <f t="shared" si="22"/>
        <v>5232</v>
      </c>
      <c r="BG17" s="378">
        <f t="shared" si="22"/>
        <v>5169</v>
      </c>
      <c r="BH17" s="378">
        <f t="shared" si="22"/>
        <v>4968</v>
      </c>
      <c r="BI17" s="378">
        <f t="shared" si="22"/>
        <v>4569</v>
      </c>
      <c r="BJ17" s="378">
        <f t="shared" si="22"/>
        <v>4100</v>
      </c>
      <c r="BK17" s="91"/>
      <c r="BL17" s="155">
        <f>SUM(AM17:BK17)/1000</f>
        <v>98.1</v>
      </c>
      <c r="BM17" s="91"/>
    </row>
    <row r="18" spans="1:92" ht="15" x14ac:dyDescent="0.25">
      <c r="A18" s="157">
        <f t="shared" si="7"/>
        <v>11</v>
      </c>
      <c r="B18" s="123">
        <f t="shared" si="8"/>
        <v>25.189999999999998</v>
      </c>
      <c r="C18" s="124">
        <f t="shared" si="9"/>
        <v>25.189999999999998</v>
      </c>
      <c r="D18" s="125">
        <f t="shared" si="10"/>
        <v>15</v>
      </c>
      <c r="E18" s="126">
        <f t="shared" si="11"/>
        <v>10.189999999999998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21.119999999999997</v>
      </c>
      <c r="N18" s="134">
        <f t="shared" si="13"/>
        <v>4.07</v>
      </c>
      <c r="O18" s="135">
        <f t="shared" si="14"/>
        <v>15.12</v>
      </c>
      <c r="P18" s="125">
        <f t="shared" si="14"/>
        <v>4.07</v>
      </c>
      <c r="Q18" s="125">
        <f t="shared" si="15"/>
        <v>6</v>
      </c>
      <c r="R18" s="126">
        <f t="shared" si="2"/>
        <v>0</v>
      </c>
      <c r="S18" s="126">
        <f t="shared" si="16"/>
        <v>0</v>
      </c>
      <c r="T18" s="126">
        <f t="shared" si="3"/>
        <v>25.189999999999998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15.12</v>
      </c>
      <c r="AB18" s="141">
        <f t="shared" si="4"/>
        <v>4.07</v>
      </c>
      <c r="AC18" s="142">
        <v>6</v>
      </c>
      <c r="AD18" s="143">
        <v>0</v>
      </c>
      <c r="AE18" s="144">
        <f t="shared" si="18"/>
        <v>15.12</v>
      </c>
      <c r="AF18" s="419">
        <f t="shared" si="5"/>
        <v>11</v>
      </c>
      <c r="AG18" s="396">
        <f t="shared" si="19"/>
        <v>19.189999999999998</v>
      </c>
      <c r="AH18" s="202">
        <v>15124</v>
      </c>
      <c r="AI18" s="389">
        <f>AH18/1000</f>
        <v>15.124000000000001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24.9</v>
      </c>
      <c r="C19" s="124">
        <f t="shared" si="9"/>
        <v>24.9</v>
      </c>
      <c r="D19" s="125">
        <f t="shared" si="10"/>
        <v>14</v>
      </c>
      <c r="E19" s="126">
        <f>IF(C19-D19&lt;0,0,IF(C19-D19-H19&lt;0,0,C19-D19-H19))</f>
        <v>10.899999999999999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20.939999999999998</v>
      </c>
      <c r="N19" s="134">
        <f t="shared" si="13"/>
        <v>3.96</v>
      </c>
      <c r="O19" s="135">
        <f t="shared" si="14"/>
        <v>14.94</v>
      </c>
      <c r="P19" s="125">
        <f t="shared" si="14"/>
        <v>3.96</v>
      </c>
      <c r="Q19" s="125">
        <f t="shared" si="15"/>
        <v>6</v>
      </c>
      <c r="R19" s="126">
        <f t="shared" si="2"/>
        <v>0</v>
      </c>
      <c r="S19" s="126">
        <f t="shared" si="16"/>
        <v>0</v>
      </c>
      <c r="T19" s="126">
        <f t="shared" si="3"/>
        <v>24.9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14.94</v>
      </c>
      <c r="AB19" s="141">
        <f t="shared" si="4"/>
        <v>3.96</v>
      </c>
      <c r="AC19" s="142">
        <v>6</v>
      </c>
      <c r="AD19" s="143">
        <v>0</v>
      </c>
      <c r="AE19" s="144">
        <f t="shared" si="18"/>
        <v>14.94</v>
      </c>
      <c r="AF19" s="419">
        <f t="shared" si="5"/>
        <v>12</v>
      </c>
      <c r="AG19" s="396">
        <f t="shared" si="19"/>
        <v>18.899999999999999</v>
      </c>
      <c r="AH19" s="202">
        <v>14941</v>
      </c>
      <c r="AI19" s="389">
        <f t="shared" si="6"/>
        <v>14.941000000000001</v>
      </c>
      <c r="AJ19" s="186">
        <f t="shared" si="20"/>
        <v>0</v>
      </c>
      <c r="AK19" s="403"/>
      <c r="AL19" s="153" t="s">
        <v>220</v>
      </c>
      <c r="AM19" s="379">
        <v>3685</v>
      </c>
      <c r="AN19" s="379">
        <v>3486</v>
      </c>
      <c r="AO19" s="379">
        <v>3276</v>
      </c>
      <c r="AP19" s="379">
        <v>3203</v>
      </c>
      <c r="AQ19" s="379">
        <v>3200</v>
      </c>
      <c r="AR19" s="379">
        <v>3232</v>
      </c>
      <c r="AS19" s="379">
        <v>3372</v>
      </c>
      <c r="AT19" s="379">
        <v>3613</v>
      </c>
      <c r="AU19" s="379">
        <v>3788</v>
      </c>
      <c r="AV19" s="379">
        <v>3905</v>
      </c>
      <c r="AW19" s="379">
        <v>4074</v>
      </c>
      <c r="AX19" s="379">
        <v>3959</v>
      </c>
      <c r="AY19" s="379">
        <v>3912</v>
      </c>
      <c r="AZ19" s="379">
        <v>3906</v>
      </c>
      <c r="BA19" s="379">
        <v>3992</v>
      </c>
      <c r="BB19" s="379">
        <v>4234</v>
      </c>
      <c r="BC19" s="379">
        <v>4638</v>
      </c>
      <c r="BD19" s="379">
        <v>5208</v>
      </c>
      <c r="BE19" s="379">
        <v>5379</v>
      </c>
      <c r="BF19" s="379">
        <v>5232</v>
      </c>
      <c r="BG19" s="379">
        <v>5169</v>
      </c>
      <c r="BH19" s="379">
        <v>4968</v>
      </c>
      <c r="BI19" s="379">
        <v>4569</v>
      </c>
      <c r="BJ19" s="379">
        <v>4100</v>
      </c>
      <c r="BK19" s="91"/>
      <c r="BL19" s="155">
        <f>SUM(AM19:BK19)/1000</f>
        <v>98.1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25.7</v>
      </c>
      <c r="C20" s="124">
        <f t="shared" si="9"/>
        <v>25.7</v>
      </c>
      <c r="D20" s="125">
        <f t="shared" si="10"/>
        <v>14</v>
      </c>
      <c r="E20" s="126">
        <f t="shared" si="11"/>
        <v>11.7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21.79</v>
      </c>
      <c r="N20" s="134">
        <f t="shared" si="13"/>
        <v>3.91</v>
      </c>
      <c r="O20" s="135">
        <f t="shared" si="14"/>
        <v>15.79</v>
      </c>
      <c r="P20" s="125">
        <f t="shared" si="14"/>
        <v>3.91</v>
      </c>
      <c r="Q20" s="125">
        <f t="shared" si="15"/>
        <v>6</v>
      </c>
      <c r="R20" s="126">
        <f t="shared" si="2"/>
        <v>0</v>
      </c>
      <c r="S20" s="126">
        <f t="shared" si="16"/>
        <v>0</v>
      </c>
      <c r="T20" s="126">
        <f t="shared" si="3"/>
        <v>25.7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15.79</v>
      </c>
      <c r="AB20" s="141">
        <f t="shared" si="4"/>
        <v>3.91</v>
      </c>
      <c r="AC20" s="142">
        <v>6</v>
      </c>
      <c r="AD20" s="143">
        <v>0</v>
      </c>
      <c r="AE20" s="144">
        <f t="shared" si="18"/>
        <v>15.79</v>
      </c>
      <c r="AF20" s="419">
        <f t="shared" si="5"/>
        <v>13</v>
      </c>
      <c r="AG20" s="396">
        <f t="shared" si="19"/>
        <v>19.7</v>
      </c>
      <c r="AH20" s="202">
        <v>15788</v>
      </c>
      <c r="AI20" s="389">
        <f t="shared" si="6"/>
        <v>15.788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27</v>
      </c>
      <c r="C21" s="124">
        <f t="shared" si="9"/>
        <v>27</v>
      </c>
      <c r="D21" s="125">
        <f t="shared" si="10"/>
        <v>15</v>
      </c>
      <c r="E21" s="126">
        <f t="shared" si="11"/>
        <v>12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23.09</v>
      </c>
      <c r="N21" s="134">
        <f t="shared" si="13"/>
        <v>3.91</v>
      </c>
      <c r="O21" s="135">
        <f t="shared" si="14"/>
        <v>17.09</v>
      </c>
      <c r="P21" s="125">
        <f t="shared" si="14"/>
        <v>3.91</v>
      </c>
      <c r="Q21" s="125">
        <f t="shared" si="15"/>
        <v>6</v>
      </c>
      <c r="R21" s="126">
        <f t="shared" si="2"/>
        <v>0</v>
      </c>
      <c r="S21" s="126">
        <f t="shared" si="16"/>
        <v>0</v>
      </c>
      <c r="T21" s="126">
        <f t="shared" si="3"/>
        <v>27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17.09</v>
      </c>
      <c r="AB21" s="141">
        <f t="shared" si="4"/>
        <v>3.91</v>
      </c>
      <c r="AC21" s="142">
        <v>6</v>
      </c>
      <c r="AD21" s="143">
        <v>0</v>
      </c>
      <c r="AE21" s="144">
        <f t="shared" si="18"/>
        <v>17.09</v>
      </c>
      <c r="AF21" s="419">
        <f t="shared" si="5"/>
        <v>14</v>
      </c>
      <c r="AG21" s="396">
        <f t="shared" si="19"/>
        <v>21</v>
      </c>
      <c r="AH21" s="202">
        <v>17087</v>
      </c>
      <c r="AI21" s="389">
        <f t="shared" si="6"/>
        <v>17.087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538.09699999999998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25.07</v>
      </c>
      <c r="C22" s="124">
        <f t="shared" si="9"/>
        <v>25.07</v>
      </c>
      <c r="D22" s="125">
        <f t="shared" si="10"/>
        <v>17</v>
      </c>
      <c r="E22" s="126">
        <f t="shared" si="11"/>
        <v>8.07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21.08</v>
      </c>
      <c r="N22" s="134">
        <f t="shared" si="13"/>
        <v>3.99</v>
      </c>
      <c r="O22" s="135">
        <f t="shared" si="14"/>
        <v>15.08</v>
      </c>
      <c r="P22" s="125">
        <f t="shared" si="14"/>
        <v>3.99</v>
      </c>
      <c r="Q22" s="125">
        <f t="shared" si="15"/>
        <v>6</v>
      </c>
      <c r="R22" s="126">
        <f t="shared" si="2"/>
        <v>0</v>
      </c>
      <c r="S22" s="126">
        <f t="shared" si="16"/>
        <v>0</v>
      </c>
      <c r="T22" s="126">
        <f t="shared" si="3"/>
        <v>25.07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15.08</v>
      </c>
      <c r="AB22" s="141">
        <f t="shared" si="4"/>
        <v>3.99</v>
      </c>
      <c r="AC22" s="142">
        <v>6</v>
      </c>
      <c r="AD22" s="143">
        <v>0</v>
      </c>
      <c r="AE22" s="144">
        <f t="shared" si="18"/>
        <v>15.08</v>
      </c>
      <c r="AF22" s="419">
        <f t="shared" si="5"/>
        <v>15</v>
      </c>
      <c r="AG22" s="396">
        <f t="shared" si="19"/>
        <v>19.07</v>
      </c>
      <c r="AH22" s="202">
        <v>15081</v>
      </c>
      <c r="AI22" s="389">
        <f t="shared" si="6"/>
        <v>15.081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29.61</v>
      </c>
      <c r="C23" s="124">
        <f t="shared" si="9"/>
        <v>29.61</v>
      </c>
      <c r="D23" s="125">
        <f t="shared" si="10"/>
        <v>20</v>
      </c>
      <c r="E23" s="126">
        <f t="shared" si="11"/>
        <v>9.61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25.38</v>
      </c>
      <c r="N23" s="134">
        <f t="shared" si="13"/>
        <v>4.2300000000000004</v>
      </c>
      <c r="O23" s="135">
        <f t="shared" si="14"/>
        <v>19.38</v>
      </c>
      <c r="P23" s="125">
        <f t="shared" si="14"/>
        <v>4.2300000000000004</v>
      </c>
      <c r="Q23" s="125">
        <f t="shared" si="15"/>
        <v>6</v>
      </c>
      <c r="R23" s="126">
        <f t="shared" si="2"/>
        <v>0</v>
      </c>
      <c r="S23" s="126">
        <f t="shared" si="16"/>
        <v>0</v>
      </c>
      <c r="T23" s="126">
        <f t="shared" si="3"/>
        <v>29.61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19.38</v>
      </c>
      <c r="AB23" s="141">
        <f t="shared" si="4"/>
        <v>4.2300000000000004</v>
      </c>
      <c r="AC23" s="142">
        <v>6</v>
      </c>
      <c r="AD23" s="143">
        <v>0</v>
      </c>
      <c r="AE23" s="144">
        <f t="shared" si="18"/>
        <v>19.38</v>
      </c>
      <c r="AF23" s="419">
        <f t="shared" si="5"/>
        <v>16</v>
      </c>
      <c r="AG23" s="396">
        <f t="shared" si="19"/>
        <v>23.61</v>
      </c>
      <c r="AH23" s="202">
        <v>19382</v>
      </c>
      <c r="AI23" s="389">
        <f t="shared" si="6"/>
        <v>19.382000000000001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31.560000000000002</v>
      </c>
      <c r="C24" s="124">
        <f t="shared" si="9"/>
        <v>31.560000000000002</v>
      </c>
      <c r="D24" s="125">
        <f t="shared" si="10"/>
        <v>22</v>
      </c>
      <c r="E24" s="126">
        <f t="shared" si="11"/>
        <v>9.5600000000000023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26.92</v>
      </c>
      <c r="N24" s="134">
        <f t="shared" si="13"/>
        <v>4.6399999999999997</v>
      </c>
      <c r="O24" s="135">
        <f t="shared" si="14"/>
        <v>20.92</v>
      </c>
      <c r="P24" s="125">
        <f t="shared" si="14"/>
        <v>4.6399999999999997</v>
      </c>
      <c r="Q24" s="125">
        <f t="shared" si="15"/>
        <v>6</v>
      </c>
      <c r="R24" s="126">
        <f t="shared" si="2"/>
        <v>0</v>
      </c>
      <c r="S24" s="126">
        <f t="shared" si="16"/>
        <v>0</v>
      </c>
      <c r="T24" s="126">
        <f t="shared" si="3"/>
        <v>31.560000000000002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20.92</v>
      </c>
      <c r="AB24" s="141">
        <f t="shared" si="4"/>
        <v>4.6399999999999997</v>
      </c>
      <c r="AC24" s="142">
        <v>6</v>
      </c>
      <c r="AD24" s="143">
        <v>0</v>
      </c>
      <c r="AE24" s="144">
        <f t="shared" si="18"/>
        <v>20.92</v>
      </c>
      <c r="AF24" s="419">
        <f t="shared" si="5"/>
        <v>17</v>
      </c>
      <c r="AG24" s="396">
        <f t="shared" si="19"/>
        <v>25.560000000000002</v>
      </c>
      <c r="AH24" s="202">
        <v>20916</v>
      </c>
      <c r="AI24" s="389">
        <f t="shared" si="6"/>
        <v>20.916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37.81</v>
      </c>
      <c r="C25" s="124">
        <f t="shared" si="9"/>
        <v>35.410000000000004</v>
      </c>
      <c r="D25" s="125">
        <f t="shared" si="10"/>
        <v>25</v>
      </c>
      <c r="E25" s="126">
        <f t="shared" si="11"/>
        <v>10.410000000000004</v>
      </c>
      <c r="F25" s="127">
        <v>25</v>
      </c>
      <c r="G25" s="128"/>
      <c r="H25" s="158">
        <v>0</v>
      </c>
      <c r="I25" s="129">
        <v>0</v>
      </c>
      <c r="J25" s="130">
        <v>2.4</v>
      </c>
      <c r="K25" s="131">
        <v>0</v>
      </c>
      <c r="L25" s="132">
        <v>0</v>
      </c>
      <c r="M25" s="133">
        <f t="shared" si="12"/>
        <v>30.200000000000003</v>
      </c>
      <c r="N25" s="134">
        <f t="shared" si="13"/>
        <v>5.21</v>
      </c>
      <c r="O25" s="135">
        <f t="shared" si="14"/>
        <v>23.6</v>
      </c>
      <c r="P25" s="125">
        <f t="shared" si="14"/>
        <v>5.21</v>
      </c>
      <c r="Q25" s="125">
        <f t="shared" si="15"/>
        <v>9</v>
      </c>
      <c r="R25" s="126">
        <f t="shared" si="2"/>
        <v>0</v>
      </c>
      <c r="S25" s="126">
        <f t="shared" si="16"/>
        <v>0</v>
      </c>
      <c r="T25" s="126">
        <f t="shared" si="3"/>
        <v>35.410000000000004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23.6</v>
      </c>
      <c r="AB25" s="141">
        <f t="shared" si="4"/>
        <v>5.21</v>
      </c>
      <c r="AC25" s="142">
        <v>9</v>
      </c>
      <c r="AD25" s="143">
        <v>0</v>
      </c>
      <c r="AE25" s="144">
        <f t="shared" si="18"/>
        <v>23.6</v>
      </c>
      <c r="AF25" s="418">
        <f t="shared" si="5"/>
        <v>18</v>
      </c>
      <c r="AG25" s="396">
        <f t="shared" si="19"/>
        <v>28.810000000000002</v>
      </c>
      <c r="AH25" s="202">
        <v>23595</v>
      </c>
      <c r="AI25" s="389">
        <f t="shared" si="6"/>
        <v>23.594999999999999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38.590000000000003</v>
      </c>
      <c r="C26" s="124">
        <f t="shared" si="9"/>
        <v>34.99</v>
      </c>
      <c r="D26" s="125">
        <f t="shared" si="10"/>
        <v>26</v>
      </c>
      <c r="E26" s="126">
        <f t="shared" si="11"/>
        <v>8.990000000000002</v>
      </c>
      <c r="F26" s="127">
        <v>26</v>
      </c>
      <c r="G26" s="128"/>
      <c r="H26" s="158">
        <v>0</v>
      </c>
      <c r="I26" s="129">
        <v>0</v>
      </c>
      <c r="J26" s="130">
        <v>3.6</v>
      </c>
      <c r="K26" s="131">
        <v>0</v>
      </c>
      <c r="L26" s="132">
        <v>0</v>
      </c>
      <c r="M26" s="133">
        <f t="shared" si="12"/>
        <v>29.61</v>
      </c>
      <c r="N26" s="134">
        <f t="shared" si="13"/>
        <v>5.38</v>
      </c>
      <c r="O26" s="135">
        <f t="shared" si="14"/>
        <v>24.21</v>
      </c>
      <c r="P26" s="125">
        <f t="shared" si="14"/>
        <v>5.38</v>
      </c>
      <c r="Q26" s="125">
        <f t="shared" si="15"/>
        <v>9</v>
      </c>
      <c r="R26" s="126">
        <f t="shared" si="2"/>
        <v>0</v>
      </c>
      <c r="S26" s="126">
        <f t="shared" si="16"/>
        <v>0</v>
      </c>
      <c r="T26" s="126">
        <f t="shared" si="3"/>
        <v>34.99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24.21</v>
      </c>
      <c r="AB26" s="141">
        <f t="shared" si="4"/>
        <v>5.38</v>
      </c>
      <c r="AC26" s="142">
        <v>9</v>
      </c>
      <c r="AD26" s="143">
        <v>0</v>
      </c>
      <c r="AE26" s="144">
        <f t="shared" si="18"/>
        <v>24.21</v>
      </c>
      <c r="AF26" s="418">
        <f t="shared" si="5"/>
        <v>19</v>
      </c>
      <c r="AG26" s="396">
        <f t="shared" si="19"/>
        <v>29.59</v>
      </c>
      <c r="AH26" s="202">
        <v>24207</v>
      </c>
      <c r="AI26" s="389">
        <f t="shared" si="6"/>
        <v>24.207000000000001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38.159999999999997</v>
      </c>
      <c r="C27" s="124">
        <f t="shared" si="9"/>
        <v>34.56</v>
      </c>
      <c r="D27" s="125">
        <f t="shared" si="10"/>
        <v>26</v>
      </c>
      <c r="E27" s="126">
        <f t="shared" si="11"/>
        <v>8.5600000000000023</v>
      </c>
      <c r="F27" s="127">
        <v>26</v>
      </c>
      <c r="G27" s="128"/>
      <c r="H27" s="158">
        <v>0</v>
      </c>
      <c r="I27" s="129">
        <v>0</v>
      </c>
      <c r="J27" s="130">
        <v>3.6</v>
      </c>
      <c r="K27" s="131">
        <v>0</v>
      </c>
      <c r="L27" s="132">
        <v>0</v>
      </c>
      <c r="M27" s="133">
        <f t="shared" si="12"/>
        <v>29.33</v>
      </c>
      <c r="N27" s="134">
        <f t="shared" si="13"/>
        <v>5.23</v>
      </c>
      <c r="O27" s="135">
        <f t="shared" si="14"/>
        <v>23.93</v>
      </c>
      <c r="P27" s="125">
        <f t="shared" si="14"/>
        <v>5.23</v>
      </c>
      <c r="Q27" s="125">
        <f t="shared" si="15"/>
        <v>9</v>
      </c>
      <c r="R27" s="126">
        <f t="shared" si="2"/>
        <v>0</v>
      </c>
      <c r="S27" s="126">
        <f t="shared" si="16"/>
        <v>0</v>
      </c>
      <c r="T27" s="126">
        <f t="shared" si="3"/>
        <v>34.56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23.93</v>
      </c>
      <c r="AB27" s="141">
        <f t="shared" si="4"/>
        <v>5.23</v>
      </c>
      <c r="AC27" s="142">
        <v>9</v>
      </c>
      <c r="AD27" s="143">
        <v>0</v>
      </c>
      <c r="AE27" s="144">
        <f t="shared" si="18"/>
        <v>23.93</v>
      </c>
      <c r="AF27" s="418">
        <f t="shared" si="5"/>
        <v>20</v>
      </c>
      <c r="AG27" s="396">
        <f t="shared" si="19"/>
        <v>29.16</v>
      </c>
      <c r="AH27" s="202">
        <v>23925</v>
      </c>
      <c r="AI27" s="389">
        <f t="shared" si="6"/>
        <v>23.925000000000001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37.44</v>
      </c>
      <c r="C28" s="124">
        <f>M28+N28</f>
        <v>33.839999999999996</v>
      </c>
      <c r="D28" s="125">
        <f t="shared" si="10"/>
        <v>26</v>
      </c>
      <c r="E28" s="126">
        <f t="shared" si="11"/>
        <v>7.8399999999999963</v>
      </c>
      <c r="F28" s="127">
        <v>26</v>
      </c>
      <c r="G28" s="128"/>
      <c r="H28" s="158">
        <v>0</v>
      </c>
      <c r="I28" s="129">
        <v>0</v>
      </c>
      <c r="J28" s="130">
        <v>3.6</v>
      </c>
      <c r="K28" s="131">
        <v>0</v>
      </c>
      <c r="L28" s="132">
        <v>0</v>
      </c>
      <c r="M28" s="133">
        <f t="shared" si="12"/>
        <v>28.669999999999995</v>
      </c>
      <c r="N28" s="134">
        <f t="shared" si="13"/>
        <v>5.17</v>
      </c>
      <c r="O28" s="135">
        <f t="shared" si="14"/>
        <v>23.27</v>
      </c>
      <c r="P28" s="125">
        <f t="shared" si="14"/>
        <v>5.17</v>
      </c>
      <c r="Q28" s="125">
        <f t="shared" si="15"/>
        <v>9</v>
      </c>
      <c r="R28" s="126">
        <f t="shared" si="2"/>
        <v>0</v>
      </c>
      <c r="S28" s="126">
        <f t="shared" si="16"/>
        <v>0</v>
      </c>
      <c r="T28" s="126">
        <f t="shared" si="3"/>
        <v>33.839999999999996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23.27</v>
      </c>
      <c r="AB28" s="141">
        <f t="shared" si="4"/>
        <v>5.17</v>
      </c>
      <c r="AC28" s="142">
        <v>9</v>
      </c>
      <c r="AD28" s="143">
        <v>0</v>
      </c>
      <c r="AE28" s="144">
        <f t="shared" si="18"/>
        <v>23.27</v>
      </c>
      <c r="AF28" s="418">
        <f t="shared" si="5"/>
        <v>21</v>
      </c>
      <c r="AG28" s="396">
        <f t="shared" si="19"/>
        <v>28.439999999999998</v>
      </c>
      <c r="AH28" s="202">
        <v>23267</v>
      </c>
      <c r="AI28" s="389">
        <f t="shared" si="6"/>
        <v>23.266999999999999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36.24</v>
      </c>
      <c r="C29" s="124">
        <f t="shared" si="9"/>
        <v>33.840000000000003</v>
      </c>
      <c r="D29" s="125">
        <f t="shared" si="10"/>
        <v>25</v>
      </c>
      <c r="E29" s="126">
        <f t="shared" si="11"/>
        <v>8.8400000000000034</v>
      </c>
      <c r="F29" s="127">
        <v>25</v>
      </c>
      <c r="G29" s="128"/>
      <c r="H29" s="158">
        <v>0</v>
      </c>
      <c r="I29" s="129">
        <v>0</v>
      </c>
      <c r="J29" s="130">
        <v>2.4</v>
      </c>
      <c r="K29" s="131">
        <v>0</v>
      </c>
      <c r="L29" s="132">
        <v>0</v>
      </c>
      <c r="M29" s="133">
        <f t="shared" si="12"/>
        <v>28.87</v>
      </c>
      <c r="N29" s="134">
        <f t="shared" si="13"/>
        <v>4.97</v>
      </c>
      <c r="O29" s="135">
        <f t="shared" si="14"/>
        <v>22.27</v>
      </c>
      <c r="P29" s="125">
        <f t="shared" si="14"/>
        <v>4.97</v>
      </c>
      <c r="Q29" s="125">
        <f t="shared" si="15"/>
        <v>9</v>
      </c>
      <c r="R29" s="126">
        <f t="shared" si="2"/>
        <v>0</v>
      </c>
      <c r="S29" s="126">
        <f t="shared" si="16"/>
        <v>0</v>
      </c>
      <c r="T29" s="126">
        <f t="shared" si="3"/>
        <v>33.840000000000003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22.27</v>
      </c>
      <c r="AB29" s="141">
        <f t="shared" si="4"/>
        <v>4.97</v>
      </c>
      <c r="AC29" s="142">
        <v>9</v>
      </c>
      <c r="AD29" s="143">
        <v>0</v>
      </c>
      <c r="AE29" s="144">
        <f t="shared" si="18"/>
        <v>22.27</v>
      </c>
      <c r="AF29" s="418">
        <f t="shared" si="5"/>
        <v>22</v>
      </c>
      <c r="AG29" s="396">
        <f t="shared" si="19"/>
        <v>27.24</v>
      </c>
      <c r="AH29" s="202">
        <v>22272</v>
      </c>
      <c r="AI29" s="389">
        <f t="shared" si="6"/>
        <v>22.271999999999998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36.699999999999996</v>
      </c>
      <c r="C30" s="124">
        <f>M30+N30</f>
        <v>34.299999999999997</v>
      </c>
      <c r="D30" s="125">
        <f t="shared" si="10"/>
        <v>24</v>
      </c>
      <c r="E30" s="126">
        <f>IF(C30-D30&lt;0,0,C30-D30)</f>
        <v>10.299999999999997</v>
      </c>
      <c r="F30" s="127">
        <v>24</v>
      </c>
      <c r="G30" s="128"/>
      <c r="H30" s="127"/>
      <c r="I30" s="129">
        <v>0</v>
      </c>
      <c r="J30" s="130">
        <v>2.4</v>
      </c>
      <c r="K30" s="131">
        <v>0</v>
      </c>
      <c r="L30" s="132">
        <v>0</v>
      </c>
      <c r="M30" s="133">
        <f t="shared" si="12"/>
        <v>29.729999999999997</v>
      </c>
      <c r="N30" s="134">
        <f t="shared" si="13"/>
        <v>4.57</v>
      </c>
      <c r="O30" s="135">
        <f t="shared" si="14"/>
        <v>20.63</v>
      </c>
      <c r="P30" s="125">
        <f t="shared" si="14"/>
        <v>4.57</v>
      </c>
      <c r="Q30" s="125">
        <f t="shared" si="15"/>
        <v>11.5</v>
      </c>
      <c r="R30" s="126">
        <f t="shared" si="2"/>
        <v>0</v>
      </c>
      <c r="S30" s="126">
        <f t="shared" si="16"/>
        <v>0</v>
      </c>
      <c r="T30" s="126">
        <f t="shared" si="3"/>
        <v>34.299999999999997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20.63</v>
      </c>
      <c r="AB30" s="141">
        <f t="shared" si="4"/>
        <v>4.57</v>
      </c>
      <c r="AC30" s="142">
        <v>11.5</v>
      </c>
      <c r="AD30" s="143">
        <v>0</v>
      </c>
      <c r="AE30" s="144">
        <f t="shared" si="18"/>
        <v>20.63</v>
      </c>
      <c r="AF30" s="404">
        <f t="shared" si="5"/>
        <v>23</v>
      </c>
      <c r="AG30" s="396">
        <f t="shared" si="19"/>
        <v>25.2</v>
      </c>
      <c r="AH30" s="202">
        <v>20633</v>
      </c>
      <c r="AI30" s="389">
        <f t="shared" si="6"/>
        <v>20.632999999999999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23.1</v>
      </c>
      <c r="C31" s="124">
        <f t="shared" si="9"/>
        <v>23.1</v>
      </c>
      <c r="D31" s="125">
        <f t="shared" si="10"/>
        <v>23</v>
      </c>
      <c r="E31" s="126">
        <f>IF(C31-D31&lt;0,0,C31-D31)</f>
        <v>0.10000000000000142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19</v>
      </c>
      <c r="N31" s="134">
        <f t="shared" si="13"/>
        <v>4.0999999999999996</v>
      </c>
      <c r="O31" s="135">
        <f t="shared" si="14"/>
        <v>19</v>
      </c>
      <c r="P31" s="125">
        <f t="shared" si="14"/>
        <v>4.0999999999999996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23.1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19</v>
      </c>
      <c r="AB31" s="141">
        <f t="shared" si="4"/>
        <v>4.0999999999999996</v>
      </c>
      <c r="AC31" s="142">
        <v>0</v>
      </c>
      <c r="AD31" s="143">
        <v>0</v>
      </c>
      <c r="AE31" s="144">
        <f t="shared" si="18"/>
        <v>19</v>
      </c>
      <c r="AF31" s="404">
        <f t="shared" si="5"/>
        <v>24</v>
      </c>
      <c r="AG31" s="396">
        <f t="shared" si="19"/>
        <v>23.1</v>
      </c>
      <c r="AH31" s="202">
        <v>19002</v>
      </c>
      <c r="AI31" s="389">
        <f t="shared" si="6"/>
        <v>19.001999999999999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538.12</v>
      </c>
      <c r="AH32" s="453">
        <f>SUM(AH8:AH31)</f>
        <v>439997</v>
      </c>
      <c r="AI32" s="390">
        <f>SUM(AI8:AI31)</f>
        <v>439.9969999999999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729.62000000000023</v>
      </c>
      <c r="C33" s="299">
        <f>SUM(C8:C31)</f>
        <v>711.62</v>
      </c>
      <c r="D33" s="299">
        <f>SUM(D8:D31)</f>
        <v>495</v>
      </c>
      <c r="E33" s="299">
        <f>SUM(E8:E32)</f>
        <v>216.62000000000003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18</v>
      </c>
      <c r="K33" s="299">
        <f t="shared" si="23"/>
        <v>0</v>
      </c>
      <c r="L33" s="299">
        <f t="shared" si="23"/>
        <v>0</v>
      </c>
      <c r="M33" s="299">
        <f t="shared" si="23"/>
        <v>613.51</v>
      </c>
      <c r="N33" s="409">
        <f t="shared" si="23"/>
        <v>98.109999999999985</v>
      </c>
      <c r="O33" s="410">
        <f t="shared" si="23"/>
        <v>440.01</v>
      </c>
      <c r="P33" s="406">
        <f>SUM(P8:P32)</f>
        <v>98.109999999999985</v>
      </c>
      <c r="Q33" s="406">
        <f>SUM(Q8:Q31)</f>
        <v>191.5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440.01</v>
      </c>
      <c r="AB33" s="299">
        <f>SUM(AB8:AB32)</f>
        <v>98.109999999999985</v>
      </c>
      <c r="AC33" s="299">
        <f>SUM(AC8:AC32)</f>
        <v>191.5</v>
      </c>
      <c r="AD33" s="411">
        <f>SUM(AD8:AD31)</f>
        <v>0</v>
      </c>
      <c r="AE33" s="409">
        <f>SUM(AE8:AE32)</f>
        <v>440.01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10.130000000000003</v>
      </c>
      <c r="C39" s="364">
        <f t="shared" ref="C39:C62" si="25">IF(B39&gt;0,B39*D39,0)</f>
        <v>472.22625930000015</v>
      </c>
      <c r="D39" s="508">
        <v>46.616610000000001</v>
      </c>
      <c r="F39" s="221">
        <f t="shared" ref="F39:F62" si="26">F8</f>
        <v>22</v>
      </c>
      <c r="G39" s="509">
        <v>45.757730000000002</v>
      </c>
      <c r="H39" s="358">
        <f>F39*G39</f>
        <v>1006.67006</v>
      </c>
      <c r="J39" s="122">
        <v>1</v>
      </c>
      <c r="K39" s="126">
        <f t="shared" ref="K39:K62" si="27">C8</f>
        <v>32.130000000000003</v>
      </c>
      <c r="L39" s="245">
        <f t="shared" ref="L39:L62" si="28">K39*M39</f>
        <v>1497.7916793000002</v>
      </c>
      <c r="M39" s="372">
        <f t="shared" ref="M39:M62" si="29">D39</f>
        <v>46.616610000000001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10.130000000000003</v>
      </c>
      <c r="C40" s="364">
        <f t="shared" si="25"/>
        <v>442.25533740000014</v>
      </c>
      <c r="D40" s="508">
        <v>43.657980000000002</v>
      </c>
      <c r="F40" s="221">
        <f t="shared" si="26"/>
        <v>21</v>
      </c>
      <c r="G40" s="509">
        <v>42.897750000000002</v>
      </c>
      <c r="H40" s="358">
        <f t="shared" ref="H40:H62" si="31">F40*G40</f>
        <v>900.85275000000001</v>
      </c>
      <c r="J40" s="122">
        <v>2</v>
      </c>
      <c r="K40" s="126">
        <f t="shared" si="27"/>
        <v>31.130000000000003</v>
      </c>
      <c r="L40" s="245">
        <f t="shared" si="28"/>
        <v>1359.0729174000003</v>
      </c>
      <c r="M40" s="372">
        <f t="shared" si="29"/>
        <v>43.657980000000002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3685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9.2600000000000016</v>
      </c>
      <c r="C41" s="364">
        <f t="shared" si="25"/>
        <v>393.37544900000006</v>
      </c>
      <c r="D41" s="508">
        <v>42.48115</v>
      </c>
      <c r="F41" s="221">
        <f t="shared" si="26"/>
        <v>21</v>
      </c>
      <c r="G41" s="509">
        <v>41.823599999999999</v>
      </c>
      <c r="H41" s="358">
        <f t="shared" si="31"/>
        <v>878.29559999999992</v>
      </c>
      <c r="J41" s="122">
        <v>3</v>
      </c>
      <c r="K41" s="126">
        <f t="shared" si="27"/>
        <v>30.26</v>
      </c>
      <c r="L41" s="245">
        <f t="shared" si="28"/>
        <v>1285.479599</v>
      </c>
      <c r="M41" s="372">
        <f t="shared" si="29"/>
        <v>42.48115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3486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8.9400000000000013</v>
      </c>
      <c r="C42" s="364">
        <f t="shared" si="25"/>
        <v>382.31614980000006</v>
      </c>
      <c r="D42" s="508">
        <v>42.764670000000002</v>
      </c>
      <c r="F42" s="221">
        <f t="shared" si="26"/>
        <v>21</v>
      </c>
      <c r="G42" s="509">
        <v>42.089799999999997</v>
      </c>
      <c r="H42" s="358">
        <f t="shared" si="31"/>
        <v>883.8857999999999</v>
      </c>
      <c r="J42" s="122">
        <v>4</v>
      </c>
      <c r="K42" s="126">
        <f t="shared" si="27"/>
        <v>29.94</v>
      </c>
      <c r="L42" s="245">
        <f t="shared" si="28"/>
        <v>1280.3742198000002</v>
      </c>
      <c r="M42" s="372">
        <f t="shared" si="29"/>
        <v>42.764670000000002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3276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8.8000000000000007</v>
      </c>
      <c r="C43" s="364">
        <f t="shared" si="25"/>
        <v>400.76405600000004</v>
      </c>
      <c r="D43" s="508">
        <v>45.541370000000001</v>
      </c>
      <c r="F43" s="221">
        <f t="shared" si="26"/>
        <v>21</v>
      </c>
      <c r="G43" s="509">
        <v>44.821370000000002</v>
      </c>
      <c r="H43" s="358">
        <f t="shared" si="31"/>
        <v>941.24877000000004</v>
      </c>
      <c r="J43" s="122">
        <v>5</v>
      </c>
      <c r="K43" s="126">
        <f t="shared" si="27"/>
        <v>29.8</v>
      </c>
      <c r="L43" s="245">
        <f t="shared" si="28"/>
        <v>1357.132826</v>
      </c>
      <c r="M43" s="372">
        <f t="shared" si="29"/>
        <v>45.541370000000001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3203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9.0599999999999987</v>
      </c>
      <c r="C44" s="364">
        <f t="shared" si="25"/>
        <v>422.91808199999991</v>
      </c>
      <c r="D44" s="508">
        <v>46.679699999999997</v>
      </c>
      <c r="F44" s="221">
        <f t="shared" si="26"/>
        <v>21</v>
      </c>
      <c r="G44" s="509">
        <v>45.898130000000002</v>
      </c>
      <c r="H44" s="358">
        <f t="shared" si="31"/>
        <v>963.86072999999999</v>
      </c>
      <c r="J44" s="122">
        <v>6</v>
      </c>
      <c r="K44" s="126">
        <f t="shared" si="27"/>
        <v>30.06</v>
      </c>
      <c r="L44" s="245">
        <f t="shared" si="28"/>
        <v>1403.1917819999999</v>
      </c>
      <c r="M44" s="372">
        <f t="shared" si="29"/>
        <v>46.679699999999997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3200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4.620000000000001</v>
      </c>
      <c r="C45" s="364">
        <f t="shared" si="25"/>
        <v>250.11963900000003</v>
      </c>
      <c r="D45" s="508">
        <v>54.138449999999999</v>
      </c>
      <c r="F45" s="221">
        <f t="shared" si="26"/>
        <v>21</v>
      </c>
      <c r="G45" s="509">
        <v>53.242319999999999</v>
      </c>
      <c r="H45" s="358">
        <f t="shared" si="31"/>
        <v>1118.08872</v>
      </c>
      <c r="J45" s="122">
        <v>7</v>
      </c>
      <c r="K45" s="126">
        <f t="shared" si="27"/>
        <v>25.62</v>
      </c>
      <c r="L45" s="245">
        <f t="shared" si="28"/>
        <v>1387.0270889999999</v>
      </c>
      <c r="M45" s="372">
        <f t="shared" si="29"/>
        <v>54.138449999999999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3232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7.1400000000000006</v>
      </c>
      <c r="C46" s="364">
        <f t="shared" si="25"/>
        <v>352.62125220000001</v>
      </c>
      <c r="D46" s="508">
        <v>49.38673</v>
      </c>
      <c r="F46" s="221">
        <f t="shared" si="26"/>
        <v>20</v>
      </c>
      <c r="G46" s="509">
        <v>48.057360000000003</v>
      </c>
      <c r="H46" s="358">
        <f t="shared" si="31"/>
        <v>961.14720000000011</v>
      </c>
      <c r="J46" s="122">
        <v>8</v>
      </c>
      <c r="K46" s="126">
        <f t="shared" si="27"/>
        <v>27.14</v>
      </c>
      <c r="L46" s="245">
        <f t="shared" si="28"/>
        <v>1340.3558522000001</v>
      </c>
      <c r="M46" s="372">
        <f t="shared" si="29"/>
        <v>49.38673</v>
      </c>
      <c r="AB46" s="216"/>
      <c r="AC46" s="199"/>
      <c r="AD46" s="203"/>
      <c r="AE46" s="126"/>
      <c r="AF46" s="385"/>
      <c r="AM46" s="91"/>
      <c r="AN46" s="122">
        <v>7</v>
      </c>
      <c r="AO46" s="200">
        <v>3372</v>
      </c>
      <c r="AP46" s="201"/>
    </row>
    <row r="47" spans="1:101" ht="15" x14ac:dyDescent="0.25">
      <c r="A47" s="219">
        <f t="shared" si="30"/>
        <v>9</v>
      </c>
      <c r="B47" s="225">
        <f t="shared" si="24"/>
        <v>10.059999999999999</v>
      </c>
      <c r="C47" s="364">
        <f t="shared" si="25"/>
        <v>382.33774439999996</v>
      </c>
      <c r="D47" s="508">
        <v>38.005740000000003</v>
      </c>
      <c r="F47" s="221">
        <f t="shared" si="26"/>
        <v>18</v>
      </c>
      <c r="G47" s="509">
        <v>36.543320000000001</v>
      </c>
      <c r="H47" s="358">
        <f t="shared" si="31"/>
        <v>657.77976000000001</v>
      </c>
      <c r="J47" s="122">
        <v>9</v>
      </c>
      <c r="K47" s="126">
        <f t="shared" si="27"/>
        <v>28.06</v>
      </c>
      <c r="L47" s="245">
        <f t="shared" si="28"/>
        <v>1066.4410644</v>
      </c>
      <c r="M47" s="372">
        <f t="shared" si="29"/>
        <v>38.005740000000003</v>
      </c>
      <c r="AB47" s="216"/>
      <c r="AC47" s="199"/>
      <c r="AD47" s="203"/>
      <c r="AE47" s="126"/>
      <c r="AF47" s="385"/>
      <c r="AM47" s="91"/>
      <c r="AN47" s="122">
        <v>8</v>
      </c>
      <c r="AO47" s="200">
        <v>3613</v>
      </c>
      <c r="AP47" s="201"/>
    </row>
    <row r="48" spans="1:101" ht="15" x14ac:dyDescent="0.25">
      <c r="A48" s="219">
        <f t="shared" si="30"/>
        <v>10</v>
      </c>
      <c r="B48" s="225">
        <f t="shared" si="24"/>
        <v>11.41</v>
      </c>
      <c r="C48" s="364">
        <f t="shared" si="25"/>
        <v>205.12726850000001</v>
      </c>
      <c r="D48" s="508">
        <v>17.97785</v>
      </c>
      <c r="F48" s="221">
        <f t="shared" si="26"/>
        <v>17</v>
      </c>
      <c r="G48" s="509">
        <v>16.323840000000001</v>
      </c>
      <c r="H48" s="358">
        <f t="shared" si="31"/>
        <v>277.50528000000003</v>
      </c>
      <c r="J48" s="122">
        <v>10</v>
      </c>
      <c r="K48" s="126">
        <f t="shared" si="27"/>
        <v>28.41</v>
      </c>
      <c r="L48" s="245">
        <f t="shared" si="28"/>
        <v>510.7507185</v>
      </c>
      <c r="M48" s="372">
        <f t="shared" si="29"/>
        <v>17.97785</v>
      </c>
      <c r="AB48" s="216"/>
      <c r="AC48" s="199"/>
      <c r="AD48" s="203"/>
      <c r="AE48" s="126"/>
      <c r="AF48" s="385"/>
      <c r="AM48" s="91"/>
      <c r="AN48" s="122">
        <v>9</v>
      </c>
      <c r="AO48" s="200">
        <v>3788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10.189999999999998</v>
      </c>
      <c r="C49" s="364">
        <f t="shared" si="25"/>
        <v>119.57098849999997</v>
      </c>
      <c r="D49" s="508">
        <v>11.73415</v>
      </c>
      <c r="F49" s="221">
        <f t="shared" si="26"/>
        <v>15</v>
      </c>
      <c r="G49" s="509">
        <v>10.24227</v>
      </c>
      <c r="H49" s="358">
        <f t="shared" si="31"/>
        <v>153.63405</v>
      </c>
      <c r="J49" s="122">
        <v>11</v>
      </c>
      <c r="K49" s="126">
        <f t="shared" si="27"/>
        <v>25.189999999999998</v>
      </c>
      <c r="L49" s="245">
        <f t="shared" si="28"/>
        <v>295.58323849999994</v>
      </c>
      <c r="M49" s="372">
        <f t="shared" si="29"/>
        <v>11.73415</v>
      </c>
      <c r="AB49" s="204"/>
      <c r="AC49" s="199"/>
      <c r="AD49" s="203"/>
      <c r="AE49" s="126"/>
      <c r="AF49" s="385"/>
      <c r="AM49" s="91"/>
      <c r="AN49" s="122">
        <v>10</v>
      </c>
      <c r="AO49" s="200">
        <v>3905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10.899999999999999</v>
      </c>
      <c r="C50" s="364">
        <f t="shared" si="25"/>
        <v>83.063994999999991</v>
      </c>
      <c r="D50" s="508">
        <v>7.6205499999999997</v>
      </c>
      <c r="F50" s="221">
        <f t="shared" si="26"/>
        <v>14</v>
      </c>
      <c r="G50" s="509">
        <v>6.5379100000000001</v>
      </c>
      <c r="H50" s="358">
        <f t="shared" si="31"/>
        <v>91.530740000000009</v>
      </c>
      <c r="J50" s="122">
        <v>12</v>
      </c>
      <c r="K50" s="126">
        <f t="shared" si="27"/>
        <v>24.9</v>
      </c>
      <c r="L50" s="245">
        <f t="shared" si="28"/>
        <v>189.75169499999998</v>
      </c>
      <c r="M50" s="372">
        <f t="shared" si="29"/>
        <v>7.6205499999999997</v>
      </c>
      <c r="AB50" s="204"/>
      <c r="AC50" s="199"/>
      <c r="AD50" s="203"/>
      <c r="AE50" s="126"/>
      <c r="AF50" s="385"/>
      <c r="AM50" s="91"/>
      <c r="AN50" s="122">
        <v>11</v>
      </c>
      <c r="AO50" s="200">
        <v>4074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11.7</v>
      </c>
      <c r="C51" s="364">
        <f t="shared" si="25"/>
        <v>65.987999999999985</v>
      </c>
      <c r="D51" s="508">
        <v>5.64</v>
      </c>
      <c r="F51" s="221">
        <f t="shared" si="26"/>
        <v>14</v>
      </c>
      <c r="G51" s="509">
        <v>4.7320900000000004</v>
      </c>
      <c r="H51" s="358">
        <f t="shared" si="31"/>
        <v>66.249260000000007</v>
      </c>
      <c r="J51" s="122">
        <v>13</v>
      </c>
      <c r="K51" s="126">
        <f t="shared" si="27"/>
        <v>25.7</v>
      </c>
      <c r="L51" s="245">
        <f t="shared" si="28"/>
        <v>144.94799999999998</v>
      </c>
      <c r="M51" s="372">
        <f t="shared" si="29"/>
        <v>5.64</v>
      </c>
      <c r="AB51" s="204"/>
      <c r="AC51" s="199"/>
      <c r="AD51" s="203"/>
      <c r="AE51" s="126"/>
      <c r="AF51" s="385"/>
      <c r="AM51" s="226"/>
      <c r="AN51" s="122">
        <v>12</v>
      </c>
      <c r="AO51" s="200">
        <v>3959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12</v>
      </c>
      <c r="C52" s="364">
        <f t="shared" si="25"/>
        <v>48.480000000000004</v>
      </c>
      <c r="D52" s="508">
        <v>4.04</v>
      </c>
      <c r="F52" s="221">
        <f t="shared" si="26"/>
        <v>15</v>
      </c>
      <c r="G52" s="509">
        <v>3.34</v>
      </c>
      <c r="H52" s="358">
        <f t="shared" si="31"/>
        <v>50.099999999999994</v>
      </c>
      <c r="J52" s="122">
        <v>14</v>
      </c>
      <c r="K52" s="126">
        <f t="shared" si="27"/>
        <v>27</v>
      </c>
      <c r="L52" s="245">
        <f t="shared" si="28"/>
        <v>109.08</v>
      </c>
      <c r="M52" s="372">
        <f t="shared" si="29"/>
        <v>4.04</v>
      </c>
      <c r="AB52" s="204"/>
      <c r="AC52" s="199"/>
      <c r="AD52" s="203"/>
      <c r="AE52" s="126"/>
      <c r="AM52" s="76"/>
      <c r="AN52" s="122">
        <v>13</v>
      </c>
      <c r="AO52" s="200">
        <v>3912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8.07</v>
      </c>
      <c r="C53" s="364">
        <f t="shared" si="25"/>
        <v>66.658199999999994</v>
      </c>
      <c r="D53" s="508">
        <v>8.26</v>
      </c>
      <c r="F53" s="221">
        <f t="shared" si="26"/>
        <v>17</v>
      </c>
      <c r="G53" s="509">
        <v>7.3158500000000002</v>
      </c>
      <c r="H53" s="358">
        <f t="shared" si="31"/>
        <v>124.36945</v>
      </c>
      <c r="J53" s="122">
        <v>15</v>
      </c>
      <c r="K53" s="126">
        <f t="shared" si="27"/>
        <v>25.07</v>
      </c>
      <c r="L53" s="245">
        <f t="shared" si="28"/>
        <v>207.07820000000001</v>
      </c>
      <c r="M53" s="372">
        <f t="shared" si="29"/>
        <v>8.26</v>
      </c>
      <c r="AB53" s="204"/>
      <c r="AC53" s="199"/>
      <c r="AD53" s="229"/>
      <c r="AE53" s="126"/>
      <c r="AN53" s="122">
        <v>14</v>
      </c>
      <c r="AO53" s="200">
        <v>3906</v>
      </c>
    </row>
    <row r="54" spans="1:43" ht="15" x14ac:dyDescent="0.25">
      <c r="A54" s="228">
        <f t="shared" si="30"/>
        <v>16</v>
      </c>
      <c r="B54" s="225">
        <f t="shared" si="24"/>
        <v>9.61</v>
      </c>
      <c r="C54" s="364">
        <f t="shared" si="25"/>
        <v>296.08188969999998</v>
      </c>
      <c r="D54" s="508">
        <v>30.80977</v>
      </c>
      <c r="F54" s="221">
        <f t="shared" si="26"/>
        <v>20</v>
      </c>
      <c r="G54" s="509">
        <v>29.312889999999999</v>
      </c>
      <c r="H54" s="358">
        <f t="shared" si="31"/>
        <v>586.25779999999997</v>
      </c>
      <c r="J54" s="122">
        <v>16</v>
      </c>
      <c r="K54" s="126">
        <f t="shared" si="27"/>
        <v>29.61</v>
      </c>
      <c r="L54" s="245">
        <f t="shared" si="28"/>
        <v>912.27728969999998</v>
      </c>
      <c r="M54" s="372">
        <f t="shared" si="29"/>
        <v>30.80977</v>
      </c>
      <c r="AB54" s="204"/>
      <c r="AC54" s="199"/>
      <c r="AE54" s="237"/>
      <c r="AN54" s="122">
        <v>15</v>
      </c>
      <c r="AO54" s="200">
        <v>3992</v>
      </c>
    </row>
    <row r="55" spans="1:43" ht="15" x14ac:dyDescent="0.25">
      <c r="A55" s="228">
        <f t="shared" si="30"/>
        <v>17</v>
      </c>
      <c r="B55" s="225">
        <f t="shared" si="24"/>
        <v>9.5600000000000023</v>
      </c>
      <c r="C55" s="364">
        <f t="shared" si="25"/>
        <v>492.35175880000014</v>
      </c>
      <c r="D55" s="508">
        <v>51.50123</v>
      </c>
      <c r="F55" s="221">
        <f t="shared" si="26"/>
        <v>22</v>
      </c>
      <c r="G55" s="509">
        <v>50.549059999999997</v>
      </c>
      <c r="H55" s="358">
        <f t="shared" si="31"/>
        <v>1112.0793199999998</v>
      </c>
      <c r="J55" s="122">
        <v>17</v>
      </c>
      <c r="K55" s="126">
        <f t="shared" si="27"/>
        <v>31.560000000000002</v>
      </c>
      <c r="L55" s="245">
        <f t="shared" si="28"/>
        <v>1625.3788188000001</v>
      </c>
      <c r="M55" s="372">
        <f t="shared" si="29"/>
        <v>51.50123</v>
      </c>
      <c r="AB55" s="204"/>
      <c r="AC55" s="199"/>
      <c r="AE55" s="237"/>
      <c r="AN55" s="122">
        <v>16</v>
      </c>
      <c r="AO55" s="200">
        <v>4234</v>
      </c>
    </row>
    <row r="56" spans="1:43" ht="15" x14ac:dyDescent="0.25">
      <c r="A56" s="228">
        <f t="shared" si="30"/>
        <v>18</v>
      </c>
      <c r="B56" s="225">
        <f t="shared" si="24"/>
        <v>10.410000000000004</v>
      </c>
      <c r="C56" s="364">
        <f t="shared" si="25"/>
        <v>674.44745220000027</v>
      </c>
      <c r="D56" s="508">
        <v>64.788420000000002</v>
      </c>
      <c r="F56" s="221">
        <f t="shared" si="26"/>
        <v>25</v>
      </c>
      <c r="G56" s="509">
        <v>63.500050000000002</v>
      </c>
      <c r="H56" s="358">
        <f t="shared" si="31"/>
        <v>1587.50125</v>
      </c>
      <c r="J56" s="122">
        <v>18</v>
      </c>
      <c r="K56" s="126">
        <f t="shared" si="27"/>
        <v>35.410000000000004</v>
      </c>
      <c r="L56" s="245">
        <f t="shared" si="28"/>
        <v>2294.1579522000002</v>
      </c>
      <c r="M56" s="372">
        <f t="shared" si="29"/>
        <v>64.788420000000002</v>
      </c>
      <c r="AB56" s="230"/>
      <c r="AC56" s="199"/>
      <c r="AE56" s="237"/>
      <c r="AN56" s="122">
        <v>17</v>
      </c>
      <c r="AO56" s="200">
        <v>4638</v>
      </c>
    </row>
    <row r="57" spans="1:43" ht="15" x14ac:dyDescent="0.25">
      <c r="A57" s="228">
        <f t="shared" si="30"/>
        <v>19</v>
      </c>
      <c r="B57" s="225">
        <f t="shared" si="24"/>
        <v>8.990000000000002</v>
      </c>
      <c r="C57" s="364">
        <f t="shared" si="25"/>
        <v>592.5184938000001</v>
      </c>
      <c r="D57" s="508">
        <v>65.908619999999999</v>
      </c>
      <c r="F57" s="221">
        <f t="shared" si="26"/>
        <v>26</v>
      </c>
      <c r="G57" s="509">
        <v>64.504440000000002</v>
      </c>
      <c r="H57" s="358">
        <f t="shared" si="31"/>
        <v>1677.11544</v>
      </c>
      <c r="J57" s="122">
        <v>19</v>
      </c>
      <c r="K57" s="126">
        <f t="shared" si="27"/>
        <v>34.99</v>
      </c>
      <c r="L57" s="245">
        <f t="shared" si="28"/>
        <v>2306.1426138000002</v>
      </c>
      <c r="M57" s="372">
        <f t="shared" si="29"/>
        <v>65.908619999999999</v>
      </c>
      <c r="AC57" s="231"/>
      <c r="AD57" s="232"/>
      <c r="AE57" s="237"/>
      <c r="AN57" s="122">
        <v>18</v>
      </c>
      <c r="AO57" s="200">
        <v>5208</v>
      </c>
    </row>
    <row r="58" spans="1:43" ht="15" x14ac:dyDescent="0.25">
      <c r="A58" s="228">
        <f t="shared" si="30"/>
        <v>20</v>
      </c>
      <c r="B58" s="225">
        <f t="shared" si="24"/>
        <v>8.5600000000000023</v>
      </c>
      <c r="C58" s="364">
        <f t="shared" si="25"/>
        <v>504.16439760000009</v>
      </c>
      <c r="D58" s="508">
        <v>58.897709999999996</v>
      </c>
      <c r="F58" s="221">
        <f t="shared" si="26"/>
        <v>26</v>
      </c>
      <c r="G58" s="509">
        <v>57.59796</v>
      </c>
      <c r="H58" s="358">
        <f t="shared" si="31"/>
        <v>1497.5469600000001</v>
      </c>
      <c r="J58" s="122">
        <v>20</v>
      </c>
      <c r="K58" s="126">
        <f t="shared" si="27"/>
        <v>34.56</v>
      </c>
      <c r="L58" s="245">
        <f t="shared" si="28"/>
        <v>2035.5048575999999</v>
      </c>
      <c r="M58" s="372">
        <f t="shared" si="29"/>
        <v>58.897709999999996</v>
      </c>
      <c r="AC58" s="231"/>
      <c r="AD58" s="76"/>
      <c r="AE58" s="237"/>
      <c r="AN58" s="122">
        <v>19</v>
      </c>
      <c r="AO58" s="200">
        <v>5379</v>
      </c>
    </row>
    <row r="59" spans="1:43" ht="15" x14ac:dyDescent="0.25">
      <c r="A59" s="228">
        <f t="shared" si="30"/>
        <v>21</v>
      </c>
      <c r="B59" s="225">
        <f t="shared" si="24"/>
        <v>7.8399999999999963</v>
      </c>
      <c r="C59" s="364">
        <f t="shared" si="25"/>
        <v>439.42400319999979</v>
      </c>
      <c r="D59" s="508">
        <v>56.04898</v>
      </c>
      <c r="F59" s="221">
        <f t="shared" si="26"/>
        <v>26</v>
      </c>
      <c r="G59" s="509">
        <v>54.821210000000001</v>
      </c>
      <c r="H59" s="358">
        <f t="shared" si="31"/>
        <v>1425.3514600000001</v>
      </c>
      <c r="J59" s="122">
        <v>21</v>
      </c>
      <c r="K59" s="126">
        <f t="shared" si="27"/>
        <v>33.839999999999996</v>
      </c>
      <c r="L59" s="245">
        <f t="shared" si="28"/>
        <v>1896.6974831999999</v>
      </c>
      <c r="M59" s="372">
        <f t="shared" si="29"/>
        <v>56.04898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5232</v>
      </c>
    </row>
    <row r="60" spans="1:43" ht="15" x14ac:dyDescent="0.25">
      <c r="A60" s="228">
        <f t="shared" si="30"/>
        <v>22</v>
      </c>
      <c r="B60" s="225">
        <f t="shared" si="24"/>
        <v>8.8400000000000034</v>
      </c>
      <c r="C60" s="364">
        <f t="shared" si="25"/>
        <v>469.11855640000016</v>
      </c>
      <c r="D60" s="508">
        <v>53.067709999999998</v>
      </c>
      <c r="F60" s="221">
        <f t="shared" si="26"/>
        <v>25</v>
      </c>
      <c r="G60" s="509">
        <v>52.015210000000003</v>
      </c>
      <c r="H60" s="358">
        <f t="shared" si="31"/>
        <v>1300.3802500000002</v>
      </c>
      <c r="J60" s="122">
        <v>22</v>
      </c>
      <c r="K60" s="126">
        <f t="shared" si="27"/>
        <v>33.840000000000003</v>
      </c>
      <c r="L60" s="245">
        <f t="shared" si="28"/>
        <v>1795.8113064000001</v>
      </c>
      <c r="M60" s="372">
        <f t="shared" si="29"/>
        <v>53.067709999999998</v>
      </c>
      <c r="Z60" s="233"/>
      <c r="AA60" s="234"/>
      <c r="AB60" s="235"/>
      <c r="AC60" s="235"/>
      <c r="AD60" s="236"/>
      <c r="AE60" s="237"/>
      <c r="AN60" s="122">
        <v>21</v>
      </c>
      <c r="AO60" s="200">
        <v>5169</v>
      </c>
    </row>
    <row r="61" spans="1:43" ht="15" x14ac:dyDescent="0.25">
      <c r="A61" s="219">
        <f t="shared" si="30"/>
        <v>23</v>
      </c>
      <c r="B61" s="220">
        <f t="shared" si="24"/>
        <v>10.299999999999997</v>
      </c>
      <c r="C61" s="364">
        <f t="shared" si="25"/>
        <v>507.97097099999991</v>
      </c>
      <c r="D61" s="508">
        <v>49.317570000000003</v>
      </c>
      <c r="F61" s="221">
        <f t="shared" si="26"/>
        <v>24</v>
      </c>
      <c r="G61" s="509">
        <v>48.298490000000001</v>
      </c>
      <c r="H61" s="358">
        <f t="shared" si="31"/>
        <v>1159.1637599999999</v>
      </c>
      <c r="J61" s="122">
        <v>23</v>
      </c>
      <c r="K61" s="126">
        <f t="shared" si="27"/>
        <v>34.299999999999997</v>
      </c>
      <c r="L61" s="245">
        <f t="shared" si="28"/>
        <v>1691.5926509999999</v>
      </c>
      <c r="M61" s="372">
        <f t="shared" si="29"/>
        <v>49.317570000000003</v>
      </c>
      <c r="Z61" s="233"/>
      <c r="AA61" s="234"/>
      <c r="AB61" s="235"/>
      <c r="AC61" s="235"/>
      <c r="AD61" s="236"/>
      <c r="AE61" s="237"/>
      <c r="AN61" s="122">
        <v>22</v>
      </c>
      <c r="AO61" s="200">
        <v>4968</v>
      </c>
    </row>
    <row r="62" spans="1:43" ht="15" customHeight="1" x14ac:dyDescent="0.25">
      <c r="A62" s="219">
        <f t="shared" si="30"/>
        <v>24</v>
      </c>
      <c r="B62" s="220">
        <f t="shared" si="24"/>
        <v>0.10000000000000142</v>
      </c>
      <c r="C62" s="364">
        <f t="shared" si="25"/>
        <v>4.655769000000066</v>
      </c>
      <c r="D62" s="508">
        <v>46.557690000000001</v>
      </c>
      <c r="F62" s="362">
        <f t="shared" si="26"/>
        <v>23</v>
      </c>
      <c r="G62" s="510">
        <v>45.647489999999998</v>
      </c>
      <c r="H62" s="361">
        <f t="shared" si="31"/>
        <v>1049.8922700000001</v>
      </c>
      <c r="J62" s="122">
        <v>24</v>
      </c>
      <c r="K62" s="126">
        <f t="shared" si="27"/>
        <v>23.1</v>
      </c>
      <c r="L62" s="245">
        <f t="shared" si="28"/>
        <v>1075.4826390000001</v>
      </c>
      <c r="M62" s="372">
        <f t="shared" si="29"/>
        <v>46.557690000000001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4569</v>
      </c>
    </row>
    <row r="63" spans="1:43" ht="20.25" customHeight="1" thickBot="1" x14ac:dyDescent="0.3">
      <c r="A63" s="238"/>
      <c r="B63" s="239"/>
      <c r="C63" s="240"/>
      <c r="D63" s="307">
        <f>AVERAGE(D39:D62)</f>
        <v>39.226777083333339</v>
      </c>
      <c r="F63" s="363">
        <f>SUM(F39:F62)</f>
        <v>495</v>
      </c>
      <c r="G63" s="241">
        <f>AVERAGE(G39:G62)</f>
        <v>38.161255833333335</v>
      </c>
      <c r="H63" s="359">
        <f>SUM(H39:H62)/SUM(F39:F62)</f>
        <v>41.354558949494944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4100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711.62</v>
      </c>
      <c r="L64" s="245">
        <f>SUM(L39:L63)</f>
        <v>29067.104492800001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216.62000000000003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40.846384998735282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8068.5557128000009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37.247510445942204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706.86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653.73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635.46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628.74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625.80000000000007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631.26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538.02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542.79999999999995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505.08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482.97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377.84999999999997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348.59999999999997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359.8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405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426.19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592.20000000000005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694.32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945.25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1003.3400000000001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992.15999999999985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973.43999999999994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906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880.8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531.30000000000007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15386.970000000001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10.130000000000003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10.130000000000003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9.2600000000000016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8.9400000000000013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8.8000000000000007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9.0599999999999987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4.620000000000001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7.1400000000000006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10.059999999999999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11.41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10.189999999999998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10.899999999999999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11.7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12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8.07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9.61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9.5600000000000023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10.410000000000004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8.990000000000002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8.5600000000000023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7.8399999999999963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8.8400000000000034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10.299999999999997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0.10000000000000142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44583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32.130000000000003</v>
      </c>
      <c r="C135" s="124">
        <f t="shared" si="38"/>
        <v>32.130000000000003</v>
      </c>
      <c r="D135" s="290">
        <f t="shared" ref="D135:D158" si="39">J8</f>
        <v>0</v>
      </c>
      <c r="E135" s="291">
        <f t="shared" ref="E135:F158" si="40">M8</f>
        <v>28.44</v>
      </c>
      <c r="F135" s="291">
        <f t="shared" si="40"/>
        <v>3.69</v>
      </c>
      <c r="G135" s="292">
        <f t="shared" ref="G135:G158" si="41">AD8</f>
        <v>0</v>
      </c>
      <c r="I135" s="293">
        <f t="shared" ref="I135:I158" si="42">AE8</f>
        <v>16.940000000000001</v>
      </c>
      <c r="K135" s="142">
        <f t="shared" ref="K135:K158" si="43">AC8</f>
        <v>11.5</v>
      </c>
    </row>
    <row r="136" spans="1:11" ht="13.8" x14ac:dyDescent="0.25">
      <c r="A136" s="195">
        <f>A135+1</f>
        <v>2</v>
      </c>
      <c r="B136" s="289">
        <f t="shared" si="38"/>
        <v>31.130000000000003</v>
      </c>
      <c r="C136" s="124">
        <f t="shared" si="38"/>
        <v>31.130000000000003</v>
      </c>
      <c r="D136" s="290">
        <f t="shared" si="39"/>
        <v>0</v>
      </c>
      <c r="E136" s="291">
        <f t="shared" si="40"/>
        <v>27.64</v>
      </c>
      <c r="F136" s="291">
        <f t="shared" si="40"/>
        <v>3.49</v>
      </c>
      <c r="G136" s="292">
        <f t="shared" si="41"/>
        <v>0</v>
      </c>
      <c r="I136" s="294">
        <f t="shared" si="42"/>
        <v>16.14</v>
      </c>
      <c r="K136" s="142">
        <f t="shared" si="43"/>
        <v>11.5</v>
      </c>
    </row>
    <row r="137" spans="1:11" ht="13.8" x14ac:dyDescent="0.25">
      <c r="A137" s="195">
        <f t="shared" ref="A137:A158" si="44">A136+1</f>
        <v>3</v>
      </c>
      <c r="B137" s="289">
        <f t="shared" si="38"/>
        <v>30.26</v>
      </c>
      <c r="C137" s="124">
        <f t="shared" si="38"/>
        <v>30.26</v>
      </c>
      <c r="D137" s="290">
        <f t="shared" si="39"/>
        <v>0</v>
      </c>
      <c r="E137" s="291">
        <f t="shared" si="40"/>
        <v>26.98</v>
      </c>
      <c r="F137" s="291">
        <f t="shared" si="40"/>
        <v>3.28</v>
      </c>
      <c r="G137" s="292">
        <f t="shared" si="41"/>
        <v>0</v>
      </c>
      <c r="I137" s="294">
        <f t="shared" si="42"/>
        <v>15.48</v>
      </c>
      <c r="K137" s="142">
        <f t="shared" si="43"/>
        <v>11.5</v>
      </c>
    </row>
    <row r="138" spans="1:11" ht="13.8" x14ac:dyDescent="0.25">
      <c r="A138" s="195">
        <f t="shared" si="44"/>
        <v>4</v>
      </c>
      <c r="B138" s="289">
        <f t="shared" si="38"/>
        <v>29.94</v>
      </c>
      <c r="C138" s="124">
        <f t="shared" si="38"/>
        <v>29.94</v>
      </c>
      <c r="D138" s="290">
        <f t="shared" si="39"/>
        <v>0</v>
      </c>
      <c r="E138" s="291">
        <f t="shared" si="40"/>
        <v>26.740000000000002</v>
      </c>
      <c r="F138" s="291">
        <f t="shared" si="40"/>
        <v>3.2</v>
      </c>
      <c r="G138" s="292">
        <f t="shared" si="41"/>
        <v>0</v>
      </c>
      <c r="I138" s="294">
        <f t="shared" si="42"/>
        <v>15.24</v>
      </c>
      <c r="K138" s="142">
        <f t="shared" si="43"/>
        <v>11.5</v>
      </c>
    </row>
    <row r="139" spans="1:11" ht="13.8" x14ac:dyDescent="0.25">
      <c r="A139" s="195">
        <f t="shared" si="44"/>
        <v>5</v>
      </c>
      <c r="B139" s="289">
        <f t="shared" si="38"/>
        <v>29.8</v>
      </c>
      <c r="C139" s="124">
        <f t="shared" si="38"/>
        <v>29.8</v>
      </c>
      <c r="D139" s="290">
        <f t="shared" si="39"/>
        <v>0</v>
      </c>
      <c r="E139" s="291">
        <f t="shared" si="40"/>
        <v>26.6</v>
      </c>
      <c r="F139" s="291">
        <f t="shared" si="40"/>
        <v>3.2</v>
      </c>
      <c r="G139" s="292">
        <f t="shared" si="41"/>
        <v>0</v>
      </c>
      <c r="I139" s="294">
        <f t="shared" si="42"/>
        <v>15.1</v>
      </c>
      <c r="K139" s="142">
        <f t="shared" si="43"/>
        <v>11.5</v>
      </c>
    </row>
    <row r="140" spans="1:11" ht="13.8" x14ac:dyDescent="0.25">
      <c r="A140" s="195">
        <f t="shared" si="44"/>
        <v>6</v>
      </c>
      <c r="B140" s="289">
        <f t="shared" si="38"/>
        <v>30.06</v>
      </c>
      <c r="C140" s="124">
        <f t="shared" si="38"/>
        <v>30.06</v>
      </c>
      <c r="D140" s="290">
        <f t="shared" si="39"/>
        <v>0</v>
      </c>
      <c r="E140" s="291">
        <f t="shared" si="40"/>
        <v>26.83</v>
      </c>
      <c r="F140" s="291">
        <f t="shared" si="40"/>
        <v>3.23</v>
      </c>
      <c r="G140" s="292">
        <f t="shared" si="41"/>
        <v>0</v>
      </c>
      <c r="I140" s="294">
        <f t="shared" si="42"/>
        <v>15.33</v>
      </c>
      <c r="K140" s="142">
        <f t="shared" si="43"/>
        <v>11.5</v>
      </c>
    </row>
    <row r="141" spans="1:11" ht="13.8" x14ac:dyDescent="0.25">
      <c r="A141" s="195">
        <f t="shared" si="44"/>
        <v>7</v>
      </c>
      <c r="B141" s="289">
        <f t="shared" si="38"/>
        <v>25.62</v>
      </c>
      <c r="C141" s="124">
        <f t="shared" si="38"/>
        <v>25.62</v>
      </c>
      <c r="D141" s="290">
        <f t="shared" si="39"/>
        <v>0</v>
      </c>
      <c r="E141" s="291">
        <f t="shared" si="40"/>
        <v>22.25</v>
      </c>
      <c r="F141" s="291">
        <f t="shared" si="40"/>
        <v>3.37</v>
      </c>
      <c r="G141" s="292">
        <f t="shared" si="41"/>
        <v>0</v>
      </c>
      <c r="I141" s="294">
        <f t="shared" si="42"/>
        <v>16.25</v>
      </c>
      <c r="K141" s="142">
        <f t="shared" si="43"/>
        <v>6</v>
      </c>
    </row>
    <row r="142" spans="1:11" ht="13.8" x14ac:dyDescent="0.25">
      <c r="A142" s="195">
        <f t="shared" si="44"/>
        <v>8</v>
      </c>
      <c r="B142" s="289">
        <f t="shared" si="38"/>
        <v>27.14</v>
      </c>
      <c r="C142" s="124">
        <f t="shared" si="38"/>
        <v>27.14</v>
      </c>
      <c r="D142" s="290">
        <f t="shared" si="39"/>
        <v>0</v>
      </c>
      <c r="E142" s="291">
        <f t="shared" si="40"/>
        <v>23.53</v>
      </c>
      <c r="F142" s="291">
        <f t="shared" si="40"/>
        <v>3.61</v>
      </c>
      <c r="G142" s="292">
        <f t="shared" si="41"/>
        <v>0</v>
      </c>
      <c r="I142" s="294">
        <f t="shared" si="42"/>
        <v>17.53</v>
      </c>
      <c r="K142" s="142">
        <f t="shared" si="43"/>
        <v>6</v>
      </c>
    </row>
    <row r="143" spans="1:11" ht="13.8" x14ac:dyDescent="0.25">
      <c r="A143" s="195">
        <f t="shared" si="44"/>
        <v>9</v>
      </c>
      <c r="B143" s="289">
        <f t="shared" si="38"/>
        <v>28.06</v>
      </c>
      <c r="C143" s="124">
        <f t="shared" si="38"/>
        <v>28.06</v>
      </c>
      <c r="D143" s="290">
        <f t="shared" si="39"/>
        <v>0</v>
      </c>
      <c r="E143" s="291">
        <f t="shared" si="40"/>
        <v>24.27</v>
      </c>
      <c r="F143" s="291">
        <f t="shared" si="40"/>
        <v>3.79</v>
      </c>
      <c r="G143" s="292">
        <f t="shared" si="41"/>
        <v>0</v>
      </c>
      <c r="I143" s="294">
        <f t="shared" si="42"/>
        <v>18.27</v>
      </c>
      <c r="K143" s="142">
        <f t="shared" si="43"/>
        <v>6</v>
      </c>
    </row>
    <row r="144" spans="1:11" ht="13.8" x14ac:dyDescent="0.25">
      <c r="A144" s="195">
        <f t="shared" si="44"/>
        <v>10</v>
      </c>
      <c r="B144" s="289">
        <f t="shared" si="38"/>
        <v>28.41</v>
      </c>
      <c r="C144" s="124">
        <f t="shared" si="38"/>
        <v>28.41</v>
      </c>
      <c r="D144" s="290">
        <f t="shared" si="39"/>
        <v>0</v>
      </c>
      <c r="E144" s="291">
        <f t="shared" si="40"/>
        <v>24.5</v>
      </c>
      <c r="F144" s="291">
        <f t="shared" si="40"/>
        <v>3.91</v>
      </c>
      <c r="G144" s="292">
        <f t="shared" si="41"/>
        <v>0</v>
      </c>
      <c r="I144" s="294">
        <f t="shared" si="42"/>
        <v>18.5</v>
      </c>
      <c r="K144" s="142">
        <f t="shared" si="43"/>
        <v>6</v>
      </c>
    </row>
    <row r="145" spans="1:54" ht="13.8" x14ac:dyDescent="0.25">
      <c r="A145" s="195">
        <f t="shared" si="44"/>
        <v>11</v>
      </c>
      <c r="B145" s="289">
        <f t="shared" si="38"/>
        <v>25.189999999999998</v>
      </c>
      <c r="C145" s="124">
        <f t="shared" si="38"/>
        <v>25.189999999999998</v>
      </c>
      <c r="D145" s="290">
        <f t="shared" si="39"/>
        <v>0</v>
      </c>
      <c r="E145" s="291">
        <f t="shared" si="40"/>
        <v>21.119999999999997</v>
      </c>
      <c r="F145" s="291">
        <f t="shared" si="40"/>
        <v>4.07</v>
      </c>
      <c r="G145" s="292">
        <f t="shared" si="41"/>
        <v>0</v>
      </c>
      <c r="I145" s="294">
        <f t="shared" si="42"/>
        <v>15.12</v>
      </c>
      <c r="K145" s="142">
        <f t="shared" si="43"/>
        <v>6</v>
      </c>
    </row>
    <row r="146" spans="1:54" ht="13.8" x14ac:dyDescent="0.25">
      <c r="A146" s="195">
        <f t="shared" si="44"/>
        <v>12</v>
      </c>
      <c r="B146" s="289">
        <f t="shared" si="38"/>
        <v>24.9</v>
      </c>
      <c r="C146" s="124">
        <f t="shared" si="38"/>
        <v>24.9</v>
      </c>
      <c r="D146" s="290">
        <f t="shared" si="39"/>
        <v>0</v>
      </c>
      <c r="E146" s="291">
        <f t="shared" si="40"/>
        <v>20.939999999999998</v>
      </c>
      <c r="F146" s="291">
        <f t="shared" si="40"/>
        <v>3.96</v>
      </c>
      <c r="G146" s="292">
        <f t="shared" si="41"/>
        <v>0</v>
      </c>
      <c r="I146" s="294">
        <f t="shared" si="42"/>
        <v>14.94</v>
      </c>
      <c r="K146" s="142">
        <f t="shared" si="43"/>
        <v>6</v>
      </c>
    </row>
    <row r="147" spans="1:54" ht="13.8" x14ac:dyDescent="0.25">
      <c r="A147" s="195">
        <f t="shared" si="44"/>
        <v>13</v>
      </c>
      <c r="B147" s="289">
        <f t="shared" si="38"/>
        <v>25.7</v>
      </c>
      <c r="C147" s="124">
        <f t="shared" si="38"/>
        <v>25.7</v>
      </c>
      <c r="D147" s="290">
        <f t="shared" si="39"/>
        <v>0</v>
      </c>
      <c r="E147" s="291">
        <f t="shared" si="40"/>
        <v>21.79</v>
      </c>
      <c r="F147" s="291">
        <f t="shared" si="40"/>
        <v>3.91</v>
      </c>
      <c r="G147" s="292">
        <f t="shared" si="41"/>
        <v>0</v>
      </c>
      <c r="I147" s="294">
        <f t="shared" si="42"/>
        <v>15.79</v>
      </c>
      <c r="K147" s="142">
        <f t="shared" si="43"/>
        <v>6</v>
      </c>
    </row>
    <row r="148" spans="1:54" ht="13.8" x14ac:dyDescent="0.25">
      <c r="A148" s="195">
        <f t="shared" si="44"/>
        <v>14</v>
      </c>
      <c r="B148" s="289">
        <f t="shared" si="38"/>
        <v>27</v>
      </c>
      <c r="C148" s="124">
        <f t="shared" si="38"/>
        <v>27</v>
      </c>
      <c r="D148" s="290">
        <f t="shared" si="39"/>
        <v>0</v>
      </c>
      <c r="E148" s="291">
        <f t="shared" si="40"/>
        <v>23.09</v>
      </c>
      <c r="F148" s="291">
        <f t="shared" si="40"/>
        <v>3.91</v>
      </c>
      <c r="G148" s="292">
        <f t="shared" si="41"/>
        <v>0</v>
      </c>
      <c r="I148" s="294">
        <f t="shared" si="42"/>
        <v>17.09</v>
      </c>
      <c r="K148" s="142">
        <f t="shared" si="43"/>
        <v>6</v>
      </c>
    </row>
    <row r="149" spans="1:54" ht="13.8" x14ac:dyDescent="0.25">
      <c r="A149" s="195">
        <f t="shared" si="44"/>
        <v>15</v>
      </c>
      <c r="B149" s="289">
        <f t="shared" si="38"/>
        <v>25.07</v>
      </c>
      <c r="C149" s="124">
        <f t="shared" si="38"/>
        <v>25.07</v>
      </c>
      <c r="D149" s="290">
        <f t="shared" si="39"/>
        <v>0</v>
      </c>
      <c r="E149" s="291">
        <f t="shared" si="40"/>
        <v>21.08</v>
      </c>
      <c r="F149" s="291">
        <f t="shared" si="40"/>
        <v>3.99</v>
      </c>
      <c r="G149" s="292">
        <f t="shared" si="41"/>
        <v>0</v>
      </c>
      <c r="I149" s="294">
        <f t="shared" si="42"/>
        <v>15.08</v>
      </c>
      <c r="K149" s="142">
        <f t="shared" si="43"/>
        <v>6</v>
      </c>
    </row>
    <row r="150" spans="1:54" ht="13.8" x14ac:dyDescent="0.25">
      <c r="A150" s="195">
        <f t="shared" si="44"/>
        <v>16</v>
      </c>
      <c r="B150" s="289">
        <f t="shared" si="38"/>
        <v>29.61</v>
      </c>
      <c r="C150" s="124">
        <f t="shared" si="38"/>
        <v>29.61</v>
      </c>
      <c r="D150" s="290">
        <f t="shared" si="39"/>
        <v>0</v>
      </c>
      <c r="E150" s="291">
        <f t="shared" si="40"/>
        <v>25.38</v>
      </c>
      <c r="F150" s="291">
        <f t="shared" si="40"/>
        <v>4.2300000000000004</v>
      </c>
      <c r="G150" s="292">
        <f t="shared" si="41"/>
        <v>0</v>
      </c>
      <c r="I150" s="294">
        <f t="shared" si="42"/>
        <v>19.38</v>
      </c>
      <c r="K150" s="142">
        <f t="shared" si="43"/>
        <v>6</v>
      </c>
    </row>
    <row r="151" spans="1:54" ht="13.8" x14ac:dyDescent="0.25">
      <c r="A151" s="195">
        <f t="shared" si="44"/>
        <v>17</v>
      </c>
      <c r="B151" s="289">
        <f t="shared" ref="B151:C158" si="45">B24</f>
        <v>31.560000000000002</v>
      </c>
      <c r="C151" s="124">
        <f t="shared" si="45"/>
        <v>31.560000000000002</v>
      </c>
      <c r="D151" s="290">
        <f t="shared" si="39"/>
        <v>0</v>
      </c>
      <c r="E151" s="291">
        <f t="shared" si="40"/>
        <v>26.92</v>
      </c>
      <c r="F151" s="291">
        <f t="shared" si="40"/>
        <v>4.6399999999999997</v>
      </c>
      <c r="G151" s="292">
        <f t="shared" si="41"/>
        <v>0</v>
      </c>
      <c r="I151" s="294">
        <f t="shared" si="42"/>
        <v>20.92</v>
      </c>
      <c r="K151" s="142">
        <f t="shared" si="43"/>
        <v>6</v>
      </c>
    </row>
    <row r="152" spans="1:54" ht="13.8" x14ac:dyDescent="0.25">
      <c r="A152" s="195">
        <f t="shared" si="44"/>
        <v>18</v>
      </c>
      <c r="B152" s="289">
        <f t="shared" si="45"/>
        <v>37.81</v>
      </c>
      <c r="C152" s="124">
        <f t="shared" si="45"/>
        <v>35.410000000000004</v>
      </c>
      <c r="D152" s="290">
        <f t="shared" si="39"/>
        <v>2.4</v>
      </c>
      <c r="E152" s="291">
        <f t="shared" si="40"/>
        <v>30.200000000000003</v>
      </c>
      <c r="F152" s="291">
        <f t="shared" si="40"/>
        <v>5.21</v>
      </c>
      <c r="G152" s="292">
        <f t="shared" si="41"/>
        <v>0</v>
      </c>
      <c r="I152" s="294">
        <f t="shared" si="42"/>
        <v>23.6</v>
      </c>
      <c r="K152" s="142">
        <f t="shared" si="43"/>
        <v>9</v>
      </c>
    </row>
    <row r="153" spans="1:54" ht="13.8" x14ac:dyDescent="0.25">
      <c r="A153" s="195">
        <f t="shared" si="44"/>
        <v>19</v>
      </c>
      <c r="B153" s="289">
        <f t="shared" si="45"/>
        <v>38.590000000000003</v>
      </c>
      <c r="C153" s="124">
        <f t="shared" si="45"/>
        <v>34.99</v>
      </c>
      <c r="D153" s="290">
        <f t="shared" si="39"/>
        <v>3.6</v>
      </c>
      <c r="E153" s="291">
        <f t="shared" si="40"/>
        <v>29.61</v>
      </c>
      <c r="F153" s="291">
        <f t="shared" si="40"/>
        <v>5.38</v>
      </c>
      <c r="G153" s="292">
        <f t="shared" si="41"/>
        <v>0</v>
      </c>
      <c r="I153" s="294">
        <f t="shared" si="42"/>
        <v>24.21</v>
      </c>
      <c r="K153" s="142">
        <f t="shared" si="43"/>
        <v>9</v>
      </c>
    </row>
    <row r="154" spans="1:54" ht="13.8" x14ac:dyDescent="0.25">
      <c r="A154" s="195">
        <f t="shared" si="44"/>
        <v>20</v>
      </c>
      <c r="B154" s="289">
        <f t="shared" si="45"/>
        <v>38.159999999999997</v>
      </c>
      <c r="C154" s="124">
        <f t="shared" si="45"/>
        <v>34.56</v>
      </c>
      <c r="D154" s="290">
        <f t="shared" si="39"/>
        <v>3.6</v>
      </c>
      <c r="E154" s="291">
        <f t="shared" si="40"/>
        <v>29.33</v>
      </c>
      <c r="F154" s="291">
        <f t="shared" si="40"/>
        <v>5.23</v>
      </c>
      <c r="G154" s="292">
        <f t="shared" si="41"/>
        <v>0</v>
      </c>
      <c r="I154" s="294">
        <f t="shared" si="42"/>
        <v>23.93</v>
      </c>
      <c r="K154" s="142">
        <f t="shared" si="43"/>
        <v>9</v>
      </c>
    </row>
    <row r="155" spans="1:54" ht="13.8" x14ac:dyDescent="0.25">
      <c r="A155" s="195">
        <f>A154+1</f>
        <v>21</v>
      </c>
      <c r="B155" s="289">
        <f t="shared" si="45"/>
        <v>37.44</v>
      </c>
      <c r="C155" s="124">
        <f t="shared" si="45"/>
        <v>33.839999999999996</v>
      </c>
      <c r="D155" s="290">
        <f t="shared" si="39"/>
        <v>3.6</v>
      </c>
      <c r="E155" s="291">
        <f t="shared" si="40"/>
        <v>28.669999999999995</v>
      </c>
      <c r="F155" s="291">
        <f t="shared" si="40"/>
        <v>5.17</v>
      </c>
      <c r="G155" s="292">
        <f t="shared" si="41"/>
        <v>0</v>
      </c>
      <c r="I155" s="294">
        <f t="shared" si="42"/>
        <v>23.27</v>
      </c>
      <c r="K155" s="142">
        <f t="shared" si="43"/>
        <v>9</v>
      </c>
    </row>
    <row r="156" spans="1:54" ht="13.8" x14ac:dyDescent="0.25">
      <c r="A156" s="195">
        <f t="shared" si="44"/>
        <v>22</v>
      </c>
      <c r="B156" s="289">
        <f t="shared" si="45"/>
        <v>36.24</v>
      </c>
      <c r="C156" s="124">
        <f t="shared" si="45"/>
        <v>33.840000000000003</v>
      </c>
      <c r="D156" s="290">
        <f t="shared" si="39"/>
        <v>2.4</v>
      </c>
      <c r="E156" s="291">
        <f t="shared" si="40"/>
        <v>28.87</v>
      </c>
      <c r="F156" s="291">
        <f t="shared" si="40"/>
        <v>4.97</v>
      </c>
      <c r="G156" s="292">
        <f t="shared" si="41"/>
        <v>0</v>
      </c>
      <c r="I156" s="294">
        <f t="shared" si="42"/>
        <v>22.27</v>
      </c>
      <c r="K156" s="142">
        <f t="shared" si="43"/>
        <v>9</v>
      </c>
    </row>
    <row r="157" spans="1:54" ht="13.8" x14ac:dyDescent="0.25">
      <c r="A157" s="195">
        <f>A156+1</f>
        <v>23</v>
      </c>
      <c r="B157" s="289">
        <f t="shared" si="45"/>
        <v>36.699999999999996</v>
      </c>
      <c r="C157" s="124">
        <f t="shared" si="45"/>
        <v>34.299999999999997</v>
      </c>
      <c r="D157" s="290">
        <f t="shared" si="39"/>
        <v>2.4</v>
      </c>
      <c r="E157" s="291">
        <f t="shared" si="40"/>
        <v>29.729999999999997</v>
      </c>
      <c r="F157" s="291">
        <f t="shared" si="40"/>
        <v>4.57</v>
      </c>
      <c r="G157" s="292">
        <f t="shared" si="41"/>
        <v>0</v>
      </c>
      <c r="I157" s="294">
        <f t="shared" si="42"/>
        <v>20.63</v>
      </c>
      <c r="K157" s="142">
        <f t="shared" si="43"/>
        <v>11.5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23.1</v>
      </c>
      <c r="C158" s="297">
        <f t="shared" si="45"/>
        <v>23.1</v>
      </c>
      <c r="D158" s="298">
        <f t="shared" si="39"/>
        <v>0</v>
      </c>
      <c r="E158" s="299">
        <f t="shared" si="40"/>
        <v>19</v>
      </c>
      <c r="F158" s="299">
        <f t="shared" si="40"/>
        <v>4.0999999999999996</v>
      </c>
      <c r="G158" s="300">
        <f t="shared" si="41"/>
        <v>0</v>
      </c>
      <c r="I158" s="301">
        <f t="shared" si="42"/>
        <v>19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729.62000000000023</v>
      </c>
      <c r="C159" s="304">
        <f t="shared" si="46"/>
        <v>711.62</v>
      </c>
      <c r="D159" s="305">
        <f t="shared" si="46"/>
        <v>18</v>
      </c>
      <c r="E159" s="305">
        <f t="shared" si="46"/>
        <v>613.51</v>
      </c>
      <c r="F159" s="305">
        <f t="shared" si="46"/>
        <v>98.109999999999985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75" priority="7" operator="containsText" text="CHECK CALCS">
      <formula>NOT(ISERROR(SEARCH("CHECK CALCS",C34)))</formula>
    </cfRule>
  </conditionalFormatting>
  <conditionalFormatting sqref="AE8:AE31">
    <cfRule type="cellIs" dxfId="174" priority="6" operator="greaterThan">
      <formula>33</formula>
    </cfRule>
  </conditionalFormatting>
  <conditionalFormatting sqref="D63">
    <cfRule type="cellIs" dxfId="173" priority="8" operator="equal">
      <formula>#REF!</formula>
    </cfRule>
  </conditionalFormatting>
  <conditionalFormatting sqref="I135:I158">
    <cfRule type="cellIs" dxfId="172" priority="5" operator="greaterThan">
      <formula>33</formula>
    </cfRule>
  </conditionalFormatting>
  <conditionalFormatting sqref="D135:D158">
    <cfRule type="cellIs" dxfId="171" priority="4" operator="greaterThan">
      <formula>0</formula>
    </cfRule>
  </conditionalFormatting>
  <conditionalFormatting sqref="J8:J31">
    <cfRule type="cellIs" dxfId="170" priority="2" operator="greaterThan">
      <formula>0</formula>
    </cfRule>
  </conditionalFormatting>
  <conditionalFormatting sqref="N8:N31">
    <cfRule type="cellIs" dxfId="169" priority="3" operator="greaterThanOrEqual">
      <formula>4.99</formula>
    </cfRule>
  </conditionalFormatting>
  <conditionalFormatting sqref="M8:M31">
    <cfRule type="cellIs" dxfId="168" priority="1" operator="greaterThan">
      <formula>28</formula>
    </cfRule>
  </conditionalFormatting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2" tint="-0.249977111117893"/>
  </sheetPr>
  <dimension ref="A1:CW159"/>
  <sheetViews>
    <sheetView topLeftCell="A35" zoomScale="70" zoomScaleNormal="70" workbookViewId="0">
      <selection activeCell="H63" sqref="H63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44582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451.00000000000011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44582</v>
      </c>
      <c r="AM5" s="422">
        <f>AM10</f>
        <v>13486</v>
      </c>
      <c r="AN5" s="422">
        <f t="shared" ref="AN5:BJ5" si="1">AN10</f>
        <v>13122</v>
      </c>
      <c r="AO5" s="422">
        <f t="shared" si="1"/>
        <v>12755</v>
      </c>
      <c r="AP5" s="422">
        <f t="shared" si="1"/>
        <v>12722</v>
      </c>
      <c r="AQ5" s="422">
        <f t="shared" si="1"/>
        <v>12825</v>
      </c>
      <c r="AR5" s="422">
        <f t="shared" si="1"/>
        <v>13277</v>
      </c>
      <c r="AS5" s="422">
        <f t="shared" si="1"/>
        <v>14193</v>
      </c>
      <c r="AT5" s="422">
        <f t="shared" si="1"/>
        <v>14609</v>
      </c>
      <c r="AU5" s="422">
        <f t="shared" si="1"/>
        <v>12648</v>
      </c>
      <c r="AV5" s="422">
        <f t="shared" si="1"/>
        <v>13272</v>
      </c>
      <c r="AW5" s="422">
        <f t="shared" si="1"/>
        <v>12795</v>
      </c>
      <c r="AX5" s="422">
        <f t="shared" si="1"/>
        <v>11981</v>
      </c>
      <c r="AY5" s="422">
        <f t="shared" si="1"/>
        <v>11975</v>
      </c>
      <c r="AZ5" s="422">
        <f t="shared" si="1"/>
        <v>12490</v>
      </c>
      <c r="BA5" s="422">
        <f t="shared" si="1"/>
        <v>13051</v>
      </c>
      <c r="BB5" s="422">
        <f t="shared" si="1"/>
        <v>14844</v>
      </c>
      <c r="BC5" s="422">
        <f t="shared" si="1"/>
        <v>17435</v>
      </c>
      <c r="BD5" s="422">
        <f t="shared" si="1"/>
        <v>20110</v>
      </c>
      <c r="BE5" s="422">
        <f t="shared" si="1"/>
        <v>20923</v>
      </c>
      <c r="BF5" s="422">
        <f t="shared" si="1"/>
        <v>21173</v>
      </c>
      <c r="BG5" s="422">
        <f t="shared" si="1"/>
        <v>21128</v>
      </c>
      <c r="BH5" s="422">
        <f t="shared" si="1"/>
        <v>20588</v>
      </c>
      <c r="BI5" s="422">
        <f t="shared" si="1"/>
        <v>19595</v>
      </c>
      <c r="BJ5" s="422">
        <f t="shared" si="1"/>
        <v>18139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44582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16.37</v>
      </c>
      <c r="C8" s="124">
        <f>M8+N8</f>
        <v>16.37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13.49</v>
      </c>
      <c r="N8" s="134">
        <f>P8</f>
        <v>2.88</v>
      </c>
      <c r="O8" s="135">
        <f>ROUND(AA8,2)</f>
        <v>13.49</v>
      </c>
      <c r="P8" s="125">
        <f>ROUND(AB8,2)</f>
        <v>2.88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16.37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13.49</v>
      </c>
      <c r="AB8" s="141">
        <f t="shared" ref="AB8:AB31" si="4">ROUND(AO40/1000,2)</f>
        <v>2.88</v>
      </c>
      <c r="AC8" s="142">
        <v>0</v>
      </c>
      <c r="AD8" s="143">
        <v>0</v>
      </c>
      <c r="AE8" s="144">
        <f>AA8+AD8</f>
        <v>13.49</v>
      </c>
      <c r="AF8" s="404">
        <f t="shared" ref="AF8:AF31" si="5">A8</f>
        <v>1</v>
      </c>
      <c r="AG8" s="396">
        <f>AA8+AB8</f>
        <v>16.37</v>
      </c>
      <c r="AH8" s="202">
        <f t="array" ref="AH8:AH31">TRANSPOSE(AM5:BJ5)</f>
        <v>13486</v>
      </c>
      <c r="AI8" s="389">
        <f t="shared" ref="AI8:AI31" si="6">AH8/1000</f>
        <v>13.486000000000001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15.899999999999999</v>
      </c>
      <c r="C9" s="124">
        <f t="shared" ref="C9:C31" si="9">M9+N9</f>
        <v>15.899999999999999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13.12</v>
      </c>
      <c r="N9" s="134">
        <f t="shared" ref="N9:N31" si="13">P9</f>
        <v>2.78</v>
      </c>
      <c r="O9" s="135">
        <f t="shared" ref="O9:P31" si="14">ROUND(AA9,2)</f>
        <v>13.12</v>
      </c>
      <c r="P9" s="125">
        <f t="shared" si="14"/>
        <v>2.78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15.899999999999999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13.12</v>
      </c>
      <c r="AB9" s="141">
        <f t="shared" si="4"/>
        <v>2.78</v>
      </c>
      <c r="AC9" s="142">
        <v>0</v>
      </c>
      <c r="AD9" s="143">
        <v>0</v>
      </c>
      <c r="AE9" s="144">
        <f t="shared" ref="AE9:AE31" si="18">AA9+AD9</f>
        <v>13.12</v>
      </c>
      <c r="AF9" s="404">
        <f t="shared" si="5"/>
        <v>2</v>
      </c>
      <c r="AG9" s="396">
        <f t="shared" ref="AG9:AG31" si="19">AA9+AB9</f>
        <v>15.899999999999999</v>
      </c>
      <c r="AH9" s="202">
        <v>13122</v>
      </c>
      <c r="AI9" s="389">
        <f t="shared" si="6"/>
        <v>13.122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15.46</v>
      </c>
      <c r="C10" s="124">
        <f t="shared" si="9"/>
        <v>15.46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12.76</v>
      </c>
      <c r="N10" s="134">
        <f t="shared" si="13"/>
        <v>2.7</v>
      </c>
      <c r="O10" s="135">
        <f t="shared" si="14"/>
        <v>12.76</v>
      </c>
      <c r="P10" s="125">
        <f t="shared" si="14"/>
        <v>2.7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15.46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12.76</v>
      </c>
      <c r="AB10" s="141">
        <f t="shared" si="4"/>
        <v>2.7</v>
      </c>
      <c r="AC10" s="142">
        <v>0</v>
      </c>
      <c r="AD10" s="143">
        <v>0</v>
      </c>
      <c r="AE10" s="144">
        <f t="shared" si="18"/>
        <v>12.76</v>
      </c>
      <c r="AF10" s="404">
        <f t="shared" si="5"/>
        <v>3</v>
      </c>
      <c r="AG10" s="396">
        <f t="shared" si="19"/>
        <v>15.46</v>
      </c>
      <c r="AH10" s="202">
        <v>12755</v>
      </c>
      <c r="AI10" s="389">
        <f t="shared" si="6"/>
        <v>12.755000000000001</v>
      </c>
      <c r="AJ10" s="186">
        <f t="shared" si="20"/>
        <v>0</v>
      </c>
      <c r="AK10" s="403"/>
      <c r="AL10" s="380" t="s">
        <v>218</v>
      </c>
      <c r="AM10" s="154">
        <f>AM11+AM12</f>
        <v>13486</v>
      </c>
      <c r="AN10" s="154">
        <f t="shared" ref="AN10:BJ10" si="21">AN11+AN12</f>
        <v>13122</v>
      </c>
      <c r="AO10" s="154">
        <f t="shared" si="21"/>
        <v>12755</v>
      </c>
      <c r="AP10" s="154">
        <f t="shared" si="21"/>
        <v>12722</v>
      </c>
      <c r="AQ10" s="154">
        <f t="shared" si="21"/>
        <v>12825</v>
      </c>
      <c r="AR10" s="154">
        <f t="shared" si="21"/>
        <v>13277</v>
      </c>
      <c r="AS10" s="154">
        <f t="shared" si="21"/>
        <v>14193</v>
      </c>
      <c r="AT10" s="154">
        <f t="shared" si="21"/>
        <v>14609</v>
      </c>
      <c r="AU10" s="154">
        <f t="shared" si="21"/>
        <v>12648</v>
      </c>
      <c r="AV10" s="154">
        <f t="shared" si="21"/>
        <v>13272</v>
      </c>
      <c r="AW10" s="154">
        <f t="shared" si="21"/>
        <v>12795</v>
      </c>
      <c r="AX10" s="154">
        <f t="shared" si="21"/>
        <v>11981</v>
      </c>
      <c r="AY10" s="154">
        <f t="shared" si="21"/>
        <v>11975</v>
      </c>
      <c r="AZ10" s="154">
        <f t="shared" si="21"/>
        <v>12490</v>
      </c>
      <c r="BA10" s="154">
        <f t="shared" si="21"/>
        <v>13051</v>
      </c>
      <c r="BB10" s="154">
        <f t="shared" si="21"/>
        <v>14844</v>
      </c>
      <c r="BC10" s="154">
        <f t="shared" si="21"/>
        <v>17435</v>
      </c>
      <c r="BD10" s="154">
        <f t="shared" si="21"/>
        <v>20110</v>
      </c>
      <c r="BE10" s="154">
        <f t="shared" si="21"/>
        <v>20923</v>
      </c>
      <c r="BF10" s="154">
        <f t="shared" si="21"/>
        <v>21173</v>
      </c>
      <c r="BG10" s="154">
        <f t="shared" si="21"/>
        <v>21128</v>
      </c>
      <c r="BH10" s="154">
        <f t="shared" si="21"/>
        <v>20588</v>
      </c>
      <c r="BI10" s="154">
        <f t="shared" si="21"/>
        <v>19595</v>
      </c>
      <c r="BJ10" s="154">
        <f t="shared" si="21"/>
        <v>18139</v>
      </c>
      <c r="BK10" s="91"/>
      <c r="BL10" s="155">
        <f>SUM(AM10:BK10)/1000</f>
        <v>369.13600000000002</v>
      </c>
    </row>
    <row r="11" spans="1:88" ht="15" x14ac:dyDescent="0.25">
      <c r="A11" s="122">
        <f t="shared" si="7"/>
        <v>4</v>
      </c>
      <c r="B11" s="123">
        <f t="shared" si="8"/>
        <v>15.420000000000002</v>
      </c>
      <c r="C11" s="124">
        <f t="shared" si="9"/>
        <v>15.420000000000002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12.72</v>
      </c>
      <c r="N11" s="134">
        <f t="shared" si="13"/>
        <v>2.7</v>
      </c>
      <c r="O11" s="135">
        <f t="shared" si="14"/>
        <v>12.72</v>
      </c>
      <c r="P11" s="125">
        <f t="shared" si="14"/>
        <v>2.7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15.420000000000002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12.72</v>
      </c>
      <c r="AB11" s="141">
        <f t="shared" si="4"/>
        <v>2.7</v>
      </c>
      <c r="AC11" s="142">
        <v>0</v>
      </c>
      <c r="AD11" s="143">
        <v>0</v>
      </c>
      <c r="AE11" s="144">
        <f t="shared" si="18"/>
        <v>12.72</v>
      </c>
      <c r="AF11" s="404">
        <f t="shared" si="5"/>
        <v>4</v>
      </c>
      <c r="AG11" s="396">
        <f t="shared" si="19"/>
        <v>15.420000000000002</v>
      </c>
      <c r="AH11" s="202">
        <v>12722</v>
      </c>
      <c r="AI11" s="389">
        <f t="shared" si="6"/>
        <v>12.722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15.530000000000001</v>
      </c>
      <c r="C12" s="124">
        <f t="shared" si="9"/>
        <v>15.530000000000001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12.83</v>
      </c>
      <c r="N12" s="134">
        <f t="shared" si="13"/>
        <v>2.7</v>
      </c>
      <c r="O12" s="135">
        <f t="shared" si="14"/>
        <v>12.83</v>
      </c>
      <c r="P12" s="125">
        <f t="shared" si="14"/>
        <v>2.7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15.530000000000001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12.83</v>
      </c>
      <c r="AB12" s="141">
        <f t="shared" si="4"/>
        <v>2.7</v>
      </c>
      <c r="AC12" s="142">
        <v>0</v>
      </c>
      <c r="AD12" s="143">
        <v>0</v>
      </c>
      <c r="AE12" s="144">
        <f t="shared" si="18"/>
        <v>12.83</v>
      </c>
      <c r="AF12" s="404">
        <f t="shared" si="5"/>
        <v>5</v>
      </c>
      <c r="AG12" s="396">
        <f t="shared" si="19"/>
        <v>15.530000000000001</v>
      </c>
      <c r="AH12" s="202">
        <v>12825</v>
      </c>
      <c r="AI12" s="389">
        <f t="shared" si="6"/>
        <v>12.824999999999999</v>
      </c>
      <c r="AJ12" s="186">
        <f t="shared" si="20"/>
        <v>0</v>
      </c>
      <c r="AK12" s="403"/>
      <c r="AL12" s="153" t="s">
        <v>220</v>
      </c>
      <c r="AM12" s="156">
        <v>13486</v>
      </c>
      <c r="AN12" s="156">
        <v>13122</v>
      </c>
      <c r="AO12" s="156">
        <v>12755</v>
      </c>
      <c r="AP12" s="156">
        <v>12722</v>
      </c>
      <c r="AQ12" s="156">
        <v>12825</v>
      </c>
      <c r="AR12" s="156">
        <v>13277</v>
      </c>
      <c r="AS12" s="156">
        <v>14193</v>
      </c>
      <c r="AT12" s="156">
        <v>14609</v>
      </c>
      <c r="AU12" s="156">
        <v>12648</v>
      </c>
      <c r="AV12" s="156">
        <v>13272</v>
      </c>
      <c r="AW12" s="156">
        <v>12795</v>
      </c>
      <c r="AX12" s="156">
        <v>11981</v>
      </c>
      <c r="AY12" s="156">
        <v>11975</v>
      </c>
      <c r="AZ12" s="156">
        <v>12490</v>
      </c>
      <c r="BA12" s="156">
        <v>13051</v>
      </c>
      <c r="BB12" s="156">
        <v>14844</v>
      </c>
      <c r="BC12" s="156">
        <v>17435</v>
      </c>
      <c r="BD12" s="156">
        <v>20110</v>
      </c>
      <c r="BE12" s="156">
        <v>20923</v>
      </c>
      <c r="BF12" s="156">
        <v>21173</v>
      </c>
      <c r="BG12" s="156">
        <v>21128</v>
      </c>
      <c r="BH12" s="156">
        <v>20588</v>
      </c>
      <c r="BI12" s="156">
        <v>19595</v>
      </c>
      <c r="BJ12" s="156">
        <v>18139</v>
      </c>
      <c r="BK12" s="91"/>
      <c r="BL12" s="155">
        <f>SUM(AM12:BK12)/1000</f>
        <v>369.13600000000002</v>
      </c>
    </row>
    <row r="13" spans="1:88" ht="13.8" x14ac:dyDescent="0.25">
      <c r="A13" s="122">
        <f t="shared" si="7"/>
        <v>6</v>
      </c>
      <c r="B13" s="123">
        <f t="shared" si="8"/>
        <v>16.03</v>
      </c>
      <c r="C13" s="124">
        <f t="shared" si="9"/>
        <v>16.03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13.28</v>
      </c>
      <c r="N13" s="134">
        <f t="shared" si="13"/>
        <v>2.75</v>
      </c>
      <c r="O13" s="135">
        <f t="shared" si="14"/>
        <v>13.28</v>
      </c>
      <c r="P13" s="125">
        <f t="shared" si="14"/>
        <v>2.75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16.03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13.28</v>
      </c>
      <c r="AB13" s="141">
        <f t="shared" si="4"/>
        <v>2.75</v>
      </c>
      <c r="AC13" s="142">
        <v>0</v>
      </c>
      <c r="AD13" s="143">
        <v>0</v>
      </c>
      <c r="AE13" s="144">
        <f t="shared" si="18"/>
        <v>13.28</v>
      </c>
      <c r="AF13" s="404">
        <f t="shared" si="5"/>
        <v>6</v>
      </c>
      <c r="AG13" s="396">
        <f t="shared" si="19"/>
        <v>16.03</v>
      </c>
      <c r="AH13" s="202">
        <v>13277</v>
      </c>
      <c r="AI13" s="389">
        <f t="shared" si="6"/>
        <v>13.276999999999999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17.079999999999998</v>
      </c>
      <c r="C14" s="124">
        <f t="shared" si="9"/>
        <v>17.079999999999998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14.19</v>
      </c>
      <c r="N14" s="134">
        <f t="shared" si="13"/>
        <v>2.89</v>
      </c>
      <c r="O14" s="135">
        <f t="shared" si="14"/>
        <v>14.19</v>
      </c>
      <c r="P14" s="125">
        <f t="shared" si="14"/>
        <v>2.89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17.079999999999998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14.19</v>
      </c>
      <c r="AB14" s="141">
        <f t="shared" si="4"/>
        <v>2.89</v>
      </c>
      <c r="AC14" s="142">
        <v>0</v>
      </c>
      <c r="AD14" s="143">
        <v>0</v>
      </c>
      <c r="AE14" s="144">
        <f t="shared" si="18"/>
        <v>14.19</v>
      </c>
      <c r="AF14" s="419">
        <f t="shared" si="5"/>
        <v>7</v>
      </c>
      <c r="AG14" s="396">
        <f t="shared" si="19"/>
        <v>17.079999999999998</v>
      </c>
      <c r="AH14" s="202">
        <v>14193</v>
      </c>
      <c r="AI14" s="389">
        <f t="shared" si="6"/>
        <v>14.193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17.63</v>
      </c>
      <c r="C15" s="124">
        <f t="shared" si="9"/>
        <v>17.63</v>
      </c>
      <c r="D15" s="125">
        <f t="shared" si="10"/>
        <v>20</v>
      </c>
      <c r="E15" s="126">
        <f t="shared" si="11"/>
        <v>0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14.61</v>
      </c>
      <c r="N15" s="134">
        <f t="shared" si="13"/>
        <v>3.02</v>
      </c>
      <c r="O15" s="135">
        <f t="shared" si="14"/>
        <v>14.61</v>
      </c>
      <c r="P15" s="125">
        <f t="shared" si="14"/>
        <v>3.02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17.63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14.61</v>
      </c>
      <c r="AB15" s="141">
        <f t="shared" si="4"/>
        <v>3.02</v>
      </c>
      <c r="AC15" s="142">
        <v>0</v>
      </c>
      <c r="AD15" s="143">
        <v>0</v>
      </c>
      <c r="AE15" s="144">
        <f t="shared" si="18"/>
        <v>14.61</v>
      </c>
      <c r="AF15" s="419">
        <f t="shared" si="5"/>
        <v>8</v>
      </c>
      <c r="AG15" s="396">
        <f t="shared" si="19"/>
        <v>17.63</v>
      </c>
      <c r="AH15" s="202">
        <v>14609</v>
      </c>
      <c r="AI15" s="389">
        <f t="shared" si="6"/>
        <v>14.609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15.690000000000001</v>
      </c>
      <c r="C16" s="124">
        <f t="shared" si="9"/>
        <v>15.690000000000001</v>
      </c>
      <c r="D16" s="125">
        <f t="shared" si="10"/>
        <v>18</v>
      </c>
      <c r="E16" s="126">
        <f t="shared" si="11"/>
        <v>0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12.65</v>
      </c>
      <c r="N16" s="134">
        <f t="shared" si="13"/>
        <v>3.04</v>
      </c>
      <c r="O16" s="135">
        <f t="shared" si="14"/>
        <v>12.65</v>
      </c>
      <c r="P16" s="125">
        <f t="shared" si="14"/>
        <v>3.04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15.690000000000001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12.65</v>
      </c>
      <c r="AB16" s="141">
        <f t="shared" si="4"/>
        <v>3.04</v>
      </c>
      <c r="AC16" s="142">
        <v>0</v>
      </c>
      <c r="AD16" s="143">
        <v>0</v>
      </c>
      <c r="AE16" s="144">
        <f t="shared" si="18"/>
        <v>12.65</v>
      </c>
      <c r="AF16" s="419">
        <f t="shared" si="5"/>
        <v>9</v>
      </c>
      <c r="AG16" s="396">
        <f t="shared" si="19"/>
        <v>15.690000000000001</v>
      </c>
      <c r="AH16" s="202">
        <v>12648</v>
      </c>
      <c r="AI16" s="389">
        <f t="shared" si="6"/>
        <v>12.648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16.34</v>
      </c>
      <c r="C17" s="124">
        <f t="shared" si="9"/>
        <v>16.34</v>
      </c>
      <c r="D17" s="125">
        <f t="shared" si="10"/>
        <v>17</v>
      </c>
      <c r="E17" s="126">
        <f t="shared" si="11"/>
        <v>0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13.27</v>
      </c>
      <c r="N17" s="134">
        <f t="shared" si="13"/>
        <v>3.07</v>
      </c>
      <c r="O17" s="135">
        <f t="shared" si="14"/>
        <v>13.27</v>
      </c>
      <c r="P17" s="125">
        <f t="shared" si="14"/>
        <v>3.07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16.34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13.27</v>
      </c>
      <c r="AB17" s="141">
        <f t="shared" si="4"/>
        <v>3.07</v>
      </c>
      <c r="AC17" s="142">
        <v>0</v>
      </c>
      <c r="AD17" s="143">
        <v>0</v>
      </c>
      <c r="AE17" s="144">
        <f t="shared" si="18"/>
        <v>13.27</v>
      </c>
      <c r="AF17" s="419">
        <f t="shared" si="5"/>
        <v>10</v>
      </c>
      <c r="AG17" s="396">
        <f t="shared" si="19"/>
        <v>16.34</v>
      </c>
      <c r="AH17" s="202">
        <v>13272</v>
      </c>
      <c r="AI17" s="389">
        <f t="shared" si="6"/>
        <v>13.272</v>
      </c>
      <c r="AJ17" s="186">
        <f t="shared" si="20"/>
        <v>0</v>
      </c>
      <c r="AK17" s="403"/>
      <c r="AL17" s="380" t="s">
        <v>219</v>
      </c>
      <c r="AM17" s="378">
        <f>AM18+AM19</f>
        <v>2883</v>
      </c>
      <c r="AN17" s="378">
        <f t="shared" ref="AN17:BJ17" si="22">AN18+AN19</f>
        <v>2780</v>
      </c>
      <c r="AO17" s="378">
        <f t="shared" si="22"/>
        <v>2703</v>
      </c>
      <c r="AP17" s="378">
        <f t="shared" si="22"/>
        <v>2701</v>
      </c>
      <c r="AQ17" s="378">
        <f t="shared" si="22"/>
        <v>2702</v>
      </c>
      <c r="AR17" s="378">
        <f t="shared" si="22"/>
        <v>2753</v>
      </c>
      <c r="AS17" s="378">
        <f t="shared" si="22"/>
        <v>2886</v>
      </c>
      <c r="AT17" s="378">
        <f t="shared" si="22"/>
        <v>3022</v>
      </c>
      <c r="AU17" s="378">
        <f t="shared" si="22"/>
        <v>3043</v>
      </c>
      <c r="AV17" s="378">
        <f t="shared" si="22"/>
        <v>3067</v>
      </c>
      <c r="AW17" s="378">
        <f t="shared" si="22"/>
        <v>3098</v>
      </c>
      <c r="AX17" s="378">
        <f t="shared" si="22"/>
        <v>3083</v>
      </c>
      <c r="AY17" s="378">
        <f t="shared" si="22"/>
        <v>3132</v>
      </c>
      <c r="AZ17" s="378">
        <f t="shared" si="22"/>
        <v>3148</v>
      </c>
      <c r="BA17" s="378">
        <f t="shared" si="22"/>
        <v>3234</v>
      </c>
      <c r="BB17" s="378">
        <f t="shared" si="22"/>
        <v>3407</v>
      </c>
      <c r="BC17" s="378">
        <f t="shared" si="22"/>
        <v>3683</v>
      </c>
      <c r="BD17" s="378">
        <f t="shared" si="22"/>
        <v>4248</v>
      </c>
      <c r="BE17" s="378">
        <f t="shared" si="22"/>
        <v>4494</v>
      </c>
      <c r="BF17" s="378">
        <f t="shared" si="22"/>
        <v>4557</v>
      </c>
      <c r="BG17" s="378">
        <f t="shared" si="22"/>
        <v>4584</v>
      </c>
      <c r="BH17" s="378">
        <f t="shared" si="22"/>
        <v>4501</v>
      </c>
      <c r="BI17" s="378">
        <f t="shared" si="22"/>
        <v>4260</v>
      </c>
      <c r="BJ17" s="378">
        <f t="shared" si="22"/>
        <v>3892</v>
      </c>
      <c r="BK17" s="91"/>
      <c r="BL17" s="155">
        <f>SUM(AM17:BK17)/1000</f>
        <v>81.861000000000004</v>
      </c>
      <c r="BM17" s="91"/>
    </row>
    <row r="18" spans="1:92" ht="15" x14ac:dyDescent="0.25">
      <c r="A18" s="157">
        <f t="shared" si="7"/>
        <v>11</v>
      </c>
      <c r="B18" s="123">
        <f t="shared" si="8"/>
        <v>15.9</v>
      </c>
      <c r="C18" s="124">
        <f t="shared" si="9"/>
        <v>15.9</v>
      </c>
      <c r="D18" s="125">
        <f t="shared" si="10"/>
        <v>15</v>
      </c>
      <c r="E18" s="126">
        <f t="shared" si="11"/>
        <v>0.90000000000000036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12.8</v>
      </c>
      <c r="N18" s="134">
        <f t="shared" si="13"/>
        <v>3.1</v>
      </c>
      <c r="O18" s="135">
        <f t="shared" si="14"/>
        <v>12.8</v>
      </c>
      <c r="P18" s="125">
        <f t="shared" si="14"/>
        <v>3.1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15.9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12.8</v>
      </c>
      <c r="AB18" s="141">
        <f t="shared" si="4"/>
        <v>3.1</v>
      </c>
      <c r="AC18" s="142">
        <v>0</v>
      </c>
      <c r="AD18" s="143">
        <v>0</v>
      </c>
      <c r="AE18" s="144">
        <f t="shared" si="18"/>
        <v>12.8</v>
      </c>
      <c r="AF18" s="419">
        <f t="shared" si="5"/>
        <v>11</v>
      </c>
      <c r="AG18" s="396">
        <f t="shared" si="19"/>
        <v>15.9</v>
      </c>
      <c r="AH18" s="202">
        <v>12795</v>
      </c>
      <c r="AI18" s="389">
        <f>AH18/1000</f>
        <v>12.795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15.06</v>
      </c>
      <c r="C19" s="124">
        <f t="shared" si="9"/>
        <v>15.06</v>
      </c>
      <c r="D19" s="125">
        <f t="shared" si="10"/>
        <v>14</v>
      </c>
      <c r="E19" s="126">
        <f>IF(C19-D19&lt;0,0,IF(C19-D19-H19&lt;0,0,C19-D19-H19))</f>
        <v>1.0600000000000005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11.98</v>
      </c>
      <c r="N19" s="134">
        <f t="shared" si="13"/>
        <v>3.08</v>
      </c>
      <c r="O19" s="135">
        <f t="shared" si="14"/>
        <v>11.98</v>
      </c>
      <c r="P19" s="125">
        <f t="shared" si="14"/>
        <v>3.08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15.06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11.98</v>
      </c>
      <c r="AB19" s="141">
        <f t="shared" si="4"/>
        <v>3.08</v>
      </c>
      <c r="AC19" s="142">
        <v>0</v>
      </c>
      <c r="AD19" s="143">
        <v>0</v>
      </c>
      <c r="AE19" s="144">
        <f t="shared" si="18"/>
        <v>11.98</v>
      </c>
      <c r="AF19" s="419">
        <f t="shared" si="5"/>
        <v>12</v>
      </c>
      <c r="AG19" s="396">
        <f t="shared" si="19"/>
        <v>15.06</v>
      </c>
      <c r="AH19" s="202">
        <v>11981</v>
      </c>
      <c r="AI19" s="389">
        <f t="shared" si="6"/>
        <v>11.981</v>
      </c>
      <c r="AJ19" s="186">
        <f t="shared" si="20"/>
        <v>0</v>
      </c>
      <c r="AK19" s="403"/>
      <c r="AL19" s="153" t="s">
        <v>220</v>
      </c>
      <c r="AM19" s="379">
        <v>2883</v>
      </c>
      <c r="AN19" s="379">
        <v>2780</v>
      </c>
      <c r="AO19" s="379">
        <v>2703</v>
      </c>
      <c r="AP19" s="379">
        <v>2701</v>
      </c>
      <c r="AQ19" s="379">
        <v>2702</v>
      </c>
      <c r="AR19" s="379">
        <v>2753</v>
      </c>
      <c r="AS19" s="379">
        <v>2886</v>
      </c>
      <c r="AT19" s="379">
        <v>3022</v>
      </c>
      <c r="AU19" s="379">
        <v>3043</v>
      </c>
      <c r="AV19" s="379">
        <v>3067</v>
      </c>
      <c r="AW19" s="379">
        <v>3098</v>
      </c>
      <c r="AX19" s="379">
        <v>3083</v>
      </c>
      <c r="AY19" s="379">
        <v>3132</v>
      </c>
      <c r="AZ19" s="379">
        <v>3148</v>
      </c>
      <c r="BA19" s="379">
        <v>3234</v>
      </c>
      <c r="BB19" s="379">
        <v>3407</v>
      </c>
      <c r="BC19" s="379">
        <v>3683</v>
      </c>
      <c r="BD19" s="379">
        <v>4248</v>
      </c>
      <c r="BE19" s="379">
        <v>4494</v>
      </c>
      <c r="BF19" s="379">
        <v>4557</v>
      </c>
      <c r="BG19" s="379">
        <v>4584</v>
      </c>
      <c r="BH19" s="379">
        <v>4501</v>
      </c>
      <c r="BI19" s="379">
        <v>4260</v>
      </c>
      <c r="BJ19" s="379">
        <v>3892</v>
      </c>
      <c r="BK19" s="91"/>
      <c r="BL19" s="155">
        <f>SUM(AM19:BK19)/1000</f>
        <v>81.861000000000004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15.11</v>
      </c>
      <c r="C20" s="124">
        <f t="shared" si="9"/>
        <v>15.11</v>
      </c>
      <c r="D20" s="125">
        <f t="shared" si="10"/>
        <v>14</v>
      </c>
      <c r="E20" s="126">
        <f t="shared" si="11"/>
        <v>1.1099999999999994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11.98</v>
      </c>
      <c r="N20" s="134">
        <f t="shared" si="13"/>
        <v>3.13</v>
      </c>
      <c r="O20" s="135">
        <f t="shared" si="14"/>
        <v>11.98</v>
      </c>
      <c r="P20" s="125">
        <f t="shared" si="14"/>
        <v>3.13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15.11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11.98</v>
      </c>
      <c r="AB20" s="141">
        <f t="shared" si="4"/>
        <v>3.13</v>
      </c>
      <c r="AC20" s="142">
        <v>0</v>
      </c>
      <c r="AD20" s="143">
        <v>0</v>
      </c>
      <c r="AE20" s="144">
        <f t="shared" si="18"/>
        <v>11.98</v>
      </c>
      <c r="AF20" s="419">
        <f t="shared" si="5"/>
        <v>13</v>
      </c>
      <c r="AG20" s="396">
        <f t="shared" si="19"/>
        <v>15.11</v>
      </c>
      <c r="AH20" s="202">
        <v>11975</v>
      </c>
      <c r="AI20" s="389">
        <f t="shared" si="6"/>
        <v>11.975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15.64</v>
      </c>
      <c r="C21" s="124">
        <f t="shared" si="9"/>
        <v>15.64</v>
      </c>
      <c r="D21" s="125">
        <f t="shared" si="10"/>
        <v>15</v>
      </c>
      <c r="E21" s="126">
        <f t="shared" si="11"/>
        <v>0.64000000000000057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12.49</v>
      </c>
      <c r="N21" s="134">
        <f t="shared" si="13"/>
        <v>3.15</v>
      </c>
      <c r="O21" s="135">
        <f t="shared" si="14"/>
        <v>12.49</v>
      </c>
      <c r="P21" s="125">
        <f t="shared" si="14"/>
        <v>3.15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15.64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12.49</v>
      </c>
      <c r="AB21" s="141">
        <f t="shared" si="4"/>
        <v>3.15</v>
      </c>
      <c r="AC21" s="142">
        <v>0</v>
      </c>
      <c r="AD21" s="143">
        <v>0</v>
      </c>
      <c r="AE21" s="144">
        <f t="shared" si="18"/>
        <v>12.49</v>
      </c>
      <c r="AF21" s="419">
        <f t="shared" si="5"/>
        <v>14</v>
      </c>
      <c r="AG21" s="396">
        <f t="shared" si="19"/>
        <v>15.64</v>
      </c>
      <c r="AH21" s="202">
        <v>12490</v>
      </c>
      <c r="AI21" s="389">
        <f t="shared" si="6"/>
        <v>12.49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450.99700000000001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16.28</v>
      </c>
      <c r="C22" s="124">
        <f t="shared" si="9"/>
        <v>16.28</v>
      </c>
      <c r="D22" s="125">
        <f t="shared" si="10"/>
        <v>17</v>
      </c>
      <c r="E22" s="126">
        <f t="shared" si="11"/>
        <v>0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13.05</v>
      </c>
      <c r="N22" s="134">
        <f t="shared" si="13"/>
        <v>3.23</v>
      </c>
      <c r="O22" s="135">
        <f t="shared" si="14"/>
        <v>13.05</v>
      </c>
      <c r="P22" s="125">
        <f t="shared" si="14"/>
        <v>3.23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16.28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13.05</v>
      </c>
      <c r="AB22" s="141">
        <f t="shared" si="4"/>
        <v>3.23</v>
      </c>
      <c r="AC22" s="142">
        <v>0</v>
      </c>
      <c r="AD22" s="143">
        <v>0</v>
      </c>
      <c r="AE22" s="144">
        <f t="shared" si="18"/>
        <v>13.05</v>
      </c>
      <c r="AF22" s="419">
        <f t="shared" si="5"/>
        <v>15</v>
      </c>
      <c r="AG22" s="396">
        <f t="shared" si="19"/>
        <v>16.28</v>
      </c>
      <c r="AH22" s="202">
        <v>13051</v>
      </c>
      <c r="AI22" s="389">
        <f t="shared" si="6"/>
        <v>13.051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18.25</v>
      </c>
      <c r="C23" s="124">
        <f t="shared" si="9"/>
        <v>18.25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14.84</v>
      </c>
      <c r="N23" s="134">
        <f t="shared" si="13"/>
        <v>3.41</v>
      </c>
      <c r="O23" s="135">
        <f t="shared" si="14"/>
        <v>14.84</v>
      </c>
      <c r="P23" s="125">
        <f t="shared" si="14"/>
        <v>3.41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18.25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14.84</v>
      </c>
      <c r="AB23" s="141">
        <f t="shared" si="4"/>
        <v>3.41</v>
      </c>
      <c r="AC23" s="142">
        <v>0</v>
      </c>
      <c r="AD23" s="143">
        <v>0</v>
      </c>
      <c r="AE23" s="144">
        <f t="shared" si="18"/>
        <v>14.84</v>
      </c>
      <c r="AF23" s="419">
        <f t="shared" si="5"/>
        <v>16</v>
      </c>
      <c r="AG23" s="396">
        <f t="shared" si="19"/>
        <v>18.25</v>
      </c>
      <c r="AH23" s="202">
        <v>14844</v>
      </c>
      <c r="AI23" s="389">
        <f t="shared" si="6"/>
        <v>14.843999999999999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21.12</v>
      </c>
      <c r="C24" s="124">
        <f t="shared" si="9"/>
        <v>21.12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17.440000000000001</v>
      </c>
      <c r="N24" s="134">
        <f t="shared" si="13"/>
        <v>3.68</v>
      </c>
      <c r="O24" s="135">
        <f t="shared" si="14"/>
        <v>17.440000000000001</v>
      </c>
      <c r="P24" s="125">
        <f t="shared" si="14"/>
        <v>3.68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21.12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17.440000000000001</v>
      </c>
      <c r="AB24" s="141">
        <f t="shared" si="4"/>
        <v>3.68</v>
      </c>
      <c r="AC24" s="142">
        <v>0</v>
      </c>
      <c r="AD24" s="143">
        <v>0</v>
      </c>
      <c r="AE24" s="144">
        <f t="shared" si="18"/>
        <v>17.440000000000001</v>
      </c>
      <c r="AF24" s="419">
        <f t="shared" si="5"/>
        <v>17</v>
      </c>
      <c r="AG24" s="396">
        <f t="shared" si="19"/>
        <v>21.12</v>
      </c>
      <c r="AH24" s="202">
        <v>17435</v>
      </c>
      <c r="AI24" s="389">
        <f t="shared" si="6"/>
        <v>17.434999999999999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24.36</v>
      </c>
      <c r="C25" s="124">
        <f t="shared" si="9"/>
        <v>24.36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20.11</v>
      </c>
      <c r="N25" s="134">
        <f t="shared" si="13"/>
        <v>4.25</v>
      </c>
      <c r="O25" s="135">
        <f t="shared" si="14"/>
        <v>20.11</v>
      </c>
      <c r="P25" s="125">
        <f t="shared" si="14"/>
        <v>4.25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24.36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20.11</v>
      </c>
      <c r="AB25" s="141">
        <f t="shared" si="4"/>
        <v>4.25</v>
      </c>
      <c r="AC25" s="142">
        <v>0</v>
      </c>
      <c r="AD25" s="143">
        <v>0</v>
      </c>
      <c r="AE25" s="144">
        <f t="shared" si="18"/>
        <v>20.11</v>
      </c>
      <c r="AF25" s="418">
        <f t="shared" si="5"/>
        <v>18</v>
      </c>
      <c r="AG25" s="396">
        <f t="shared" si="19"/>
        <v>24.36</v>
      </c>
      <c r="AH25" s="202">
        <v>20110</v>
      </c>
      <c r="AI25" s="389">
        <f t="shared" si="6"/>
        <v>20.11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25.410000000000004</v>
      </c>
      <c r="C26" s="124">
        <f t="shared" si="9"/>
        <v>25.410000000000004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20.92</v>
      </c>
      <c r="N26" s="134">
        <f t="shared" si="13"/>
        <v>4.49</v>
      </c>
      <c r="O26" s="135">
        <f t="shared" si="14"/>
        <v>20.92</v>
      </c>
      <c r="P26" s="125">
        <f t="shared" si="14"/>
        <v>4.49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25.410000000000004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20.92</v>
      </c>
      <c r="AB26" s="141">
        <f t="shared" si="4"/>
        <v>4.49</v>
      </c>
      <c r="AC26" s="142">
        <v>0</v>
      </c>
      <c r="AD26" s="143">
        <v>0</v>
      </c>
      <c r="AE26" s="144">
        <f t="shared" si="18"/>
        <v>20.92</v>
      </c>
      <c r="AF26" s="418">
        <f t="shared" si="5"/>
        <v>19</v>
      </c>
      <c r="AG26" s="396">
        <f t="shared" si="19"/>
        <v>25.410000000000004</v>
      </c>
      <c r="AH26" s="202">
        <v>20923</v>
      </c>
      <c r="AI26" s="389">
        <f t="shared" si="6"/>
        <v>20.922999999999998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25.73</v>
      </c>
      <c r="C27" s="124">
        <f t="shared" si="9"/>
        <v>25.73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21.17</v>
      </c>
      <c r="N27" s="134">
        <f t="shared" si="13"/>
        <v>4.5599999999999996</v>
      </c>
      <c r="O27" s="135">
        <f t="shared" si="14"/>
        <v>21.17</v>
      </c>
      <c r="P27" s="125">
        <f t="shared" si="14"/>
        <v>4.5599999999999996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25.73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21.17</v>
      </c>
      <c r="AB27" s="141">
        <f t="shared" si="4"/>
        <v>4.5599999999999996</v>
      </c>
      <c r="AC27" s="142">
        <v>0</v>
      </c>
      <c r="AD27" s="143">
        <v>0</v>
      </c>
      <c r="AE27" s="144">
        <f t="shared" si="18"/>
        <v>21.17</v>
      </c>
      <c r="AF27" s="418">
        <f t="shared" si="5"/>
        <v>20</v>
      </c>
      <c r="AG27" s="396">
        <f t="shared" si="19"/>
        <v>25.73</v>
      </c>
      <c r="AH27" s="202">
        <v>21173</v>
      </c>
      <c r="AI27" s="389">
        <f t="shared" si="6"/>
        <v>21.172999999999998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25.71</v>
      </c>
      <c r="C28" s="124">
        <f>M28+N28</f>
        <v>25.71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21.13</v>
      </c>
      <c r="N28" s="134">
        <f t="shared" si="13"/>
        <v>4.58</v>
      </c>
      <c r="O28" s="135">
        <f t="shared" si="14"/>
        <v>21.13</v>
      </c>
      <c r="P28" s="125">
        <f t="shared" si="14"/>
        <v>4.58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25.71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21.13</v>
      </c>
      <c r="AB28" s="141">
        <f t="shared" si="4"/>
        <v>4.58</v>
      </c>
      <c r="AC28" s="142">
        <v>0</v>
      </c>
      <c r="AD28" s="143">
        <v>0</v>
      </c>
      <c r="AE28" s="144">
        <f t="shared" si="18"/>
        <v>21.13</v>
      </c>
      <c r="AF28" s="418">
        <f t="shared" si="5"/>
        <v>21</v>
      </c>
      <c r="AG28" s="396">
        <f t="shared" si="19"/>
        <v>25.71</v>
      </c>
      <c r="AH28" s="202">
        <v>21128</v>
      </c>
      <c r="AI28" s="389">
        <f t="shared" si="6"/>
        <v>21.128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25.09</v>
      </c>
      <c r="C29" s="124">
        <f t="shared" si="9"/>
        <v>25.09</v>
      </c>
      <c r="D29" s="125">
        <f t="shared" si="10"/>
        <v>25</v>
      </c>
      <c r="E29" s="126">
        <f t="shared" si="11"/>
        <v>8.9999999999999858E-2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20.59</v>
      </c>
      <c r="N29" s="134">
        <f t="shared" si="13"/>
        <v>4.5</v>
      </c>
      <c r="O29" s="135">
        <f t="shared" si="14"/>
        <v>20.59</v>
      </c>
      <c r="P29" s="125">
        <f t="shared" si="14"/>
        <v>4.5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25.09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20.59</v>
      </c>
      <c r="AB29" s="141">
        <f t="shared" si="4"/>
        <v>4.5</v>
      </c>
      <c r="AC29" s="142">
        <v>0</v>
      </c>
      <c r="AD29" s="143">
        <v>0</v>
      </c>
      <c r="AE29" s="144">
        <f t="shared" si="18"/>
        <v>20.59</v>
      </c>
      <c r="AF29" s="418">
        <f t="shared" si="5"/>
        <v>22</v>
      </c>
      <c r="AG29" s="396">
        <f t="shared" si="19"/>
        <v>25.09</v>
      </c>
      <c r="AH29" s="202">
        <v>20588</v>
      </c>
      <c r="AI29" s="389">
        <f t="shared" si="6"/>
        <v>20.588000000000001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23.86</v>
      </c>
      <c r="C30" s="124">
        <f>M30+N30</f>
        <v>23.86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19.600000000000001</v>
      </c>
      <c r="N30" s="134">
        <f t="shared" si="13"/>
        <v>4.26</v>
      </c>
      <c r="O30" s="135">
        <f t="shared" si="14"/>
        <v>19.600000000000001</v>
      </c>
      <c r="P30" s="125">
        <f t="shared" si="14"/>
        <v>4.26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23.86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19.600000000000001</v>
      </c>
      <c r="AB30" s="141">
        <f t="shared" si="4"/>
        <v>4.26</v>
      </c>
      <c r="AC30" s="142">
        <v>0</v>
      </c>
      <c r="AD30" s="143">
        <v>0</v>
      </c>
      <c r="AE30" s="144">
        <f t="shared" si="18"/>
        <v>19.600000000000001</v>
      </c>
      <c r="AF30" s="404">
        <f t="shared" si="5"/>
        <v>23</v>
      </c>
      <c r="AG30" s="396">
        <f t="shared" si="19"/>
        <v>23.86</v>
      </c>
      <c r="AH30" s="202">
        <v>19595</v>
      </c>
      <c r="AI30" s="389">
        <f t="shared" si="6"/>
        <v>19.594999999999999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22.03</v>
      </c>
      <c r="C31" s="124">
        <f t="shared" si="9"/>
        <v>22.03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18.14</v>
      </c>
      <c r="N31" s="134">
        <f t="shared" si="13"/>
        <v>3.89</v>
      </c>
      <c r="O31" s="135">
        <f t="shared" si="14"/>
        <v>18.14</v>
      </c>
      <c r="P31" s="125">
        <f t="shared" si="14"/>
        <v>3.89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22.03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18.14</v>
      </c>
      <c r="AB31" s="141">
        <f t="shared" si="4"/>
        <v>3.89</v>
      </c>
      <c r="AC31" s="142">
        <v>0</v>
      </c>
      <c r="AD31" s="143">
        <v>0</v>
      </c>
      <c r="AE31" s="144">
        <f t="shared" si="18"/>
        <v>18.14</v>
      </c>
      <c r="AF31" s="404">
        <f t="shared" si="5"/>
        <v>24</v>
      </c>
      <c r="AG31" s="396">
        <f t="shared" si="19"/>
        <v>22.03</v>
      </c>
      <c r="AH31" s="202">
        <v>18139</v>
      </c>
      <c r="AI31" s="389">
        <f t="shared" si="6"/>
        <v>18.138999999999999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451.00000000000011</v>
      </c>
      <c r="AH32" s="453">
        <f>SUM(AH8:AH31)</f>
        <v>369136</v>
      </c>
      <c r="AI32" s="390">
        <f>SUM(AI8:AI31)</f>
        <v>369.13599999999997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451.00000000000011</v>
      </c>
      <c r="C33" s="299">
        <f>SUM(C8:C31)</f>
        <v>451.00000000000011</v>
      </c>
      <c r="D33" s="299">
        <f>SUM(D8:D31)</f>
        <v>495</v>
      </c>
      <c r="E33" s="299">
        <f>SUM(E8:E32)</f>
        <v>3.8000000000000007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369.16</v>
      </c>
      <c r="N33" s="409">
        <f t="shared" si="23"/>
        <v>81.84</v>
      </c>
      <c r="O33" s="410">
        <f t="shared" si="23"/>
        <v>369.16</v>
      </c>
      <c r="P33" s="406">
        <f>SUM(P8:P32)</f>
        <v>81.84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369.16</v>
      </c>
      <c r="AB33" s="299">
        <f>SUM(AB8:AB32)</f>
        <v>81.84</v>
      </c>
      <c r="AC33" s="299">
        <f>SUM(AC8:AC32)</f>
        <v>0</v>
      </c>
      <c r="AD33" s="411">
        <f>SUM(AD8:AD31)</f>
        <v>0</v>
      </c>
      <c r="AE33" s="409">
        <f>SUM(AE8:AE32)</f>
        <v>369.16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508">
        <v>46.450699999999998</v>
      </c>
      <c r="F39" s="221">
        <f t="shared" ref="F39:F62" si="26">F8</f>
        <v>22</v>
      </c>
      <c r="G39" s="509">
        <v>45.671320000000001</v>
      </c>
      <c r="H39" s="358">
        <f>F39*G39</f>
        <v>1004.76904</v>
      </c>
      <c r="J39" s="122">
        <v>1</v>
      </c>
      <c r="K39" s="126">
        <f t="shared" ref="K39:K62" si="27">C8</f>
        <v>16.37</v>
      </c>
      <c r="L39" s="245">
        <f t="shared" ref="L39:L62" si="28">K39*M39</f>
        <v>760.39795900000001</v>
      </c>
      <c r="M39" s="372">
        <f t="shared" ref="M39:M62" si="29">D39</f>
        <v>46.450699999999998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508">
        <v>43.837409999999998</v>
      </c>
      <c r="F40" s="221">
        <f t="shared" si="26"/>
        <v>21</v>
      </c>
      <c r="G40" s="509">
        <v>43.119790000000002</v>
      </c>
      <c r="H40" s="358">
        <f t="shared" ref="H40:H62" si="31">F40*G40</f>
        <v>905.51559000000009</v>
      </c>
      <c r="J40" s="122">
        <v>2</v>
      </c>
      <c r="K40" s="126">
        <f t="shared" si="27"/>
        <v>15.899999999999999</v>
      </c>
      <c r="L40" s="245">
        <f t="shared" si="28"/>
        <v>697.01481899999987</v>
      </c>
      <c r="M40" s="372">
        <f t="shared" si="29"/>
        <v>43.837409999999998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2883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508">
        <v>42.568339999999999</v>
      </c>
      <c r="F41" s="221">
        <f t="shared" si="26"/>
        <v>21</v>
      </c>
      <c r="G41" s="509">
        <v>41.880499999999998</v>
      </c>
      <c r="H41" s="358">
        <f t="shared" si="31"/>
        <v>879.4905</v>
      </c>
      <c r="J41" s="122">
        <v>3</v>
      </c>
      <c r="K41" s="126">
        <f t="shared" si="27"/>
        <v>15.46</v>
      </c>
      <c r="L41" s="245">
        <f t="shared" si="28"/>
        <v>658.10653639999998</v>
      </c>
      <c r="M41" s="372">
        <f t="shared" si="29"/>
        <v>42.568339999999999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2780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508">
        <v>41.318210000000001</v>
      </c>
      <c r="F42" s="221">
        <f t="shared" si="26"/>
        <v>21</v>
      </c>
      <c r="G42" s="509">
        <v>40.666960000000003</v>
      </c>
      <c r="H42" s="358">
        <f t="shared" si="31"/>
        <v>854.00616000000002</v>
      </c>
      <c r="J42" s="122">
        <v>4</v>
      </c>
      <c r="K42" s="126">
        <f t="shared" si="27"/>
        <v>15.420000000000002</v>
      </c>
      <c r="L42" s="245">
        <f t="shared" si="28"/>
        <v>637.12679820000005</v>
      </c>
      <c r="M42" s="372">
        <f t="shared" si="29"/>
        <v>41.318210000000001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2703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508">
        <v>43.10942</v>
      </c>
      <c r="F43" s="221">
        <f t="shared" si="26"/>
        <v>21</v>
      </c>
      <c r="G43" s="509">
        <v>42.409590000000001</v>
      </c>
      <c r="H43" s="358">
        <f t="shared" si="31"/>
        <v>890.60139000000004</v>
      </c>
      <c r="J43" s="122">
        <v>5</v>
      </c>
      <c r="K43" s="126">
        <f t="shared" si="27"/>
        <v>15.530000000000001</v>
      </c>
      <c r="L43" s="245">
        <f t="shared" si="28"/>
        <v>669.4892926</v>
      </c>
      <c r="M43" s="372">
        <f t="shared" si="29"/>
        <v>43.10942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2701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508">
        <v>48.886650000000003</v>
      </c>
      <c r="F44" s="221">
        <f t="shared" si="26"/>
        <v>21</v>
      </c>
      <c r="G44" s="509">
        <v>48.023940000000003</v>
      </c>
      <c r="H44" s="358">
        <f t="shared" si="31"/>
        <v>1008.50274</v>
      </c>
      <c r="J44" s="122">
        <v>6</v>
      </c>
      <c r="K44" s="126">
        <f t="shared" si="27"/>
        <v>16.03</v>
      </c>
      <c r="L44" s="245">
        <f t="shared" si="28"/>
        <v>783.65299950000008</v>
      </c>
      <c r="M44" s="372">
        <f t="shared" si="29"/>
        <v>48.886650000000003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2702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508">
        <v>67.102119999999999</v>
      </c>
      <c r="F45" s="221">
        <f t="shared" si="26"/>
        <v>21</v>
      </c>
      <c r="G45" s="509">
        <v>65.856210000000004</v>
      </c>
      <c r="H45" s="358">
        <f t="shared" si="31"/>
        <v>1382.9804100000001</v>
      </c>
      <c r="J45" s="122">
        <v>7</v>
      </c>
      <c r="K45" s="126">
        <f t="shared" si="27"/>
        <v>17.079999999999998</v>
      </c>
      <c r="L45" s="245">
        <f t="shared" si="28"/>
        <v>1146.1042095999999</v>
      </c>
      <c r="M45" s="372">
        <f t="shared" si="29"/>
        <v>67.102119999999999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2753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</v>
      </c>
      <c r="C46" s="364">
        <f t="shared" si="25"/>
        <v>0</v>
      </c>
      <c r="D46" s="508">
        <v>63.713540000000002</v>
      </c>
      <c r="F46" s="221">
        <f t="shared" si="26"/>
        <v>20</v>
      </c>
      <c r="G46" s="509">
        <v>62.297539999999998</v>
      </c>
      <c r="H46" s="358">
        <f t="shared" si="31"/>
        <v>1245.9508000000001</v>
      </c>
      <c r="J46" s="122">
        <v>8</v>
      </c>
      <c r="K46" s="126">
        <f t="shared" si="27"/>
        <v>17.63</v>
      </c>
      <c r="L46" s="245">
        <f t="shared" si="28"/>
        <v>1123.2697102</v>
      </c>
      <c r="M46" s="372">
        <f t="shared" si="29"/>
        <v>63.713540000000002</v>
      </c>
      <c r="AB46" s="216"/>
      <c r="AC46" s="199"/>
      <c r="AD46" s="203"/>
      <c r="AE46" s="126"/>
      <c r="AF46" s="385"/>
      <c r="AM46" s="91"/>
      <c r="AN46" s="122">
        <v>7</v>
      </c>
      <c r="AO46" s="200">
        <v>2886</v>
      </c>
      <c r="AP46" s="201"/>
    </row>
    <row r="47" spans="1:101" ht="15" x14ac:dyDescent="0.25">
      <c r="A47" s="219">
        <f t="shared" si="30"/>
        <v>9</v>
      </c>
      <c r="B47" s="225">
        <f t="shared" si="24"/>
        <v>0</v>
      </c>
      <c r="C47" s="364">
        <f t="shared" si="25"/>
        <v>0</v>
      </c>
      <c r="D47" s="508">
        <v>46.707380000000001</v>
      </c>
      <c r="F47" s="221">
        <f t="shared" si="26"/>
        <v>18</v>
      </c>
      <c r="G47" s="509">
        <v>45.485129999999998</v>
      </c>
      <c r="H47" s="358">
        <f t="shared" si="31"/>
        <v>818.73234000000002</v>
      </c>
      <c r="J47" s="122">
        <v>9</v>
      </c>
      <c r="K47" s="126">
        <f t="shared" si="27"/>
        <v>15.690000000000001</v>
      </c>
      <c r="L47" s="245">
        <f t="shared" si="28"/>
        <v>732.83879220000006</v>
      </c>
      <c r="M47" s="372">
        <f t="shared" si="29"/>
        <v>46.707380000000001</v>
      </c>
      <c r="AB47" s="216"/>
      <c r="AC47" s="199"/>
      <c r="AD47" s="203"/>
      <c r="AE47" s="126"/>
      <c r="AF47" s="385"/>
      <c r="AM47" s="91"/>
      <c r="AN47" s="122">
        <v>8</v>
      </c>
      <c r="AO47" s="200">
        <v>3022</v>
      </c>
      <c r="AP47" s="201"/>
    </row>
    <row r="48" spans="1:101" ht="15" x14ac:dyDescent="0.25">
      <c r="A48" s="219">
        <f t="shared" si="30"/>
        <v>10</v>
      </c>
      <c r="B48" s="225">
        <f t="shared" si="24"/>
        <v>0</v>
      </c>
      <c r="C48" s="364">
        <f t="shared" si="25"/>
        <v>0</v>
      </c>
      <c r="D48" s="508">
        <v>33.971040000000002</v>
      </c>
      <c r="F48" s="221">
        <f t="shared" si="26"/>
        <v>17</v>
      </c>
      <c r="G48" s="509">
        <v>32.69041</v>
      </c>
      <c r="H48" s="358">
        <f t="shared" si="31"/>
        <v>555.73697000000004</v>
      </c>
      <c r="J48" s="122">
        <v>10</v>
      </c>
      <c r="K48" s="126">
        <f t="shared" si="27"/>
        <v>16.34</v>
      </c>
      <c r="L48" s="245">
        <f t="shared" si="28"/>
        <v>555.08679360000008</v>
      </c>
      <c r="M48" s="372">
        <f t="shared" si="29"/>
        <v>33.971040000000002</v>
      </c>
      <c r="AB48" s="216"/>
      <c r="AC48" s="199"/>
      <c r="AD48" s="203"/>
      <c r="AE48" s="126"/>
      <c r="AF48" s="385"/>
      <c r="AM48" s="91"/>
      <c r="AN48" s="122">
        <v>9</v>
      </c>
      <c r="AO48" s="200">
        <v>3043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0.90000000000000036</v>
      </c>
      <c r="C49" s="364">
        <f t="shared" si="25"/>
        <v>26.629362000000011</v>
      </c>
      <c r="D49" s="508">
        <v>29.588180000000001</v>
      </c>
      <c r="F49" s="221">
        <f t="shared" si="26"/>
        <v>15</v>
      </c>
      <c r="G49" s="509">
        <v>28.19295</v>
      </c>
      <c r="H49" s="358">
        <f t="shared" si="31"/>
        <v>422.89425</v>
      </c>
      <c r="J49" s="122">
        <v>11</v>
      </c>
      <c r="K49" s="126">
        <f t="shared" si="27"/>
        <v>15.9</v>
      </c>
      <c r="L49" s="245">
        <f t="shared" si="28"/>
        <v>470.45206200000001</v>
      </c>
      <c r="M49" s="372">
        <f t="shared" si="29"/>
        <v>29.588180000000001</v>
      </c>
      <c r="AB49" s="204"/>
      <c r="AC49" s="199"/>
      <c r="AD49" s="203"/>
      <c r="AE49" s="126"/>
      <c r="AF49" s="385"/>
      <c r="AM49" s="91"/>
      <c r="AN49" s="122">
        <v>10</v>
      </c>
      <c r="AO49" s="200">
        <v>3067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1.0600000000000005</v>
      </c>
      <c r="C50" s="364">
        <f t="shared" si="25"/>
        <v>26.386654200000013</v>
      </c>
      <c r="D50" s="508">
        <v>24.893070000000002</v>
      </c>
      <c r="F50" s="221">
        <f t="shared" si="26"/>
        <v>14</v>
      </c>
      <c r="G50" s="509">
        <v>23.68365</v>
      </c>
      <c r="H50" s="358">
        <f t="shared" si="31"/>
        <v>331.5711</v>
      </c>
      <c r="J50" s="122">
        <v>12</v>
      </c>
      <c r="K50" s="126">
        <f t="shared" si="27"/>
        <v>15.06</v>
      </c>
      <c r="L50" s="245">
        <f t="shared" si="28"/>
        <v>374.88963420000005</v>
      </c>
      <c r="M50" s="372">
        <f t="shared" si="29"/>
        <v>24.893070000000002</v>
      </c>
      <c r="AB50" s="204"/>
      <c r="AC50" s="199"/>
      <c r="AD50" s="203"/>
      <c r="AE50" s="126"/>
      <c r="AF50" s="385"/>
      <c r="AM50" s="91"/>
      <c r="AN50" s="122">
        <v>11</v>
      </c>
      <c r="AO50" s="200">
        <v>3098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1.1099999999999994</v>
      </c>
      <c r="C51" s="364">
        <f t="shared" si="25"/>
        <v>25.371891599999987</v>
      </c>
      <c r="D51" s="508">
        <v>22.857559999999999</v>
      </c>
      <c r="F51" s="221">
        <f t="shared" si="26"/>
        <v>14</v>
      </c>
      <c r="G51" s="509">
        <v>21.727879999999999</v>
      </c>
      <c r="H51" s="358">
        <f t="shared" si="31"/>
        <v>304.19031999999999</v>
      </c>
      <c r="J51" s="122">
        <v>13</v>
      </c>
      <c r="K51" s="126">
        <f t="shared" si="27"/>
        <v>15.11</v>
      </c>
      <c r="L51" s="245">
        <f t="shared" si="28"/>
        <v>345.3777316</v>
      </c>
      <c r="M51" s="372">
        <f t="shared" si="29"/>
        <v>22.857559999999999</v>
      </c>
      <c r="AB51" s="204"/>
      <c r="AC51" s="199"/>
      <c r="AD51" s="203"/>
      <c r="AE51" s="126"/>
      <c r="AF51" s="385"/>
      <c r="AM51" s="226"/>
      <c r="AN51" s="122">
        <v>12</v>
      </c>
      <c r="AO51" s="200">
        <v>3083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0.64000000000000057</v>
      </c>
      <c r="C52" s="364">
        <f t="shared" si="25"/>
        <v>13.075750400000011</v>
      </c>
      <c r="D52" s="508">
        <v>20.430859999999999</v>
      </c>
      <c r="F52" s="221">
        <f t="shared" si="26"/>
        <v>15</v>
      </c>
      <c r="G52" s="509">
        <v>19.451609999999999</v>
      </c>
      <c r="H52" s="358">
        <f t="shared" si="31"/>
        <v>291.77414999999996</v>
      </c>
      <c r="J52" s="122">
        <v>14</v>
      </c>
      <c r="K52" s="126">
        <f t="shared" si="27"/>
        <v>15.64</v>
      </c>
      <c r="L52" s="245">
        <f t="shared" si="28"/>
        <v>319.53865039999999</v>
      </c>
      <c r="M52" s="372">
        <f t="shared" si="29"/>
        <v>20.430859999999999</v>
      </c>
      <c r="AB52" s="204"/>
      <c r="AC52" s="199"/>
      <c r="AD52" s="203"/>
      <c r="AE52" s="126"/>
      <c r="AM52" s="76"/>
      <c r="AN52" s="122">
        <v>13</v>
      </c>
      <c r="AO52" s="200">
        <v>3132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</v>
      </c>
      <c r="C53" s="364">
        <f t="shared" si="25"/>
        <v>0</v>
      </c>
      <c r="D53" s="508">
        <v>22.37</v>
      </c>
      <c r="F53" s="221">
        <f t="shared" si="26"/>
        <v>17</v>
      </c>
      <c r="G53" s="509">
        <v>21.422640000000001</v>
      </c>
      <c r="H53" s="358">
        <f t="shared" si="31"/>
        <v>364.18488000000002</v>
      </c>
      <c r="J53" s="122">
        <v>15</v>
      </c>
      <c r="K53" s="126">
        <f t="shared" si="27"/>
        <v>16.28</v>
      </c>
      <c r="L53" s="245">
        <f t="shared" si="28"/>
        <v>364.18360000000007</v>
      </c>
      <c r="M53" s="372">
        <f t="shared" si="29"/>
        <v>22.37</v>
      </c>
      <c r="AB53" s="204"/>
      <c r="AC53" s="199"/>
      <c r="AD53" s="229"/>
      <c r="AE53" s="126"/>
      <c r="AN53" s="122">
        <v>14</v>
      </c>
      <c r="AO53" s="200">
        <v>3148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508">
        <v>38.61</v>
      </c>
      <c r="F54" s="221">
        <f t="shared" si="26"/>
        <v>20</v>
      </c>
      <c r="G54" s="509">
        <v>37.627989999999997</v>
      </c>
      <c r="H54" s="358">
        <f t="shared" si="31"/>
        <v>752.5598</v>
      </c>
      <c r="J54" s="122">
        <v>16</v>
      </c>
      <c r="K54" s="126">
        <f t="shared" si="27"/>
        <v>18.25</v>
      </c>
      <c r="L54" s="245">
        <f t="shared" si="28"/>
        <v>704.63249999999994</v>
      </c>
      <c r="M54" s="372">
        <f t="shared" si="29"/>
        <v>38.61</v>
      </c>
      <c r="AB54" s="204"/>
      <c r="AC54" s="199"/>
      <c r="AE54" s="237"/>
      <c r="AN54" s="122">
        <v>15</v>
      </c>
      <c r="AO54" s="200">
        <v>3234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508">
        <v>55.318109999999997</v>
      </c>
      <c r="F55" s="221">
        <f t="shared" si="26"/>
        <v>22</v>
      </c>
      <c r="G55" s="509">
        <v>54.132449999999999</v>
      </c>
      <c r="H55" s="358">
        <f t="shared" si="31"/>
        <v>1190.9139</v>
      </c>
      <c r="J55" s="122">
        <v>17</v>
      </c>
      <c r="K55" s="126">
        <f t="shared" si="27"/>
        <v>21.12</v>
      </c>
      <c r="L55" s="245">
        <f t="shared" si="28"/>
        <v>1168.3184831999999</v>
      </c>
      <c r="M55" s="372">
        <f t="shared" si="29"/>
        <v>55.318109999999997</v>
      </c>
      <c r="AB55" s="204"/>
      <c r="AC55" s="199"/>
      <c r="AE55" s="237"/>
      <c r="AN55" s="122">
        <v>16</v>
      </c>
      <c r="AO55" s="200">
        <v>3407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508">
        <v>68.307429999999997</v>
      </c>
      <c r="F56" s="221">
        <f t="shared" si="26"/>
        <v>25</v>
      </c>
      <c r="G56" s="509">
        <v>66.736750000000001</v>
      </c>
      <c r="H56" s="358">
        <f t="shared" si="31"/>
        <v>1668.41875</v>
      </c>
      <c r="J56" s="122">
        <v>18</v>
      </c>
      <c r="K56" s="126">
        <f t="shared" si="27"/>
        <v>24.36</v>
      </c>
      <c r="L56" s="245">
        <f t="shared" si="28"/>
        <v>1663.9689947999998</v>
      </c>
      <c r="M56" s="372">
        <f t="shared" si="29"/>
        <v>68.307429999999997</v>
      </c>
      <c r="AB56" s="230"/>
      <c r="AC56" s="199"/>
      <c r="AE56" s="237"/>
      <c r="AN56" s="122">
        <v>17</v>
      </c>
      <c r="AO56" s="200">
        <v>3683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508">
        <v>63.010100000000001</v>
      </c>
      <c r="F57" s="221">
        <f t="shared" si="26"/>
        <v>26</v>
      </c>
      <c r="G57" s="509">
        <v>61.53</v>
      </c>
      <c r="H57" s="358">
        <f t="shared" si="31"/>
        <v>1599.78</v>
      </c>
      <c r="J57" s="122">
        <v>19</v>
      </c>
      <c r="K57" s="126">
        <f t="shared" si="27"/>
        <v>25.410000000000004</v>
      </c>
      <c r="L57" s="245">
        <f t="shared" si="28"/>
        <v>1601.0866410000003</v>
      </c>
      <c r="M57" s="372">
        <f t="shared" si="29"/>
        <v>63.010100000000001</v>
      </c>
      <c r="AC57" s="231"/>
      <c r="AD57" s="232"/>
      <c r="AE57" s="237"/>
      <c r="AN57" s="122">
        <v>18</v>
      </c>
      <c r="AO57" s="200">
        <v>4248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508">
        <v>57.60904</v>
      </c>
      <c r="F58" s="221">
        <f t="shared" si="26"/>
        <v>26</v>
      </c>
      <c r="G58" s="509">
        <v>56.30744</v>
      </c>
      <c r="H58" s="358">
        <f t="shared" si="31"/>
        <v>1463.99344</v>
      </c>
      <c r="J58" s="122">
        <v>20</v>
      </c>
      <c r="K58" s="126">
        <f t="shared" si="27"/>
        <v>25.73</v>
      </c>
      <c r="L58" s="245">
        <f t="shared" si="28"/>
        <v>1482.2805992000001</v>
      </c>
      <c r="M58" s="372">
        <f t="shared" si="29"/>
        <v>57.60904</v>
      </c>
      <c r="AC58" s="231"/>
      <c r="AD58" s="76"/>
      <c r="AE58" s="237"/>
      <c r="AN58" s="122">
        <v>19</v>
      </c>
      <c r="AO58" s="200">
        <v>4494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508">
        <v>54.11844</v>
      </c>
      <c r="F59" s="221">
        <f t="shared" si="26"/>
        <v>26</v>
      </c>
      <c r="G59" s="509">
        <v>52.962440000000001</v>
      </c>
      <c r="H59" s="358">
        <f t="shared" si="31"/>
        <v>1377.0234399999999</v>
      </c>
      <c r="J59" s="122">
        <v>21</v>
      </c>
      <c r="K59" s="126">
        <f t="shared" si="27"/>
        <v>25.71</v>
      </c>
      <c r="L59" s="245">
        <f t="shared" si="28"/>
        <v>1391.3850924000001</v>
      </c>
      <c r="M59" s="372">
        <f t="shared" si="29"/>
        <v>54.11844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4557</v>
      </c>
    </row>
    <row r="60" spans="1:43" ht="15" x14ac:dyDescent="0.25">
      <c r="A60" s="228">
        <f t="shared" si="30"/>
        <v>22</v>
      </c>
      <c r="B60" s="225">
        <f t="shared" si="24"/>
        <v>8.9999999999999858E-2</v>
      </c>
      <c r="C60" s="364">
        <f t="shared" si="25"/>
        <v>4.6944746999999927</v>
      </c>
      <c r="D60" s="508">
        <v>52.160829999999997</v>
      </c>
      <c r="F60" s="221">
        <f t="shared" si="26"/>
        <v>25</v>
      </c>
      <c r="G60" s="509">
        <v>51.056310000000003</v>
      </c>
      <c r="H60" s="358">
        <f t="shared" si="31"/>
        <v>1276.4077500000001</v>
      </c>
      <c r="J60" s="122">
        <v>22</v>
      </c>
      <c r="K60" s="126">
        <f t="shared" si="27"/>
        <v>25.09</v>
      </c>
      <c r="L60" s="245">
        <f t="shared" si="28"/>
        <v>1308.7152246999999</v>
      </c>
      <c r="M60" s="372">
        <f t="shared" si="29"/>
        <v>52.160829999999997</v>
      </c>
      <c r="Z60" s="233"/>
      <c r="AA60" s="234"/>
      <c r="AB60" s="235"/>
      <c r="AC60" s="235"/>
      <c r="AD60" s="236"/>
      <c r="AE60" s="237"/>
      <c r="AN60" s="122">
        <v>21</v>
      </c>
      <c r="AO60" s="200">
        <v>4584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508">
        <v>48.614640000000001</v>
      </c>
      <c r="F61" s="221">
        <f t="shared" si="26"/>
        <v>24</v>
      </c>
      <c r="G61" s="509">
        <v>47.497399999999999</v>
      </c>
      <c r="H61" s="358">
        <f t="shared" si="31"/>
        <v>1139.9376</v>
      </c>
      <c r="J61" s="122">
        <v>23</v>
      </c>
      <c r="K61" s="126">
        <f t="shared" si="27"/>
        <v>23.86</v>
      </c>
      <c r="L61" s="245">
        <f t="shared" si="28"/>
        <v>1159.9453103999999</v>
      </c>
      <c r="M61" s="372">
        <f t="shared" si="29"/>
        <v>48.614640000000001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4501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508">
        <v>47.379759999999997</v>
      </c>
      <c r="F62" s="362">
        <f t="shared" si="26"/>
        <v>23</v>
      </c>
      <c r="G62" s="510">
        <v>46.496169999999999</v>
      </c>
      <c r="H62" s="361">
        <f t="shared" si="31"/>
        <v>1069.41191</v>
      </c>
      <c r="J62" s="122">
        <v>24</v>
      </c>
      <c r="K62" s="126">
        <f t="shared" si="27"/>
        <v>22.03</v>
      </c>
      <c r="L62" s="245">
        <f t="shared" si="28"/>
        <v>1043.7761128</v>
      </c>
      <c r="M62" s="372">
        <f t="shared" si="29"/>
        <v>47.379759999999997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4260</v>
      </c>
    </row>
    <row r="63" spans="1:43" ht="20.25" customHeight="1" thickBot="1" x14ac:dyDescent="0.3">
      <c r="A63" s="238"/>
      <c r="B63" s="239"/>
      <c r="C63" s="240"/>
      <c r="D63" s="307">
        <f>AVERAGE(D39:D62)</f>
        <v>45.12220125000001</v>
      </c>
      <c r="F63" s="363">
        <f>SUM(F39:F62)</f>
        <v>495</v>
      </c>
      <c r="G63" s="241">
        <f>AVERAGE(G39:G62)</f>
        <v>44.038627916666663</v>
      </c>
      <c r="H63" s="359">
        <f>SUM(H39:H62)/SUM(F39:F62)</f>
        <v>46.059287333333323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3892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451.00000000000011</v>
      </c>
      <c r="L64" s="245">
        <f>SUM(L39:L63)</f>
        <v>21161.638546999999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3.8000000000000007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46.921593230598653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96.158132900000012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25.304771815789472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360.14000000000004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333.9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324.66000000000003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323.82000000000005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326.13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336.63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358.67999999999995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352.59999999999997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282.42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277.77999999999997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238.5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210.84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211.54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234.60000000000002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276.76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365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464.64000000000004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609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660.66000000000008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668.98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668.46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627.25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572.64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506.69000000000005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9592.3200000000015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0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0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0.90000000000000036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1.0600000000000005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1.1099999999999994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0.64000000000000057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8.9999999999999858E-2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44582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16.37</v>
      </c>
      <c r="C135" s="124">
        <f t="shared" si="38"/>
        <v>16.37</v>
      </c>
      <c r="D135" s="290">
        <f t="shared" ref="D135:D158" si="39">J8</f>
        <v>0</v>
      </c>
      <c r="E135" s="291">
        <f t="shared" ref="E135:F158" si="40">M8</f>
        <v>13.49</v>
      </c>
      <c r="F135" s="291">
        <f t="shared" si="40"/>
        <v>2.88</v>
      </c>
      <c r="G135" s="292">
        <f t="shared" ref="G135:G158" si="41">AD8</f>
        <v>0</v>
      </c>
      <c r="I135" s="293">
        <f t="shared" ref="I135:I158" si="42">AE8</f>
        <v>13.49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15.899999999999999</v>
      </c>
      <c r="C136" s="124">
        <f t="shared" si="38"/>
        <v>15.899999999999999</v>
      </c>
      <c r="D136" s="290">
        <f t="shared" si="39"/>
        <v>0</v>
      </c>
      <c r="E136" s="291">
        <f t="shared" si="40"/>
        <v>13.12</v>
      </c>
      <c r="F136" s="291">
        <f t="shared" si="40"/>
        <v>2.78</v>
      </c>
      <c r="G136" s="292">
        <f t="shared" si="41"/>
        <v>0</v>
      </c>
      <c r="I136" s="294">
        <f t="shared" si="42"/>
        <v>13.12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15.46</v>
      </c>
      <c r="C137" s="124">
        <f t="shared" si="38"/>
        <v>15.46</v>
      </c>
      <c r="D137" s="290">
        <f t="shared" si="39"/>
        <v>0</v>
      </c>
      <c r="E137" s="291">
        <f t="shared" si="40"/>
        <v>12.76</v>
      </c>
      <c r="F137" s="291">
        <f t="shared" si="40"/>
        <v>2.7</v>
      </c>
      <c r="G137" s="292">
        <f t="shared" si="41"/>
        <v>0</v>
      </c>
      <c r="I137" s="294">
        <f t="shared" si="42"/>
        <v>12.76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15.420000000000002</v>
      </c>
      <c r="C138" s="124">
        <f t="shared" si="38"/>
        <v>15.420000000000002</v>
      </c>
      <c r="D138" s="290">
        <f t="shared" si="39"/>
        <v>0</v>
      </c>
      <c r="E138" s="291">
        <f t="shared" si="40"/>
        <v>12.72</v>
      </c>
      <c r="F138" s="291">
        <f t="shared" si="40"/>
        <v>2.7</v>
      </c>
      <c r="G138" s="292">
        <f t="shared" si="41"/>
        <v>0</v>
      </c>
      <c r="I138" s="294">
        <f t="shared" si="42"/>
        <v>12.72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15.530000000000001</v>
      </c>
      <c r="C139" s="124">
        <f t="shared" si="38"/>
        <v>15.530000000000001</v>
      </c>
      <c r="D139" s="290">
        <f t="shared" si="39"/>
        <v>0</v>
      </c>
      <c r="E139" s="291">
        <f t="shared" si="40"/>
        <v>12.83</v>
      </c>
      <c r="F139" s="291">
        <f t="shared" si="40"/>
        <v>2.7</v>
      </c>
      <c r="G139" s="292">
        <f t="shared" si="41"/>
        <v>0</v>
      </c>
      <c r="I139" s="294">
        <f t="shared" si="42"/>
        <v>12.83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16.03</v>
      </c>
      <c r="C140" s="124">
        <f t="shared" si="38"/>
        <v>16.03</v>
      </c>
      <c r="D140" s="290">
        <f t="shared" si="39"/>
        <v>0</v>
      </c>
      <c r="E140" s="291">
        <f t="shared" si="40"/>
        <v>13.28</v>
      </c>
      <c r="F140" s="291">
        <f t="shared" si="40"/>
        <v>2.75</v>
      </c>
      <c r="G140" s="292">
        <f t="shared" si="41"/>
        <v>0</v>
      </c>
      <c r="I140" s="294">
        <f t="shared" si="42"/>
        <v>13.28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17.079999999999998</v>
      </c>
      <c r="C141" s="124">
        <f t="shared" si="38"/>
        <v>17.079999999999998</v>
      </c>
      <c r="D141" s="290">
        <f t="shared" si="39"/>
        <v>0</v>
      </c>
      <c r="E141" s="291">
        <f t="shared" si="40"/>
        <v>14.19</v>
      </c>
      <c r="F141" s="291">
        <f t="shared" si="40"/>
        <v>2.89</v>
      </c>
      <c r="G141" s="292">
        <f t="shared" si="41"/>
        <v>0</v>
      </c>
      <c r="I141" s="294">
        <f t="shared" si="42"/>
        <v>14.19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17.63</v>
      </c>
      <c r="C142" s="124">
        <f t="shared" si="38"/>
        <v>17.63</v>
      </c>
      <c r="D142" s="290">
        <f t="shared" si="39"/>
        <v>0</v>
      </c>
      <c r="E142" s="291">
        <f t="shared" si="40"/>
        <v>14.61</v>
      </c>
      <c r="F142" s="291">
        <f t="shared" si="40"/>
        <v>3.02</v>
      </c>
      <c r="G142" s="292">
        <f t="shared" si="41"/>
        <v>0</v>
      </c>
      <c r="I142" s="294">
        <f t="shared" si="42"/>
        <v>14.61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15.690000000000001</v>
      </c>
      <c r="C143" s="124">
        <f t="shared" si="38"/>
        <v>15.690000000000001</v>
      </c>
      <c r="D143" s="290">
        <f t="shared" si="39"/>
        <v>0</v>
      </c>
      <c r="E143" s="291">
        <f t="shared" si="40"/>
        <v>12.65</v>
      </c>
      <c r="F143" s="291">
        <f t="shared" si="40"/>
        <v>3.04</v>
      </c>
      <c r="G143" s="292">
        <f t="shared" si="41"/>
        <v>0</v>
      </c>
      <c r="I143" s="294">
        <f t="shared" si="42"/>
        <v>12.65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16.34</v>
      </c>
      <c r="C144" s="124">
        <f t="shared" si="38"/>
        <v>16.34</v>
      </c>
      <c r="D144" s="290">
        <f t="shared" si="39"/>
        <v>0</v>
      </c>
      <c r="E144" s="291">
        <f t="shared" si="40"/>
        <v>13.27</v>
      </c>
      <c r="F144" s="291">
        <f t="shared" si="40"/>
        <v>3.07</v>
      </c>
      <c r="G144" s="292">
        <f t="shared" si="41"/>
        <v>0</v>
      </c>
      <c r="I144" s="294">
        <f t="shared" si="42"/>
        <v>13.27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15.9</v>
      </c>
      <c r="C145" s="124">
        <f t="shared" si="38"/>
        <v>15.9</v>
      </c>
      <c r="D145" s="290">
        <f t="shared" si="39"/>
        <v>0</v>
      </c>
      <c r="E145" s="291">
        <f t="shared" si="40"/>
        <v>12.8</v>
      </c>
      <c r="F145" s="291">
        <f t="shared" si="40"/>
        <v>3.1</v>
      </c>
      <c r="G145" s="292">
        <f t="shared" si="41"/>
        <v>0</v>
      </c>
      <c r="I145" s="294">
        <f t="shared" si="42"/>
        <v>12.8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15.06</v>
      </c>
      <c r="C146" s="124">
        <f t="shared" si="38"/>
        <v>15.06</v>
      </c>
      <c r="D146" s="290">
        <f t="shared" si="39"/>
        <v>0</v>
      </c>
      <c r="E146" s="291">
        <f t="shared" si="40"/>
        <v>11.98</v>
      </c>
      <c r="F146" s="291">
        <f t="shared" si="40"/>
        <v>3.08</v>
      </c>
      <c r="G146" s="292">
        <f t="shared" si="41"/>
        <v>0</v>
      </c>
      <c r="I146" s="294">
        <f t="shared" si="42"/>
        <v>11.98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15.11</v>
      </c>
      <c r="C147" s="124">
        <f t="shared" si="38"/>
        <v>15.11</v>
      </c>
      <c r="D147" s="290">
        <f t="shared" si="39"/>
        <v>0</v>
      </c>
      <c r="E147" s="291">
        <f t="shared" si="40"/>
        <v>11.98</v>
      </c>
      <c r="F147" s="291">
        <f t="shared" si="40"/>
        <v>3.13</v>
      </c>
      <c r="G147" s="292">
        <f t="shared" si="41"/>
        <v>0</v>
      </c>
      <c r="I147" s="294">
        <f t="shared" si="42"/>
        <v>11.98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15.64</v>
      </c>
      <c r="C148" s="124">
        <f t="shared" si="38"/>
        <v>15.64</v>
      </c>
      <c r="D148" s="290">
        <f t="shared" si="39"/>
        <v>0</v>
      </c>
      <c r="E148" s="291">
        <f t="shared" si="40"/>
        <v>12.49</v>
      </c>
      <c r="F148" s="291">
        <f t="shared" si="40"/>
        <v>3.15</v>
      </c>
      <c r="G148" s="292">
        <f t="shared" si="41"/>
        <v>0</v>
      </c>
      <c r="I148" s="294">
        <f t="shared" si="42"/>
        <v>12.49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16.28</v>
      </c>
      <c r="C149" s="124">
        <f t="shared" si="38"/>
        <v>16.28</v>
      </c>
      <c r="D149" s="290">
        <f t="shared" si="39"/>
        <v>0</v>
      </c>
      <c r="E149" s="291">
        <f t="shared" si="40"/>
        <v>13.05</v>
      </c>
      <c r="F149" s="291">
        <f t="shared" si="40"/>
        <v>3.23</v>
      </c>
      <c r="G149" s="292">
        <f t="shared" si="41"/>
        <v>0</v>
      </c>
      <c r="I149" s="294">
        <f t="shared" si="42"/>
        <v>13.05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18.25</v>
      </c>
      <c r="C150" s="124">
        <f t="shared" si="38"/>
        <v>18.25</v>
      </c>
      <c r="D150" s="290">
        <f t="shared" si="39"/>
        <v>0</v>
      </c>
      <c r="E150" s="291">
        <f t="shared" si="40"/>
        <v>14.84</v>
      </c>
      <c r="F150" s="291">
        <f t="shared" si="40"/>
        <v>3.41</v>
      </c>
      <c r="G150" s="292">
        <f t="shared" si="41"/>
        <v>0</v>
      </c>
      <c r="I150" s="294">
        <f t="shared" si="42"/>
        <v>14.84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21.12</v>
      </c>
      <c r="C151" s="124">
        <f t="shared" si="45"/>
        <v>21.12</v>
      </c>
      <c r="D151" s="290">
        <f t="shared" si="39"/>
        <v>0</v>
      </c>
      <c r="E151" s="291">
        <f t="shared" si="40"/>
        <v>17.440000000000001</v>
      </c>
      <c r="F151" s="291">
        <f t="shared" si="40"/>
        <v>3.68</v>
      </c>
      <c r="G151" s="292">
        <f t="shared" si="41"/>
        <v>0</v>
      </c>
      <c r="I151" s="294">
        <f t="shared" si="42"/>
        <v>17.440000000000001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24.36</v>
      </c>
      <c r="C152" s="124">
        <f t="shared" si="45"/>
        <v>24.36</v>
      </c>
      <c r="D152" s="290">
        <f t="shared" si="39"/>
        <v>0</v>
      </c>
      <c r="E152" s="291">
        <f t="shared" si="40"/>
        <v>20.11</v>
      </c>
      <c r="F152" s="291">
        <f t="shared" si="40"/>
        <v>4.25</v>
      </c>
      <c r="G152" s="292">
        <f t="shared" si="41"/>
        <v>0</v>
      </c>
      <c r="I152" s="294">
        <f t="shared" si="42"/>
        <v>20.11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25.410000000000004</v>
      </c>
      <c r="C153" s="124">
        <f t="shared" si="45"/>
        <v>25.410000000000004</v>
      </c>
      <c r="D153" s="290">
        <f t="shared" si="39"/>
        <v>0</v>
      </c>
      <c r="E153" s="291">
        <f t="shared" si="40"/>
        <v>20.92</v>
      </c>
      <c r="F153" s="291">
        <f t="shared" si="40"/>
        <v>4.49</v>
      </c>
      <c r="G153" s="292">
        <f t="shared" si="41"/>
        <v>0</v>
      </c>
      <c r="I153" s="294">
        <f t="shared" si="42"/>
        <v>20.92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25.73</v>
      </c>
      <c r="C154" s="124">
        <f t="shared" si="45"/>
        <v>25.73</v>
      </c>
      <c r="D154" s="290">
        <f t="shared" si="39"/>
        <v>0</v>
      </c>
      <c r="E154" s="291">
        <f t="shared" si="40"/>
        <v>21.17</v>
      </c>
      <c r="F154" s="291">
        <f t="shared" si="40"/>
        <v>4.5599999999999996</v>
      </c>
      <c r="G154" s="292">
        <f t="shared" si="41"/>
        <v>0</v>
      </c>
      <c r="I154" s="294">
        <f t="shared" si="42"/>
        <v>21.17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25.71</v>
      </c>
      <c r="C155" s="124">
        <f t="shared" si="45"/>
        <v>25.71</v>
      </c>
      <c r="D155" s="290">
        <f t="shared" si="39"/>
        <v>0</v>
      </c>
      <c r="E155" s="291">
        <f t="shared" si="40"/>
        <v>21.13</v>
      </c>
      <c r="F155" s="291">
        <f t="shared" si="40"/>
        <v>4.58</v>
      </c>
      <c r="G155" s="292">
        <f t="shared" si="41"/>
        <v>0</v>
      </c>
      <c r="I155" s="294">
        <f t="shared" si="42"/>
        <v>21.13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25.09</v>
      </c>
      <c r="C156" s="124">
        <f t="shared" si="45"/>
        <v>25.09</v>
      </c>
      <c r="D156" s="290">
        <f t="shared" si="39"/>
        <v>0</v>
      </c>
      <c r="E156" s="291">
        <f t="shared" si="40"/>
        <v>20.59</v>
      </c>
      <c r="F156" s="291">
        <f t="shared" si="40"/>
        <v>4.5</v>
      </c>
      <c r="G156" s="292">
        <f t="shared" si="41"/>
        <v>0</v>
      </c>
      <c r="I156" s="294">
        <f t="shared" si="42"/>
        <v>20.59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23.86</v>
      </c>
      <c r="C157" s="124">
        <f t="shared" si="45"/>
        <v>23.86</v>
      </c>
      <c r="D157" s="290">
        <f t="shared" si="39"/>
        <v>0</v>
      </c>
      <c r="E157" s="291">
        <f t="shared" si="40"/>
        <v>19.600000000000001</v>
      </c>
      <c r="F157" s="291">
        <f t="shared" si="40"/>
        <v>4.26</v>
      </c>
      <c r="G157" s="292">
        <f t="shared" si="41"/>
        <v>0</v>
      </c>
      <c r="I157" s="294">
        <f t="shared" si="42"/>
        <v>19.600000000000001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22.03</v>
      </c>
      <c r="C158" s="297">
        <f t="shared" si="45"/>
        <v>22.03</v>
      </c>
      <c r="D158" s="298">
        <f t="shared" si="39"/>
        <v>0</v>
      </c>
      <c r="E158" s="299">
        <f t="shared" si="40"/>
        <v>18.14</v>
      </c>
      <c r="F158" s="299">
        <f t="shared" si="40"/>
        <v>3.89</v>
      </c>
      <c r="G158" s="300">
        <f t="shared" si="41"/>
        <v>0</v>
      </c>
      <c r="I158" s="301">
        <f t="shared" si="42"/>
        <v>18.14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451.00000000000011</v>
      </c>
      <c r="C159" s="304">
        <f t="shared" si="46"/>
        <v>451.00000000000011</v>
      </c>
      <c r="D159" s="305">
        <f t="shared" si="46"/>
        <v>0</v>
      </c>
      <c r="E159" s="305">
        <f t="shared" si="46"/>
        <v>369.16</v>
      </c>
      <c r="F159" s="305">
        <f t="shared" si="46"/>
        <v>81.84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67" priority="7" operator="containsText" text="CHECK CALCS">
      <formula>NOT(ISERROR(SEARCH("CHECK CALCS",C34)))</formula>
    </cfRule>
  </conditionalFormatting>
  <conditionalFormatting sqref="AE8:AE31">
    <cfRule type="cellIs" dxfId="166" priority="6" operator="greaterThan">
      <formula>33</formula>
    </cfRule>
  </conditionalFormatting>
  <conditionalFormatting sqref="D63">
    <cfRule type="cellIs" dxfId="165" priority="8" operator="equal">
      <formula>#REF!</formula>
    </cfRule>
  </conditionalFormatting>
  <conditionalFormatting sqref="I135:I158">
    <cfRule type="cellIs" dxfId="164" priority="5" operator="greaterThan">
      <formula>33</formula>
    </cfRule>
  </conditionalFormatting>
  <conditionalFormatting sqref="D135:D158">
    <cfRule type="cellIs" dxfId="163" priority="4" operator="greaterThan">
      <formula>0</formula>
    </cfRule>
  </conditionalFormatting>
  <conditionalFormatting sqref="J8:J31">
    <cfRule type="cellIs" dxfId="162" priority="2" operator="greaterThan">
      <formula>0</formula>
    </cfRule>
  </conditionalFormatting>
  <conditionalFormatting sqref="N8:N31">
    <cfRule type="cellIs" dxfId="161" priority="3" operator="greaterThanOrEqual">
      <formula>4.99</formula>
    </cfRule>
  </conditionalFormatting>
  <conditionalFormatting sqref="M8:M31">
    <cfRule type="cellIs" dxfId="160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2" tint="-0.249977111117893"/>
  </sheetPr>
  <dimension ref="A1:CW159"/>
  <sheetViews>
    <sheetView topLeftCell="A30"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44581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450.55999999999989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44581</v>
      </c>
      <c r="AM5" s="422">
        <f>AM10</f>
        <v>15975</v>
      </c>
      <c r="AN5" s="422">
        <f t="shared" ref="AN5:BJ5" si="1">AN10</f>
        <v>15687</v>
      </c>
      <c r="AO5" s="422">
        <f t="shared" si="1"/>
        <v>15516</v>
      </c>
      <c r="AP5" s="422">
        <f t="shared" si="1"/>
        <v>15561</v>
      </c>
      <c r="AQ5" s="422">
        <f t="shared" si="1"/>
        <v>15870</v>
      </c>
      <c r="AR5" s="422">
        <f t="shared" si="1"/>
        <v>16110</v>
      </c>
      <c r="AS5" s="422">
        <f t="shared" si="1"/>
        <v>17112</v>
      </c>
      <c r="AT5" s="422">
        <f t="shared" si="1"/>
        <v>17408</v>
      </c>
      <c r="AU5" s="422">
        <f t="shared" si="1"/>
        <v>15576</v>
      </c>
      <c r="AV5" s="422">
        <f t="shared" si="1"/>
        <v>15289</v>
      </c>
      <c r="AW5" s="422">
        <f t="shared" si="1"/>
        <v>14247</v>
      </c>
      <c r="AX5" s="422">
        <f t="shared" si="1"/>
        <v>13365</v>
      </c>
      <c r="AY5" s="422">
        <f t="shared" si="1"/>
        <v>12737</v>
      </c>
      <c r="AZ5" s="422">
        <f t="shared" si="1"/>
        <v>12627</v>
      </c>
      <c r="BA5" s="422">
        <f t="shared" si="1"/>
        <v>12233</v>
      </c>
      <c r="BB5" s="422">
        <f t="shared" si="1"/>
        <v>13511</v>
      </c>
      <c r="BC5" s="422">
        <f t="shared" si="1"/>
        <v>15218</v>
      </c>
      <c r="BD5" s="422">
        <f t="shared" si="1"/>
        <v>17170</v>
      </c>
      <c r="BE5" s="422">
        <f t="shared" si="1"/>
        <v>18060</v>
      </c>
      <c r="BF5" s="422">
        <f t="shared" si="1"/>
        <v>18024</v>
      </c>
      <c r="BG5" s="422">
        <f t="shared" si="1"/>
        <v>17585</v>
      </c>
      <c r="BH5" s="422">
        <f t="shared" si="1"/>
        <v>17056</v>
      </c>
      <c r="BI5" s="422">
        <f t="shared" si="1"/>
        <v>16042</v>
      </c>
      <c r="BJ5" s="422">
        <f t="shared" si="1"/>
        <v>15080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44581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19.13</v>
      </c>
      <c r="C8" s="124">
        <f>M8+N8</f>
        <v>19.13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15.98</v>
      </c>
      <c r="N8" s="134">
        <f>P8</f>
        <v>3.15</v>
      </c>
      <c r="O8" s="135">
        <f>ROUND(AA8,2)</f>
        <v>15.98</v>
      </c>
      <c r="P8" s="125">
        <f>ROUND(AB8,2)</f>
        <v>3.15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19.13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15.98</v>
      </c>
      <c r="AB8" s="141">
        <f t="shared" ref="AB8:AB31" si="4">ROUND(AO40/1000,2)</f>
        <v>3.15</v>
      </c>
      <c r="AC8" s="142">
        <v>0</v>
      </c>
      <c r="AD8" s="143">
        <v>0</v>
      </c>
      <c r="AE8" s="144">
        <f>AA8+AD8</f>
        <v>15.98</v>
      </c>
      <c r="AF8" s="404">
        <f t="shared" ref="AF8:AF31" si="5">A8</f>
        <v>1</v>
      </c>
      <c r="AG8" s="396">
        <f>AA8+AB8</f>
        <v>19.13</v>
      </c>
      <c r="AH8" s="202">
        <f t="array" ref="AH8:AH31">TRANSPOSE(AM5:BJ5)</f>
        <v>15975</v>
      </c>
      <c r="AI8" s="389">
        <f t="shared" ref="AI8:AI31" si="6">AH8/1000</f>
        <v>15.975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18.72</v>
      </c>
      <c r="C9" s="124">
        <f t="shared" ref="C9:C31" si="9">M9+N9</f>
        <v>18.72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15.69</v>
      </c>
      <c r="N9" s="134">
        <f t="shared" ref="N9:N31" si="13">P9</f>
        <v>3.03</v>
      </c>
      <c r="O9" s="135">
        <f t="shared" ref="O9:P31" si="14">ROUND(AA9,2)</f>
        <v>15.69</v>
      </c>
      <c r="P9" s="125">
        <f t="shared" si="14"/>
        <v>3.03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18.72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15.69</v>
      </c>
      <c r="AB9" s="141">
        <f t="shared" si="4"/>
        <v>3.03</v>
      </c>
      <c r="AC9" s="142">
        <v>0</v>
      </c>
      <c r="AD9" s="143">
        <v>0</v>
      </c>
      <c r="AE9" s="144">
        <f t="shared" ref="AE9:AE31" si="18">AA9+AD9</f>
        <v>15.69</v>
      </c>
      <c r="AF9" s="404">
        <f t="shared" si="5"/>
        <v>2</v>
      </c>
      <c r="AG9" s="396">
        <f t="shared" ref="AG9:AG31" si="19">AA9+AB9</f>
        <v>18.72</v>
      </c>
      <c r="AH9" s="202">
        <v>15687</v>
      </c>
      <c r="AI9" s="389">
        <f t="shared" si="6"/>
        <v>15.686999999999999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18.509999999999998</v>
      </c>
      <c r="C10" s="124">
        <f t="shared" si="9"/>
        <v>18.509999999999998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15.52</v>
      </c>
      <c r="N10" s="134">
        <f t="shared" si="13"/>
        <v>2.99</v>
      </c>
      <c r="O10" s="135">
        <f t="shared" si="14"/>
        <v>15.52</v>
      </c>
      <c r="P10" s="125">
        <f t="shared" si="14"/>
        <v>2.99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18.509999999999998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15.52</v>
      </c>
      <c r="AB10" s="141">
        <f t="shared" si="4"/>
        <v>2.99</v>
      </c>
      <c r="AC10" s="142">
        <v>0</v>
      </c>
      <c r="AD10" s="143">
        <v>0</v>
      </c>
      <c r="AE10" s="144">
        <f t="shared" si="18"/>
        <v>15.52</v>
      </c>
      <c r="AF10" s="404">
        <f t="shared" si="5"/>
        <v>3</v>
      </c>
      <c r="AG10" s="396">
        <f t="shared" si="19"/>
        <v>18.509999999999998</v>
      </c>
      <c r="AH10" s="202">
        <v>15516</v>
      </c>
      <c r="AI10" s="389">
        <f t="shared" si="6"/>
        <v>15.516</v>
      </c>
      <c r="AJ10" s="186">
        <f t="shared" si="20"/>
        <v>0</v>
      </c>
      <c r="AK10" s="403"/>
      <c r="AL10" s="380" t="s">
        <v>218</v>
      </c>
      <c r="AM10" s="154">
        <f>AM11+AM12</f>
        <v>15975</v>
      </c>
      <c r="AN10" s="154">
        <f t="shared" ref="AN10:BJ10" si="21">AN11+AN12</f>
        <v>15687</v>
      </c>
      <c r="AO10" s="154">
        <f t="shared" si="21"/>
        <v>15516</v>
      </c>
      <c r="AP10" s="154">
        <f t="shared" si="21"/>
        <v>15561</v>
      </c>
      <c r="AQ10" s="154">
        <f t="shared" si="21"/>
        <v>15870</v>
      </c>
      <c r="AR10" s="154">
        <f t="shared" si="21"/>
        <v>16110</v>
      </c>
      <c r="AS10" s="154">
        <f t="shared" si="21"/>
        <v>17112</v>
      </c>
      <c r="AT10" s="154">
        <f t="shared" si="21"/>
        <v>17408</v>
      </c>
      <c r="AU10" s="154">
        <f t="shared" si="21"/>
        <v>15576</v>
      </c>
      <c r="AV10" s="154">
        <f t="shared" si="21"/>
        <v>15289</v>
      </c>
      <c r="AW10" s="154">
        <f t="shared" si="21"/>
        <v>14247</v>
      </c>
      <c r="AX10" s="154">
        <f t="shared" si="21"/>
        <v>13365</v>
      </c>
      <c r="AY10" s="154">
        <f t="shared" si="21"/>
        <v>12737</v>
      </c>
      <c r="AZ10" s="154">
        <f t="shared" si="21"/>
        <v>12627</v>
      </c>
      <c r="BA10" s="154">
        <f t="shared" si="21"/>
        <v>12233</v>
      </c>
      <c r="BB10" s="154">
        <f t="shared" si="21"/>
        <v>13511</v>
      </c>
      <c r="BC10" s="154">
        <f t="shared" si="21"/>
        <v>15218</v>
      </c>
      <c r="BD10" s="154">
        <f t="shared" si="21"/>
        <v>17170</v>
      </c>
      <c r="BE10" s="154">
        <f t="shared" si="21"/>
        <v>18060</v>
      </c>
      <c r="BF10" s="154">
        <f t="shared" si="21"/>
        <v>18024</v>
      </c>
      <c r="BG10" s="154">
        <f t="shared" si="21"/>
        <v>17585</v>
      </c>
      <c r="BH10" s="154">
        <f t="shared" si="21"/>
        <v>17056</v>
      </c>
      <c r="BI10" s="154">
        <f t="shared" si="21"/>
        <v>16042</v>
      </c>
      <c r="BJ10" s="154">
        <f t="shared" si="21"/>
        <v>15080</v>
      </c>
      <c r="BK10" s="91"/>
      <c r="BL10" s="155">
        <f>SUM(AM10:BK10)/1000</f>
        <v>373.05900000000003</v>
      </c>
    </row>
    <row r="11" spans="1:88" ht="15" x14ac:dyDescent="0.25">
      <c r="A11" s="122">
        <f t="shared" si="7"/>
        <v>4</v>
      </c>
      <c r="B11" s="123">
        <f t="shared" si="8"/>
        <v>18.510000000000002</v>
      </c>
      <c r="C11" s="124">
        <f t="shared" si="9"/>
        <v>18.510000000000002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15.56</v>
      </c>
      <c r="N11" s="134">
        <f t="shared" si="13"/>
        <v>2.95</v>
      </c>
      <c r="O11" s="135">
        <f t="shared" si="14"/>
        <v>15.56</v>
      </c>
      <c r="P11" s="125">
        <f t="shared" si="14"/>
        <v>2.95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18.510000000000002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15.56</v>
      </c>
      <c r="AB11" s="141">
        <f t="shared" si="4"/>
        <v>2.95</v>
      </c>
      <c r="AC11" s="142">
        <v>0</v>
      </c>
      <c r="AD11" s="143">
        <v>0</v>
      </c>
      <c r="AE11" s="144">
        <f t="shared" si="18"/>
        <v>15.56</v>
      </c>
      <c r="AF11" s="404">
        <f t="shared" si="5"/>
        <v>4</v>
      </c>
      <c r="AG11" s="396">
        <f t="shared" si="19"/>
        <v>18.510000000000002</v>
      </c>
      <c r="AH11" s="202">
        <v>15561</v>
      </c>
      <c r="AI11" s="389">
        <f t="shared" si="6"/>
        <v>15.561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18.89</v>
      </c>
      <c r="C12" s="124">
        <f t="shared" si="9"/>
        <v>18.89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15.87</v>
      </c>
      <c r="N12" s="134">
        <f t="shared" si="13"/>
        <v>3.02</v>
      </c>
      <c r="O12" s="135">
        <f t="shared" si="14"/>
        <v>15.87</v>
      </c>
      <c r="P12" s="125">
        <f t="shared" si="14"/>
        <v>3.02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18.89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15.87</v>
      </c>
      <c r="AB12" s="141">
        <f t="shared" si="4"/>
        <v>3.02</v>
      </c>
      <c r="AC12" s="142">
        <v>0</v>
      </c>
      <c r="AD12" s="143">
        <v>0</v>
      </c>
      <c r="AE12" s="144">
        <f t="shared" si="18"/>
        <v>15.87</v>
      </c>
      <c r="AF12" s="404">
        <f t="shared" si="5"/>
        <v>5</v>
      </c>
      <c r="AG12" s="396">
        <f t="shared" si="19"/>
        <v>18.89</v>
      </c>
      <c r="AH12" s="202">
        <v>15870</v>
      </c>
      <c r="AI12" s="389">
        <f t="shared" si="6"/>
        <v>15.87</v>
      </c>
      <c r="AJ12" s="186">
        <f t="shared" si="20"/>
        <v>0</v>
      </c>
      <c r="AK12" s="403"/>
      <c r="AL12" s="153" t="s">
        <v>220</v>
      </c>
      <c r="AM12" s="156">
        <v>15975</v>
      </c>
      <c r="AN12" s="156">
        <v>15687</v>
      </c>
      <c r="AO12" s="156">
        <v>15516</v>
      </c>
      <c r="AP12" s="156">
        <v>15561</v>
      </c>
      <c r="AQ12" s="156">
        <v>15870</v>
      </c>
      <c r="AR12" s="156">
        <v>16110</v>
      </c>
      <c r="AS12" s="156">
        <v>17112</v>
      </c>
      <c r="AT12" s="156">
        <v>17408</v>
      </c>
      <c r="AU12" s="156">
        <v>15576</v>
      </c>
      <c r="AV12" s="156">
        <v>15289</v>
      </c>
      <c r="AW12" s="156">
        <v>14247</v>
      </c>
      <c r="AX12" s="156">
        <v>13365</v>
      </c>
      <c r="AY12" s="156">
        <v>12737</v>
      </c>
      <c r="AZ12" s="156">
        <v>12627</v>
      </c>
      <c r="BA12" s="156">
        <v>12233</v>
      </c>
      <c r="BB12" s="156">
        <v>13511</v>
      </c>
      <c r="BC12" s="156">
        <v>15218</v>
      </c>
      <c r="BD12" s="156">
        <v>17170</v>
      </c>
      <c r="BE12" s="156">
        <v>18060</v>
      </c>
      <c r="BF12" s="156">
        <v>18024</v>
      </c>
      <c r="BG12" s="156">
        <v>17585</v>
      </c>
      <c r="BH12" s="156">
        <v>17056</v>
      </c>
      <c r="BI12" s="156">
        <v>16042</v>
      </c>
      <c r="BJ12" s="156">
        <v>15080</v>
      </c>
      <c r="BK12" s="91"/>
      <c r="BL12" s="155">
        <f>SUM(AM12:BK12)/1000</f>
        <v>373.05900000000003</v>
      </c>
    </row>
    <row r="13" spans="1:88" ht="13.8" x14ac:dyDescent="0.25">
      <c r="A13" s="122">
        <f t="shared" si="7"/>
        <v>6</v>
      </c>
      <c r="B13" s="123">
        <f t="shared" si="8"/>
        <v>19.18</v>
      </c>
      <c r="C13" s="124">
        <f t="shared" si="9"/>
        <v>19.18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16.11</v>
      </c>
      <c r="N13" s="134">
        <f t="shared" si="13"/>
        <v>3.07</v>
      </c>
      <c r="O13" s="135">
        <f t="shared" si="14"/>
        <v>16.11</v>
      </c>
      <c r="P13" s="125">
        <f t="shared" si="14"/>
        <v>3.07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19.18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16.11</v>
      </c>
      <c r="AB13" s="141">
        <f t="shared" si="4"/>
        <v>3.07</v>
      </c>
      <c r="AC13" s="142">
        <v>0</v>
      </c>
      <c r="AD13" s="143">
        <v>0</v>
      </c>
      <c r="AE13" s="144">
        <f t="shared" si="18"/>
        <v>16.11</v>
      </c>
      <c r="AF13" s="404">
        <f t="shared" si="5"/>
        <v>6</v>
      </c>
      <c r="AG13" s="396">
        <f t="shared" si="19"/>
        <v>19.18</v>
      </c>
      <c r="AH13" s="202">
        <v>16110</v>
      </c>
      <c r="AI13" s="389">
        <f t="shared" si="6"/>
        <v>16.11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20.34</v>
      </c>
      <c r="C14" s="124">
        <f t="shared" si="9"/>
        <v>20.34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17.11</v>
      </c>
      <c r="N14" s="134">
        <f t="shared" si="13"/>
        <v>3.23</v>
      </c>
      <c r="O14" s="135">
        <f t="shared" si="14"/>
        <v>17.11</v>
      </c>
      <c r="P14" s="125">
        <f t="shared" si="14"/>
        <v>3.23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20.34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17.11</v>
      </c>
      <c r="AB14" s="141">
        <f t="shared" si="4"/>
        <v>3.23</v>
      </c>
      <c r="AC14" s="142">
        <v>0</v>
      </c>
      <c r="AD14" s="143">
        <v>0</v>
      </c>
      <c r="AE14" s="144">
        <f t="shared" si="18"/>
        <v>17.11</v>
      </c>
      <c r="AF14" s="419">
        <f t="shared" si="5"/>
        <v>7</v>
      </c>
      <c r="AG14" s="396">
        <f t="shared" si="19"/>
        <v>20.34</v>
      </c>
      <c r="AH14" s="202">
        <v>17112</v>
      </c>
      <c r="AI14" s="389">
        <f t="shared" si="6"/>
        <v>17.111999999999998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20.73</v>
      </c>
      <c r="C15" s="124">
        <f t="shared" si="9"/>
        <v>20.73</v>
      </c>
      <c r="D15" s="125">
        <f t="shared" si="10"/>
        <v>20</v>
      </c>
      <c r="E15" s="126">
        <f t="shared" si="11"/>
        <v>0.73000000000000043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17.41</v>
      </c>
      <c r="N15" s="134">
        <f t="shared" si="13"/>
        <v>3.32</v>
      </c>
      <c r="O15" s="135">
        <f t="shared" si="14"/>
        <v>17.41</v>
      </c>
      <c r="P15" s="125">
        <f t="shared" si="14"/>
        <v>3.32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20.73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17.41</v>
      </c>
      <c r="AB15" s="141">
        <f t="shared" si="4"/>
        <v>3.32</v>
      </c>
      <c r="AC15" s="142">
        <v>0</v>
      </c>
      <c r="AD15" s="143">
        <v>0</v>
      </c>
      <c r="AE15" s="144">
        <f t="shared" si="18"/>
        <v>17.41</v>
      </c>
      <c r="AF15" s="419">
        <f t="shared" si="5"/>
        <v>8</v>
      </c>
      <c r="AG15" s="396">
        <f t="shared" si="19"/>
        <v>20.73</v>
      </c>
      <c r="AH15" s="202">
        <v>17408</v>
      </c>
      <c r="AI15" s="389">
        <f t="shared" si="6"/>
        <v>17.408000000000001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18.88</v>
      </c>
      <c r="C16" s="124">
        <f t="shared" si="9"/>
        <v>18.88</v>
      </c>
      <c r="D16" s="125">
        <f t="shared" si="10"/>
        <v>18</v>
      </c>
      <c r="E16" s="126">
        <f t="shared" si="11"/>
        <v>0.87999999999999901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15.58</v>
      </c>
      <c r="N16" s="134">
        <f t="shared" si="13"/>
        <v>3.3</v>
      </c>
      <c r="O16" s="135">
        <f t="shared" si="14"/>
        <v>15.58</v>
      </c>
      <c r="P16" s="125">
        <f t="shared" si="14"/>
        <v>3.3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18.88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15.58</v>
      </c>
      <c r="AB16" s="141">
        <f t="shared" si="4"/>
        <v>3.3</v>
      </c>
      <c r="AC16" s="142">
        <v>0</v>
      </c>
      <c r="AD16" s="143">
        <v>0</v>
      </c>
      <c r="AE16" s="144">
        <f t="shared" si="18"/>
        <v>15.58</v>
      </c>
      <c r="AF16" s="419">
        <f t="shared" si="5"/>
        <v>9</v>
      </c>
      <c r="AG16" s="396">
        <f t="shared" si="19"/>
        <v>18.88</v>
      </c>
      <c r="AH16" s="202">
        <v>15576</v>
      </c>
      <c r="AI16" s="389">
        <f t="shared" si="6"/>
        <v>15.576000000000001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18.549999999999997</v>
      </c>
      <c r="C17" s="124">
        <f t="shared" si="9"/>
        <v>18.549999999999997</v>
      </c>
      <c r="D17" s="125">
        <f t="shared" si="10"/>
        <v>17</v>
      </c>
      <c r="E17" s="126">
        <f t="shared" si="11"/>
        <v>1.5499999999999972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15.29</v>
      </c>
      <c r="N17" s="134">
        <f t="shared" si="13"/>
        <v>3.26</v>
      </c>
      <c r="O17" s="135">
        <f t="shared" si="14"/>
        <v>15.29</v>
      </c>
      <c r="P17" s="125">
        <f t="shared" si="14"/>
        <v>3.26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18.549999999999997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15.29</v>
      </c>
      <c r="AB17" s="141">
        <f t="shared" si="4"/>
        <v>3.26</v>
      </c>
      <c r="AC17" s="142">
        <v>0</v>
      </c>
      <c r="AD17" s="143">
        <v>0</v>
      </c>
      <c r="AE17" s="144">
        <f t="shared" si="18"/>
        <v>15.29</v>
      </c>
      <c r="AF17" s="419">
        <f t="shared" si="5"/>
        <v>10</v>
      </c>
      <c r="AG17" s="396">
        <f t="shared" si="19"/>
        <v>18.549999999999997</v>
      </c>
      <c r="AH17" s="202">
        <v>15289</v>
      </c>
      <c r="AI17" s="389">
        <f t="shared" si="6"/>
        <v>15.289</v>
      </c>
      <c r="AJ17" s="186">
        <f t="shared" si="20"/>
        <v>0</v>
      </c>
      <c r="AK17" s="403"/>
      <c r="AL17" s="380" t="s">
        <v>219</v>
      </c>
      <c r="AM17" s="378">
        <f>AM18+AM19</f>
        <v>3151</v>
      </c>
      <c r="AN17" s="378">
        <f t="shared" ref="AN17:BJ17" si="22">AN18+AN19</f>
        <v>3027</v>
      </c>
      <c r="AO17" s="378">
        <f t="shared" si="22"/>
        <v>2993</v>
      </c>
      <c r="AP17" s="378">
        <f t="shared" si="22"/>
        <v>2954</v>
      </c>
      <c r="AQ17" s="378">
        <f t="shared" si="22"/>
        <v>3018</v>
      </c>
      <c r="AR17" s="378">
        <f t="shared" si="22"/>
        <v>3069</v>
      </c>
      <c r="AS17" s="378">
        <f t="shared" si="22"/>
        <v>3230</v>
      </c>
      <c r="AT17" s="378">
        <f t="shared" si="22"/>
        <v>3316</v>
      </c>
      <c r="AU17" s="378">
        <f t="shared" si="22"/>
        <v>3297</v>
      </c>
      <c r="AV17" s="378">
        <f t="shared" si="22"/>
        <v>3256</v>
      </c>
      <c r="AW17" s="378">
        <f t="shared" si="22"/>
        <v>3169</v>
      </c>
      <c r="AX17" s="378">
        <f t="shared" si="22"/>
        <v>3041</v>
      </c>
      <c r="AY17" s="378">
        <f t="shared" si="22"/>
        <v>2994</v>
      </c>
      <c r="AZ17" s="378">
        <f t="shared" si="22"/>
        <v>2929</v>
      </c>
      <c r="BA17" s="378">
        <f t="shared" si="22"/>
        <v>2959</v>
      </c>
      <c r="BB17" s="378">
        <f t="shared" si="22"/>
        <v>3081</v>
      </c>
      <c r="BC17" s="378">
        <f t="shared" si="22"/>
        <v>3367</v>
      </c>
      <c r="BD17" s="378">
        <f t="shared" si="22"/>
        <v>3699</v>
      </c>
      <c r="BE17" s="378">
        <f t="shared" si="22"/>
        <v>3777</v>
      </c>
      <c r="BF17" s="378">
        <f t="shared" si="22"/>
        <v>3696</v>
      </c>
      <c r="BG17" s="378">
        <f t="shared" si="22"/>
        <v>3616</v>
      </c>
      <c r="BH17" s="378">
        <f t="shared" si="22"/>
        <v>3466</v>
      </c>
      <c r="BI17" s="378">
        <f t="shared" si="22"/>
        <v>3237</v>
      </c>
      <c r="BJ17" s="378">
        <f t="shared" si="22"/>
        <v>3100</v>
      </c>
      <c r="BK17" s="91"/>
      <c r="BL17" s="155">
        <f>SUM(AM17:BK17)/1000</f>
        <v>77.441999999999993</v>
      </c>
      <c r="BM17" s="91"/>
    </row>
    <row r="18" spans="1:92" ht="15" x14ac:dyDescent="0.25">
      <c r="A18" s="157">
        <f t="shared" si="7"/>
        <v>11</v>
      </c>
      <c r="B18" s="123">
        <f t="shared" si="8"/>
        <v>17.420000000000002</v>
      </c>
      <c r="C18" s="124">
        <f t="shared" si="9"/>
        <v>17.420000000000002</v>
      </c>
      <c r="D18" s="125">
        <f t="shared" si="10"/>
        <v>15</v>
      </c>
      <c r="E18" s="126">
        <f t="shared" si="11"/>
        <v>2.4200000000000017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14.25</v>
      </c>
      <c r="N18" s="134">
        <f t="shared" si="13"/>
        <v>3.17</v>
      </c>
      <c r="O18" s="135">
        <f t="shared" si="14"/>
        <v>14.25</v>
      </c>
      <c r="P18" s="125">
        <f t="shared" si="14"/>
        <v>3.17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17.420000000000002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14.25</v>
      </c>
      <c r="AB18" s="141">
        <f t="shared" si="4"/>
        <v>3.17</v>
      </c>
      <c r="AC18" s="142">
        <v>0</v>
      </c>
      <c r="AD18" s="143">
        <v>0</v>
      </c>
      <c r="AE18" s="144">
        <f t="shared" si="18"/>
        <v>14.25</v>
      </c>
      <c r="AF18" s="419">
        <f t="shared" si="5"/>
        <v>11</v>
      </c>
      <c r="AG18" s="396">
        <f t="shared" si="19"/>
        <v>17.420000000000002</v>
      </c>
      <c r="AH18" s="202">
        <v>14247</v>
      </c>
      <c r="AI18" s="389">
        <f>AH18/1000</f>
        <v>14.247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16.41</v>
      </c>
      <c r="C19" s="124">
        <f t="shared" si="9"/>
        <v>16.41</v>
      </c>
      <c r="D19" s="125">
        <f t="shared" si="10"/>
        <v>14</v>
      </c>
      <c r="E19" s="126">
        <f>IF(C19-D19&lt;0,0,IF(C19-D19-H19&lt;0,0,C19-D19-H19))</f>
        <v>2.41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13.37</v>
      </c>
      <c r="N19" s="134">
        <f t="shared" si="13"/>
        <v>3.04</v>
      </c>
      <c r="O19" s="135">
        <f t="shared" si="14"/>
        <v>13.37</v>
      </c>
      <c r="P19" s="125">
        <f t="shared" si="14"/>
        <v>3.04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16.41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13.37</v>
      </c>
      <c r="AB19" s="141">
        <f t="shared" si="4"/>
        <v>3.04</v>
      </c>
      <c r="AC19" s="142">
        <v>0</v>
      </c>
      <c r="AD19" s="143">
        <v>0</v>
      </c>
      <c r="AE19" s="144">
        <f t="shared" si="18"/>
        <v>13.37</v>
      </c>
      <c r="AF19" s="419">
        <f t="shared" si="5"/>
        <v>12</v>
      </c>
      <c r="AG19" s="396">
        <f t="shared" si="19"/>
        <v>16.41</v>
      </c>
      <c r="AH19" s="202">
        <v>13365</v>
      </c>
      <c r="AI19" s="389">
        <f t="shared" si="6"/>
        <v>13.365</v>
      </c>
      <c r="AJ19" s="186">
        <f t="shared" si="20"/>
        <v>0</v>
      </c>
      <c r="AK19" s="403"/>
      <c r="AL19" s="153" t="s">
        <v>220</v>
      </c>
      <c r="AM19" s="379">
        <v>3151</v>
      </c>
      <c r="AN19" s="379">
        <v>3027</v>
      </c>
      <c r="AO19" s="379">
        <v>2993</v>
      </c>
      <c r="AP19" s="379">
        <v>2954</v>
      </c>
      <c r="AQ19" s="379">
        <v>3018</v>
      </c>
      <c r="AR19" s="379">
        <v>3069</v>
      </c>
      <c r="AS19" s="379">
        <v>3230</v>
      </c>
      <c r="AT19" s="379">
        <v>3316</v>
      </c>
      <c r="AU19" s="379">
        <v>3297</v>
      </c>
      <c r="AV19" s="379">
        <v>3256</v>
      </c>
      <c r="AW19" s="379">
        <v>3169</v>
      </c>
      <c r="AX19" s="379">
        <v>3041</v>
      </c>
      <c r="AY19" s="379">
        <v>2994</v>
      </c>
      <c r="AZ19" s="379">
        <v>2929</v>
      </c>
      <c r="BA19" s="379">
        <v>2959</v>
      </c>
      <c r="BB19" s="379">
        <v>3081</v>
      </c>
      <c r="BC19" s="379">
        <v>3367</v>
      </c>
      <c r="BD19" s="379">
        <v>3699</v>
      </c>
      <c r="BE19" s="379">
        <v>3777</v>
      </c>
      <c r="BF19" s="379">
        <v>3696</v>
      </c>
      <c r="BG19" s="379">
        <v>3616</v>
      </c>
      <c r="BH19" s="379">
        <v>3466</v>
      </c>
      <c r="BI19" s="379">
        <v>3237</v>
      </c>
      <c r="BJ19" s="379">
        <v>3100</v>
      </c>
      <c r="BK19" s="91"/>
      <c r="BL19" s="155">
        <f>SUM(AM19:BK19)/1000</f>
        <v>77.441999999999993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15.73</v>
      </c>
      <c r="C20" s="124">
        <f t="shared" si="9"/>
        <v>15.73</v>
      </c>
      <c r="D20" s="125">
        <f t="shared" si="10"/>
        <v>14</v>
      </c>
      <c r="E20" s="126">
        <f t="shared" si="11"/>
        <v>1.7300000000000004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12.74</v>
      </c>
      <c r="N20" s="134">
        <f t="shared" si="13"/>
        <v>2.99</v>
      </c>
      <c r="O20" s="135">
        <f t="shared" si="14"/>
        <v>12.74</v>
      </c>
      <c r="P20" s="125">
        <f t="shared" si="14"/>
        <v>2.99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15.73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12.74</v>
      </c>
      <c r="AB20" s="141">
        <f t="shared" si="4"/>
        <v>2.99</v>
      </c>
      <c r="AC20" s="142">
        <v>0</v>
      </c>
      <c r="AD20" s="143">
        <v>0</v>
      </c>
      <c r="AE20" s="144">
        <f t="shared" si="18"/>
        <v>12.74</v>
      </c>
      <c r="AF20" s="419">
        <f t="shared" si="5"/>
        <v>13</v>
      </c>
      <c r="AG20" s="396">
        <f t="shared" si="19"/>
        <v>15.73</v>
      </c>
      <c r="AH20" s="202">
        <v>12737</v>
      </c>
      <c r="AI20" s="389">
        <f t="shared" si="6"/>
        <v>12.737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15.56</v>
      </c>
      <c r="C21" s="124">
        <f t="shared" si="9"/>
        <v>15.56</v>
      </c>
      <c r="D21" s="125">
        <f t="shared" si="10"/>
        <v>15</v>
      </c>
      <c r="E21" s="126">
        <f t="shared" si="11"/>
        <v>0.5600000000000005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12.63</v>
      </c>
      <c r="N21" s="134">
        <f t="shared" si="13"/>
        <v>2.93</v>
      </c>
      <c r="O21" s="135">
        <f t="shared" si="14"/>
        <v>12.63</v>
      </c>
      <c r="P21" s="125">
        <f t="shared" si="14"/>
        <v>2.93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15.56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12.63</v>
      </c>
      <c r="AB21" s="141">
        <f t="shared" si="4"/>
        <v>2.93</v>
      </c>
      <c r="AC21" s="142">
        <v>0</v>
      </c>
      <c r="AD21" s="143">
        <v>0</v>
      </c>
      <c r="AE21" s="144">
        <f t="shared" si="18"/>
        <v>12.63</v>
      </c>
      <c r="AF21" s="419">
        <f t="shared" si="5"/>
        <v>14</v>
      </c>
      <c r="AG21" s="396">
        <f t="shared" si="19"/>
        <v>15.56</v>
      </c>
      <c r="AH21" s="202">
        <v>12627</v>
      </c>
      <c r="AI21" s="389">
        <f t="shared" si="6"/>
        <v>12.627000000000001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450.50100000000003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15.190000000000001</v>
      </c>
      <c r="C22" s="124">
        <f t="shared" si="9"/>
        <v>15.190000000000001</v>
      </c>
      <c r="D22" s="125">
        <f t="shared" si="10"/>
        <v>17</v>
      </c>
      <c r="E22" s="126">
        <f t="shared" si="11"/>
        <v>0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12.23</v>
      </c>
      <c r="N22" s="134">
        <f t="shared" si="13"/>
        <v>2.96</v>
      </c>
      <c r="O22" s="135">
        <f t="shared" si="14"/>
        <v>12.23</v>
      </c>
      <c r="P22" s="125">
        <f t="shared" si="14"/>
        <v>2.96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15.190000000000001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12.23</v>
      </c>
      <c r="AB22" s="141">
        <f t="shared" si="4"/>
        <v>2.96</v>
      </c>
      <c r="AC22" s="142">
        <v>0</v>
      </c>
      <c r="AD22" s="143">
        <v>0</v>
      </c>
      <c r="AE22" s="144">
        <f t="shared" si="18"/>
        <v>12.23</v>
      </c>
      <c r="AF22" s="419">
        <f t="shared" si="5"/>
        <v>15</v>
      </c>
      <c r="AG22" s="396">
        <f t="shared" si="19"/>
        <v>15.190000000000001</v>
      </c>
      <c r="AH22" s="202">
        <v>12233</v>
      </c>
      <c r="AI22" s="389">
        <f t="shared" si="6"/>
        <v>12.233000000000001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16.59</v>
      </c>
      <c r="C23" s="124">
        <f t="shared" si="9"/>
        <v>16.59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13.51</v>
      </c>
      <c r="N23" s="134">
        <f t="shared" si="13"/>
        <v>3.08</v>
      </c>
      <c r="O23" s="135">
        <f t="shared" si="14"/>
        <v>13.51</v>
      </c>
      <c r="P23" s="125">
        <f t="shared" si="14"/>
        <v>3.08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16.59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13.51</v>
      </c>
      <c r="AB23" s="141">
        <f t="shared" si="4"/>
        <v>3.08</v>
      </c>
      <c r="AC23" s="142">
        <v>0</v>
      </c>
      <c r="AD23" s="143">
        <v>0</v>
      </c>
      <c r="AE23" s="144">
        <f t="shared" si="18"/>
        <v>13.51</v>
      </c>
      <c r="AF23" s="419">
        <f t="shared" si="5"/>
        <v>16</v>
      </c>
      <c r="AG23" s="396">
        <f t="shared" si="19"/>
        <v>16.59</v>
      </c>
      <c r="AH23" s="202">
        <v>13511</v>
      </c>
      <c r="AI23" s="389">
        <f t="shared" si="6"/>
        <v>13.510999999999999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18.59</v>
      </c>
      <c r="C24" s="124">
        <f t="shared" si="9"/>
        <v>18.59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15.22</v>
      </c>
      <c r="N24" s="134">
        <f t="shared" si="13"/>
        <v>3.37</v>
      </c>
      <c r="O24" s="135">
        <f t="shared" si="14"/>
        <v>15.22</v>
      </c>
      <c r="P24" s="125">
        <f t="shared" si="14"/>
        <v>3.37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18.59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15.22</v>
      </c>
      <c r="AB24" s="141">
        <f t="shared" si="4"/>
        <v>3.37</v>
      </c>
      <c r="AC24" s="142">
        <v>0</v>
      </c>
      <c r="AD24" s="143">
        <v>0</v>
      </c>
      <c r="AE24" s="144">
        <f t="shared" si="18"/>
        <v>15.22</v>
      </c>
      <c r="AF24" s="419">
        <f t="shared" si="5"/>
        <v>17</v>
      </c>
      <c r="AG24" s="396">
        <f t="shared" si="19"/>
        <v>18.59</v>
      </c>
      <c r="AH24" s="202">
        <v>15218</v>
      </c>
      <c r="AI24" s="389">
        <f t="shared" si="6"/>
        <v>15.218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20.87</v>
      </c>
      <c r="C25" s="124">
        <f t="shared" si="9"/>
        <v>20.87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17.170000000000002</v>
      </c>
      <c r="N25" s="134">
        <f t="shared" si="13"/>
        <v>3.7</v>
      </c>
      <c r="O25" s="135">
        <f t="shared" si="14"/>
        <v>17.170000000000002</v>
      </c>
      <c r="P25" s="125">
        <f t="shared" si="14"/>
        <v>3.7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20.87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17.170000000000002</v>
      </c>
      <c r="AB25" s="141">
        <f t="shared" si="4"/>
        <v>3.7</v>
      </c>
      <c r="AC25" s="142">
        <v>0</v>
      </c>
      <c r="AD25" s="143">
        <v>0</v>
      </c>
      <c r="AE25" s="144">
        <f t="shared" si="18"/>
        <v>17.170000000000002</v>
      </c>
      <c r="AF25" s="418">
        <f t="shared" si="5"/>
        <v>18</v>
      </c>
      <c r="AG25" s="396">
        <f t="shared" si="19"/>
        <v>20.87</v>
      </c>
      <c r="AH25" s="202">
        <v>17170</v>
      </c>
      <c r="AI25" s="389">
        <f t="shared" si="6"/>
        <v>17.170000000000002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21.84</v>
      </c>
      <c r="C26" s="124">
        <f t="shared" si="9"/>
        <v>21.84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18.059999999999999</v>
      </c>
      <c r="N26" s="134">
        <f t="shared" si="13"/>
        <v>3.78</v>
      </c>
      <c r="O26" s="135">
        <f t="shared" si="14"/>
        <v>18.059999999999999</v>
      </c>
      <c r="P26" s="125">
        <f t="shared" si="14"/>
        <v>3.78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21.84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18.059999999999999</v>
      </c>
      <c r="AB26" s="141">
        <f t="shared" si="4"/>
        <v>3.78</v>
      </c>
      <c r="AC26" s="142">
        <v>0</v>
      </c>
      <c r="AD26" s="143">
        <v>0</v>
      </c>
      <c r="AE26" s="144">
        <f t="shared" si="18"/>
        <v>18.059999999999999</v>
      </c>
      <c r="AF26" s="418">
        <f t="shared" si="5"/>
        <v>19</v>
      </c>
      <c r="AG26" s="396">
        <f t="shared" si="19"/>
        <v>21.84</v>
      </c>
      <c r="AH26" s="202">
        <v>18060</v>
      </c>
      <c r="AI26" s="389">
        <f t="shared" si="6"/>
        <v>18.059999999999999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21.72</v>
      </c>
      <c r="C27" s="124">
        <f t="shared" si="9"/>
        <v>21.72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18.02</v>
      </c>
      <c r="N27" s="134">
        <f t="shared" si="13"/>
        <v>3.7</v>
      </c>
      <c r="O27" s="135">
        <f t="shared" si="14"/>
        <v>18.02</v>
      </c>
      <c r="P27" s="125">
        <f t="shared" si="14"/>
        <v>3.7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21.72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18.02</v>
      </c>
      <c r="AB27" s="141">
        <f t="shared" si="4"/>
        <v>3.7</v>
      </c>
      <c r="AC27" s="142">
        <v>0</v>
      </c>
      <c r="AD27" s="143">
        <v>0</v>
      </c>
      <c r="AE27" s="144">
        <f t="shared" si="18"/>
        <v>18.02</v>
      </c>
      <c r="AF27" s="418">
        <f t="shared" si="5"/>
        <v>20</v>
      </c>
      <c r="AG27" s="396">
        <f t="shared" si="19"/>
        <v>21.72</v>
      </c>
      <c r="AH27" s="202">
        <v>18024</v>
      </c>
      <c r="AI27" s="389">
        <f t="shared" si="6"/>
        <v>18.024000000000001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21.21</v>
      </c>
      <c r="C28" s="124">
        <f>M28+N28</f>
        <v>21.21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17.59</v>
      </c>
      <c r="N28" s="134">
        <f t="shared" si="13"/>
        <v>3.62</v>
      </c>
      <c r="O28" s="135">
        <f t="shared" si="14"/>
        <v>17.59</v>
      </c>
      <c r="P28" s="125">
        <f t="shared" si="14"/>
        <v>3.62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21.21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17.59</v>
      </c>
      <c r="AB28" s="141">
        <f t="shared" si="4"/>
        <v>3.62</v>
      </c>
      <c r="AC28" s="142">
        <v>0</v>
      </c>
      <c r="AD28" s="143">
        <v>0</v>
      </c>
      <c r="AE28" s="144">
        <f t="shared" si="18"/>
        <v>17.59</v>
      </c>
      <c r="AF28" s="418">
        <f t="shared" si="5"/>
        <v>21</v>
      </c>
      <c r="AG28" s="396">
        <f t="shared" si="19"/>
        <v>21.21</v>
      </c>
      <c r="AH28" s="202">
        <v>17585</v>
      </c>
      <c r="AI28" s="389">
        <f t="shared" si="6"/>
        <v>17.585000000000001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20.529999999999998</v>
      </c>
      <c r="C29" s="124">
        <f t="shared" si="9"/>
        <v>20.529999999999998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17.059999999999999</v>
      </c>
      <c r="N29" s="134">
        <f t="shared" si="13"/>
        <v>3.47</v>
      </c>
      <c r="O29" s="135">
        <f t="shared" si="14"/>
        <v>17.059999999999999</v>
      </c>
      <c r="P29" s="125">
        <f t="shared" si="14"/>
        <v>3.47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20.529999999999998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17.059999999999999</v>
      </c>
      <c r="AB29" s="141">
        <f t="shared" si="4"/>
        <v>3.47</v>
      </c>
      <c r="AC29" s="142">
        <v>0</v>
      </c>
      <c r="AD29" s="143">
        <v>0</v>
      </c>
      <c r="AE29" s="144">
        <f t="shared" si="18"/>
        <v>17.059999999999999</v>
      </c>
      <c r="AF29" s="418">
        <f t="shared" si="5"/>
        <v>22</v>
      </c>
      <c r="AG29" s="396">
        <f t="shared" si="19"/>
        <v>20.529999999999998</v>
      </c>
      <c r="AH29" s="202">
        <v>17056</v>
      </c>
      <c r="AI29" s="389">
        <f t="shared" si="6"/>
        <v>17.056000000000001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19.28</v>
      </c>
      <c r="C30" s="124">
        <f>M30+N30</f>
        <v>19.28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16.04</v>
      </c>
      <c r="N30" s="134">
        <f t="shared" si="13"/>
        <v>3.24</v>
      </c>
      <c r="O30" s="135">
        <f t="shared" si="14"/>
        <v>16.04</v>
      </c>
      <c r="P30" s="125">
        <f t="shared" si="14"/>
        <v>3.24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19.28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16.04</v>
      </c>
      <c r="AB30" s="141">
        <f t="shared" si="4"/>
        <v>3.24</v>
      </c>
      <c r="AC30" s="142">
        <v>0</v>
      </c>
      <c r="AD30" s="143">
        <v>0</v>
      </c>
      <c r="AE30" s="144">
        <f t="shared" si="18"/>
        <v>16.04</v>
      </c>
      <c r="AF30" s="404">
        <f t="shared" si="5"/>
        <v>23</v>
      </c>
      <c r="AG30" s="396">
        <f t="shared" si="19"/>
        <v>19.28</v>
      </c>
      <c r="AH30" s="202">
        <v>16042</v>
      </c>
      <c r="AI30" s="389">
        <f t="shared" si="6"/>
        <v>16.042000000000002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18.18</v>
      </c>
      <c r="C31" s="124">
        <f t="shared" si="9"/>
        <v>18.18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15.08</v>
      </c>
      <c r="N31" s="134">
        <f t="shared" si="13"/>
        <v>3.1</v>
      </c>
      <c r="O31" s="135">
        <f t="shared" si="14"/>
        <v>15.08</v>
      </c>
      <c r="P31" s="125">
        <f t="shared" si="14"/>
        <v>3.1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18.18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15.08</v>
      </c>
      <c r="AB31" s="141">
        <f t="shared" si="4"/>
        <v>3.1</v>
      </c>
      <c r="AC31" s="142">
        <v>0</v>
      </c>
      <c r="AD31" s="143">
        <v>0</v>
      </c>
      <c r="AE31" s="144">
        <f t="shared" si="18"/>
        <v>15.08</v>
      </c>
      <c r="AF31" s="404">
        <f t="shared" si="5"/>
        <v>24</v>
      </c>
      <c r="AG31" s="396">
        <f t="shared" si="19"/>
        <v>18.18</v>
      </c>
      <c r="AH31" s="202">
        <v>15080</v>
      </c>
      <c r="AI31" s="389">
        <f t="shared" si="6"/>
        <v>15.08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450.55999999999989</v>
      </c>
      <c r="AH32" s="453">
        <f>SUM(AH8:AH31)</f>
        <v>373059</v>
      </c>
      <c r="AI32" s="390">
        <f>SUM(AI8:AI31)</f>
        <v>373.05899999999991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450.55999999999989</v>
      </c>
      <c r="C33" s="299">
        <f>SUM(C8:C31)</f>
        <v>450.55999999999989</v>
      </c>
      <c r="D33" s="299">
        <f>SUM(D8:D31)</f>
        <v>495</v>
      </c>
      <c r="E33" s="299">
        <f>SUM(E8:E32)</f>
        <v>10.28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373.09</v>
      </c>
      <c r="N33" s="409">
        <f t="shared" si="23"/>
        <v>77.47</v>
      </c>
      <c r="O33" s="410">
        <f t="shared" si="23"/>
        <v>373.09</v>
      </c>
      <c r="P33" s="406">
        <f>SUM(P8:P32)</f>
        <v>77.47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373.09</v>
      </c>
      <c r="AB33" s="299">
        <f>SUM(AB8:AB32)</f>
        <v>77.47</v>
      </c>
      <c r="AC33" s="299">
        <f>SUM(AC8:AC32)</f>
        <v>0</v>
      </c>
      <c r="AD33" s="411">
        <f>SUM(AD8:AD31)</f>
        <v>0</v>
      </c>
      <c r="AE33" s="409">
        <f>SUM(AE8:AE32)</f>
        <v>373.09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508">
        <v>46.240670000000001</v>
      </c>
      <c r="F39" s="221">
        <f t="shared" ref="F39:F62" si="26">F8</f>
        <v>22</v>
      </c>
      <c r="G39" s="509">
        <v>45.425840000000001</v>
      </c>
      <c r="H39" s="358">
        <f>F39*G39</f>
        <v>999.36847999999998</v>
      </c>
      <c r="J39" s="122">
        <v>1</v>
      </c>
      <c r="K39" s="126">
        <f t="shared" ref="K39:K62" si="27">C8</f>
        <v>19.13</v>
      </c>
      <c r="L39" s="245">
        <f t="shared" ref="L39:L62" si="28">K39*M39</f>
        <v>884.58401709999998</v>
      </c>
      <c r="M39" s="372">
        <f t="shared" ref="M39:M62" si="29">D39</f>
        <v>46.240670000000001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508">
        <v>45.242989999999999</v>
      </c>
      <c r="F40" s="221">
        <f t="shared" si="26"/>
        <v>21</v>
      </c>
      <c r="G40" s="509">
        <v>44.477089999999997</v>
      </c>
      <c r="H40" s="358">
        <f t="shared" ref="H40:H62" si="31">F40*G40</f>
        <v>934.01888999999994</v>
      </c>
      <c r="J40" s="122">
        <v>2</v>
      </c>
      <c r="K40" s="126">
        <f t="shared" si="27"/>
        <v>18.72</v>
      </c>
      <c r="L40" s="245">
        <f t="shared" si="28"/>
        <v>846.94877279999992</v>
      </c>
      <c r="M40" s="372">
        <f t="shared" si="29"/>
        <v>45.242989999999999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3151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508">
        <v>44.690950000000001</v>
      </c>
      <c r="F41" s="221">
        <f t="shared" si="26"/>
        <v>21</v>
      </c>
      <c r="G41" s="509">
        <v>43.969540000000002</v>
      </c>
      <c r="H41" s="358">
        <f t="shared" si="31"/>
        <v>923.36034000000006</v>
      </c>
      <c r="J41" s="122">
        <v>3</v>
      </c>
      <c r="K41" s="126">
        <f t="shared" si="27"/>
        <v>18.509999999999998</v>
      </c>
      <c r="L41" s="245">
        <f t="shared" si="28"/>
        <v>827.2294844999999</v>
      </c>
      <c r="M41" s="372">
        <f t="shared" si="29"/>
        <v>44.690950000000001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3027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508">
        <v>44.279060000000001</v>
      </c>
      <c r="F42" s="221">
        <f t="shared" si="26"/>
        <v>21</v>
      </c>
      <c r="G42" s="509">
        <v>43.608370000000001</v>
      </c>
      <c r="H42" s="358">
        <f t="shared" si="31"/>
        <v>915.77576999999997</v>
      </c>
      <c r="J42" s="122">
        <v>4</v>
      </c>
      <c r="K42" s="126">
        <f t="shared" si="27"/>
        <v>18.510000000000002</v>
      </c>
      <c r="L42" s="245">
        <f t="shared" si="28"/>
        <v>819.60540060000005</v>
      </c>
      <c r="M42" s="372">
        <f t="shared" si="29"/>
        <v>44.279060000000001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2993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508">
        <v>47.143369999999997</v>
      </c>
      <c r="F43" s="221">
        <f t="shared" si="26"/>
        <v>21</v>
      </c>
      <c r="G43" s="509">
        <v>46.35812</v>
      </c>
      <c r="H43" s="358">
        <f t="shared" si="31"/>
        <v>973.52052000000003</v>
      </c>
      <c r="J43" s="122">
        <v>5</v>
      </c>
      <c r="K43" s="126">
        <f t="shared" si="27"/>
        <v>18.89</v>
      </c>
      <c r="L43" s="245">
        <f t="shared" si="28"/>
        <v>890.53825929999994</v>
      </c>
      <c r="M43" s="372">
        <f t="shared" si="29"/>
        <v>47.143369999999997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2954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508">
        <v>53.550269999999998</v>
      </c>
      <c r="F44" s="221">
        <f t="shared" si="26"/>
        <v>21</v>
      </c>
      <c r="G44" s="509">
        <v>52.586620000000003</v>
      </c>
      <c r="H44" s="358">
        <f t="shared" si="31"/>
        <v>1104.3190200000001</v>
      </c>
      <c r="J44" s="122">
        <v>6</v>
      </c>
      <c r="K44" s="126">
        <f t="shared" si="27"/>
        <v>19.18</v>
      </c>
      <c r="L44" s="245">
        <f t="shared" si="28"/>
        <v>1027.0941785999999</v>
      </c>
      <c r="M44" s="372">
        <f t="shared" si="29"/>
        <v>53.550269999999998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3018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508">
        <v>71.34657</v>
      </c>
      <c r="F45" s="221">
        <f t="shared" si="26"/>
        <v>21</v>
      </c>
      <c r="G45" s="509">
        <v>69.961680000000001</v>
      </c>
      <c r="H45" s="358">
        <f t="shared" si="31"/>
        <v>1469.1952799999999</v>
      </c>
      <c r="J45" s="122">
        <v>7</v>
      </c>
      <c r="K45" s="126">
        <f t="shared" si="27"/>
        <v>20.34</v>
      </c>
      <c r="L45" s="245">
        <f t="shared" si="28"/>
        <v>1451.1892338</v>
      </c>
      <c r="M45" s="372">
        <f t="shared" si="29"/>
        <v>71.34657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3069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0.73000000000000043</v>
      </c>
      <c r="C46" s="364">
        <f t="shared" si="25"/>
        <v>51.500923300000032</v>
      </c>
      <c r="D46" s="508">
        <v>70.549210000000002</v>
      </c>
      <c r="F46" s="221">
        <f t="shared" si="26"/>
        <v>20</v>
      </c>
      <c r="G46" s="509">
        <v>68.866249999999994</v>
      </c>
      <c r="H46" s="358">
        <f t="shared" si="31"/>
        <v>1377.3249999999998</v>
      </c>
      <c r="J46" s="122">
        <v>8</v>
      </c>
      <c r="K46" s="126">
        <f t="shared" si="27"/>
        <v>20.73</v>
      </c>
      <c r="L46" s="245">
        <f t="shared" si="28"/>
        <v>1462.4851233000002</v>
      </c>
      <c r="M46" s="372">
        <f t="shared" si="29"/>
        <v>70.549210000000002</v>
      </c>
      <c r="AB46" s="216"/>
      <c r="AC46" s="199"/>
      <c r="AD46" s="203"/>
      <c r="AE46" s="126"/>
      <c r="AF46" s="385"/>
      <c r="AM46" s="91"/>
      <c r="AN46" s="122">
        <v>7</v>
      </c>
      <c r="AO46" s="200">
        <v>3230</v>
      </c>
      <c r="AP46" s="201"/>
    </row>
    <row r="47" spans="1:101" ht="15" x14ac:dyDescent="0.25">
      <c r="A47" s="219">
        <f t="shared" si="30"/>
        <v>9</v>
      </c>
      <c r="B47" s="225">
        <f t="shared" si="24"/>
        <v>0.87999999999999901</v>
      </c>
      <c r="C47" s="364">
        <f t="shared" si="25"/>
        <v>42.239999999999952</v>
      </c>
      <c r="D47" s="508">
        <v>48</v>
      </c>
      <c r="F47" s="221">
        <f t="shared" si="26"/>
        <v>18</v>
      </c>
      <c r="G47" s="509">
        <v>46.757170000000002</v>
      </c>
      <c r="H47" s="358">
        <f t="shared" si="31"/>
        <v>841.62905999999998</v>
      </c>
      <c r="J47" s="122">
        <v>9</v>
      </c>
      <c r="K47" s="126">
        <f t="shared" si="27"/>
        <v>18.88</v>
      </c>
      <c r="L47" s="245">
        <f t="shared" si="28"/>
        <v>906.24</v>
      </c>
      <c r="M47" s="372">
        <f t="shared" si="29"/>
        <v>48</v>
      </c>
      <c r="AB47" s="216"/>
      <c r="AC47" s="199"/>
      <c r="AD47" s="203"/>
      <c r="AE47" s="126"/>
      <c r="AF47" s="385"/>
      <c r="AM47" s="91"/>
      <c r="AN47" s="122">
        <v>8</v>
      </c>
      <c r="AO47" s="200">
        <v>3316</v>
      </c>
      <c r="AP47" s="201"/>
    </row>
    <row r="48" spans="1:101" ht="15" x14ac:dyDescent="0.25">
      <c r="A48" s="219">
        <f t="shared" si="30"/>
        <v>10</v>
      </c>
      <c r="B48" s="225">
        <f t="shared" si="24"/>
        <v>1.5499999999999972</v>
      </c>
      <c r="C48" s="364">
        <f t="shared" si="25"/>
        <v>58.96199999999989</v>
      </c>
      <c r="D48" s="508">
        <v>38.04</v>
      </c>
      <c r="F48" s="221">
        <f t="shared" si="26"/>
        <v>17</v>
      </c>
      <c r="G48" s="509">
        <v>36.474760000000003</v>
      </c>
      <c r="H48" s="358">
        <f t="shared" si="31"/>
        <v>620.07092000000011</v>
      </c>
      <c r="J48" s="122">
        <v>10</v>
      </c>
      <c r="K48" s="126">
        <f t="shared" si="27"/>
        <v>18.549999999999997</v>
      </c>
      <c r="L48" s="245">
        <f t="shared" si="28"/>
        <v>705.64199999999983</v>
      </c>
      <c r="M48" s="372">
        <f t="shared" si="29"/>
        <v>38.04</v>
      </c>
      <c r="AB48" s="216"/>
      <c r="AC48" s="199"/>
      <c r="AD48" s="203"/>
      <c r="AE48" s="126"/>
      <c r="AF48" s="385"/>
      <c r="AM48" s="91"/>
      <c r="AN48" s="122">
        <v>9</v>
      </c>
      <c r="AO48" s="200">
        <v>3297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2.4200000000000017</v>
      </c>
      <c r="C49" s="364">
        <f t="shared" si="25"/>
        <v>71.127381600000049</v>
      </c>
      <c r="D49" s="508">
        <v>29.391480000000001</v>
      </c>
      <c r="F49" s="221">
        <f t="shared" si="26"/>
        <v>15</v>
      </c>
      <c r="G49" s="509">
        <v>28.07</v>
      </c>
      <c r="H49" s="358">
        <f t="shared" si="31"/>
        <v>421.05</v>
      </c>
      <c r="J49" s="122">
        <v>11</v>
      </c>
      <c r="K49" s="126">
        <f t="shared" si="27"/>
        <v>17.420000000000002</v>
      </c>
      <c r="L49" s="245">
        <f t="shared" si="28"/>
        <v>511.99958160000006</v>
      </c>
      <c r="M49" s="372">
        <f t="shared" si="29"/>
        <v>29.391480000000001</v>
      </c>
      <c r="AB49" s="204"/>
      <c r="AC49" s="199"/>
      <c r="AD49" s="203"/>
      <c r="AE49" s="126"/>
      <c r="AF49" s="385"/>
      <c r="AM49" s="91"/>
      <c r="AN49" s="122">
        <v>10</v>
      </c>
      <c r="AO49" s="200">
        <v>3256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2.41</v>
      </c>
      <c r="C50" s="364">
        <f t="shared" si="25"/>
        <v>60.156395600000003</v>
      </c>
      <c r="D50" s="508">
        <v>24.96116</v>
      </c>
      <c r="F50" s="221">
        <f t="shared" si="26"/>
        <v>14</v>
      </c>
      <c r="G50" s="509">
        <v>23.812000000000001</v>
      </c>
      <c r="H50" s="358">
        <f t="shared" si="31"/>
        <v>333.36799999999999</v>
      </c>
      <c r="J50" s="122">
        <v>12</v>
      </c>
      <c r="K50" s="126">
        <f t="shared" si="27"/>
        <v>16.41</v>
      </c>
      <c r="L50" s="245">
        <f t="shared" si="28"/>
        <v>409.61263559999998</v>
      </c>
      <c r="M50" s="372">
        <f t="shared" si="29"/>
        <v>24.96116</v>
      </c>
      <c r="AB50" s="204"/>
      <c r="AC50" s="199"/>
      <c r="AD50" s="203"/>
      <c r="AE50" s="126"/>
      <c r="AF50" s="385"/>
      <c r="AM50" s="91"/>
      <c r="AN50" s="122">
        <v>11</v>
      </c>
      <c r="AO50" s="200">
        <v>3169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1.7300000000000004</v>
      </c>
      <c r="C51" s="364">
        <f t="shared" si="25"/>
        <v>40.510527700000011</v>
      </c>
      <c r="D51" s="508">
        <v>23.41649</v>
      </c>
      <c r="F51" s="221">
        <f t="shared" si="26"/>
        <v>14</v>
      </c>
      <c r="G51" s="509">
        <v>22.293209999999998</v>
      </c>
      <c r="H51" s="358">
        <f t="shared" si="31"/>
        <v>312.10494</v>
      </c>
      <c r="J51" s="122">
        <v>13</v>
      </c>
      <c r="K51" s="126">
        <f t="shared" si="27"/>
        <v>15.73</v>
      </c>
      <c r="L51" s="245">
        <f t="shared" si="28"/>
        <v>368.34138769999998</v>
      </c>
      <c r="M51" s="372">
        <f t="shared" si="29"/>
        <v>23.41649</v>
      </c>
      <c r="AB51" s="204"/>
      <c r="AC51" s="199"/>
      <c r="AD51" s="203"/>
      <c r="AE51" s="126"/>
      <c r="AF51" s="385"/>
      <c r="AM51" s="226"/>
      <c r="AN51" s="122">
        <v>12</v>
      </c>
      <c r="AO51" s="200">
        <v>3041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0.5600000000000005</v>
      </c>
      <c r="C52" s="364">
        <f t="shared" si="25"/>
        <v>12.953320800000011</v>
      </c>
      <c r="D52" s="508">
        <v>23.130929999999999</v>
      </c>
      <c r="F52" s="221">
        <f t="shared" si="26"/>
        <v>15</v>
      </c>
      <c r="G52" s="509">
        <v>22.014240000000001</v>
      </c>
      <c r="H52" s="358">
        <f t="shared" si="31"/>
        <v>330.21360000000004</v>
      </c>
      <c r="J52" s="122">
        <v>14</v>
      </c>
      <c r="K52" s="126">
        <f t="shared" si="27"/>
        <v>15.56</v>
      </c>
      <c r="L52" s="245">
        <f t="shared" si="28"/>
        <v>359.91727079999998</v>
      </c>
      <c r="M52" s="372">
        <f t="shared" si="29"/>
        <v>23.130929999999999</v>
      </c>
      <c r="AB52" s="204"/>
      <c r="AC52" s="199"/>
      <c r="AD52" s="203"/>
      <c r="AE52" s="126"/>
      <c r="AM52" s="76"/>
      <c r="AN52" s="122">
        <v>13</v>
      </c>
      <c r="AO52" s="200">
        <v>2994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</v>
      </c>
      <c r="C53" s="364">
        <f t="shared" si="25"/>
        <v>0</v>
      </c>
      <c r="D53" s="508">
        <v>26.078109999999999</v>
      </c>
      <c r="F53" s="221">
        <f t="shared" si="26"/>
        <v>17</v>
      </c>
      <c r="G53" s="509">
        <v>24.9</v>
      </c>
      <c r="H53" s="358">
        <f t="shared" si="31"/>
        <v>423.29999999999995</v>
      </c>
      <c r="J53" s="122">
        <v>15</v>
      </c>
      <c r="K53" s="126">
        <f t="shared" si="27"/>
        <v>15.190000000000001</v>
      </c>
      <c r="L53" s="245">
        <f t="shared" si="28"/>
        <v>396.12649090000002</v>
      </c>
      <c r="M53" s="372">
        <f t="shared" si="29"/>
        <v>26.078109999999999</v>
      </c>
      <c r="AB53" s="204"/>
      <c r="AC53" s="199"/>
      <c r="AD53" s="229"/>
      <c r="AE53" s="126"/>
      <c r="AN53" s="122">
        <v>14</v>
      </c>
      <c r="AO53" s="200">
        <v>2929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508">
        <v>41.993200000000002</v>
      </c>
      <c r="F54" s="221">
        <f t="shared" si="26"/>
        <v>20</v>
      </c>
      <c r="G54" s="509">
        <v>40.82873</v>
      </c>
      <c r="H54" s="358">
        <f t="shared" si="31"/>
        <v>816.57460000000003</v>
      </c>
      <c r="J54" s="122">
        <v>16</v>
      </c>
      <c r="K54" s="126">
        <f t="shared" si="27"/>
        <v>16.59</v>
      </c>
      <c r="L54" s="245">
        <f t="shared" si="28"/>
        <v>696.66718800000001</v>
      </c>
      <c r="M54" s="372">
        <f t="shared" si="29"/>
        <v>41.993200000000002</v>
      </c>
      <c r="AB54" s="204"/>
      <c r="AC54" s="199"/>
      <c r="AE54" s="237"/>
      <c r="AN54" s="122">
        <v>15</v>
      </c>
      <c r="AO54" s="200">
        <v>2959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508">
        <v>63.849119999999999</v>
      </c>
      <c r="F55" s="221">
        <f t="shared" si="26"/>
        <v>22</v>
      </c>
      <c r="G55" s="509">
        <v>62.38</v>
      </c>
      <c r="H55" s="358">
        <f t="shared" si="31"/>
        <v>1372.3600000000001</v>
      </c>
      <c r="J55" s="122">
        <v>17</v>
      </c>
      <c r="K55" s="126">
        <f t="shared" si="27"/>
        <v>18.59</v>
      </c>
      <c r="L55" s="245">
        <f t="shared" si="28"/>
        <v>1186.9551408</v>
      </c>
      <c r="M55" s="372">
        <f t="shared" si="29"/>
        <v>63.849119999999999</v>
      </c>
      <c r="AB55" s="204"/>
      <c r="AC55" s="199"/>
      <c r="AE55" s="237"/>
      <c r="AN55" s="122">
        <v>16</v>
      </c>
      <c r="AO55" s="200">
        <v>3081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508">
        <v>78.847309999999993</v>
      </c>
      <c r="F56" s="221">
        <f t="shared" si="26"/>
        <v>25</v>
      </c>
      <c r="G56" s="509">
        <v>76.976969999999994</v>
      </c>
      <c r="H56" s="358">
        <f t="shared" si="31"/>
        <v>1924.4242499999998</v>
      </c>
      <c r="J56" s="122">
        <v>18</v>
      </c>
      <c r="K56" s="126">
        <f t="shared" si="27"/>
        <v>20.87</v>
      </c>
      <c r="L56" s="245">
        <f t="shared" si="28"/>
        <v>1645.5433596999999</v>
      </c>
      <c r="M56" s="372">
        <f t="shared" si="29"/>
        <v>78.847309999999993</v>
      </c>
      <c r="AB56" s="230"/>
      <c r="AC56" s="199"/>
      <c r="AE56" s="237"/>
      <c r="AN56" s="122">
        <v>17</v>
      </c>
      <c r="AO56" s="200">
        <v>3367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508">
        <v>74.241839999999996</v>
      </c>
      <c r="F57" s="221">
        <f t="shared" si="26"/>
        <v>26</v>
      </c>
      <c r="G57" s="509">
        <v>72.38</v>
      </c>
      <c r="H57" s="358">
        <f t="shared" si="31"/>
        <v>1881.8799999999999</v>
      </c>
      <c r="J57" s="122">
        <v>19</v>
      </c>
      <c r="K57" s="126">
        <f t="shared" si="27"/>
        <v>21.84</v>
      </c>
      <c r="L57" s="245">
        <f t="shared" si="28"/>
        <v>1621.4417856</v>
      </c>
      <c r="M57" s="372">
        <f t="shared" si="29"/>
        <v>74.241839999999996</v>
      </c>
      <c r="AC57" s="231"/>
      <c r="AD57" s="232"/>
      <c r="AE57" s="237"/>
      <c r="AN57" s="122">
        <v>18</v>
      </c>
      <c r="AO57" s="200">
        <v>3699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508">
        <v>68.192959999999999</v>
      </c>
      <c r="F58" s="221">
        <f t="shared" si="26"/>
        <v>26</v>
      </c>
      <c r="G58" s="509">
        <v>66.591480000000004</v>
      </c>
      <c r="H58" s="358">
        <f t="shared" si="31"/>
        <v>1731.3784800000001</v>
      </c>
      <c r="J58" s="122">
        <v>20</v>
      </c>
      <c r="K58" s="126">
        <f t="shared" si="27"/>
        <v>21.72</v>
      </c>
      <c r="L58" s="245">
        <f t="shared" si="28"/>
        <v>1481.1510911999999</v>
      </c>
      <c r="M58" s="372">
        <f t="shared" si="29"/>
        <v>68.192959999999999</v>
      </c>
      <c r="AC58" s="231"/>
      <c r="AD58" s="76"/>
      <c r="AE58" s="237"/>
      <c r="AN58" s="122">
        <v>19</v>
      </c>
      <c r="AO58" s="200">
        <v>3777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508">
        <v>61.097799999999999</v>
      </c>
      <c r="F59" s="221">
        <f t="shared" si="26"/>
        <v>26</v>
      </c>
      <c r="G59" s="509">
        <v>59.716430000000003</v>
      </c>
      <c r="H59" s="358">
        <f t="shared" si="31"/>
        <v>1552.62718</v>
      </c>
      <c r="J59" s="122">
        <v>21</v>
      </c>
      <c r="K59" s="126">
        <f t="shared" si="27"/>
        <v>21.21</v>
      </c>
      <c r="L59" s="245">
        <f t="shared" si="28"/>
        <v>1295.8843380000001</v>
      </c>
      <c r="M59" s="372">
        <f t="shared" si="29"/>
        <v>61.097799999999999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3696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508">
        <v>56.553319999999999</v>
      </c>
      <c r="F60" s="221">
        <f t="shared" si="26"/>
        <v>25</v>
      </c>
      <c r="G60" s="509">
        <v>55.30939</v>
      </c>
      <c r="H60" s="358">
        <f t="shared" si="31"/>
        <v>1382.7347500000001</v>
      </c>
      <c r="J60" s="122">
        <v>22</v>
      </c>
      <c r="K60" s="126">
        <f t="shared" si="27"/>
        <v>20.529999999999998</v>
      </c>
      <c r="L60" s="245">
        <f t="shared" si="28"/>
        <v>1161.0396595999998</v>
      </c>
      <c r="M60" s="372">
        <f t="shared" si="29"/>
        <v>56.553319999999999</v>
      </c>
      <c r="Z60" s="233"/>
      <c r="AA60" s="234"/>
      <c r="AB60" s="235"/>
      <c r="AC60" s="235"/>
      <c r="AD60" s="236"/>
      <c r="AE60" s="237"/>
      <c r="AN60" s="122">
        <v>21</v>
      </c>
      <c r="AO60" s="200">
        <v>3616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508">
        <v>53.572000000000003</v>
      </c>
      <c r="F61" s="221">
        <f t="shared" si="26"/>
        <v>24</v>
      </c>
      <c r="G61" s="509">
        <v>52.370660000000001</v>
      </c>
      <c r="H61" s="358">
        <f t="shared" si="31"/>
        <v>1256.8958400000001</v>
      </c>
      <c r="J61" s="122">
        <v>23</v>
      </c>
      <c r="K61" s="126">
        <f t="shared" si="27"/>
        <v>19.28</v>
      </c>
      <c r="L61" s="245">
        <f t="shared" si="28"/>
        <v>1032.8681600000002</v>
      </c>
      <c r="M61" s="372">
        <f t="shared" si="29"/>
        <v>53.572000000000003</v>
      </c>
      <c r="Z61" s="233"/>
      <c r="AA61" s="234"/>
      <c r="AB61" s="235"/>
      <c r="AC61" s="235"/>
      <c r="AD61" s="236"/>
      <c r="AE61" s="237"/>
      <c r="AN61" s="122">
        <v>22</v>
      </c>
      <c r="AO61" s="200">
        <v>3466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508">
        <v>52.120750000000001</v>
      </c>
      <c r="F62" s="362">
        <f t="shared" si="26"/>
        <v>23</v>
      </c>
      <c r="G62" s="510">
        <v>51.16666</v>
      </c>
      <c r="H62" s="361">
        <f t="shared" si="31"/>
        <v>1176.8331800000001</v>
      </c>
      <c r="J62" s="122">
        <v>24</v>
      </c>
      <c r="K62" s="126">
        <f t="shared" si="27"/>
        <v>18.18</v>
      </c>
      <c r="L62" s="245">
        <f t="shared" si="28"/>
        <v>947.55523500000004</v>
      </c>
      <c r="M62" s="372">
        <f t="shared" si="29"/>
        <v>52.120750000000001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3237</v>
      </c>
    </row>
    <row r="63" spans="1:43" ht="20.25" customHeight="1" thickBot="1" x14ac:dyDescent="0.3">
      <c r="A63" s="238"/>
      <c r="B63" s="239"/>
      <c r="C63" s="240"/>
      <c r="D63" s="307">
        <f>AVERAGE(D39:D62)</f>
        <v>49.438731666666662</v>
      </c>
      <c r="F63" s="363">
        <f>SUM(F39:F62)</f>
        <v>495</v>
      </c>
      <c r="G63" s="241">
        <f>AVERAGE(G39:G62)</f>
        <v>48.220633749999998</v>
      </c>
      <c r="H63" s="359">
        <f>SUM(H39:H62)/SUM(F39:F62)</f>
        <v>50.655208282828283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3100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450.55999999999989</v>
      </c>
      <c r="L64" s="245">
        <f>SUM(L39:L63)</f>
        <v>22936.659794500003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10.28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50.907004160378214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337.45054899999997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32.82592889105058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420.85999999999996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393.12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388.71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388.71000000000004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396.69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402.78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427.14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414.6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339.84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315.34999999999997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261.3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229.74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220.22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233.4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258.23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331.8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408.98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521.75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567.84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564.72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551.46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513.24999999999989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462.72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418.14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9431.3499999999985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0.73000000000000043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0.87999999999999901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1.5499999999999972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2.4200000000000017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2.41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1.7300000000000004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0.5600000000000005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44581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19.13</v>
      </c>
      <c r="C135" s="124">
        <f t="shared" si="38"/>
        <v>19.13</v>
      </c>
      <c r="D135" s="290">
        <f t="shared" ref="D135:D158" si="39">J8</f>
        <v>0</v>
      </c>
      <c r="E135" s="291">
        <f t="shared" ref="E135:F158" si="40">M8</f>
        <v>15.98</v>
      </c>
      <c r="F135" s="291">
        <f t="shared" si="40"/>
        <v>3.15</v>
      </c>
      <c r="G135" s="292">
        <f t="shared" ref="G135:G158" si="41">AD8</f>
        <v>0</v>
      </c>
      <c r="I135" s="293">
        <f t="shared" ref="I135:I158" si="42">AE8</f>
        <v>15.98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18.72</v>
      </c>
      <c r="C136" s="124">
        <f t="shared" si="38"/>
        <v>18.72</v>
      </c>
      <c r="D136" s="290">
        <f t="shared" si="39"/>
        <v>0</v>
      </c>
      <c r="E136" s="291">
        <f t="shared" si="40"/>
        <v>15.69</v>
      </c>
      <c r="F136" s="291">
        <f t="shared" si="40"/>
        <v>3.03</v>
      </c>
      <c r="G136" s="292">
        <f t="shared" si="41"/>
        <v>0</v>
      </c>
      <c r="I136" s="294">
        <f t="shared" si="42"/>
        <v>15.69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18.509999999999998</v>
      </c>
      <c r="C137" s="124">
        <f t="shared" si="38"/>
        <v>18.509999999999998</v>
      </c>
      <c r="D137" s="290">
        <f t="shared" si="39"/>
        <v>0</v>
      </c>
      <c r="E137" s="291">
        <f t="shared" si="40"/>
        <v>15.52</v>
      </c>
      <c r="F137" s="291">
        <f t="shared" si="40"/>
        <v>2.99</v>
      </c>
      <c r="G137" s="292">
        <f t="shared" si="41"/>
        <v>0</v>
      </c>
      <c r="I137" s="294">
        <f t="shared" si="42"/>
        <v>15.52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18.510000000000002</v>
      </c>
      <c r="C138" s="124">
        <f t="shared" si="38"/>
        <v>18.510000000000002</v>
      </c>
      <c r="D138" s="290">
        <f t="shared" si="39"/>
        <v>0</v>
      </c>
      <c r="E138" s="291">
        <f t="shared" si="40"/>
        <v>15.56</v>
      </c>
      <c r="F138" s="291">
        <f t="shared" si="40"/>
        <v>2.95</v>
      </c>
      <c r="G138" s="292">
        <f t="shared" si="41"/>
        <v>0</v>
      </c>
      <c r="I138" s="294">
        <f t="shared" si="42"/>
        <v>15.56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18.89</v>
      </c>
      <c r="C139" s="124">
        <f t="shared" si="38"/>
        <v>18.89</v>
      </c>
      <c r="D139" s="290">
        <f t="shared" si="39"/>
        <v>0</v>
      </c>
      <c r="E139" s="291">
        <f t="shared" si="40"/>
        <v>15.87</v>
      </c>
      <c r="F139" s="291">
        <f t="shared" si="40"/>
        <v>3.02</v>
      </c>
      <c r="G139" s="292">
        <f t="shared" si="41"/>
        <v>0</v>
      </c>
      <c r="I139" s="294">
        <f t="shared" si="42"/>
        <v>15.87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19.18</v>
      </c>
      <c r="C140" s="124">
        <f t="shared" si="38"/>
        <v>19.18</v>
      </c>
      <c r="D140" s="290">
        <f t="shared" si="39"/>
        <v>0</v>
      </c>
      <c r="E140" s="291">
        <f t="shared" si="40"/>
        <v>16.11</v>
      </c>
      <c r="F140" s="291">
        <f t="shared" si="40"/>
        <v>3.07</v>
      </c>
      <c r="G140" s="292">
        <f t="shared" si="41"/>
        <v>0</v>
      </c>
      <c r="I140" s="294">
        <f t="shared" si="42"/>
        <v>16.11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20.34</v>
      </c>
      <c r="C141" s="124">
        <f t="shared" si="38"/>
        <v>20.34</v>
      </c>
      <c r="D141" s="290">
        <f t="shared" si="39"/>
        <v>0</v>
      </c>
      <c r="E141" s="291">
        <f t="shared" si="40"/>
        <v>17.11</v>
      </c>
      <c r="F141" s="291">
        <f t="shared" si="40"/>
        <v>3.23</v>
      </c>
      <c r="G141" s="292">
        <f t="shared" si="41"/>
        <v>0</v>
      </c>
      <c r="I141" s="294">
        <f t="shared" si="42"/>
        <v>17.11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20.73</v>
      </c>
      <c r="C142" s="124">
        <f t="shared" si="38"/>
        <v>20.73</v>
      </c>
      <c r="D142" s="290">
        <f t="shared" si="39"/>
        <v>0</v>
      </c>
      <c r="E142" s="291">
        <f t="shared" si="40"/>
        <v>17.41</v>
      </c>
      <c r="F142" s="291">
        <f t="shared" si="40"/>
        <v>3.32</v>
      </c>
      <c r="G142" s="292">
        <f t="shared" si="41"/>
        <v>0</v>
      </c>
      <c r="I142" s="294">
        <f t="shared" si="42"/>
        <v>17.41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18.88</v>
      </c>
      <c r="C143" s="124">
        <f t="shared" si="38"/>
        <v>18.88</v>
      </c>
      <c r="D143" s="290">
        <f t="shared" si="39"/>
        <v>0</v>
      </c>
      <c r="E143" s="291">
        <f t="shared" si="40"/>
        <v>15.58</v>
      </c>
      <c r="F143" s="291">
        <f t="shared" si="40"/>
        <v>3.3</v>
      </c>
      <c r="G143" s="292">
        <f t="shared" si="41"/>
        <v>0</v>
      </c>
      <c r="I143" s="294">
        <f t="shared" si="42"/>
        <v>15.58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18.549999999999997</v>
      </c>
      <c r="C144" s="124">
        <f t="shared" si="38"/>
        <v>18.549999999999997</v>
      </c>
      <c r="D144" s="290">
        <f t="shared" si="39"/>
        <v>0</v>
      </c>
      <c r="E144" s="291">
        <f t="shared" si="40"/>
        <v>15.29</v>
      </c>
      <c r="F144" s="291">
        <f t="shared" si="40"/>
        <v>3.26</v>
      </c>
      <c r="G144" s="292">
        <f t="shared" si="41"/>
        <v>0</v>
      </c>
      <c r="I144" s="294">
        <f t="shared" si="42"/>
        <v>15.29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17.420000000000002</v>
      </c>
      <c r="C145" s="124">
        <f t="shared" si="38"/>
        <v>17.420000000000002</v>
      </c>
      <c r="D145" s="290">
        <f t="shared" si="39"/>
        <v>0</v>
      </c>
      <c r="E145" s="291">
        <f t="shared" si="40"/>
        <v>14.25</v>
      </c>
      <c r="F145" s="291">
        <f t="shared" si="40"/>
        <v>3.17</v>
      </c>
      <c r="G145" s="292">
        <f t="shared" si="41"/>
        <v>0</v>
      </c>
      <c r="I145" s="294">
        <f t="shared" si="42"/>
        <v>14.25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16.41</v>
      </c>
      <c r="C146" s="124">
        <f t="shared" si="38"/>
        <v>16.41</v>
      </c>
      <c r="D146" s="290">
        <f t="shared" si="39"/>
        <v>0</v>
      </c>
      <c r="E146" s="291">
        <f t="shared" si="40"/>
        <v>13.37</v>
      </c>
      <c r="F146" s="291">
        <f t="shared" si="40"/>
        <v>3.04</v>
      </c>
      <c r="G146" s="292">
        <f t="shared" si="41"/>
        <v>0</v>
      </c>
      <c r="I146" s="294">
        <f t="shared" si="42"/>
        <v>13.37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15.73</v>
      </c>
      <c r="C147" s="124">
        <f t="shared" si="38"/>
        <v>15.73</v>
      </c>
      <c r="D147" s="290">
        <f t="shared" si="39"/>
        <v>0</v>
      </c>
      <c r="E147" s="291">
        <f t="shared" si="40"/>
        <v>12.74</v>
      </c>
      <c r="F147" s="291">
        <f t="shared" si="40"/>
        <v>2.99</v>
      </c>
      <c r="G147" s="292">
        <f t="shared" si="41"/>
        <v>0</v>
      </c>
      <c r="I147" s="294">
        <f t="shared" si="42"/>
        <v>12.74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15.56</v>
      </c>
      <c r="C148" s="124">
        <f t="shared" si="38"/>
        <v>15.56</v>
      </c>
      <c r="D148" s="290">
        <f t="shared" si="39"/>
        <v>0</v>
      </c>
      <c r="E148" s="291">
        <f t="shared" si="40"/>
        <v>12.63</v>
      </c>
      <c r="F148" s="291">
        <f t="shared" si="40"/>
        <v>2.93</v>
      </c>
      <c r="G148" s="292">
        <f t="shared" si="41"/>
        <v>0</v>
      </c>
      <c r="I148" s="294">
        <f t="shared" si="42"/>
        <v>12.63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15.190000000000001</v>
      </c>
      <c r="C149" s="124">
        <f t="shared" si="38"/>
        <v>15.190000000000001</v>
      </c>
      <c r="D149" s="290">
        <f t="shared" si="39"/>
        <v>0</v>
      </c>
      <c r="E149" s="291">
        <f t="shared" si="40"/>
        <v>12.23</v>
      </c>
      <c r="F149" s="291">
        <f t="shared" si="40"/>
        <v>2.96</v>
      </c>
      <c r="G149" s="292">
        <f t="shared" si="41"/>
        <v>0</v>
      </c>
      <c r="I149" s="294">
        <f t="shared" si="42"/>
        <v>12.23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16.59</v>
      </c>
      <c r="C150" s="124">
        <f t="shared" si="38"/>
        <v>16.59</v>
      </c>
      <c r="D150" s="290">
        <f t="shared" si="39"/>
        <v>0</v>
      </c>
      <c r="E150" s="291">
        <f t="shared" si="40"/>
        <v>13.51</v>
      </c>
      <c r="F150" s="291">
        <f t="shared" si="40"/>
        <v>3.08</v>
      </c>
      <c r="G150" s="292">
        <f t="shared" si="41"/>
        <v>0</v>
      </c>
      <c r="I150" s="294">
        <f t="shared" si="42"/>
        <v>13.51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18.59</v>
      </c>
      <c r="C151" s="124">
        <f t="shared" si="45"/>
        <v>18.59</v>
      </c>
      <c r="D151" s="290">
        <f t="shared" si="39"/>
        <v>0</v>
      </c>
      <c r="E151" s="291">
        <f t="shared" si="40"/>
        <v>15.22</v>
      </c>
      <c r="F151" s="291">
        <f t="shared" si="40"/>
        <v>3.37</v>
      </c>
      <c r="G151" s="292">
        <f t="shared" si="41"/>
        <v>0</v>
      </c>
      <c r="I151" s="294">
        <f t="shared" si="42"/>
        <v>15.22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20.87</v>
      </c>
      <c r="C152" s="124">
        <f t="shared" si="45"/>
        <v>20.87</v>
      </c>
      <c r="D152" s="290">
        <f t="shared" si="39"/>
        <v>0</v>
      </c>
      <c r="E152" s="291">
        <f t="shared" si="40"/>
        <v>17.170000000000002</v>
      </c>
      <c r="F152" s="291">
        <f t="shared" si="40"/>
        <v>3.7</v>
      </c>
      <c r="G152" s="292">
        <f t="shared" si="41"/>
        <v>0</v>
      </c>
      <c r="I152" s="294">
        <f t="shared" si="42"/>
        <v>17.170000000000002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21.84</v>
      </c>
      <c r="C153" s="124">
        <f t="shared" si="45"/>
        <v>21.84</v>
      </c>
      <c r="D153" s="290">
        <f t="shared" si="39"/>
        <v>0</v>
      </c>
      <c r="E153" s="291">
        <f t="shared" si="40"/>
        <v>18.059999999999999</v>
      </c>
      <c r="F153" s="291">
        <f t="shared" si="40"/>
        <v>3.78</v>
      </c>
      <c r="G153" s="292">
        <f t="shared" si="41"/>
        <v>0</v>
      </c>
      <c r="I153" s="294">
        <f t="shared" si="42"/>
        <v>18.059999999999999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21.72</v>
      </c>
      <c r="C154" s="124">
        <f t="shared" si="45"/>
        <v>21.72</v>
      </c>
      <c r="D154" s="290">
        <f t="shared" si="39"/>
        <v>0</v>
      </c>
      <c r="E154" s="291">
        <f t="shared" si="40"/>
        <v>18.02</v>
      </c>
      <c r="F154" s="291">
        <f t="shared" si="40"/>
        <v>3.7</v>
      </c>
      <c r="G154" s="292">
        <f t="shared" si="41"/>
        <v>0</v>
      </c>
      <c r="I154" s="294">
        <f t="shared" si="42"/>
        <v>18.02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21.21</v>
      </c>
      <c r="C155" s="124">
        <f t="shared" si="45"/>
        <v>21.21</v>
      </c>
      <c r="D155" s="290">
        <f t="shared" si="39"/>
        <v>0</v>
      </c>
      <c r="E155" s="291">
        <f t="shared" si="40"/>
        <v>17.59</v>
      </c>
      <c r="F155" s="291">
        <f t="shared" si="40"/>
        <v>3.62</v>
      </c>
      <c r="G155" s="292">
        <f t="shared" si="41"/>
        <v>0</v>
      </c>
      <c r="I155" s="294">
        <f t="shared" si="42"/>
        <v>17.59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20.529999999999998</v>
      </c>
      <c r="C156" s="124">
        <f t="shared" si="45"/>
        <v>20.529999999999998</v>
      </c>
      <c r="D156" s="290">
        <f t="shared" si="39"/>
        <v>0</v>
      </c>
      <c r="E156" s="291">
        <f t="shared" si="40"/>
        <v>17.059999999999999</v>
      </c>
      <c r="F156" s="291">
        <f t="shared" si="40"/>
        <v>3.47</v>
      </c>
      <c r="G156" s="292">
        <f t="shared" si="41"/>
        <v>0</v>
      </c>
      <c r="I156" s="294">
        <f t="shared" si="42"/>
        <v>17.059999999999999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19.28</v>
      </c>
      <c r="C157" s="124">
        <f t="shared" si="45"/>
        <v>19.28</v>
      </c>
      <c r="D157" s="290">
        <f t="shared" si="39"/>
        <v>0</v>
      </c>
      <c r="E157" s="291">
        <f t="shared" si="40"/>
        <v>16.04</v>
      </c>
      <c r="F157" s="291">
        <f t="shared" si="40"/>
        <v>3.24</v>
      </c>
      <c r="G157" s="292">
        <f t="shared" si="41"/>
        <v>0</v>
      </c>
      <c r="I157" s="294">
        <f t="shared" si="42"/>
        <v>16.04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18.18</v>
      </c>
      <c r="C158" s="297">
        <f t="shared" si="45"/>
        <v>18.18</v>
      </c>
      <c r="D158" s="298">
        <f t="shared" si="39"/>
        <v>0</v>
      </c>
      <c r="E158" s="299">
        <f t="shared" si="40"/>
        <v>15.08</v>
      </c>
      <c r="F158" s="299">
        <f t="shared" si="40"/>
        <v>3.1</v>
      </c>
      <c r="G158" s="300">
        <f t="shared" si="41"/>
        <v>0</v>
      </c>
      <c r="I158" s="301">
        <f t="shared" si="42"/>
        <v>15.08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450.55999999999989</v>
      </c>
      <c r="C159" s="304">
        <f t="shared" si="46"/>
        <v>450.55999999999989</v>
      </c>
      <c r="D159" s="305">
        <f t="shared" si="46"/>
        <v>0</v>
      </c>
      <c r="E159" s="305">
        <f t="shared" si="46"/>
        <v>373.09</v>
      </c>
      <c r="F159" s="305">
        <f t="shared" si="46"/>
        <v>77.47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59" priority="7" operator="containsText" text="CHECK CALCS">
      <formula>NOT(ISERROR(SEARCH("CHECK CALCS",C34)))</formula>
    </cfRule>
  </conditionalFormatting>
  <conditionalFormatting sqref="AE8:AE31">
    <cfRule type="cellIs" dxfId="158" priority="6" operator="greaterThan">
      <formula>33</formula>
    </cfRule>
  </conditionalFormatting>
  <conditionalFormatting sqref="D63">
    <cfRule type="cellIs" dxfId="157" priority="8" operator="equal">
      <formula>#REF!</formula>
    </cfRule>
  </conditionalFormatting>
  <conditionalFormatting sqref="I135:I158">
    <cfRule type="cellIs" dxfId="156" priority="5" operator="greaterThan">
      <formula>33</formula>
    </cfRule>
  </conditionalFormatting>
  <conditionalFormatting sqref="D135:D158">
    <cfRule type="cellIs" dxfId="155" priority="4" operator="greaterThan">
      <formula>0</formula>
    </cfRule>
  </conditionalFormatting>
  <conditionalFormatting sqref="J8:J31">
    <cfRule type="cellIs" dxfId="154" priority="2" operator="greaterThan">
      <formula>0</formula>
    </cfRule>
  </conditionalFormatting>
  <conditionalFormatting sqref="N8:N31">
    <cfRule type="cellIs" dxfId="153" priority="3" operator="greaterThanOrEqual">
      <formula>4.99</formula>
    </cfRule>
  </conditionalFormatting>
  <conditionalFormatting sqref="M8:M31">
    <cfRule type="cellIs" dxfId="152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2" tint="-0.249977111117893"/>
  </sheetPr>
  <dimension ref="A1:CW159"/>
  <sheetViews>
    <sheetView topLeftCell="A29" zoomScale="70" zoomScaleNormal="70" workbookViewId="0">
      <selection activeCell="A6" sqref="A6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44580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450.55999999999989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44580</v>
      </c>
      <c r="AM5" s="422">
        <f>AM10</f>
        <v>15975</v>
      </c>
      <c r="AN5" s="422">
        <f t="shared" ref="AN5:BJ5" si="1">AN10</f>
        <v>15687</v>
      </c>
      <c r="AO5" s="422">
        <f t="shared" si="1"/>
        <v>15516</v>
      </c>
      <c r="AP5" s="422">
        <f t="shared" si="1"/>
        <v>15561</v>
      </c>
      <c r="AQ5" s="422">
        <f t="shared" si="1"/>
        <v>15870</v>
      </c>
      <c r="AR5" s="422">
        <f t="shared" si="1"/>
        <v>16110</v>
      </c>
      <c r="AS5" s="422">
        <f t="shared" si="1"/>
        <v>17112</v>
      </c>
      <c r="AT5" s="422">
        <f t="shared" si="1"/>
        <v>17408</v>
      </c>
      <c r="AU5" s="422">
        <f t="shared" si="1"/>
        <v>15576</v>
      </c>
      <c r="AV5" s="422">
        <f t="shared" si="1"/>
        <v>15289</v>
      </c>
      <c r="AW5" s="422">
        <f t="shared" si="1"/>
        <v>14247</v>
      </c>
      <c r="AX5" s="422">
        <f t="shared" si="1"/>
        <v>13365</v>
      </c>
      <c r="AY5" s="422">
        <f t="shared" si="1"/>
        <v>12737</v>
      </c>
      <c r="AZ5" s="422">
        <f t="shared" si="1"/>
        <v>12627</v>
      </c>
      <c r="BA5" s="422">
        <f t="shared" si="1"/>
        <v>12233</v>
      </c>
      <c r="BB5" s="422">
        <f t="shared" si="1"/>
        <v>13511</v>
      </c>
      <c r="BC5" s="422">
        <f t="shared" si="1"/>
        <v>15218</v>
      </c>
      <c r="BD5" s="422">
        <f t="shared" si="1"/>
        <v>17170</v>
      </c>
      <c r="BE5" s="422">
        <f t="shared" si="1"/>
        <v>18060</v>
      </c>
      <c r="BF5" s="422">
        <f t="shared" si="1"/>
        <v>18024</v>
      </c>
      <c r="BG5" s="422">
        <f t="shared" si="1"/>
        <v>17585</v>
      </c>
      <c r="BH5" s="422">
        <f t="shared" si="1"/>
        <v>17056</v>
      </c>
      <c r="BI5" s="422">
        <f t="shared" si="1"/>
        <v>16042</v>
      </c>
      <c r="BJ5" s="422">
        <f t="shared" si="1"/>
        <v>15080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44580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19.13</v>
      </c>
      <c r="C8" s="124">
        <f>M8+N8</f>
        <v>19.13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15.98</v>
      </c>
      <c r="N8" s="134">
        <f>P8</f>
        <v>3.15</v>
      </c>
      <c r="O8" s="135">
        <f>ROUND(AA8,2)</f>
        <v>15.98</v>
      </c>
      <c r="P8" s="125">
        <f>ROUND(AB8,2)</f>
        <v>3.15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19.13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15.98</v>
      </c>
      <c r="AB8" s="141">
        <f t="shared" ref="AB8:AB31" si="4">ROUND(AO40/1000,2)</f>
        <v>3.15</v>
      </c>
      <c r="AC8" s="142">
        <v>0</v>
      </c>
      <c r="AD8" s="143">
        <v>0</v>
      </c>
      <c r="AE8" s="144">
        <f>AA8+AD8</f>
        <v>15.98</v>
      </c>
      <c r="AF8" s="404">
        <f t="shared" ref="AF8:AF31" si="5">A8</f>
        <v>1</v>
      </c>
      <c r="AG8" s="396">
        <f>AA8+AB8</f>
        <v>19.13</v>
      </c>
      <c r="AH8" s="202">
        <f t="array" ref="AH8:AH31">TRANSPOSE(AM5:BJ5)</f>
        <v>15975</v>
      </c>
      <c r="AI8" s="389">
        <f t="shared" ref="AI8:AI31" si="6">AH8/1000</f>
        <v>15.975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18.72</v>
      </c>
      <c r="C9" s="124">
        <f t="shared" ref="C9:C31" si="9">M9+N9</f>
        <v>18.72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15.69</v>
      </c>
      <c r="N9" s="134">
        <f t="shared" ref="N9:N31" si="13">P9</f>
        <v>3.03</v>
      </c>
      <c r="O9" s="135">
        <f t="shared" ref="O9:P31" si="14">ROUND(AA9,2)</f>
        <v>15.69</v>
      </c>
      <c r="P9" s="125">
        <f t="shared" si="14"/>
        <v>3.03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18.72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15.69</v>
      </c>
      <c r="AB9" s="141">
        <f t="shared" si="4"/>
        <v>3.03</v>
      </c>
      <c r="AC9" s="142">
        <v>0</v>
      </c>
      <c r="AD9" s="143">
        <v>0</v>
      </c>
      <c r="AE9" s="144">
        <f t="shared" ref="AE9:AE31" si="18">AA9+AD9</f>
        <v>15.69</v>
      </c>
      <c r="AF9" s="404">
        <f t="shared" si="5"/>
        <v>2</v>
      </c>
      <c r="AG9" s="396">
        <f t="shared" ref="AG9:AG31" si="19">AA9+AB9</f>
        <v>18.72</v>
      </c>
      <c r="AH9" s="202">
        <v>15687</v>
      </c>
      <c r="AI9" s="389">
        <f t="shared" si="6"/>
        <v>15.686999999999999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18.509999999999998</v>
      </c>
      <c r="C10" s="124">
        <f t="shared" si="9"/>
        <v>18.509999999999998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15.52</v>
      </c>
      <c r="N10" s="134">
        <f t="shared" si="13"/>
        <v>2.99</v>
      </c>
      <c r="O10" s="135">
        <f t="shared" si="14"/>
        <v>15.52</v>
      </c>
      <c r="P10" s="125">
        <f t="shared" si="14"/>
        <v>2.99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18.509999999999998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15.52</v>
      </c>
      <c r="AB10" s="141">
        <f t="shared" si="4"/>
        <v>2.99</v>
      </c>
      <c r="AC10" s="142">
        <v>0</v>
      </c>
      <c r="AD10" s="143">
        <v>0</v>
      </c>
      <c r="AE10" s="144">
        <f t="shared" si="18"/>
        <v>15.52</v>
      </c>
      <c r="AF10" s="404">
        <f t="shared" si="5"/>
        <v>3</v>
      </c>
      <c r="AG10" s="396">
        <f t="shared" si="19"/>
        <v>18.509999999999998</v>
      </c>
      <c r="AH10" s="202">
        <v>15516</v>
      </c>
      <c r="AI10" s="389">
        <f t="shared" si="6"/>
        <v>15.516</v>
      </c>
      <c r="AJ10" s="186">
        <f t="shared" si="20"/>
        <v>0</v>
      </c>
      <c r="AK10" s="403"/>
      <c r="AL10" s="380" t="s">
        <v>218</v>
      </c>
      <c r="AM10" s="154">
        <f>AM11+AM12</f>
        <v>15975</v>
      </c>
      <c r="AN10" s="154">
        <f t="shared" ref="AN10:BJ10" si="21">AN11+AN12</f>
        <v>15687</v>
      </c>
      <c r="AO10" s="154">
        <f t="shared" si="21"/>
        <v>15516</v>
      </c>
      <c r="AP10" s="154">
        <f t="shared" si="21"/>
        <v>15561</v>
      </c>
      <c r="AQ10" s="154">
        <f t="shared" si="21"/>
        <v>15870</v>
      </c>
      <c r="AR10" s="154">
        <f t="shared" si="21"/>
        <v>16110</v>
      </c>
      <c r="AS10" s="154">
        <f t="shared" si="21"/>
        <v>17112</v>
      </c>
      <c r="AT10" s="154">
        <f t="shared" si="21"/>
        <v>17408</v>
      </c>
      <c r="AU10" s="154">
        <f t="shared" si="21"/>
        <v>15576</v>
      </c>
      <c r="AV10" s="154">
        <f t="shared" si="21"/>
        <v>15289</v>
      </c>
      <c r="AW10" s="154">
        <f t="shared" si="21"/>
        <v>14247</v>
      </c>
      <c r="AX10" s="154">
        <f t="shared" si="21"/>
        <v>13365</v>
      </c>
      <c r="AY10" s="154">
        <f t="shared" si="21"/>
        <v>12737</v>
      </c>
      <c r="AZ10" s="154">
        <f t="shared" si="21"/>
        <v>12627</v>
      </c>
      <c r="BA10" s="154">
        <f t="shared" si="21"/>
        <v>12233</v>
      </c>
      <c r="BB10" s="154">
        <f t="shared" si="21"/>
        <v>13511</v>
      </c>
      <c r="BC10" s="154">
        <f t="shared" si="21"/>
        <v>15218</v>
      </c>
      <c r="BD10" s="154">
        <f t="shared" si="21"/>
        <v>17170</v>
      </c>
      <c r="BE10" s="154">
        <f t="shared" si="21"/>
        <v>18060</v>
      </c>
      <c r="BF10" s="154">
        <f t="shared" si="21"/>
        <v>18024</v>
      </c>
      <c r="BG10" s="154">
        <f t="shared" si="21"/>
        <v>17585</v>
      </c>
      <c r="BH10" s="154">
        <f t="shared" si="21"/>
        <v>17056</v>
      </c>
      <c r="BI10" s="154">
        <f t="shared" si="21"/>
        <v>16042</v>
      </c>
      <c r="BJ10" s="154">
        <f t="shared" si="21"/>
        <v>15080</v>
      </c>
      <c r="BK10" s="91"/>
      <c r="BL10" s="155">
        <f>SUM(AM10:BK10)/1000</f>
        <v>373.05900000000003</v>
      </c>
    </row>
    <row r="11" spans="1:88" ht="15" x14ac:dyDescent="0.25">
      <c r="A11" s="122">
        <f t="shared" si="7"/>
        <v>4</v>
      </c>
      <c r="B11" s="123">
        <f t="shared" si="8"/>
        <v>18.510000000000002</v>
      </c>
      <c r="C11" s="124">
        <f t="shared" si="9"/>
        <v>18.510000000000002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15.56</v>
      </c>
      <c r="N11" s="134">
        <f t="shared" si="13"/>
        <v>2.95</v>
      </c>
      <c r="O11" s="135">
        <f t="shared" si="14"/>
        <v>15.56</v>
      </c>
      <c r="P11" s="125">
        <f t="shared" si="14"/>
        <v>2.95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18.510000000000002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15.56</v>
      </c>
      <c r="AB11" s="141">
        <f t="shared" si="4"/>
        <v>2.95</v>
      </c>
      <c r="AC11" s="142">
        <v>0</v>
      </c>
      <c r="AD11" s="143">
        <v>0</v>
      </c>
      <c r="AE11" s="144">
        <f t="shared" si="18"/>
        <v>15.56</v>
      </c>
      <c r="AF11" s="404">
        <f t="shared" si="5"/>
        <v>4</v>
      </c>
      <c r="AG11" s="396">
        <f t="shared" si="19"/>
        <v>18.510000000000002</v>
      </c>
      <c r="AH11" s="202">
        <v>15561</v>
      </c>
      <c r="AI11" s="389">
        <f t="shared" si="6"/>
        <v>15.561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18.89</v>
      </c>
      <c r="C12" s="124">
        <f t="shared" si="9"/>
        <v>18.89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15.87</v>
      </c>
      <c r="N12" s="134">
        <f t="shared" si="13"/>
        <v>3.02</v>
      </c>
      <c r="O12" s="135">
        <f t="shared" si="14"/>
        <v>15.87</v>
      </c>
      <c r="P12" s="125">
        <f t="shared" si="14"/>
        <v>3.02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18.89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15.87</v>
      </c>
      <c r="AB12" s="141">
        <f t="shared" si="4"/>
        <v>3.02</v>
      </c>
      <c r="AC12" s="142">
        <v>0</v>
      </c>
      <c r="AD12" s="143">
        <v>0</v>
      </c>
      <c r="AE12" s="144">
        <f t="shared" si="18"/>
        <v>15.87</v>
      </c>
      <c r="AF12" s="404">
        <f t="shared" si="5"/>
        <v>5</v>
      </c>
      <c r="AG12" s="396">
        <f t="shared" si="19"/>
        <v>18.89</v>
      </c>
      <c r="AH12" s="202">
        <v>15870</v>
      </c>
      <c r="AI12" s="389">
        <f t="shared" si="6"/>
        <v>15.87</v>
      </c>
      <c r="AJ12" s="186">
        <f t="shared" si="20"/>
        <v>0</v>
      </c>
      <c r="AK12" s="403"/>
      <c r="AL12" s="153" t="s">
        <v>220</v>
      </c>
      <c r="AM12" s="156">
        <v>15975</v>
      </c>
      <c r="AN12" s="156">
        <v>15687</v>
      </c>
      <c r="AO12" s="156">
        <v>15516</v>
      </c>
      <c r="AP12" s="156">
        <v>15561</v>
      </c>
      <c r="AQ12" s="156">
        <v>15870</v>
      </c>
      <c r="AR12" s="156">
        <v>16110</v>
      </c>
      <c r="AS12" s="156">
        <v>17112</v>
      </c>
      <c r="AT12" s="156">
        <v>17408</v>
      </c>
      <c r="AU12" s="156">
        <v>15576</v>
      </c>
      <c r="AV12" s="156">
        <v>15289</v>
      </c>
      <c r="AW12" s="156">
        <v>14247</v>
      </c>
      <c r="AX12" s="156">
        <v>13365</v>
      </c>
      <c r="AY12" s="156">
        <v>12737</v>
      </c>
      <c r="AZ12" s="156">
        <v>12627</v>
      </c>
      <c r="BA12" s="156">
        <v>12233</v>
      </c>
      <c r="BB12" s="156">
        <v>13511</v>
      </c>
      <c r="BC12" s="156">
        <v>15218</v>
      </c>
      <c r="BD12" s="156">
        <v>17170</v>
      </c>
      <c r="BE12" s="156">
        <v>18060</v>
      </c>
      <c r="BF12" s="156">
        <v>18024</v>
      </c>
      <c r="BG12" s="156">
        <v>17585</v>
      </c>
      <c r="BH12" s="156">
        <v>17056</v>
      </c>
      <c r="BI12" s="156">
        <v>16042</v>
      </c>
      <c r="BJ12" s="156">
        <v>15080</v>
      </c>
      <c r="BK12" s="91"/>
      <c r="BL12" s="155">
        <f>SUM(AM12:BK12)/1000</f>
        <v>373.05900000000003</v>
      </c>
    </row>
    <row r="13" spans="1:88" ht="13.8" x14ac:dyDescent="0.25">
      <c r="A13" s="122">
        <f t="shared" si="7"/>
        <v>6</v>
      </c>
      <c r="B13" s="123">
        <f t="shared" si="8"/>
        <v>19.18</v>
      </c>
      <c r="C13" s="124">
        <f t="shared" si="9"/>
        <v>19.18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16.11</v>
      </c>
      <c r="N13" s="134">
        <f t="shared" si="13"/>
        <v>3.07</v>
      </c>
      <c r="O13" s="135">
        <f t="shared" si="14"/>
        <v>16.11</v>
      </c>
      <c r="P13" s="125">
        <f t="shared" si="14"/>
        <v>3.07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19.18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16.11</v>
      </c>
      <c r="AB13" s="141">
        <f t="shared" si="4"/>
        <v>3.07</v>
      </c>
      <c r="AC13" s="142">
        <v>0</v>
      </c>
      <c r="AD13" s="143">
        <v>0</v>
      </c>
      <c r="AE13" s="144">
        <f t="shared" si="18"/>
        <v>16.11</v>
      </c>
      <c r="AF13" s="404">
        <f t="shared" si="5"/>
        <v>6</v>
      </c>
      <c r="AG13" s="396">
        <f t="shared" si="19"/>
        <v>19.18</v>
      </c>
      <c r="AH13" s="202">
        <v>16110</v>
      </c>
      <c r="AI13" s="389">
        <f t="shared" si="6"/>
        <v>16.11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20.34</v>
      </c>
      <c r="C14" s="124">
        <f t="shared" si="9"/>
        <v>20.34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17.11</v>
      </c>
      <c r="N14" s="134">
        <f t="shared" si="13"/>
        <v>3.23</v>
      </c>
      <c r="O14" s="135">
        <f t="shared" si="14"/>
        <v>17.11</v>
      </c>
      <c r="P14" s="125">
        <f t="shared" si="14"/>
        <v>3.23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20.34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17.11</v>
      </c>
      <c r="AB14" s="141">
        <f t="shared" si="4"/>
        <v>3.23</v>
      </c>
      <c r="AC14" s="142">
        <v>0</v>
      </c>
      <c r="AD14" s="143">
        <v>0</v>
      </c>
      <c r="AE14" s="144">
        <f t="shared" si="18"/>
        <v>17.11</v>
      </c>
      <c r="AF14" s="419">
        <f t="shared" si="5"/>
        <v>7</v>
      </c>
      <c r="AG14" s="396">
        <f t="shared" si="19"/>
        <v>20.34</v>
      </c>
      <c r="AH14" s="202">
        <v>17112</v>
      </c>
      <c r="AI14" s="389">
        <f t="shared" si="6"/>
        <v>17.111999999999998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20.73</v>
      </c>
      <c r="C15" s="124">
        <f t="shared" si="9"/>
        <v>20.73</v>
      </c>
      <c r="D15" s="125">
        <f t="shared" si="10"/>
        <v>20</v>
      </c>
      <c r="E15" s="126">
        <f t="shared" si="11"/>
        <v>0.73000000000000043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17.41</v>
      </c>
      <c r="N15" s="134">
        <f t="shared" si="13"/>
        <v>3.32</v>
      </c>
      <c r="O15" s="135">
        <f t="shared" si="14"/>
        <v>17.41</v>
      </c>
      <c r="P15" s="125">
        <f t="shared" si="14"/>
        <v>3.32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20.73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17.41</v>
      </c>
      <c r="AB15" s="141">
        <f t="shared" si="4"/>
        <v>3.32</v>
      </c>
      <c r="AC15" s="142">
        <v>0</v>
      </c>
      <c r="AD15" s="143">
        <v>0</v>
      </c>
      <c r="AE15" s="144">
        <f t="shared" si="18"/>
        <v>17.41</v>
      </c>
      <c r="AF15" s="419">
        <f t="shared" si="5"/>
        <v>8</v>
      </c>
      <c r="AG15" s="396">
        <f t="shared" si="19"/>
        <v>20.73</v>
      </c>
      <c r="AH15" s="202">
        <v>17408</v>
      </c>
      <c r="AI15" s="389">
        <f t="shared" si="6"/>
        <v>17.408000000000001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18.88</v>
      </c>
      <c r="C16" s="124">
        <f t="shared" si="9"/>
        <v>18.88</v>
      </c>
      <c r="D16" s="125">
        <f t="shared" si="10"/>
        <v>18</v>
      </c>
      <c r="E16" s="126">
        <f t="shared" si="11"/>
        <v>0.87999999999999901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15.58</v>
      </c>
      <c r="N16" s="134">
        <f t="shared" si="13"/>
        <v>3.3</v>
      </c>
      <c r="O16" s="135">
        <f t="shared" si="14"/>
        <v>15.58</v>
      </c>
      <c r="P16" s="125">
        <f t="shared" si="14"/>
        <v>3.3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18.88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15.58</v>
      </c>
      <c r="AB16" s="141">
        <f t="shared" si="4"/>
        <v>3.3</v>
      </c>
      <c r="AC16" s="142">
        <v>0</v>
      </c>
      <c r="AD16" s="143">
        <v>0</v>
      </c>
      <c r="AE16" s="144">
        <f t="shared" si="18"/>
        <v>15.58</v>
      </c>
      <c r="AF16" s="419">
        <f t="shared" si="5"/>
        <v>9</v>
      </c>
      <c r="AG16" s="396">
        <f t="shared" si="19"/>
        <v>18.88</v>
      </c>
      <c r="AH16" s="202">
        <v>15576</v>
      </c>
      <c r="AI16" s="389">
        <f t="shared" si="6"/>
        <v>15.576000000000001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18.549999999999997</v>
      </c>
      <c r="C17" s="124">
        <f t="shared" si="9"/>
        <v>18.549999999999997</v>
      </c>
      <c r="D17" s="125">
        <f t="shared" si="10"/>
        <v>17</v>
      </c>
      <c r="E17" s="126">
        <f t="shared" si="11"/>
        <v>1.5499999999999972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15.29</v>
      </c>
      <c r="N17" s="134">
        <f t="shared" si="13"/>
        <v>3.26</v>
      </c>
      <c r="O17" s="135">
        <f t="shared" si="14"/>
        <v>15.29</v>
      </c>
      <c r="P17" s="125">
        <f t="shared" si="14"/>
        <v>3.26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18.549999999999997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15.29</v>
      </c>
      <c r="AB17" s="141">
        <f t="shared" si="4"/>
        <v>3.26</v>
      </c>
      <c r="AC17" s="142">
        <v>0</v>
      </c>
      <c r="AD17" s="143">
        <v>0</v>
      </c>
      <c r="AE17" s="144">
        <f t="shared" si="18"/>
        <v>15.29</v>
      </c>
      <c r="AF17" s="419">
        <f t="shared" si="5"/>
        <v>10</v>
      </c>
      <c r="AG17" s="396">
        <f t="shared" si="19"/>
        <v>18.549999999999997</v>
      </c>
      <c r="AH17" s="202">
        <v>15289</v>
      </c>
      <c r="AI17" s="389">
        <f t="shared" si="6"/>
        <v>15.289</v>
      </c>
      <c r="AJ17" s="186">
        <f t="shared" si="20"/>
        <v>0</v>
      </c>
      <c r="AK17" s="403"/>
      <c r="AL17" s="380" t="s">
        <v>219</v>
      </c>
      <c r="AM17" s="378">
        <f>AM18+AM19</f>
        <v>3151</v>
      </c>
      <c r="AN17" s="378">
        <f t="shared" ref="AN17:BJ17" si="22">AN18+AN19</f>
        <v>3027</v>
      </c>
      <c r="AO17" s="378">
        <f t="shared" si="22"/>
        <v>2993</v>
      </c>
      <c r="AP17" s="378">
        <f t="shared" si="22"/>
        <v>2954</v>
      </c>
      <c r="AQ17" s="378">
        <f t="shared" si="22"/>
        <v>3018</v>
      </c>
      <c r="AR17" s="378">
        <f t="shared" si="22"/>
        <v>3069</v>
      </c>
      <c r="AS17" s="378">
        <f t="shared" si="22"/>
        <v>3230</v>
      </c>
      <c r="AT17" s="378">
        <f t="shared" si="22"/>
        <v>3316</v>
      </c>
      <c r="AU17" s="378">
        <f t="shared" si="22"/>
        <v>3297</v>
      </c>
      <c r="AV17" s="378">
        <f t="shared" si="22"/>
        <v>3256</v>
      </c>
      <c r="AW17" s="378">
        <f t="shared" si="22"/>
        <v>3169</v>
      </c>
      <c r="AX17" s="378">
        <f t="shared" si="22"/>
        <v>3041</v>
      </c>
      <c r="AY17" s="378">
        <f t="shared" si="22"/>
        <v>2994</v>
      </c>
      <c r="AZ17" s="378">
        <f t="shared" si="22"/>
        <v>2929</v>
      </c>
      <c r="BA17" s="378">
        <f t="shared" si="22"/>
        <v>2959</v>
      </c>
      <c r="BB17" s="378">
        <f t="shared" si="22"/>
        <v>3081</v>
      </c>
      <c r="BC17" s="378">
        <f t="shared" si="22"/>
        <v>3367</v>
      </c>
      <c r="BD17" s="378">
        <f t="shared" si="22"/>
        <v>3699</v>
      </c>
      <c r="BE17" s="378">
        <f t="shared" si="22"/>
        <v>3777</v>
      </c>
      <c r="BF17" s="378">
        <f t="shared" si="22"/>
        <v>3696</v>
      </c>
      <c r="BG17" s="378">
        <f t="shared" si="22"/>
        <v>3616</v>
      </c>
      <c r="BH17" s="378">
        <f t="shared" si="22"/>
        <v>3466</v>
      </c>
      <c r="BI17" s="378">
        <f t="shared" si="22"/>
        <v>3237</v>
      </c>
      <c r="BJ17" s="378">
        <f t="shared" si="22"/>
        <v>3100</v>
      </c>
      <c r="BK17" s="91"/>
      <c r="BL17" s="155">
        <f>SUM(AM17:BK17)/1000</f>
        <v>77.441999999999993</v>
      </c>
      <c r="BM17" s="91"/>
    </row>
    <row r="18" spans="1:92" ht="15" x14ac:dyDescent="0.25">
      <c r="A18" s="157">
        <f t="shared" si="7"/>
        <v>11</v>
      </c>
      <c r="B18" s="123">
        <f t="shared" si="8"/>
        <v>17.420000000000002</v>
      </c>
      <c r="C18" s="124">
        <f t="shared" si="9"/>
        <v>17.420000000000002</v>
      </c>
      <c r="D18" s="125">
        <f t="shared" si="10"/>
        <v>15</v>
      </c>
      <c r="E18" s="126">
        <f t="shared" si="11"/>
        <v>2.4200000000000017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14.25</v>
      </c>
      <c r="N18" s="134">
        <f t="shared" si="13"/>
        <v>3.17</v>
      </c>
      <c r="O18" s="135">
        <f t="shared" si="14"/>
        <v>14.25</v>
      </c>
      <c r="P18" s="125">
        <f t="shared" si="14"/>
        <v>3.17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17.420000000000002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14.25</v>
      </c>
      <c r="AB18" s="141">
        <f t="shared" si="4"/>
        <v>3.17</v>
      </c>
      <c r="AC18" s="142">
        <v>0</v>
      </c>
      <c r="AD18" s="143">
        <v>0</v>
      </c>
      <c r="AE18" s="144">
        <f t="shared" si="18"/>
        <v>14.25</v>
      </c>
      <c r="AF18" s="419">
        <f t="shared" si="5"/>
        <v>11</v>
      </c>
      <c r="AG18" s="396">
        <f t="shared" si="19"/>
        <v>17.420000000000002</v>
      </c>
      <c r="AH18" s="202">
        <v>14247</v>
      </c>
      <c r="AI18" s="389">
        <f>AH18/1000</f>
        <v>14.247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16.41</v>
      </c>
      <c r="C19" s="124">
        <f t="shared" si="9"/>
        <v>16.41</v>
      </c>
      <c r="D19" s="125">
        <f t="shared" si="10"/>
        <v>14</v>
      </c>
      <c r="E19" s="126">
        <f>IF(C19-D19&lt;0,0,IF(C19-D19-H19&lt;0,0,C19-D19-H19))</f>
        <v>2.41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13.37</v>
      </c>
      <c r="N19" s="134">
        <f t="shared" si="13"/>
        <v>3.04</v>
      </c>
      <c r="O19" s="135">
        <f t="shared" si="14"/>
        <v>13.37</v>
      </c>
      <c r="P19" s="125">
        <f t="shared" si="14"/>
        <v>3.04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16.41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13.37</v>
      </c>
      <c r="AB19" s="141">
        <f t="shared" si="4"/>
        <v>3.04</v>
      </c>
      <c r="AC19" s="142">
        <v>0</v>
      </c>
      <c r="AD19" s="143">
        <v>0</v>
      </c>
      <c r="AE19" s="144">
        <f t="shared" si="18"/>
        <v>13.37</v>
      </c>
      <c r="AF19" s="419">
        <f t="shared" si="5"/>
        <v>12</v>
      </c>
      <c r="AG19" s="396">
        <f t="shared" si="19"/>
        <v>16.41</v>
      </c>
      <c r="AH19" s="202">
        <v>13365</v>
      </c>
      <c r="AI19" s="389">
        <f t="shared" si="6"/>
        <v>13.365</v>
      </c>
      <c r="AJ19" s="186">
        <f t="shared" si="20"/>
        <v>0</v>
      </c>
      <c r="AK19" s="403"/>
      <c r="AL19" s="153" t="s">
        <v>220</v>
      </c>
      <c r="AM19" s="379">
        <v>3151</v>
      </c>
      <c r="AN19" s="379">
        <v>3027</v>
      </c>
      <c r="AO19" s="379">
        <v>2993</v>
      </c>
      <c r="AP19" s="379">
        <v>2954</v>
      </c>
      <c r="AQ19" s="379">
        <v>3018</v>
      </c>
      <c r="AR19" s="379">
        <v>3069</v>
      </c>
      <c r="AS19" s="379">
        <v>3230</v>
      </c>
      <c r="AT19" s="379">
        <v>3316</v>
      </c>
      <c r="AU19" s="379">
        <v>3297</v>
      </c>
      <c r="AV19" s="379">
        <v>3256</v>
      </c>
      <c r="AW19" s="379">
        <v>3169</v>
      </c>
      <c r="AX19" s="379">
        <v>3041</v>
      </c>
      <c r="AY19" s="379">
        <v>2994</v>
      </c>
      <c r="AZ19" s="379">
        <v>2929</v>
      </c>
      <c r="BA19" s="379">
        <v>2959</v>
      </c>
      <c r="BB19" s="379">
        <v>3081</v>
      </c>
      <c r="BC19" s="379">
        <v>3367</v>
      </c>
      <c r="BD19" s="379">
        <v>3699</v>
      </c>
      <c r="BE19" s="379">
        <v>3777</v>
      </c>
      <c r="BF19" s="379">
        <v>3696</v>
      </c>
      <c r="BG19" s="379">
        <v>3616</v>
      </c>
      <c r="BH19" s="379">
        <v>3466</v>
      </c>
      <c r="BI19" s="379">
        <v>3237</v>
      </c>
      <c r="BJ19" s="379">
        <v>3100</v>
      </c>
      <c r="BK19" s="91"/>
      <c r="BL19" s="155">
        <f>SUM(AM19:BK19)/1000</f>
        <v>77.441999999999993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15.73</v>
      </c>
      <c r="C20" s="124">
        <f t="shared" si="9"/>
        <v>15.73</v>
      </c>
      <c r="D20" s="125">
        <f t="shared" si="10"/>
        <v>14</v>
      </c>
      <c r="E20" s="126">
        <f t="shared" si="11"/>
        <v>1.7300000000000004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12.74</v>
      </c>
      <c r="N20" s="134">
        <f t="shared" si="13"/>
        <v>2.99</v>
      </c>
      <c r="O20" s="135">
        <f t="shared" si="14"/>
        <v>12.74</v>
      </c>
      <c r="P20" s="125">
        <f t="shared" si="14"/>
        <v>2.99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15.73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12.74</v>
      </c>
      <c r="AB20" s="141">
        <f t="shared" si="4"/>
        <v>2.99</v>
      </c>
      <c r="AC20" s="142">
        <v>0</v>
      </c>
      <c r="AD20" s="143">
        <v>0</v>
      </c>
      <c r="AE20" s="144">
        <f t="shared" si="18"/>
        <v>12.74</v>
      </c>
      <c r="AF20" s="419">
        <f t="shared" si="5"/>
        <v>13</v>
      </c>
      <c r="AG20" s="396">
        <f t="shared" si="19"/>
        <v>15.73</v>
      </c>
      <c r="AH20" s="202">
        <v>12737</v>
      </c>
      <c r="AI20" s="389">
        <f t="shared" si="6"/>
        <v>12.737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15.56</v>
      </c>
      <c r="C21" s="124">
        <f t="shared" si="9"/>
        <v>15.56</v>
      </c>
      <c r="D21" s="125">
        <f t="shared" si="10"/>
        <v>15</v>
      </c>
      <c r="E21" s="126">
        <f t="shared" si="11"/>
        <v>0.5600000000000005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12.63</v>
      </c>
      <c r="N21" s="134">
        <f t="shared" si="13"/>
        <v>2.93</v>
      </c>
      <c r="O21" s="135">
        <f t="shared" si="14"/>
        <v>12.63</v>
      </c>
      <c r="P21" s="125">
        <f t="shared" si="14"/>
        <v>2.93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15.56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12.63</v>
      </c>
      <c r="AB21" s="141">
        <f t="shared" si="4"/>
        <v>2.93</v>
      </c>
      <c r="AC21" s="142">
        <v>0</v>
      </c>
      <c r="AD21" s="143">
        <v>0</v>
      </c>
      <c r="AE21" s="144">
        <f t="shared" si="18"/>
        <v>12.63</v>
      </c>
      <c r="AF21" s="419">
        <f t="shared" si="5"/>
        <v>14</v>
      </c>
      <c r="AG21" s="396">
        <f t="shared" si="19"/>
        <v>15.56</v>
      </c>
      <c r="AH21" s="202">
        <v>12627</v>
      </c>
      <c r="AI21" s="389">
        <f t="shared" si="6"/>
        <v>12.627000000000001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450.50100000000003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15.190000000000001</v>
      </c>
      <c r="C22" s="124">
        <f t="shared" si="9"/>
        <v>15.190000000000001</v>
      </c>
      <c r="D22" s="125">
        <f t="shared" si="10"/>
        <v>17</v>
      </c>
      <c r="E22" s="126">
        <f t="shared" si="11"/>
        <v>0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12.23</v>
      </c>
      <c r="N22" s="134">
        <f t="shared" si="13"/>
        <v>2.96</v>
      </c>
      <c r="O22" s="135">
        <f t="shared" si="14"/>
        <v>12.23</v>
      </c>
      <c r="P22" s="125">
        <f t="shared" si="14"/>
        <v>2.96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15.190000000000001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12.23</v>
      </c>
      <c r="AB22" s="141">
        <f t="shared" si="4"/>
        <v>2.96</v>
      </c>
      <c r="AC22" s="142">
        <v>0</v>
      </c>
      <c r="AD22" s="143">
        <v>0</v>
      </c>
      <c r="AE22" s="144">
        <f t="shared" si="18"/>
        <v>12.23</v>
      </c>
      <c r="AF22" s="419">
        <f t="shared" si="5"/>
        <v>15</v>
      </c>
      <c r="AG22" s="396">
        <f t="shared" si="19"/>
        <v>15.190000000000001</v>
      </c>
      <c r="AH22" s="202">
        <v>12233</v>
      </c>
      <c r="AI22" s="389">
        <f t="shared" si="6"/>
        <v>12.233000000000001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16.59</v>
      </c>
      <c r="C23" s="124">
        <f t="shared" si="9"/>
        <v>16.59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13.51</v>
      </c>
      <c r="N23" s="134">
        <f t="shared" si="13"/>
        <v>3.08</v>
      </c>
      <c r="O23" s="135">
        <f t="shared" si="14"/>
        <v>13.51</v>
      </c>
      <c r="P23" s="125">
        <f t="shared" si="14"/>
        <v>3.08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16.59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13.51</v>
      </c>
      <c r="AB23" s="141">
        <f t="shared" si="4"/>
        <v>3.08</v>
      </c>
      <c r="AC23" s="142">
        <v>0</v>
      </c>
      <c r="AD23" s="143">
        <v>0</v>
      </c>
      <c r="AE23" s="144">
        <f t="shared" si="18"/>
        <v>13.51</v>
      </c>
      <c r="AF23" s="419">
        <f t="shared" si="5"/>
        <v>16</v>
      </c>
      <c r="AG23" s="396">
        <f t="shared" si="19"/>
        <v>16.59</v>
      </c>
      <c r="AH23" s="202">
        <v>13511</v>
      </c>
      <c r="AI23" s="389">
        <f t="shared" si="6"/>
        <v>13.510999999999999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18.59</v>
      </c>
      <c r="C24" s="124">
        <f t="shared" si="9"/>
        <v>18.59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15.22</v>
      </c>
      <c r="N24" s="134">
        <f t="shared" si="13"/>
        <v>3.37</v>
      </c>
      <c r="O24" s="135">
        <f t="shared" si="14"/>
        <v>15.22</v>
      </c>
      <c r="P24" s="125">
        <f t="shared" si="14"/>
        <v>3.37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18.59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15.22</v>
      </c>
      <c r="AB24" s="141">
        <f t="shared" si="4"/>
        <v>3.37</v>
      </c>
      <c r="AC24" s="142">
        <v>0</v>
      </c>
      <c r="AD24" s="143">
        <v>0</v>
      </c>
      <c r="AE24" s="144">
        <f t="shared" si="18"/>
        <v>15.22</v>
      </c>
      <c r="AF24" s="419">
        <f t="shared" si="5"/>
        <v>17</v>
      </c>
      <c r="AG24" s="396">
        <f t="shared" si="19"/>
        <v>18.59</v>
      </c>
      <c r="AH24" s="202">
        <v>15218</v>
      </c>
      <c r="AI24" s="389">
        <f t="shared" si="6"/>
        <v>15.218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20.87</v>
      </c>
      <c r="C25" s="124">
        <f t="shared" si="9"/>
        <v>20.87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17.170000000000002</v>
      </c>
      <c r="N25" s="134">
        <f t="shared" si="13"/>
        <v>3.7</v>
      </c>
      <c r="O25" s="135">
        <f t="shared" si="14"/>
        <v>17.170000000000002</v>
      </c>
      <c r="P25" s="125">
        <f t="shared" si="14"/>
        <v>3.7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20.87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17.170000000000002</v>
      </c>
      <c r="AB25" s="141">
        <f t="shared" si="4"/>
        <v>3.7</v>
      </c>
      <c r="AC25" s="142">
        <v>0</v>
      </c>
      <c r="AD25" s="143">
        <v>0</v>
      </c>
      <c r="AE25" s="144">
        <f t="shared" si="18"/>
        <v>17.170000000000002</v>
      </c>
      <c r="AF25" s="418">
        <f t="shared" si="5"/>
        <v>18</v>
      </c>
      <c r="AG25" s="396">
        <f t="shared" si="19"/>
        <v>20.87</v>
      </c>
      <c r="AH25" s="202">
        <v>17170</v>
      </c>
      <c r="AI25" s="389">
        <f t="shared" si="6"/>
        <v>17.170000000000002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21.84</v>
      </c>
      <c r="C26" s="124">
        <f t="shared" si="9"/>
        <v>21.84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18.059999999999999</v>
      </c>
      <c r="N26" s="134">
        <f t="shared" si="13"/>
        <v>3.78</v>
      </c>
      <c r="O26" s="135">
        <f t="shared" si="14"/>
        <v>18.059999999999999</v>
      </c>
      <c r="P26" s="125">
        <f t="shared" si="14"/>
        <v>3.78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21.84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18.059999999999999</v>
      </c>
      <c r="AB26" s="141">
        <f t="shared" si="4"/>
        <v>3.78</v>
      </c>
      <c r="AC26" s="142">
        <v>0</v>
      </c>
      <c r="AD26" s="143">
        <v>0</v>
      </c>
      <c r="AE26" s="144">
        <f t="shared" si="18"/>
        <v>18.059999999999999</v>
      </c>
      <c r="AF26" s="418">
        <f t="shared" si="5"/>
        <v>19</v>
      </c>
      <c r="AG26" s="396">
        <f t="shared" si="19"/>
        <v>21.84</v>
      </c>
      <c r="AH26" s="202">
        <v>18060</v>
      </c>
      <c r="AI26" s="389">
        <f t="shared" si="6"/>
        <v>18.059999999999999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21.72</v>
      </c>
      <c r="C27" s="124">
        <f t="shared" si="9"/>
        <v>21.72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18.02</v>
      </c>
      <c r="N27" s="134">
        <f t="shared" si="13"/>
        <v>3.7</v>
      </c>
      <c r="O27" s="135">
        <f t="shared" si="14"/>
        <v>18.02</v>
      </c>
      <c r="P27" s="125">
        <f t="shared" si="14"/>
        <v>3.7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21.72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18.02</v>
      </c>
      <c r="AB27" s="141">
        <f t="shared" si="4"/>
        <v>3.7</v>
      </c>
      <c r="AC27" s="142">
        <v>0</v>
      </c>
      <c r="AD27" s="143">
        <v>0</v>
      </c>
      <c r="AE27" s="144">
        <f t="shared" si="18"/>
        <v>18.02</v>
      </c>
      <c r="AF27" s="418">
        <f t="shared" si="5"/>
        <v>20</v>
      </c>
      <c r="AG27" s="396">
        <f t="shared" si="19"/>
        <v>21.72</v>
      </c>
      <c r="AH27" s="202">
        <v>18024</v>
      </c>
      <c r="AI27" s="389">
        <f t="shared" si="6"/>
        <v>18.024000000000001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21.21</v>
      </c>
      <c r="C28" s="124">
        <f>M28+N28</f>
        <v>21.21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17.59</v>
      </c>
      <c r="N28" s="134">
        <f t="shared" si="13"/>
        <v>3.62</v>
      </c>
      <c r="O28" s="135">
        <f t="shared" si="14"/>
        <v>17.59</v>
      </c>
      <c r="P28" s="125">
        <f t="shared" si="14"/>
        <v>3.62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21.21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17.59</v>
      </c>
      <c r="AB28" s="141">
        <f t="shared" si="4"/>
        <v>3.62</v>
      </c>
      <c r="AC28" s="142">
        <v>0</v>
      </c>
      <c r="AD28" s="143">
        <v>0</v>
      </c>
      <c r="AE28" s="144">
        <f t="shared" si="18"/>
        <v>17.59</v>
      </c>
      <c r="AF28" s="418">
        <f t="shared" si="5"/>
        <v>21</v>
      </c>
      <c r="AG28" s="396">
        <f t="shared" si="19"/>
        <v>21.21</v>
      </c>
      <c r="AH28" s="202">
        <v>17585</v>
      </c>
      <c r="AI28" s="389">
        <f t="shared" si="6"/>
        <v>17.585000000000001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20.529999999999998</v>
      </c>
      <c r="C29" s="124">
        <f t="shared" si="9"/>
        <v>20.529999999999998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17.059999999999999</v>
      </c>
      <c r="N29" s="134">
        <f t="shared" si="13"/>
        <v>3.47</v>
      </c>
      <c r="O29" s="135">
        <f t="shared" si="14"/>
        <v>17.059999999999999</v>
      </c>
      <c r="P29" s="125">
        <f t="shared" si="14"/>
        <v>3.47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20.529999999999998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17.059999999999999</v>
      </c>
      <c r="AB29" s="141">
        <f t="shared" si="4"/>
        <v>3.47</v>
      </c>
      <c r="AC29" s="142">
        <v>0</v>
      </c>
      <c r="AD29" s="143">
        <v>0</v>
      </c>
      <c r="AE29" s="144">
        <f t="shared" si="18"/>
        <v>17.059999999999999</v>
      </c>
      <c r="AF29" s="418">
        <f t="shared" si="5"/>
        <v>22</v>
      </c>
      <c r="AG29" s="396">
        <f t="shared" si="19"/>
        <v>20.529999999999998</v>
      </c>
      <c r="AH29" s="202">
        <v>17056</v>
      </c>
      <c r="AI29" s="389">
        <f t="shared" si="6"/>
        <v>17.056000000000001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19.28</v>
      </c>
      <c r="C30" s="124">
        <f>M30+N30</f>
        <v>19.28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16.04</v>
      </c>
      <c r="N30" s="134">
        <f t="shared" si="13"/>
        <v>3.24</v>
      </c>
      <c r="O30" s="135">
        <f t="shared" si="14"/>
        <v>16.04</v>
      </c>
      <c r="P30" s="125">
        <f t="shared" si="14"/>
        <v>3.24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19.28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16.04</v>
      </c>
      <c r="AB30" s="141">
        <f t="shared" si="4"/>
        <v>3.24</v>
      </c>
      <c r="AC30" s="142">
        <v>0</v>
      </c>
      <c r="AD30" s="143">
        <v>0</v>
      </c>
      <c r="AE30" s="144">
        <f t="shared" si="18"/>
        <v>16.04</v>
      </c>
      <c r="AF30" s="404">
        <f t="shared" si="5"/>
        <v>23</v>
      </c>
      <c r="AG30" s="396">
        <f t="shared" si="19"/>
        <v>19.28</v>
      </c>
      <c r="AH30" s="202">
        <v>16042</v>
      </c>
      <c r="AI30" s="389">
        <f t="shared" si="6"/>
        <v>16.042000000000002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18.18</v>
      </c>
      <c r="C31" s="124">
        <f t="shared" si="9"/>
        <v>18.18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15.08</v>
      </c>
      <c r="N31" s="134">
        <f t="shared" si="13"/>
        <v>3.1</v>
      </c>
      <c r="O31" s="135">
        <f t="shared" si="14"/>
        <v>15.08</v>
      </c>
      <c r="P31" s="125">
        <f t="shared" si="14"/>
        <v>3.1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18.18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15.08</v>
      </c>
      <c r="AB31" s="141">
        <f t="shared" si="4"/>
        <v>3.1</v>
      </c>
      <c r="AC31" s="142">
        <v>0</v>
      </c>
      <c r="AD31" s="143">
        <v>0</v>
      </c>
      <c r="AE31" s="144">
        <f t="shared" si="18"/>
        <v>15.08</v>
      </c>
      <c r="AF31" s="404">
        <f t="shared" si="5"/>
        <v>24</v>
      </c>
      <c r="AG31" s="396">
        <f t="shared" si="19"/>
        <v>18.18</v>
      </c>
      <c r="AH31" s="202">
        <v>15080</v>
      </c>
      <c r="AI31" s="389">
        <f t="shared" si="6"/>
        <v>15.08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450.55999999999989</v>
      </c>
      <c r="AH32" s="453">
        <f>SUM(AH8:AH31)</f>
        <v>373059</v>
      </c>
      <c r="AI32" s="390">
        <f>SUM(AI8:AI31)</f>
        <v>373.05899999999991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450.55999999999989</v>
      </c>
      <c r="C33" s="299">
        <f>SUM(C8:C31)</f>
        <v>450.55999999999989</v>
      </c>
      <c r="D33" s="299">
        <f>SUM(D8:D31)</f>
        <v>495</v>
      </c>
      <c r="E33" s="299">
        <f>SUM(E8:E32)</f>
        <v>10.28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373.09</v>
      </c>
      <c r="N33" s="409">
        <f t="shared" si="23"/>
        <v>77.47</v>
      </c>
      <c r="O33" s="410">
        <f t="shared" si="23"/>
        <v>373.09</v>
      </c>
      <c r="P33" s="406">
        <f>SUM(P8:P32)</f>
        <v>77.47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373.09</v>
      </c>
      <c r="AB33" s="299">
        <f>SUM(AB8:AB32)</f>
        <v>77.47</v>
      </c>
      <c r="AC33" s="299">
        <f>SUM(AC8:AC32)</f>
        <v>0</v>
      </c>
      <c r="AD33" s="411">
        <f>SUM(AD8:AD31)</f>
        <v>0</v>
      </c>
      <c r="AE33" s="409">
        <f>SUM(AE8:AE32)</f>
        <v>373.09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46.765650000000001</v>
      </c>
      <c r="F39" s="221">
        <f t="shared" ref="F39:F62" si="26">F8</f>
        <v>22</v>
      </c>
      <c r="G39" s="357">
        <v>45.817250000000001</v>
      </c>
      <c r="H39" s="358">
        <f>F39*G39</f>
        <v>1007.9795</v>
      </c>
      <c r="J39" s="122">
        <v>1</v>
      </c>
      <c r="K39" s="126">
        <f t="shared" ref="K39:K62" si="27">C8</f>
        <v>19.13</v>
      </c>
      <c r="L39" s="245">
        <f t="shared" ref="L39:L62" si="28">K39*M39</f>
        <v>894.62688449999996</v>
      </c>
      <c r="M39" s="372">
        <f t="shared" ref="M39:M62" si="29">D39</f>
        <v>46.765650000000001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46.767359999999996</v>
      </c>
      <c r="F40" s="221">
        <f t="shared" si="26"/>
        <v>21</v>
      </c>
      <c r="G40" s="357">
        <v>45.86224</v>
      </c>
      <c r="H40" s="358">
        <f t="shared" ref="H40:H62" si="31">F40*G40</f>
        <v>963.10703999999998</v>
      </c>
      <c r="J40" s="122">
        <v>2</v>
      </c>
      <c r="K40" s="126">
        <f t="shared" si="27"/>
        <v>18.72</v>
      </c>
      <c r="L40" s="245">
        <f t="shared" si="28"/>
        <v>875.48497919999988</v>
      </c>
      <c r="M40" s="372">
        <f t="shared" si="29"/>
        <v>46.767359999999996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3151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46</v>
      </c>
      <c r="F41" s="221">
        <f t="shared" si="26"/>
        <v>21</v>
      </c>
      <c r="G41" s="357">
        <v>45.161520000000003</v>
      </c>
      <c r="H41" s="358">
        <f t="shared" si="31"/>
        <v>948.39192000000003</v>
      </c>
      <c r="J41" s="122">
        <v>3</v>
      </c>
      <c r="K41" s="126">
        <f t="shared" si="27"/>
        <v>18.509999999999998</v>
      </c>
      <c r="L41" s="245">
        <f t="shared" si="28"/>
        <v>851.45999999999992</v>
      </c>
      <c r="M41" s="372">
        <f t="shared" si="29"/>
        <v>46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3027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45.318460000000002</v>
      </c>
      <c r="F42" s="221">
        <f t="shared" si="26"/>
        <v>21</v>
      </c>
      <c r="G42" s="357">
        <v>44.626150000000003</v>
      </c>
      <c r="H42" s="358">
        <f t="shared" si="31"/>
        <v>937.14915000000008</v>
      </c>
      <c r="J42" s="122">
        <v>4</v>
      </c>
      <c r="K42" s="126">
        <f t="shared" si="27"/>
        <v>18.510000000000002</v>
      </c>
      <c r="L42" s="245">
        <f t="shared" si="28"/>
        <v>838.84469460000014</v>
      </c>
      <c r="M42" s="372">
        <f t="shared" si="29"/>
        <v>45.318460000000002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2993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46.885260000000002</v>
      </c>
      <c r="F43" s="221">
        <f t="shared" si="26"/>
        <v>21</v>
      </c>
      <c r="G43" s="357">
        <v>46.164239999999999</v>
      </c>
      <c r="H43" s="358">
        <f t="shared" si="31"/>
        <v>969.44903999999997</v>
      </c>
      <c r="J43" s="122">
        <v>5</v>
      </c>
      <c r="K43" s="126">
        <f t="shared" si="27"/>
        <v>18.89</v>
      </c>
      <c r="L43" s="245">
        <f t="shared" si="28"/>
        <v>885.66256140000007</v>
      </c>
      <c r="M43" s="372">
        <f t="shared" si="29"/>
        <v>46.885260000000002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2954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51.544460000000001</v>
      </c>
      <c r="F44" s="221">
        <f t="shared" si="26"/>
        <v>21</v>
      </c>
      <c r="G44" s="357">
        <v>50.659559999999999</v>
      </c>
      <c r="H44" s="358">
        <f t="shared" si="31"/>
        <v>1063.85076</v>
      </c>
      <c r="J44" s="122">
        <v>6</v>
      </c>
      <c r="K44" s="126">
        <f t="shared" si="27"/>
        <v>19.18</v>
      </c>
      <c r="L44" s="245">
        <f t="shared" si="28"/>
        <v>988.62274279999997</v>
      </c>
      <c r="M44" s="372">
        <f t="shared" si="29"/>
        <v>51.544460000000001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3018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70.869979999999998</v>
      </c>
      <c r="F45" s="221">
        <f t="shared" si="26"/>
        <v>21</v>
      </c>
      <c r="G45" s="357">
        <v>69.613470000000007</v>
      </c>
      <c r="H45" s="358">
        <f t="shared" si="31"/>
        <v>1461.8828700000001</v>
      </c>
      <c r="J45" s="122">
        <v>7</v>
      </c>
      <c r="K45" s="126">
        <f t="shared" si="27"/>
        <v>20.34</v>
      </c>
      <c r="L45" s="245">
        <f t="shared" si="28"/>
        <v>1441.4953931999999</v>
      </c>
      <c r="M45" s="372">
        <f t="shared" si="29"/>
        <v>70.869979999999998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3069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0.73000000000000043</v>
      </c>
      <c r="C46" s="364">
        <f t="shared" si="25"/>
        <v>53.077059000000027</v>
      </c>
      <c r="D46" s="382">
        <v>72.708299999999994</v>
      </c>
      <c r="F46" s="221">
        <f t="shared" si="26"/>
        <v>20</v>
      </c>
      <c r="G46" s="357">
        <v>71.166390000000007</v>
      </c>
      <c r="H46" s="358">
        <f t="shared" si="31"/>
        <v>1423.3278</v>
      </c>
      <c r="J46" s="122">
        <v>8</v>
      </c>
      <c r="K46" s="126">
        <f t="shared" si="27"/>
        <v>20.73</v>
      </c>
      <c r="L46" s="245">
        <f t="shared" si="28"/>
        <v>1507.2430589999999</v>
      </c>
      <c r="M46" s="372">
        <f t="shared" si="29"/>
        <v>72.708299999999994</v>
      </c>
      <c r="AB46" s="216"/>
      <c r="AC46" s="199"/>
      <c r="AD46" s="203"/>
      <c r="AE46" s="126"/>
      <c r="AF46" s="385"/>
      <c r="AM46" s="91"/>
      <c r="AN46" s="122">
        <v>7</v>
      </c>
      <c r="AO46" s="200">
        <v>3230</v>
      </c>
      <c r="AP46" s="201"/>
    </row>
    <row r="47" spans="1:101" ht="15" x14ac:dyDescent="0.25">
      <c r="A47" s="219">
        <f t="shared" si="30"/>
        <v>9</v>
      </c>
      <c r="B47" s="225">
        <f t="shared" si="24"/>
        <v>0.87999999999999901</v>
      </c>
      <c r="C47" s="364">
        <f t="shared" si="25"/>
        <v>43.682927199999952</v>
      </c>
      <c r="D47" s="382">
        <v>49.639690000000002</v>
      </c>
      <c r="F47" s="221">
        <f t="shared" si="26"/>
        <v>18</v>
      </c>
      <c r="G47" s="357">
        <v>48.384569999999997</v>
      </c>
      <c r="H47" s="358">
        <f t="shared" si="31"/>
        <v>870.92225999999994</v>
      </c>
      <c r="J47" s="122">
        <v>9</v>
      </c>
      <c r="K47" s="126">
        <f t="shared" si="27"/>
        <v>18.88</v>
      </c>
      <c r="L47" s="245">
        <f t="shared" si="28"/>
        <v>937.19734719999997</v>
      </c>
      <c r="M47" s="372">
        <f t="shared" si="29"/>
        <v>49.639690000000002</v>
      </c>
      <c r="AB47" s="216"/>
      <c r="AC47" s="199"/>
      <c r="AD47" s="203"/>
      <c r="AE47" s="126"/>
      <c r="AF47" s="385"/>
      <c r="AM47" s="91"/>
      <c r="AN47" s="122">
        <v>8</v>
      </c>
      <c r="AO47" s="200">
        <v>3316</v>
      </c>
      <c r="AP47" s="201"/>
    </row>
    <row r="48" spans="1:101" ht="15" x14ac:dyDescent="0.25">
      <c r="A48" s="219">
        <f t="shared" si="30"/>
        <v>10</v>
      </c>
      <c r="B48" s="225">
        <f t="shared" si="24"/>
        <v>1.5499999999999972</v>
      </c>
      <c r="C48" s="364">
        <f t="shared" si="25"/>
        <v>68.409420499999868</v>
      </c>
      <c r="D48" s="382">
        <v>44.135109999999997</v>
      </c>
      <c r="F48" s="221">
        <f t="shared" si="26"/>
        <v>17</v>
      </c>
      <c r="G48" s="357">
        <v>42.456800000000001</v>
      </c>
      <c r="H48" s="358">
        <f t="shared" si="31"/>
        <v>721.76560000000006</v>
      </c>
      <c r="J48" s="122">
        <v>10</v>
      </c>
      <c r="K48" s="126">
        <f t="shared" si="27"/>
        <v>18.549999999999997</v>
      </c>
      <c r="L48" s="245">
        <f t="shared" si="28"/>
        <v>818.7062904999998</v>
      </c>
      <c r="M48" s="372">
        <f t="shared" si="29"/>
        <v>44.135109999999997</v>
      </c>
      <c r="AB48" s="216"/>
      <c r="AC48" s="199"/>
      <c r="AD48" s="203"/>
      <c r="AE48" s="126"/>
      <c r="AF48" s="385"/>
      <c r="AM48" s="91"/>
      <c r="AN48" s="122">
        <v>9</v>
      </c>
      <c r="AO48" s="200">
        <v>3297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2.4200000000000017</v>
      </c>
      <c r="C49" s="364">
        <f t="shared" si="25"/>
        <v>96.558000000000064</v>
      </c>
      <c r="D49" s="382">
        <v>39.9</v>
      </c>
      <c r="F49" s="221">
        <f t="shared" si="26"/>
        <v>15</v>
      </c>
      <c r="G49" s="357">
        <v>38.178910000000002</v>
      </c>
      <c r="H49" s="358">
        <f t="shared" si="31"/>
        <v>572.68365000000006</v>
      </c>
      <c r="J49" s="122">
        <v>11</v>
      </c>
      <c r="K49" s="126">
        <f t="shared" si="27"/>
        <v>17.420000000000002</v>
      </c>
      <c r="L49" s="245">
        <f t="shared" si="28"/>
        <v>695.05799999999999</v>
      </c>
      <c r="M49" s="372">
        <f t="shared" si="29"/>
        <v>39.9</v>
      </c>
      <c r="AB49" s="204"/>
      <c r="AC49" s="199"/>
      <c r="AD49" s="203"/>
      <c r="AE49" s="126"/>
      <c r="AF49" s="385"/>
      <c r="AM49" s="91"/>
      <c r="AN49" s="122">
        <v>10</v>
      </c>
      <c r="AO49" s="200">
        <v>3256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2.41</v>
      </c>
      <c r="C50" s="364">
        <f t="shared" si="25"/>
        <v>84.753795499999995</v>
      </c>
      <c r="D50" s="382">
        <v>35.167549999999999</v>
      </c>
      <c r="F50" s="221">
        <f t="shared" si="26"/>
        <v>14</v>
      </c>
      <c r="G50" s="357">
        <v>33.5916</v>
      </c>
      <c r="H50" s="358">
        <f t="shared" si="31"/>
        <v>470.2824</v>
      </c>
      <c r="J50" s="122">
        <v>12</v>
      </c>
      <c r="K50" s="126">
        <f t="shared" si="27"/>
        <v>16.41</v>
      </c>
      <c r="L50" s="245">
        <f t="shared" si="28"/>
        <v>577.09949549999999</v>
      </c>
      <c r="M50" s="372">
        <f t="shared" si="29"/>
        <v>35.167549999999999</v>
      </c>
      <c r="AB50" s="204"/>
      <c r="AC50" s="199"/>
      <c r="AD50" s="203"/>
      <c r="AE50" s="126"/>
      <c r="AF50" s="385"/>
      <c r="AM50" s="91"/>
      <c r="AN50" s="122">
        <v>11</v>
      </c>
      <c r="AO50" s="200">
        <v>3169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1.7300000000000004</v>
      </c>
      <c r="C51" s="364">
        <f t="shared" si="25"/>
        <v>56.313420300000018</v>
      </c>
      <c r="D51" s="382">
        <v>32.551110000000001</v>
      </c>
      <c r="F51" s="221">
        <f t="shared" si="26"/>
        <v>14</v>
      </c>
      <c r="G51" s="357">
        <v>31.098389999999998</v>
      </c>
      <c r="H51" s="358">
        <f t="shared" si="31"/>
        <v>435.37745999999999</v>
      </c>
      <c r="J51" s="122">
        <v>13</v>
      </c>
      <c r="K51" s="126">
        <f t="shared" si="27"/>
        <v>15.73</v>
      </c>
      <c r="L51" s="245">
        <f t="shared" si="28"/>
        <v>512.02896029999999</v>
      </c>
      <c r="M51" s="372">
        <f t="shared" si="29"/>
        <v>32.551110000000001</v>
      </c>
      <c r="AB51" s="204"/>
      <c r="AC51" s="199"/>
      <c r="AD51" s="203"/>
      <c r="AE51" s="126"/>
      <c r="AF51" s="385"/>
      <c r="AM51" s="226"/>
      <c r="AN51" s="122">
        <v>12</v>
      </c>
      <c r="AO51" s="200">
        <v>3041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0.5600000000000005</v>
      </c>
      <c r="C52" s="364">
        <f t="shared" si="25"/>
        <v>18.629598400000017</v>
      </c>
      <c r="D52" s="382">
        <v>33.267139999999998</v>
      </c>
      <c r="F52" s="221">
        <f t="shared" si="26"/>
        <v>15</v>
      </c>
      <c r="G52" s="357">
        <v>31.813569999999999</v>
      </c>
      <c r="H52" s="358">
        <f t="shared" si="31"/>
        <v>477.20354999999995</v>
      </c>
      <c r="J52" s="122">
        <v>14</v>
      </c>
      <c r="K52" s="126">
        <f t="shared" si="27"/>
        <v>15.56</v>
      </c>
      <c r="L52" s="245">
        <f t="shared" si="28"/>
        <v>517.6366984</v>
      </c>
      <c r="M52" s="372">
        <f t="shared" si="29"/>
        <v>33.267139999999998</v>
      </c>
      <c r="AB52" s="204"/>
      <c r="AC52" s="199"/>
      <c r="AD52" s="203"/>
      <c r="AE52" s="126"/>
      <c r="AM52" s="76"/>
      <c r="AN52" s="122">
        <v>13</v>
      </c>
      <c r="AO52" s="200">
        <v>2994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</v>
      </c>
      <c r="C53" s="364">
        <f t="shared" si="25"/>
        <v>0</v>
      </c>
      <c r="D53" s="382">
        <v>39.313450000000003</v>
      </c>
      <c r="F53" s="221">
        <f t="shared" si="26"/>
        <v>17</v>
      </c>
      <c r="G53" s="357">
        <v>37.6614</v>
      </c>
      <c r="H53" s="358">
        <f t="shared" si="31"/>
        <v>640.24379999999996</v>
      </c>
      <c r="J53" s="122">
        <v>15</v>
      </c>
      <c r="K53" s="126">
        <f t="shared" si="27"/>
        <v>15.190000000000001</v>
      </c>
      <c r="L53" s="245">
        <f t="shared" si="28"/>
        <v>597.17130550000013</v>
      </c>
      <c r="M53" s="372">
        <f t="shared" si="29"/>
        <v>39.313450000000003</v>
      </c>
      <c r="AB53" s="204"/>
      <c r="AC53" s="199"/>
      <c r="AD53" s="229"/>
      <c r="AE53" s="126"/>
      <c r="AN53" s="122">
        <v>14</v>
      </c>
      <c r="AO53" s="200">
        <v>2929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47.697949999999999</v>
      </c>
      <c r="F54" s="221">
        <f t="shared" si="26"/>
        <v>20</v>
      </c>
      <c r="G54" s="357">
        <v>46.354140000000001</v>
      </c>
      <c r="H54" s="358">
        <f t="shared" si="31"/>
        <v>927.08280000000002</v>
      </c>
      <c r="J54" s="122">
        <v>16</v>
      </c>
      <c r="K54" s="126">
        <f t="shared" si="27"/>
        <v>16.59</v>
      </c>
      <c r="L54" s="245">
        <f t="shared" si="28"/>
        <v>791.30899049999994</v>
      </c>
      <c r="M54" s="372">
        <f t="shared" si="29"/>
        <v>47.697949999999999</v>
      </c>
      <c r="AB54" s="204"/>
      <c r="AC54" s="199"/>
      <c r="AE54" s="237"/>
      <c r="AN54" s="122">
        <v>15</v>
      </c>
      <c r="AO54" s="200">
        <v>2959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66.917680000000004</v>
      </c>
      <c r="F55" s="221">
        <f t="shared" si="26"/>
        <v>22</v>
      </c>
      <c r="G55" s="357">
        <v>65.374930000000006</v>
      </c>
      <c r="H55" s="358">
        <f t="shared" si="31"/>
        <v>1438.2484600000003</v>
      </c>
      <c r="J55" s="122">
        <v>17</v>
      </c>
      <c r="K55" s="126">
        <f t="shared" si="27"/>
        <v>18.59</v>
      </c>
      <c r="L55" s="245">
        <f t="shared" si="28"/>
        <v>1243.9996712</v>
      </c>
      <c r="M55" s="372">
        <f t="shared" si="29"/>
        <v>66.917680000000004</v>
      </c>
      <c r="AB55" s="204"/>
      <c r="AC55" s="199"/>
      <c r="AE55" s="237"/>
      <c r="AN55" s="122">
        <v>16</v>
      </c>
      <c r="AO55" s="200">
        <v>3081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83.034729999999996</v>
      </c>
      <c r="F56" s="221">
        <f t="shared" si="26"/>
        <v>25</v>
      </c>
      <c r="G56" s="357">
        <v>81.106629999999996</v>
      </c>
      <c r="H56" s="358">
        <f t="shared" si="31"/>
        <v>2027.6657499999999</v>
      </c>
      <c r="J56" s="122">
        <v>18</v>
      </c>
      <c r="K56" s="126">
        <f t="shared" si="27"/>
        <v>20.87</v>
      </c>
      <c r="L56" s="245">
        <f t="shared" si="28"/>
        <v>1732.9348150999999</v>
      </c>
      <c r="M56" s="372">
        <f t="shared" si="29"/>
        <v>83.034729999999996</v>
      </c>
      <c r="AB56" s="230"/>
      <c r="AC56" s="199"/>
      <c r="AE56" s="237"/>
      <c r="AN56" s="122">
        <v>17</v>
      </c>
      <c r="AO56" s="200">
        <v>3367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81.257379999999998</v>
      </c>
      <c r="F57" s="221">
        <f t="shared" si="26"/>
        <v>26</v>
      </c>
      <c r="G57" s="357">
        <v>79.329549999999998</v>
      </c>
      <c r="H57" s="358">
        <f t="shared" si="31"/>
        <v>2062.5682999999999</v>
      </c>
      <c r="J57" s="122">
        <v>19</v>
      </c>
      <c r="K57" s="126">
        <f t="shared" si="27"/>
        <v>21.84</v>
      </c>
      <c r="L57" s="245">
        <f t="shared" si="28"/>
        <v>1774.6611791999999</v>
      </c>
      <c r="M57" s="372">
        <f t="shared" si="29"/>
        <v>81.257379999999998</v>
      </c>
      <c r="AC57" s="231"/>
      <c r="AD57" s="232"/>
      <c r="AE57" s="237"/>
      <c r="AN57" s="122">
        <v>18</v>
      </c>
      <c r="AO57" s="200">
        <v>3699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71.686920000000001</v>
      </c>
      <c r="F58" s="221">
        <f t="shared" si="26"/>
        <v>26</v>
      </c>
      <c r="G58" s="357">
        <v>70.023669999999996</v>
      </c>
      <c r="H58" s="358">
        <f t="shared" si="31"/>
        <v>1820.6154199999999</v>
      </c>
      <c r="J58" s="122">
        <v>20</v>
      </c>
      <c r="K58" s="126">
        <f t="shared" si="27"/>
        <v>21.72</v>
      </c>
      <c r="L58" s="245">
        <f t="shared" si="28"/>
        <v>1557.0399023999998</v>
      </c>
      <c r="M58" s="372">
        <f t="shared" si="29"/>
        <v>71.686920000000001</v>
      </c>
      <c r="AC58" s="231"/>
      <c r="AD58" s="76"/>
      <c r="AE58" s="237"/>
      <c r="AN58" s="122">
        <v>19</v>
      </c>
      <c r="AO58" s="200">
        <v>3777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64.577100000000002</v>
      </c>
      <c r="F59" s="221">
        <f t="shared" si="26"/>
        <v>26</v>
      </c>
      <c r="G59" s="357">
        <v>63.068049999999999</v>
      </c>
      <c r="H59" s="358">
        <f t="shared" si="31"/>
        <v>1639.7692999999999</v>
      </c>
      <c r="J59" s="122">
        <v>21</v>
      </c>
      <c r="K59" s="126">
        <f t="shared" si="27"/>
        <v>21.21</v>
      </c>
      <c r="L59" s="245">
        <f t="shared" si="28"/>
        <v>1369.6802910000001</v>
      </c>
      <c r="M59" s="372">
        <f t="shared" si="29"/>
        <v>64.577100000000002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3696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58.08182</v>
      </c>
      <c r="F60" s="221">
        <f t="shared" si="26"/>
        <v>25</v>
      </c>
      <c r="G60" s="357">
        <v>56.75553</v>
      </c>
      <c r="H60" s="358">
        <f t="shared" si="31"/>
        <v>1418.88825</v>
      </c>
      <c r="J60" s="122">
        <v>22</v>
      </c>
      <c r="K60" s="126">
        <f t="shared" si="27"/>
        <v>20.529999999999998</v>
      </c>
      <c r="L60" s="245">
        <f t="shared" si="28"/>
        <v>1192.4197645999998</v>
      </c>
      <c r="M60" s="372">
        <f t="shared" si="29"/>
        <v>58.08182</v>
      </c>
      <c r="Z60" s="233"/>
      <c r="AA60" s="234"/>
      <c r="AB60" s="235"/>
      <c r="AC60" s="235"/>
      <c r="AD60" s="236"/>
      <c r="AE60" s="237"/>
      <c r="AN60" s="122">
        <v>21</v>
      </c>
      <c r="AO60" s="200">
        <v>3616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54.38355</v>
      </c>
      <c r="F61" s="221">
        <f t="shared" si="26"/>
        <v>24</v>
      </c>
      <c r="G61" s="357">
        <v>53.171750000000003</v>
      </c>
      <c r="H61" s="358">
        <f t="shared" si="31"/>
        <v>1276.1220000000001</v>
      </c>
      <c r="J61" s="122">
        <v>23</v>
      </c>
      <c r="K61" s="126">
        <f t="shared" si="27"/>
        <v>19.28</v>
      </c>
      <c r="L61" s="245">
        <f t="shared" si="28"/>
        <v>1048.514844</v>
      </c>
      <c r="M61" s="372">
        <f t="shared" si="29"/>
        <v>54.38355</v>
      </c>
      <c r="Z61" s="233"/>
      <c r="AA61" s="234"/>
      <c r="AB61" s="235"/>
      <c r="AC61" s="235"/>
      <c r="AD61" s="236"/>
      <c r="AE61" s="237"/>
      <c r="AN61" s="122">
        <v>22</v>
      </c>
      <c r="AO61" s="200">
        <v>3466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52.702910000000003</v>
      </c>
      <c r="F62" s="362">
        <f t="shared" si="26"/>
        <v>23</v>
      </c>
      <c r="G62" s="360">
        <v>51.517389999999999</v>
      </c>
      <c r="H62" s="361">
        <f t="shared" si="31"/>
        <v>1184.8999699999999</v>
      </c>
      <c r="J62" s="122">
        <v>24</v>
      </c>
      <c r="K62" s="126">
        <f t="shared" si="27"/>
        <v>18.18</v>
      </c>
      <c r="L62" s="245">
        <f t="shared" si="28"/>
        <v>958.13890379999998</v>
      </c>
      <c r="M62" s="372">
        <f t="shared" si="29"/>
        <v>52.702910000000003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3237</v>
      </c>
    </row>
    <row r="63" spans="1:43" ht="20.25" customHeight="1" thickBot="1" x14ac:dyDescent="0.3">
      <c r="A63" s="238"/>
      <c r="B63" s="239"/>
      <c r="C63" s="240"/>
      <c r="D63" s="307">
        <f>AVERAGE(D39:D62)</f>
        <v>53.382231666666677</v>
      </c>
      <c r="F63" s="363">
        <f>SUM(F39:F62)</f>
        <v>495</v>
      </c>
      <c r="G63" s="241">
        <f>AVERAGE(G39:G62)</f>
        <v>52.039904166666666</v>
      </c>
      <c r="H63" s="359">
        <f>SUM(H39:H62)/SUM(F39:F62)</f>
        <v>54.059549595959588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3100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450.55999999999989</v>
      </c>
      <c r="L64" s="245">
        <f>SUM(L39:L63)</f>
        <v>24607.036773900003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10.28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54.614339430708469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421.42422089999991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40.99457401750972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420.85999999999996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393.12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388.71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388.71000000000004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396.69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402.78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427.14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414.6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339.84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315.34999999999997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261.3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229.74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220.22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233.4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258.23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331.8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408.98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521.75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567.84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564.72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551.46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513.24999999999989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462.72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418.14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9431.3499999999985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0.73000000000000043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0.87999999999999901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1.5499999999999972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2.4200000000000017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2.41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1.7300000000000004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0.5600000000000005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44580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19.13</v>
      </c>
      <c r="C135" s="124">
        <f t="shared" si="38"/>
        <v>19.13</v>
      </c>
      <c r="D135" s="290">
        <f t="shared" ref="D135:D158" si="39">J8</f>
        <v>0</v>
      </c>
      <c r="E135" s="291">
        <f t="shared" ref="E135:F158" si="40">M8</f>
        <v>15.98</v>
      </c>
      <c r="F135" s="291">
        <f t="shared" si="40"/>
        <v>3.15</v>
      </c>
      <c r="G135" s="292">
        <f t="shared" ref="G135:G158" si="41">AD8</f>
        <v>0</v>
      </c>
      <c r="I135" s="293">
        <f t="shared" ref="I135:I158" si="42">AE8</f>
        <v>15.98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18.72</v>
      </c>
      <c r="C136" s="124">
        <f t="shared" si="38"/>
        <v>18.72</v>
      </c>
      <c r="D136" s="290">
        <f t="shared" si="39"/>
        <v>0</v>
      </c>
      <c r="E136" s="291">
        <f t="shared" si="40"/>
        <v>15.69</v>
      </c>
      <c r="F136" s="291">
        <f t="shared" si="40"/>
        <v>3.03</v>
      </c>
      <c r="G136" s="292">
        <f t="shared" si="41"/>
        <v>0</v>
      </c>
      <c r="I136" s="294">
        <f t="shared" si="42"/>
        <v>15.69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18.509999999999998</v>
      </c>
      <c r="C137" s="124">
        <f t="shared" si="38"/>
        <v>18.509999999999998</v>
      </c>
      <c r="D137" s="290">
        <f t="shared" si="39"/>
        <v>0</v>
      </c>
      <c r="E137" s="291">
        <f t="shared" si="40"/>
        <v>15.52</v>
      </c>
      <c r="F137" s="291">
        <f t="shared" si="40"/>
        <v>2.99</v>
      </c>
      <c r="G137" s="292">
        <f t="shared" si="41"/>
        <v>0</v>
      </c>
      <c r="I137" s="294">
        <f t="shared" si="42"/>
        <v>15.52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18.510000000000002</v>
      </c>
      <c r="C138" s="124">
        <f t="shared" si="38"/>
        <v>18.510000000000002</v>
      </c>
      <c r="D138" s="290">
        <f t="shared" si="39"/>
        <v>0</v>
      </c>
      <c r="E138" s="291">
        <f t="shared" si="40"/>
        <v>15.56</v>
      </c>
      <c r="F138" s="291">
        <f t="shared" si="40"/>
        <v>2.95</v>
      </c>
      <c r="G138" s="292">
        <f t="shared" si="41"/>
        <v>0</v>
      </c>
      <c r="I138" s="294">
        <f t="shared" si="42"/>
        <v>15.56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18.89</v>
      </c>
      <c r="C139" s="124">
        <f t="shared" si="38"/>
        <v>18.89</v>
      </c>
      <c r="D139" s="290">
        <f t="shared" si="39"/>
        <v>0</v>
      </c>
      <c r="E139" s="291">
        <f t="shared" si="40"/>
        <v>15.87</v>
      </c>
      <c r="F139" s="291">
        <f t="shared" si="40"/>
        <v>3.02</v>
      </c>
      <c r="G139" s="292">
        <f t="shared" si="41"/>
        <v>0</v>
      </c>
      <c r="I139" s="294">
        <f t="shared" si="42"/>
        <v>15.87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19.18</v>
      </c>
      <c r="C140" s="124">
        <f t="shared" si="38"/>
        <v>19.18</v>
      </c>
      <c r="D140" s="290">
        <f t="shared" si="39"/>
        <v>0</v>
      </c>
      <c r="E140" s="291">
        <f t="shared" si="40"/>
        <v>16.11</v>
      </c>
      <c r="F140" s="291">
        <f t="shared" si="40"/>
        <v>3.07</v>
      </c>
      <c r="G140" s="292">
        <f t="shared" si="41"/>
        <v>0</v>
      </c>
      <c r="I140" s="294">
        <f t="shared" si="42"/>
        <v>16.11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20.34</v>
      </c>
      <c r="C141" s="124">
        <f t="shared" si="38"/>
        <v>20.34</v>
      </c>
      <c r="D141" s="290">
        <f t="shared" si="39"/>
        <v>0</v>
      </c>
      <c r="E141" s="291">
        <f t="shared" si="40"/>
        <v>17.11</v>
      </c>
      <c r="F141" s="291">
        <f t="shared" si="40"/>
        <v>3.23</v>
      </c>
      <c r="G141" s="292">
        <f t="shared" si="41"/>
        <v>0</v>
      </c>
      <c r="I141" s="294">
        <f t="shared" si="42"/>
        <v>17.11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20.73</v>
      </c>
      <c r="C142" s="124">
        <f t="shared" si="38"/>
        <v>20.73</v>
      </c>
      <c r="D142" s="290">
        <f t="shared" si="39"/>
        <v>0</v>
      </c>
      <c r="E142" s="291">
        <f t="shared" si="40"/>
        <v>17.41</v>
      </c>
      <c r="F142" s="291">
        <f t="shared" si="40"/>
        <v>3.32</v>
      </c>
      <c r="G142" s="292">
        <f t="shared" si="41"/>
        <v>0</v>
      </c>
      <c r="I142" s="294">
        <f t="shared" si="42"/>
        <v>17.41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18.88</v>
      </c>
      <c r="C143" s="124">
        <f t="shared" si="38"/>
        <v>18.88</v>
      </c>
      <c r="D143" s="290">
        <f t="shared" si="39"/>
        <v>0</v>
      </c>
      <c r="E143" s="291">
        <f t="shared" si="40"/>
        <v>15.58</v>
      </c>
      <c r="F143" s="291">
        <f t="shared" si="40"/>
        <v>3.3</v>
      </c>
      <c r="G143" s="292">
        <f t="shared" si="41"/>
        <v>0</v>
      </c>
      <c r="I143" s="294">
        <f t="shared" si="42"/>
        <v>15.58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18.549999999999997</v>
      </c>
      <c r="C144" s="124">
        <f t="shared" si="38"/>
        <v>18.549999999999997</v>
      </c>
      <c r="D144" s="290">
        <f t="shared" si="39"/>
        <v>0</v>
      </c>
      <c r="E144" s="291">
        <f t="shared" si="40"/>
        <v>15.29</v>
      </c>
      <c r="F144" s="291">
        <f t="shared" si="40"/>
        <v>3.26</v>
      </c>
      <c r="G144" s="292">
        <f t="shared" si="41"/>
        <v>0</v>
      </c>
      <c r="I144" s="294">
        <f t="shared" si="42"/>
        <v>15.29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17.420000000000002</v>
      </c>
      <c r="C145" s="124">
        <f t="shared" si="38"/>
        <v>17.420000000000002</v>
      </c>
      <c r="D145" s="290">
        <f t="shared" si="39"/>
        <v>0</v>
      </c>
      <c r="E145" s="291">
        <f t="shared" si="40"/>
        <v>14.25</v>
      </c>
      <c r="F145" s="291">
        <f t="shared" si="40"/>
        <v>3.17</v>
      </c>
      <c r="G145" s="292">
        <f t="shared" si="41"/>
        <v>0</v>
      </c>
      <c r="I145" s="294">
        <f t="shared" si="42"/>
        <v>14.25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16.41</v>
      </c>
      <c r="C146" s="124">
        <f t="shared" si="38"/>
        <v>16.41</v>
      </c>
      <c r="D146" s="290">
        <f t="shared" si="39"/>
        <v>0</v>
      </c>
      <c r="E146" s="291">
        <f t="shared" si="40"/>
        <v>13.37</v>
      </c>
      <c r="F146" s="291">
        <f t="shared" si="40"/>
        <v>3.04</v>
      </c>
      <c r="G146" s="292">
        <f t="shared" si="41"/>
        <v>0</v>
      </c>
      <c r="I146" s="294">
        <f t="shared" si="42"/>
        <v>13.37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15.73</v>
      </c>
      <c r="C147" s="124">
        <f t="shared" si="38"/>
        <v>15.73</v>
      </c>
      <c r="D147" s="290">
        <f t="shared" si="39"/>
        <v>0</v>
      </c>
      <c r="E147" s="291">
        <f t="shared" si="40"/>
        <v>12.74</v>
      </c>
      <c r="F147" s="291">
        <f t="shared" si="40"/>
        <v>2.99</v>
      </c>
      <c r="G147" s="292">
        <f t="shared" si="41"/>
        <v>0</v>
      </c>
      <c r="I147" s="294">
        <f t="shared" si="42"/>
        <v>12.74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15.56</v>
      </c>
      <c r="C148" s="124">
        <f t="shared" si="38"/>
        <v>15.56</v>
      </c>
      <c r="D148" s="290">
        <f t="shared" si="39"/>
        <v>0</v>
      </c>
      <c r="E148" s="291">
        <f t="shared" si="40"/>
        <v>12.63</v>
      </c>
      <c r="F148" s="291">
        <f t="shared" si="40"/>
        <v>2.93</v>
      </c>
      <c r="G148" s="292">
        <f t="shared" si="41"/>
        <v>0</v>
      </c>
      <c r="I148" s="294">
        <f t="shared" si="42"/>
        <v>12.63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15.190000000000001</v>
      </c>
      <c r="C149" s="124">
        <f t="shared" si="38"/>
        <v>15.190000000000001</v>
      </c>
      <c r="D149" s="290">
        <f t="shared" si="39"/>
        <v>0</v>
      </c>
      <c r="E149" s="291">
        <f t="shared" si="40"/>
        <v>12.23</v>
      </c>
      <c r="F149" s="291">
        <f t="shared" si="40"/>
        <v>2.96</v>
      </c>
      <c r="G149" s="292">
        <f t="shared" si="41"/>
        <v>0</v>
      </c>
      <c r="I149" s="294">
        <f t="shared" si="42"/>
        <v>12.23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16.59</v>
      </c>
      <c r="C150" s="124">
        <f t="shared" si="38"/>
        <v>16.59</v>
      </c>
      <c r="D150" s="290">
        <f t="shared" si="39"/>
        <v>0</v>
      </c>
      <c r="E150" s="291">
        <f t="shared" si="40"/>
        <v>13.51</v>
      </c>
      <c r="F150" s="291">
        <f t="shared" si="40"/>
        <v>3.08</v>
      </c>
      <c r="G150" s="292">
        <f t="shared" si="41"/>
        <v>0</v>
      </c>
      <c r="I150" s="294">
        <f t="shared" si="42"/>
        <v>13.51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18.59</v>
      </c>
      <c r="C151" s="124">
        <f t="shared" si="45"/>
        <v>18.59</v>
      </c>
      <c r="D151" s="290">
        <f t="shared" si="39"/>
        <v>0</v>
      </c>
      <c r="E151" s="291">
        <f t="shared" si="40"/>
        <v>15.22</v>
      </c>
      <c r="F151" s="291">
        <f t="shared" si="40"/>
        <v>3.37</v>
      </c>
      <c r="G151" s="292">
        <f t="shared" si="41"/>
        <v>0</v>
      </c>
      <c r="I151" s="294">
        <f t="shared" si="42"/>
        <v>15.22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20.87</v>
      </c>
      <c r="C152" s="124">
        <f t="shared" si="45"/>
        <v>20.87</v>
      </c>
      <c r="D152" s="290">
        <f t="shared" si="39"/>
        <v>0</v>
      </c>
      <c r="E152" s="291">
        <f t="shared" si="40"/>
        <v>17.170000000000002</v>
      </c>
      <c r="F152" s="291">
        <f t="shared" si="40"/>
        <v>3.7</v>
      </c>
      <c r="G152" s="292">
        <f t="shared" si="41"/>
        <v>0</v>
      </c>
      <c r="I152" s="294">
        <f t="shared" si="42"/>
        <v>17.170000000000002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21.84</v>
      </c>
      <c r="C153" s="124">
        <f t="shared" si="45"/>
        <v>21.84</v>
      </c>
      <c r="D153" s="290">
        <f t="shared" si="39"/>
        <v>0</v>
      </c>
      <c r="E153" s="291">
        <f t="shared" si="40"/>
        <v>18.059999999999999</v>
      </c>
      <c r="F153" s="291">
        <f t="shared" si="40"/>
        <v>3.78</v>
      </c>
      <c r="G153" s="292">
        <f t="shared" si="41"/>
        <v>0</v>
      </c>
      <c r="I153" s="294">
        <f t="shared" si="42"/>
        <v>18.059999999999999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21.72</v>
      </c>
      <c r="C154" s="124">
        <f t="shared" si="45"/>
        <v>21.72</v>
      </c>
      <c r="D154" s="290">
        <f t="shared" si="39"/>
        <v>0</v>
      </c>
      <c r="E154" s="291">
        <f t="shared" si="40"/>
        <v>18.02</v>
      </c>
      <c r="F154" s="291">
        <f t="shared" si="40"/>
        <v>3.7</v>
      </c>
      <c r="G154" s="292">
        <f t="shared" si="41"/>
        <v>0</v>
      </c>
      <c r="I154" s="294">
        <f t="shared" si="42"/>
        <v>18.02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21.21</v>
      </c>
      <c r="C155" s="124">
        <f t="shared" si="45"/>
        <v>21.21</v>
      </c>
      <c r="D155" s="290">
        <f t="shared" si="39"/>
        <v>0</v>
      </c>
      <c r="E155" s="291">
        <f t="shared" si="40"/>
        <v>17.59</v>
      </c>
      <c r="F155" s="291">
        <f t="shared" si="40"/>
        <v>3.62</v>
      </c>
      <c r="G155" s="292">
        <f t="shared" si="41"/>
        <v>0</v>
      </c>
      <c r="I155" s="294">
        <f t="shared" si="42"/>
        <v>17.59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20.529999999999998</v>
      </c>
      <c r="C156" s="124">
        <f t="shared" si="45"/>
        <v>20.529999999999998</v>
      </c>
      <c r="D156" s="290">
        <f t="shared" si="39"/>
        <v>0</v>
      </c>
      <c r="E156" s="291">
        <f t="shared" si="40"/>
        <v>17.059999999999999</v>
      </c>
      <c r="F156" s="291">
        <f t="shared" si="40"/>
        <v>3.47</v>
      </c>
      <c r="G156" s="292">
        <f t="shared" si="41"/>
        <v>0</v>
      </c>
      <c r="I156" s="294">
        <f t="shared" si="42"/>
        <v>17.059999999999999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19.28</v>
      </c>
      <c r="C157" s="124">
        <f t="shared" si="45"/>
        <v>19.28</v>
      </c>
      <c r="D157" s="290">
        <f t="shared" si="39"/>
        <v>0</v>
      </c>
      <c r="E157" s="291">
        <f t="shared" si="40"/>
        <v>16.04</v>
      </c>
      <c r="F157" s="291">
        <f t="shared" si="40"/>
        <v>3.24</v>
      </c>
      <c r="G157" s="292">
        <f t="shared" si="41"/>
        <v>0</v>
      </c>
      <c r="I157" s="294">
        <f t="shared" si="42"/>
        <v>16.04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18.18</v>
      </c>
      <c r="C158" s="297">
        <f t="shared" si="45"/>
        <v>18.18</v>
      </c>
      <c r="D158" s="298">
        <f t="shared" si="39"/>
        <v>0</v>
      </c>
      <c r="E158" s="299">
        <f t="shared" si="40"/>
        <v>15.08</v>
      </c>
      <c r="F158" s="299">
        <f t="shared" si="40"/>
        <v>3.1</v>
      </c>
      <c r="G158" s="300">
        <f t="shared" si="41"/>
        <v>0</v>
      </c>
      <c r="I158" s="301">
        <f t="shared" si="42"/>
        <v>15.08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450.55999999999989</v>
      </c>
      <c r="C159" s="304">
        <f t="shared" si="46"/>
        <v>450.55999999999989</v>
      </c>
      <c r="D159" s="305">
        <f t="shared" si="46"/>
        <v>0</v>
      </c>
      <c r="E159" s="305">
        <f t="shared" si="46"/>
        <v>373.09</v>
      </c>
      <c r="F159" s="305">
        <f t="shared" si="46"/>
        <v>77.47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51" priority="7" operator="containsText" text="CHECK CALCS">
      <formula>NOT(ISERROR(SEARCH("CHECK CALCS",C34)))</formula>
    </cfRule>
  </conditionalFormatting>
  <conditionalFormatting sqref="AE8:AE31">
    <cfRule type="cellIs" dxfId="150" priority="6" operator="greaterThan">
      <formula>33</formula>
    </cfRule>
  </conditionalFormatting>
  <conditionalFormatting sqref="D63">
    <cfRule type="cellIs" dxfId="149" priority="8" operator="equal">
      <formula>#REF!</formula>
    </cfRule>
  </conditionalFormatting>
  <conditionalFormatting sqref="I135:I158">
    <cfRule type="cellIs" dxfId="148" priority="5" operator="greaterThan">
      <formula>33</formula>
    </cfRule>
  </conditionalFormatting>
  <conditionalFormatting sqref="D135:D158">
    <cfRule type="cellIs" dxfId="147" priority="4" operator="greaterThan">
      <formula>0</formula>
    </cfRule>
  </conditionalFormatting>
  <conditionalFormatting sqref="J8:J31">
    <cfRule type="cellIs" dxfId="146" priority="2" operator="greaterThan">
      <formula>0</formula>
    </cfRule>
  </conditionalFormatting>
  <conditionalFormatting sqref="N8:N31">
    <cfRule type="cellIs" dxfId="145" priority="3" operator="greaterThanOrEqual">
      <formula>4.99</formula>
    </cfRule>
  </conditionalFormatting>
  <conditionalFormatting sqref="M8:M31">
    <cfRule type="cellIs" dxfId="144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2" tint="-0.249977111117893"/>
  </sheetPr>
  <dimension ref="A1:CW159"/>
  <sheetViews>
    <sheetView topLeftCell="A33" zoomScale="70" zoomScaleNormal="70" workbookViewId="0">
      <selection activeCell="AM12" sqref="AM1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44579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525.35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44579</v>
      </c>
      <c r="AM5" s="422">
        <f>AM10</f>
        <v>14872</v>
      </c>
      <c r="AN5" s="422">
        <f t="shared" ref="AN5:BJ5" si="1">AN10</f>
        <v>14715</v>
      </c>
      <c r="AO5" s="422">
        <f t="shared" si="1"/>
        <v>14768</v>
      </c>
      <c r="AP5" s="422">
        <f t="shared" si="1"/>
        <v>14641</v>
      </c>
      <c r="AQ5" s="422">
        <f t="shared" si="1"/>
        <v>15015</v>
      </c>
      <c r="AR5" s="422">
        <f t="shared" si="1"/>
        <v>15340</v>
      </c>
      <c r="AS5" s="422">
        <f t="shared" si="1"/>
        <v>16357</v>
      </c>
      <c r="AT5" s="422">
        <f t="shared" si="1"/>
        <v>17147</v>
      </c>
      <c r="AU5" s="422">
        <f t="shared" si="1"/>
        <v>17540</v>
      </c>
      <c r="AV5" s="422">
        <f t="shared" si="1"/>
        <v>16961</v>
      </c>
      <c r="AW5" s="422">
        <f t="shared" si="1"/>
        <v>16511</v>
      </c>
      <c r="AX5" s="422">
        <f t="shared" si="1"/>
        <v>16082</v>
      </c>
      <c r="AY5" s="422">
        <f t="shared" si="1"/>
        <v>16714</v>
      </c>
      <c r="AZ5" s="422">
        <f t="shared" si="1"/>
        <v>17326</v>
      </c>
      <c r="BA5" s="422">
        <f t="shared" si="1"/>
        <v>18219</v>
      </c>
      <c r="BB5" s="422">
        <f t="shared" si="1"/>
        <v>18900</v>
      </c>
      <c r="BC5" s="422">
        <f t="shared" si="1"/>
        <v>19950</v>
      </c>
      <c r="BD5" s="422">
        <f t="shared" si="1"/>
        <v>20778</v>
      </c>
      <c r="BE5" s="422">
        <f t="shared" si="1"/>
        <v>21352</v>
      </c>
      <c r="BF5" s="422">
        <f t="shared" si="1"/>
        <v>21125</v>
      </c>
      <c r="BG5" s="422">
        <f t="shared" si="1"/>
        <v>19855</v>
      </c>
      <c r="BH5" s="422">
        <f t="shared" si="1"/>
        <v>18820</v>
      </c>
      <c r="BI5" s="422">
        <f t="shared" si="1"/>
        <v>17686</v>
      </c>
      <c r="BJ5" s="422">
        <f t="shared" si="1"/>
        <v>16377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44579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19.299999999999997</v>
      </c>
      <c r="C8" s="124">
        <f>M8+N8</f>
        <v>19.299999999999997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14.87</v>
      </c>
      <c r="N8" s="134">
        <f>P8</f>
        <v>4.43</v>
      </c>
      <c r="O8" s="135">
        <f>ROUND(AA8,2)</f>
        <v>14.87</v>
      </c>
      <c r="P8" s="125">
        <f>ROUND(AB8,2)</f>
        <v>4.43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19.299999999999997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14.87</v>
      </c>
      <c r="AB8" s="141">
        <f t="shared" ref="AB8:AB31" si="4">ROUND(AO40/1000,2)</f>
        <v>4.43</v>
      </c>
      <c r="AC8" s="142">
        <v>0</v>
      </c>
      <c r="AD8" s="143">
        <v>0</v>
      </c>
      <c r="AE8" s="144">
        <f>AA8+AD8</f>
        <v>14.87</v>
      </c>
      <c r="AF8" s="404">
        <f t="shared" ref="AF8:AF31" si="5">A8</f>
        <v>1</v>
      </c>
      <c r="AG8" s="396">
        <f>AA8+AB8</f>
        <v>19.299999999999997</v>
      </c>
      <c r="AH8" s="202">
        <f t="array" ref="AH8:AH31">TRANSPOSE(AM5:BJ5)</f>
        <v>14872</v>
      </c>
      <c r="AI8" s="389">
        <f t="shared" ref="AI8:AI31" si="6">AH8/1000</f>
        <v>14.872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18.880000000000003</v>
      </c>
      <c r="C9" s="124">
        <f t="shared" ref="C9:C31" si="9">M9+N9</f>
        <v>18.880000000000003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14.72</v>
      </c>
      <c r="N9" s="134">
        <f t="shared" ref="N9:N31" si="13">P9</f>
        <v>4.16</v>
      </c>
      <c r="O9" s="135">
        <f t="shared" ref="O9:P31" si="14">ROUND(AA9,2)</f>
        <v>14.72</v>
      </c>
      <c r="P9" s="125">
        <f t="shared" si="14"/>
        <v>4.16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18.880000000000003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14.72</v>
      </c>
      <c r="AB9" s="141">
        <f t="shared" si="4"/>
        <v>4.16</v>
      </c>
      <c r="AC9" s="142">
        <v>0</v>
      </c>
      <c r="AD9" s="143">
        <v>0</v>
      </c>
      <c r="AE9" s="144">
        <f t="shared" ref="AE9:AE31" si="18">AA9+AD9</f>
        <v>14.72</v>
      </c>
      <c r="AF9" s="404">
        <f t="shared" si="5"/>
        <v>2</v>
      </c>
      <c r="AG9" s="396">
        <f t="shared" ref="AG9:AG31" si="19">AA9+AB9</f>
        <v>18.880000000000003</v>
      </c>
      <c r="AH9" s="202">
        <v>14715</v>
      </c>
      <c r="AI9" s="389">
        <f t="shared" si="6"/>
        <v>14.715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18.850000000000001</v>
      </c>
      <c r="C10" s="124">
        <f t="shared" si="9"/>
        <v>18.850000000000001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14.77</v>
      </c>
      <c r="N10" s="134">
        <f t="shared" si="13"/>
        <v>4.08</v>
      </c>
      <c r="O10" s="135">
        <f t="shared" si="14"/>
        <v>14.77</v>
      </c>
      <c r="P10" s="125">
        <f t="shared" si="14"/>
        <v>4.08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18.850000000000001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14.77</v>
      </c>
      <c r="AB10" s="141">
        <f t="shared" si="4"/>
        <v>4.08</v>
      </c>
      <c r="AC10" s="142">
        <v>0</v>
      </c>
      <c r="AD10" s="143">
        <v>0</v>
      </c>
      <c r="AE10" s="144">
        <f t="shared" si="18"/>
        <v>14.77</v>
      </c>
      <c r="AF10" s="404">
        <f t="shared" si="5"/>
        <v>3</v>
      </c>
      <c r="AG10" s="396">
        <f t="shared" si="19"/>
        <v>18.850000000000001</v>
      </c>
      <c r="AH10" s="202">
        <v>14768</v>
      </c>
      <c r="AI10" s="389">
        <f t="shared" si="6"/>
        <v>14.768000000000001</v>
      </c>
      <c r="AJ10" s="186">
        <f t="shared" si="20"/>
        <v>0</v>
      </c>
      <c r="AK10" s="403"/>
      <c r="AL10" s="380" t="s">
        <v>218</v>
      </c>
      <c r="AM10" s="154">
        <f>AM11+AM12</f>
        <v>14872</v>
      </c>
      <c r="AN10" s="154">
        <f t="shared" ref="AN10:BJ10" si="21">AN11+AN12</f>
        <v>14715</v>
      </c>
      <c r="AO10" s="154">
        <f t="shared" si="21"/>
        <v>14768</v>
      </c>
      <c r="AP10" s="154">
        <f t="shared" si="21"/>
        <v>14641</v>
      </c>
      <c r="AQ10" s="154">
        <f t="shared" si="21"/>
        <v>15015</v>
      </c>
      <c r="AR10" s="154">
        <f t="shared" si="21"/>
        <v>15340</v>
      </c>
      <c r="AS10" s="154">
        <f t="shared" si="21"/>
        <v>16357</v>
      </c>
      <c r="AT10" s="154">
        <f t="shared" si="21"/>
        <v>17147</v>
      </c>
      <c r="AU10" s="154">
        <f t="shared" si="21"/>
        <v>17540</v>
      </c>
      <c r="AV10" s="154">
        <f t="shared" si="21"/>
        <v>16961</v>
      </c>
      <c r="AW10" s="154">
        <f t="shared" si="21"/>
        <v>16511</v>
      </c>
      <c r="AX10" s="154">
        <f t="shared" si="21"/>
        <v>16082</v>
      </c>
      <c r="AY10" s="154">
        <f t="shared" si="21"/>
        <v>16714</v>
      </c>
      <c r="AZ10" s="154">
        <f t="shared" si="21"/>
        <v>17326</v>
      </c>
      <c r="BA10" s="154">
        <f t="shared" si="21"/>
        <v>18219</v>
      </c>
      <c r="BB10" s="154">
        <f t="shared" si="21"/>
        <v>18900</v>
      </c>
      <c r="BC10" s="154">
        <f t="shared" si="21"/>
        <v>19950</v>
      </c>
      <c r="BD10" s="154">
        <f t="shared" si="21"/>
        <v>20778</v>
      </c>
      <c r="BE10" s="154">
        <f t="shared" si="21"/>
        <v>21352</v>
      </c>
      <c r="BF10" s="154">
        <f t="shared" si="21"/>
        <v>21125</v>
      </c>
      <c r="BG10" s="154">
        <f t="shared" si="21"/>
        <v>19855</v>
      </c>
      <c r="BH10" s="154">
        <f t="shared" si="21"/>
        <v>18820</v>
      </c>
      <c r="BI10" s="154">
        <f t="shared" si="21"/>
        <v>17686</v>
      </c>
      <c r="BJ10" s="154">
        <f t="shared" si="21"/>
        <v>16377</v>
      </c>
      <c r="BK10" s="91"/>
      <c r="BL10" s="155">
        <f>SUM(AM10:BK10)/1000</f>
        <v>417.05099999999999</v>
      </c>
    </row>
    <row r="11" spans="1:88" ht="15" x14ac:dyDescent="0.25">
      <c r="A11" s="122">
        <f t="shared" si="7"/>
        <v>4</v>
      </c>
      <c r="B11" s="123">
        <f t="shared" si="8"/>
        <v>18.59</v>
      </c>
      <c r="C11" s="124">
        <f t="shared" si="9"/>
        <v>18.59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14.64</v>
      </c>
      <c r="N11" s="134">
        <f t="shared" si="13"/>
        <v>3.95</v>
      </c>
      <c r="O11" s="135">
        <f t="shared" si="14"/>
        <v>14.64</v>
      </c>
      <c r="P11" s="125">
        <f t="shared" si="14"/>
        <v>3.95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18.59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14.64</v>
      </c>
      <c r="AB11" s="141">
        <f t="shared" si="4"/>
        <v>3.95</v>
      </c>
      <c r="AC11" s="142">
        <v>0</v>
      </c>
      <c r="AD11" s="143">
        <v>0</v>
      </c>
      <c r="AE11" s="144">
        <f t="shared" si="18"/>
        <v>14.64</v>
      </c>
      <c r="AF11" s="404">
        <f t="shared" si="5"/>
        <v>4</v>
      </c>
      <c r="AG11" s="396">
        <f t="shared" si="19"/>
        <v>18.59</v>
      </c>
      <c r="AH11" s="202">
        <v>14641</v>
      </c>
      <c r="AI11" s="389">
        <f t="shared" si="6"/>
        <v>14.641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18.95</v>
      </c>
      <c r="C12" s="124">
        <f t="shared" si="9"/>
        <v>18.95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15.02</v>
      </c>
      <c r="N12" s="134">
        <f t="shared" si="13"/>
        <v>3.93</v>
      </c>
      <c r="O12" s="135">
        <f t="shared" si="14"/>
        <v>15.02</v>
      </c>
      <c r="P12" s="125">
        <f t="shared" si="14"/>
        <v>3.93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18.95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15.02</v>
      </c>
      <c r="AB12" s="141">
        <f t="shared" si="4"/>
        <v>3.93</v>
      </c>
      <c r="AC12" s="142">
        <v>0</v>
      </c>
      <c r="AD12" s="143">
        <v>0</v>
      </c>
      <c r="AE12" s="144">
        <f t="shared" si="18"/>
        <v>15.02</v>
      </c>
      <c r="AF12" s="404">
        <f t="shared" si="5"/>
        <v>5</v>
      </c>
      <c r="AG12" s="396">
        <f t="shared" si="19"/>
        <v>18.95</v>
      </c>
      <c r="AH12" s="202">
        <v>15015</v>
      </c>
      <c r="AI12" s="389">
        <f t="shared" si="6"/>
        <v>15.015000000000001</v>
      </c>
      <c r="AJ12" s="186">
        <f t="shared" si="20"/>
        <v>0</v>
      </c>
      <c r="AK12" s="403"/>
      <c r="AL12" s="153" t="s">
        <v>220</v>
      </c>
      <c r="AM12" s="156">
        <v>14872</v>
      </c>
      <c r="AN12" s="156">
        <v>14715</v>
      </c>
      <c r="AO12" s="156">
        <v>14768</v>
      </c>
      <c r="AP12" s="156">
        <v>14641</v>
      </c>
      <c r="AQ12" s="156">
        <v>15015</v>
      </c>
      <c r="AR12" s="156">
        <v>15340</v>
      </c>
      <c r="AS12" s="156">
        <v>16357</v>
      </c>
      <c r="AT12" s="156">
        <v>17147</v>
      </c>
      <c r="AU12" s="156">
        <v>17540</v>
      </c>
      <c r="AV12" s="156">
        <v>16961</v>
      </c>
      <c r="AW12" s="156">
        <v>16511</v>
      </c>
      <c r="AX12" s="156">
        <v>16082</v>
      </c>
      <c r="AY12" s="156">
        <v>16714</v>
      </c>
      <c r="AZ12" s="156">
        <v>17326</v>
      </c>
      <c r="BA12" s="156">
        <v>18219</v>
      </c>
      <c r="BB12" s="156">
        <v>18900</v>
      </c>
      <c r="BC12" s="156">
        <v>19950</v>
      </c>
      <c r="BD12" s="156">
        <v>20778</v>
      </c>
      <c r="BE12" s="156">
        <v>21352</v>
      </c>
      <c r="BF12" s="156">
        <v>21125</v>
      </c>
      <c r="BG12" s="156">
        <v>19855</v>
      </c>
      <c r="BH12" s="156">
        <v>18820</v>
      </c>
      <c r="BI12" s="156">
        <v>17686</v>
      </c>
      <c r="BJ12" s="156">
        <v>16377</v>
      </c>
      <c r="BK12" s="91"/>
      <c r="BL12" s="155">
        <f>SUM(AM12:BK12)/1000</f>
        <v>417.05099999999999</v>
      </c>
    </row>
    <row r="13" spans="1:88" ht="13.8" x14ac:dyDescent="0.25">
      <c r="A13" s="122">
        <f t="shared" si="7"/>
        <v>6</v>
      </c>
      <c r="B13" s="123">
        <f t="shared" si="8"/>
        <v>19.34</v>
      </c>
      <c r="C13" s="124">
        <f t="shared" si="9"/>
        <v>19.34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15.34</v>
      </c>
      <c r="N13" s="134">
        <f t="shared" si="13"/>
        <v>4</v>
      </c>
      <c r="O13" s="135">
        <f t="shared" si="14"/>
        <v>15.34</v>
      </c>
      <c r="P13" s="125">
        <f t="shared" si="14"/>
        <v>4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19.34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15.34</v>
      </c>
      <c r="AB13" s="141">
        <f t="shared" si="4"/>
        <v>4</v>
      </c>
      <c r="AC13" s="142">
        <v>0</v>
      </c>
      <c r="AD13" s="143">
        <v>0</v>
      </c>
      <c r="AE13" s="144">
        <f t="shared" si="18"/>
        <v>15.34</v>
      </c>
      <c r="AF13" s="404">
        <f t="shared" si="5"/>
        <v>6</v>
      </c>
      <c r="AG13" s="396">
        <f t="shared" si="19"/>
        <v>19.34</v>
      </c>
      <c r="AH13" s="202">
        <v>15340</v>
      </c>
      <c r="AI13" s="389">
        <f t="shared" si="6"/>
        <v>15.34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20.59</v>
      </c>
      <c r="C14" s="124">
        <f t="shared" si="9"/>
        <v>20.59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16.36</v>
      </c>
      <c r="N14" s="134">
        <f t="shared" si="13"/>
        <v>4.2300000000000004</v>
      </c>
      <c r="O14" s="135">
        <f t="shared" si="14"/>
        <v>16.36</v>
      </c>
      <c r="P14" s="125">
        <f t="shared" si="14"/>
        <v>4.2300000000000004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20.59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16.36</v>
      </c>
      <c r="AB14" s="141">
        <f t="shared" si="4"/>
        <v>4.2300000000000004</v>
      </c>
      <c r="AC14" s="142">
        <v>0</v>
      </c>
      <c r="AD14" s="143">
        <v>0</v>
      </c>
      <c r="AE14" s="144">
        <f t="shared" si="18"/>
        <v>16.36</v>
      </c>
      <c r="AF14" s="419">
        <f t="shared" si="5"/>
        <v>7</v>
      </c>
      <c r="AG14" s="396">
        <f t="shared" si="19"/>
        <v>20.59</v>
      </c>
      <c r="AH14" s="202">
        <v>16357</v>
      </c>
      <c r="AI14" s="389">
        <f t="shared" si="6"/>
        <v>16.356999999999999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21.74</v>
      </c>
      <c r="C15" s="124">
        <f t="shared" si="9"/>
        <v>21.74</v>
      </c>
      <c r="D15" s="125">
        <f t="shared" si="10"/>
        <v>20</v>
      </c>
      <c r="E15" s="126">
        <f t="shared" si="11"/>
        <v>1.7399999999999984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17.149999999999999</v>
      </c>
      <c r="N15" s="134">
        <f t="shared" si="13"/>
        <v>4.59</v>
      </c>
      <c r="O15" s="135">
        <f t="shared" si="14"/>
        <v>17.149999999999999</v>
      </c>
      <c r="P15" s="125">
        <f t="shared" si="14"/>
        <v>4.59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21.74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17.149999999999999</v>
      </c>
      <c r="AB15" s="141">
        <f t="shared" si="4"/>
        <v>4.59</v>
      </c>
      <c r="AC15" s="142">
        <v>0</v>
      </c>
      <c r="AD15" s="143">
        <v>0</v>
      </c>
      <c r="AE15" s="144">
        <f t="shared" si="18"/>
        <v>17.149999999999999</v>
      </c>
      <c r="AF15" s="419">
        <f t="shared" si="5"/>
        <v>8</v>
      </c>
      <c r="AG15" s="396">
        <f t="shared" si="19"/>
        <v>21.74</v>
      </c>
      <c r="AH15" s="202">
        <v>17147</v>
      </c>
      <c r="AI15" s="389">
        <f t="shared" si="6"/>
        <v>17.146999999999998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22.25</v>
      </c>
      <c r="C16" s="124">
        <f t="shared" si="9"/>
        <v>22.25</v>
      </c>
      <c r="D16" s="125">
        <f t="shared" si="10"/>
        <v>18</v>
      </c>
      <c r="E16" s="126">
        <f t="shared" si="11"/>
        <v>4.25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17.54</v>
      </c>
      <c r="N16" s="134">
        <f t="shared" si="13"/>
        <v>4.71</v>
      </c>
      <c r="O16" s="135">
        <f t="shared" si="14"/>
        <v>17.54</v>
      </c>
      <c r="P16" s="125">
        <f t="shared" si="14"/>
        <v>4.71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22.25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17.54</v>
      </c>
      <c r="AB16" s="141">
        <f t="shared" si="4"/>
        <v>4.71</v>
      </c>
      <c r="AC16" s="142">
        <v>0</v>
      </c>
      <c r="AD16" s="143">
        <v>0</v>
      </c>
      <c r="AE16" s="144">
        <f t="shared" si="18"/>
        <v>17.54</v>
      </c>
      <c r="AF16" s="419">
        <f t="shared" si="5"/>
        <v>9</v>
      </c>
      <c r="AG16" s="396">
        <f t="shared" si="19"/>
        <v>22.25</v>
      </c>
      <c r="AH16" s="202">
        <v>17540</v>
      </c>
      <c r="AI16" s="389">
        <f t="shared" si="6"/>
        <v>17.54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21.59</v>
      </c>
      <c r="C17" s="124">
        <f t="shared" si="9"/>
        <v>21.59</v>
      </c>
      <c r="D17" s="125">
        <f t="shared" si="10"/>
        <v>17</v>
      </c>
      <c r="E17" s="126">
        <f t="shared" si="11"/>
        <v>4.59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16.96</v>
      </c>
      <c r="N17" s="134">
        <f t="shared" si="13"/>
        <v>4.63</v>
      </c>
      <c r="O17" s="135">
        <f t="shared" si="14"/>
        <v>16.96</v>
      </c>
      <c r="P17" s="125">
        <f t="shared" si="14"/>
        <v>4.63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21.59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16.96</v>
      </c>
      <c r="AB17" s="141">
        <f t="shared" si="4"/>
        <v>4.63</v>
      </c>
      <c r="AC17" s="142">
        <v>0</v>
      </c>
      <c r="AD17" s="143">
        <v>0</v>
      </c>
      <c r="AE17" s="144">
        <f t="shared" si="18"/>
        <v>16.96</v>
      </c>
      <c r="AF17" s="419">
        <f t="shared" si="5"/>
        <v>10</v>
      </c>
      <c r="AG17" s="396">
        <f t="shared" si="19"/>
        <v>21.59</v>
      </c>
      <c r="AH17" s="202">
        <v>16961</v>
      </c>
      <c r="AI17" s="389">
        <f t="shared" si="6"/>
        <v>16.960999999999999</v>
      </c>
      <c r="AJ17" s="186">
        <f t="shared" si="20"/>
        <v>0</v>
      </c>
      <c r="AK17" s="403"/>
      <c r="AL17" s="380" t="s">
        <v>219</v>
      </c>
      <c r="AM17" s="378">
        <f>AM18+AM19</f>
        <v>4434</v>
      </c>
      <c r="AN17" s="378">
        <f t="shared" ref="AN17:BJ17" si="22">AN18+AN19</f>
        <v>4156</v>
      </c>
      <c r="AO17" s="378">
        <f t="shared" si="22"/>
        <v>4075</v>
      </c>
      <c r="AP17" s="378">
        <f t="shared" si="22"/>
        <v>3947</v>
      </c>
      <c r="AQ17" s="378">
        <f t="shared" si="22"/>
        <v>3933</v>
      </c>
      <c r="AR17" s="378">
        <f t="shared" si="22"/>
        <v>3998</v>
      </c>
      <c r="AS17" s="378">
        <f t="shared" si="22"/>
        <v>4225</v>
      </c>
      <c r="AT17" s="378">
        <f t="shared" si="22"/>
        <v>4585</v>
      </c>
      <c r="AU17" s="378">
        <f t="shared" si="22"/>
        <v>4712</v>
      </c>
      <c r="AV17" s="378">
        <f t="shared" si="22"/>
        <v>4627</v>
      </c>
      <c r="AW17" s="378">
        <f t="shared" si="22"/>
        <v>4349</v>
      </c>
      <c r="AX17" s="378">
        <f t="shared" si="22"/>
        <v>4144</v>
      </c>
      <c r="AY17" s="378">
        <f t="shared" si="22"/>
        <v>4189</v>
      </c>
      <c r="AZ17" s="378">
        <f t="shared" si="22"/>
        <v>4041</v>
      </c>
      <c r="BA17" s="378">
        <f t="shared" si="22"/>
        <v>4195</v>
      </c>
      <c r="BB17" s="378">
        <f t="shared" si="22"/>
        <v>4384</v>
      </c>
      <c r="BC17" s="378">
        <f t="shared" si="22"/>
        <v>4791</v>
      </c>
      <c r="BD17" s="378">
        <f t="shared" si="22"/>
        <v>5421</v>
      </c>
      <c r="BE17" s="378">
        <f t="shared" si="22"/>
        <v>5490</v>
      </c>
      <c r="BF17" s="378">
        <f t="shared" si="22"/>
        <v>5421</v>
      </c>
      <c r="BG17" s="378">
        <f t="shared" si="22"/>
        <v>5327</v>
      </c>
      <c r="BH17" s="378">
        <f t="shared" si="22"/>
        <v>5050</v>
      </c>
      <c r="BI17" s="378">
        <f t="shared" si="22"/>
        <v>4598</v>
      </c>
      <c r="BJ17" s="378">
        <f t="shared" si="22"/>
        <v>4156</v>
      </c>
      <c r="BK17" s="91"/>
      <c r="BL17" s="155">
        <f>SUM(AM17:BK17)/1000</f>
        <v>108.248</v>
      </c>
      <c r="BM17" s="91"/>
    </row>
    <row r="18" spans="1:92" ht="15" x14ac:dyDescent="0.25">
      <c r="A18" s="157">
        <f t="shared" si="7"/>
        <v>11</v>
      </c>
      <c r="B18" s="123">
        <f t="shared" si="8"/>
        <v>20.86</v>
      </c>
      <c r="C18" s="124">
        <f t="shared" si="9"/>
        <v>20.86</v>
      </c>
      <c r="D18" s="125">
        <f t="shared" si="10"/>
        <v>15</v>
      </c>
      <c r="E18" s="126">
        <f t="shared" si="11"/>
        <v>5.8599999999999994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16.510000000000002</v>
      </c>
      <c r="N18" s="134">
        <f t="shared" si="13"/>
        <v>4.3499999999999996</v>
      </c>
      <c r="O18" s="135">
        <f t="shared" si="14"/>
        <v>16.510000000000002</v>
      </c>
      <c r="P18" s="125">
        <f t="shared" si="14"/>
        <v>4.3499999999999996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20.86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16.510000000000002</v>
      </c>
      <c r="AB18" s="141">
        <f t="shared" si="4"/>
        <v>4.3499999999999996</v>
      </c>
      <c r="AC18" s="142">
        <v>0</v>
      </c>
      <c r="AD18" s="143">
        <v>0</v>
      </c>
      <c r="AE18" s="144">
        <f t="shared" si="18"/>
        <v>16.510000000000002</v>
      </c>
      <c r="AF18" s="419">
        <f t="shared" si="5"/>
        <v>11</v>
      </c>
      <c r="AG18" s="396">
        <f t="shared" si="19"/>
        <v>20.86</v>
      </c>
      <c r="AH18" s="202">
        <v>16511</v>
      </c>
      <c r="AI18" s="389">
        <f>AH18/1000</f>
        <v>16.510999999999999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20.22</v>
      </c>
      <c r="C19" s="124">
        <f t="shared" si="9"/>
        <v>20.22</v>
      </c>
      <c r="D19" s="125">
        <f t="shared" si="10"/>
        <v>14</v>
      </c>
      <c r="E19" s="126">
        <f>IF(C19-D19&lt;0,0,IF(C19-D19-H19&lt;0,0,C19-D19-H19))</f>
        <v>6.2199999999999989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16.079999999999998</v>
      </c>
      <c r="N19" s="134">
        <f t="shared" si="13"/>
        <v>4.1399999999999997</v>
      </c>
      <c r="O19" s="135">
        <f t="shared" si="14"/>
        <v>16.079999999999998</v>
      </c>
      <c r="P19" s="125">
        <f t="shared" si="14"/>
        <v>4.1399999999999997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20.22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16.079999999999998</v>
      </c>
      <c r="AB19" s="141">
        <f t="shared" si="4"/>
        <v>4.1399999999999997</v>
      </c>
      <c r="AC19" s="142">
        <v>0</v>
      </c>
      <c r="AD19" s="143">
        <v>0</v>
      </c>
      <c r="AE19" s="144">
        <f t="shared" si="18"/>
        <v>16.079999999999998</v>
      </c>
      <c r="AF19" s="419">
        <f t="shared" si="5"/>
        <v>12</v>
      </c>
      <c r="AG19" s="396">
        <f t="shared" si="19"/>
        <v>20.22</v>
      </c>
      <c r="AH19" s="202">
        <v>16082</v>
      </c>
      <c r="AI19" s="389">
        <f t="shared" si="6"/>
        <v>16.082000000000001</v>
      </c>
      <c r="AJ19" s="186">
        <f t="shared" si="20"/>
        <v>0</v>
      </c>
      <c r="AK19" s="403"/>
      <c r="AL19" s="153" t="s">
        <v>220</v>
      </c>
      <c r="AM19" s="379">
        <v>4434</v>
      </c>
      <c r="AN19" s="379">
        <v>4156</v>
      </c>
      <c r="AO19" s="379">
        <v>4075</v>
      </c>
      <c r="AP19" s="379">
        <v>3947</v>
      </c>
      <c r="AQ19" s="379">
        <v>3933</v>
      </c>
      <c r="AR19" s="379">
        <v>3998</v>
      </c>
      <c r="AS19" s="379">
        <v>4225</v>
      </c>
      <c r="AT19" s="379">
        <v>4585</v>
      </c>
      <c r="AU19" s="379">
        <v>4712</v>
      </c>
      <c r="AV19" s="379">
        <v>4627</v>
      </c>
      <c r="AW19" s="379">
        <v>4349</v>
      </c>
      <c r="AX19" s="379">
        <v>4144</v>
      </c>
      <c r="AY19" s="379">
        <v>4189</v>
      </c>
      <c r="AZ19" s="379">
        <v>4041</v>
      </c>
      <c r="BA19" s="379">
        <v>4195</v>
      </c>
      <c r="BB19" s="379">
        <v>4384</v>
      </c>
      <c r="BC19" s="379">
        <v>4791</v>
      </c>
      <c r="BD19" s="379">
        <v>5421</v>
      </c>
      <c r="BE19" s="379">
        <v>5490</v>
      </c>
      <c r="BF19" s="379">
        <v>5421</v>
      </c>
      <c r="BG19" s="379">
        <v>5327</v>
      </c>
      <c r="BH19" s="379">
        <v>5050</v>
      </c>
      <c r="BI19" s="379">
        <v>4598</v>
      </c>
      <c r="BJ19" s="379">
        <v>4156</v>
      </c>
      <c r="BK19" s="91"/>
      <c r="BL19" s="155">
        <f>SUM(AM19:BK19)/1000</f>
        <v>108.248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20.900000000000002</v>
      </c>
      <c r="C20" s="124">
        <f t="shared" si="9"/>
        <v>20.900000000000002</v>
      </c>
      <c r="D20" s="125">
        <f t="shared" si="10"/>
        <v>14</v>
      </c>
      <c r="E20" s="126">
        <f t="shared" si="11"/>
        <v>6.9000000000000021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16.71</v>
      </c>
      <c r="N20" s="134">
        <f t="shared" si="13"/>
        <v>4.1900000000000004</v>
      </c>
      <c r="O20" s="135">
        <f t="shared" si="14"/>
        <v>16.71</v>
      </c>
      <c r="P20" s="125">
        <f t="shared" si="14"/>
        <v>4.1900000000000004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20.900000000000002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16.71</v>
      </c>
      <c r="AB20" s="141">
        <f t="shared" si="4"/>
        <v>4.1900000000000004</v>
      </c>
      <c r="AC20" s="142">
        <v>0</v>
      </c>
      <c r="AD20" s="143">
        <v>0</v>
      </c>
      <c r="AE20" s="144">
        <f t="shared" si="18"/>
        <v>16.71</v>
      </c>
      <c r="AF20" s="419">
        <f t="shared" si="5"/>
        <v>13</v>
      </c>
      <c r="AG20" s="396">
        <f t="shared" si="19"/>
        <v>20.900000000000002</v>
      </c>
      <c r="AH20" s="202">
        <v>16714</v>
      </c>
      <c r="AI20" s="389">
        <f t="shared" si="6"/>
        <v>16.713999999999999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21.369999999999997</v>
      </c>
      <c r="C21" s="124">
        <f t="shared" si="9"/>
        <v>21.369999999999997</v>
      </c>
      <c r="D21" s="125">
        <f t="shared" si="10"/>
        <v>15</v>
      </c>
      <c r="E21" s="126">
        <f t="shared" si="11"/>
        <v>6.3699999999999974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17.329999999999998</v>
      </c>
      <c r="N21" s="134">
        <f t="shared" si="13"/>
        <v>4.04</v>
      </c>
      <c r="O21" s="135">
        <f t="shared" si="14"/>
        <v>17.329999999999998</v>
      </c>
      <c r="P21" s="125">
        <f t="shared" si="14"/>
        <v>4.04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21.369999999999997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17.329999999999998</v>
      </c>
      <c r="AB21" s="141">
        <f t="shared" si="4"/>
        <v>4.04</v>
      </c>
      <c r="AC21" s="142">
        <v>0</v>
      </c>
      <c r="AD21" s="143">
        <v>0</v>
      </c>
      <c r="AE21" s="144">
        <f t="shared" si="18"/>
        <v>17.329999999999998</v>
      </c>
      <c r="AF21" s="419">
        <f t="shared" si="5"/>
        <v>14</v>
      </c>
      <c r="AG21" s="396">
        <f t="shared" si="19"/>
        <v>21.369999999999997</v>
      </c>
      <c r="AH21" s="202">
        <v>17326</v>
      </c>
      <c r="AI21" s="389">
        <f t="shared" si="6"/>
        <v>17.326000000000001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525.29899999999998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22.419999999999998</v>
      </c>
      <c r="C22" s="124">
        <f t="shared" si="9"/>
        <v>22.419999999999998</v>
      </c>
      <c r="D22" s="125">
        <f t="shared" si="10"/>
        <v>17</v>
      </c>
      <c r="E22" s="126">
        <f t="shared" si="11"/>
        <v>5.4199999999999982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18.22</v>
      </c>
      <c r="N22" s="134">
        <f t="shared" si="13"/>
        <v>4.2</v>
      </c>
      <c r="O22" s="135">
        <f t="shared" si="14"/>
        <v>18.22</v>
      </c>
      <c r="P22" s="125">
        <f t="shared" si="14"/>
        <v>4.2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22.419999999999998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18.22</v>
      </c>
      <c r="AB22" s="141">
        <f t="shared" si="4"/>
        <v>4.2</v>
      </c>
      <c r="AC22" s="142">
        <v>0</v>
      </c>
      <c r="AD22" s="143">
        <v>0</v>
      </c>
      <c r="AE22" s="144">
        <f t="shared" si="18"/>
        <v>18.22</v>
      </c>
      <c r="AF22" s="419">
        <f t="shared" si="5"/>
        <v>15</v>
      </c>
      <c r="AG22" s="396">
        <f t="shared" si="19"/>
        <v>22.419999999999998</v>
      </c>
      <c r="AH22" s="202">
        <v>18219</v>
      </c>
      <c r="AI22" s="389">
        <f t="shared" si="6"/>
        <v>18.219000000000001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23.279999999999998</v>
      </c>
      <c r="C23" s="124">
        <f t="shared" si="9"/>
        <v>23.279999999999998</v>
      </c>
      <c r="D23" s="125">
        <f t="shared" si="10"/>
        <v>20</v>
      </c>
      <c r="E23" s="126">
        <f t="shared" si="11"/>
        <v>3.2799999999999976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18.899999999999999</v>
      </c>
      <c r="N23" s="134">
        <f t="shared" si="13"/>
        <v>4.38</v>
      </c>
      <c r="O23" s="135">
        <f t="shared" si="14"/>
        <v>18.899999999999999</v>
      </c>
      <c r="P23" s="125">
        <f t="shared" si="14"/>
        <v>4.38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23.279999999999998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18.899999999999999</v>
      </c>
      <c r="AB23" s="141">
        <f t="shared" si="4"/>
        <v>4.38</v>
      </c>
      <c r="AC23" s="142">
        <v>0</v>
      </c>
      <c r="AD23" s="143">
        <v>0</v>
      </c>
      <c r="AE23" s="144">
        <f t="shared" si="18"/>
        <v>18.899999999999999</v>
      </c>
      <c r="AF23" s="419">
        <f t="shared" si="5"/>
        <v>16</v>
      </c>
      <c r="AG23" s="396">
        <f t="shared" si="19"/>
        <v>23.279999999999998</v>
      </c>
      <c r="AH23" s="202">
        <v>18900</v>
      </c>
      <c r="AI23" s="389">
        <f t="shared" si="6"/>
        <v>18.899999999999999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24.74</v>
      </c>
      <c r="C24" s="124">
        <f t="shared" si="9"/>
        <v>24.74</v>
      </c>
      <c r="D24" s="125">
        <f t="shared" si="10"/>
        <v>22</v>
      </c>
      <c r="E24" s="126">
        <f t="shared" si="11"/>
        <v>2.7399999999999984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19.95</v>
      </c>
      <c r="N24" s="134">
        <f t="shared" si="13"/>
        <v>4.79</v>
      </c>
      <c r="O24" s="135">
        <f t="shared" si="14"/>
        <v>19.95</v>
      </c>
      <c r="P24" s="125">
        <f t="shared" si="14"/>
        <v>4.79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24.74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19.95</v>
      </c>
      <c r="AB24" s="141">
        <f t="shared" si="4"/>
        <v>4.79</v>
      </c>
      <c r="AC24" s="142">
        <v>0</v>
      </c>
      <c r="AD24" s="143">
        <v>0</v>
      </c>
      <c r="AE24" s="144">
        <f t="shared" si="18"/>
        <v>19.95</v>
      </c>
      <c r="AF24" s="419">
        <f t="shared" si="5"/>
        <v>17</v>
      </c>
      <c r="AG24" s="396">
        <f t="shared" si="19"/>
        <v>24.74</v>
      </c>
      <c r="AH24" s="202">
        <v>19950</v>
      </c>
      <c r="AI24" s="389">
        <f t="shared" si="6"/>
        <v>19.95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26.200000000000003</v>
      </c>
      <c r="C25" s="124">
        <f t="shared" si="9"/>
        <v>26.200000000000003</v>
      </c>
      <c r="D25" s="125">
        <f t="shared" si="10"/>
        <v>25</v>
      </c>
      <c r="E25" s="126">
        <f t="shared" si="11"/>
        <v>1.2000000000000028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20.78</v>
      </c>
      <c r="N25" s="134">
        <f t="shared" si="13"/>
        <v>5.42</v>
      </c>
      <c r="O25" s="135">
        <f t="shared" si="14"/>
        <v>20.78</v>
      </c>
      <c r="P25" s="125">
        <f t="shared" si="14"/>
        <v>5.42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26.200000000000003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20.78</v>
      </c>
      <c r="AB25" s="141">
        <f t="shared" si="4"/>
        <v>5.42</v>
      </c>
      <c r="AC25" s="142">
        <v>0</v>
      </c>
      <c r="AD25" s="143">
        <v>0</v>
      </c>
      <c r="AE25" s="144">
        <f t="shared" si="18"/>
        <v>20.78</v>
      </c>
      <c r="AF25" s="418">
        <f t="shared" si="5"/>
        <v>18</v>
      </c>
      <c r="AG25" s="396">
        <f t="shared" si="19"/>
        <v>26.200000000000003</v>
      </c>
      <c r="AH25" s="202">
        <v>20778</v>
      </c>
      <c r="AI25" s="389">
        <f t="shared" si="6"/>
        <v>20.777999999999999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26.840000000000003</v>
      </c>
      <c r="C26" s="124">
        <f t="shared" si="9"/>
        <v>26.840000000000003</v>
      </c>
      <c r="D26" s="125">
        <f t="shared" si="10"/>
        <v>26</v>
      </c>
      <c r="E26" s="126">
        <f t="shared" si="11"/>
        <v>0.84000000000000341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21.35</v>
      </c>
      <c r="N26" s="134">
        <f t="shared" si="13"/>
        <v>5.49</v>
      </c>
      <c r="O26" s="135">
        <f t="shared" si="14"/>
        <v>21.35</v>
      </c>
      <c r="P26" s="125">
        <f t="shared" si="14"/>
        <v>5.49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26.840000000000003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21.35</v>
      </c>
      <c r="AB26" s="141">
        <f t="shared" si="4"/>
        <v>5.49</v>
      </c>
      <c r="AC26" s="142">
        <v>0</v>
      </c>
      <c r="AD26" s="143">
        <v>0</v>
      </c>
      <c r="AE26" s="144">
        <f t="shared" si="18"/>
        <v>21.35</v>
      </c>
      <c r="AF26" s="418">
        <f t="shared" si="5"/>
        <v>19</v>
      </c>
      <c r="AG26" s="396">
        <f t="shared" si="19"/>
        <v>26.840000000000003</v>
      </c>
      <c r="AH26" s="202">
        <v>21352</v>
      </c>
      <c r="AI26" s="389">
        <f t="shared" si="6"/>
        <v>21.352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26.549999999999997</v>
      </c>
      <c r="C27" s="124">
        <f t="shared" si="9"/>
        <v>26.549999999999997</v>
      </c>
      <c r="D27" s="125">
        <f t="shared" si="10"/>
        <v>26</v>
      </c>
      <c r="E27" s="126">
        <f t="shared" si="11"/>
        <v>0.54999999999999716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21.13</v>
      </c>
      <c r="N27" s="134">
        <f t="shared" si="13"/>
        <v>5.42</v>
      </c>
      <c r="O27" s="135">
        <f t="shared" si="14"/>
        <v>21.13</v>
      </c>
      <c r="P27" s="125">
        <f t="shared" si="14"/>
        <v>5.42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26.549999999999997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21.13</v>
      </c>
      <c r="AB27" s="141">
        <f t="shared" si="4"/>
        <v>5.42</v>
      </c>
      <c r="AC27" s="142">
        <v>0</v>
      </c>
      <c r="AD27" s="143">
        <v>0</v>
      </c>
      <c r="AE27" s="144">
        <f t="shared" si="18"/>
        <v>21.13</v>
      </c>
      <c r="AF27" s="418">
        <f t="shared" si="5"/>
        <v>20</v>
      </c>
      <c r="AG27" s="396">
        <f t="shared" si="19"/>
        <v>26.549999999999997</v>
      </c>
      <c r="AH27" s="202">
        <v>21125</v>
      </c>
      <c r="AI27" s="389">
        <f t="shared" si="6"/>
        <v>21.125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25.189999999999998</v>
      </c>
      <c r="C28" s="124">
        <f>M28+N28</f>
        <v>25.189999999999998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19.86</v>
      </c>
      <c r="N28" s="134">
        <f t="shared" si="13"/>
        <v>5.33</v>
      </c>
      <c r="O28" s="135">
        <f t="shared" si="14"/>
        <v>19.86</v>
      </c>
      <c r="P28" s="125">
        <f t="shared" si="14"/>
        <v>5.33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25.189999999999998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19.86</v>
      </c>
      <c r="AB28" s="141">
        <f t="shared" si="4"/>
        <v>5.33</v>
      </c>
      <c r="AC28" s="142">
        <v>0</v>
      </c>
      <c r="AD28" s="143">
        <v>0</v>
      </c>
      <c r="AE28" s="144">
        <f t="shared" si="18"/>
        <v>19.86</v>
      </c>
      <c r="AF28" s="418">
        <f t="shared" si="5"/>
        <v>21</v>
      </c>
      <c r="AG28" s="396">
        <f t="shared" si="19"/>
        <v>25.189999999999998</v>
      </c>
      <c r="AH28" s="202">
        <v>19855</v>
      </c>
      <c r="AI28" s="389">
        <f t="shared" si="6"/>
        <v>19.855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23.87</v>
      </c>
      <c r="C29" s="124">
        <f t="shared" si="9"/>
        <v>23.87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18.82</v>
      </c>
      <c r="N29" s="134">
        <f t="shared" si="13"/>
        <v>5.05</v>
      </c>
      <c r="O29" s="135">
        <f t="shared" si="14"/>
        <v>18.82</v>
      </c>
      <c r="P29" s="125">
        <f t="shared" si="14"/>
        <v>5.05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23.87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18.82</v>
      </c>
      <c r="AB29" s="141">
        <f t="shared" si="4"/>
        <v>5.05</v>
      </c>
      <c r="AC29" s="142">
        <v>0</v>
      </c>
      <c r="AD29" s="143">
        <v>0</v>
      </c>
      <c r="AE29" s="144">
        <f t="shared" si="18"/>
        <v>18.82</v>
      </c>
      <c r="AF29" s="418">
        <f t="shared" si="5"/>
        <v>22</v>
      </c>
      <c r="AG29" s="396">
        <f t="shared" si="19"/>
        <v>23.87</v>
      </c>
      <c r="AH29" s="202">
        <v>18820</v>
      </c>
      <c r="AI29" s="389">
        <f t="shared" si="6"/>
        <v>18.82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22.29</v>
      </c>
      <c r="C30" s="124">
        <f>M30+N30</f>
        <v>22.29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17.690000000000001</v>
      </c>
      <c r="N30" s="134">
        <f t="shared" si="13"/>
        <v>4.5999999999999996</v>
      </c>
      <c r="O30" s="135">
        <f t="shared" si="14"/>
        <v>17.690000000000001</v>
      </c>
      <c r="P30" s="125">
        <f t="shared" si="14"/>
        <v>4.5999999999999996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22.29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17.690000000000001</v>
      </c>
      <c r="AB30" s="141">
        <f t="shared" si="4"/>
        <v>4.5999999999999996</v>
      </c>
      <c r="AC30" s="142">
        <v>0</v>
      </c>
      <c r="AD30" s="143">
        <v>0</v>
      </c>
      <c r="AE30" s="144">
        <f t="shared" si="18"/>
        <v>17.690000000000001</v>
      </c>
      <c r="AF30" s="404">
        <f t="shared" si="5"/>
        <v>23</v>
      </c>
      <c r="AG30" s="396">
        <f t="shared" si="19"/>
        <v>22.29</v>
      </c>
      <c r="AH30" s="202">
        <v>17686</v>
      </c>
      <c r="AI30" s="389">
        <f t="shared" si="6"/>
        <v>17.686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20.54</v>
      </c>
      <c r="C31" s="124">
        <f t="shared" si="9"/>
        <v>20.54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16.38</v>
      </c>
      <c r="N31" s="134">
        <f t="shared" si="13"/>
        <v>4.16</v>
      </c>
      <c r="O31" s="135">
        <f t="shared" si="14"/>
        <v>16.38</v>
      </c>
      <c r="P31" s="125">
        <f t="shared" si="14"/>
        <v>4.16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20.54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16.38</v>
      </c>
      <c r="AB31" s="141">
        <f t="shared" si="4"/>
        <v>4.16</v>
      </c>
      <c r="AC31" s="142">
        <v>0</v>
      </c>
      <c r="AD31" s="143">
        <v>0</v>
      </c>
      <c r="AE31" s="144">
        <f t="shared" si="18"/>
        <v>16.38</v>
      </c>
      <c r="AF31" s="404">
        <f t="shared" si="5"/>
        <v>24</v>
      </c>
      <c r="AG31" s="396">
        <f t="shared" si="19"/>
        <v>20.54</v>
      </c>
      <c r="AH31" s="202">
        <v>16377</v>
      </c>
      <c r="AI31" s="389">
        <f t="shared" si="6"/>
        <v>16.376999999999999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525.35</v>
      </c>
      <c r="AH32" s="453">
        <f>SUM(AH8:AH31)</f>
        <v>417051</v>
      </c>
      <c r="AI32" s="390">
        <f>SUM(AI8:AI31)</f>
        <v>417.05099999999993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525.35</v>
      </c>
      <c r="C33" s="299">
        <f>SUM(C8:C31)</f>
        <v>525.35</v>
      </c>
      <c r="D33" s="299">
        <f>SUM(D8:D31)</f>
        <v>495</v>
      </c>
      <c r="E33" s="299">
        <f>SUM(E8:E32)</f>
        <v>49.959999999999994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417.08000000000004</v>
      </c>
      <c r="N33" s="409">
        <f t="shared" si="23"/>
        <v>108.27</v>
      </c>
      <c r="O33" s="410">
        <f t="shared" si="23"/>
        <v>417.08000000000004</v>
      </c>
      <c r="P33" s="406">
        <f>SUM(P8:P32)</f>
        <v>108.27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417.08000000000004</v>
      </c>
      <c r="AB33" s="299">
        <f>SUM(AB8:AB32)</f>
        <v>108.27</v>
      </c>
      <c r="AC33" s="299">
        <f>SUM(AC8:AC32)</f>
        <v>0</v>
      </c>
      <c r="AD33" s="411">
        <f>SUM(AD8:AD31)</f>
        <v>0</v>
      </c>
      <c r="AE33" s="409">
        <f>SUM(AE8:AE32)</f>
        <v>417.08000000000004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52.794620000000002</v>
      </c>
      <c r="F39" s="221">
        <f t="shared" ref="F39:F62" si="26">F8</f>
        <v>22</v>
      </c>
      <c r="G39" s="357">
        <v>51.821669999999997</v>
      </c>
      <c r="H39" s="358">
        <f>F39*G39</f>
        <v>1140.07674</v>
      </c>
      <c r="J39" s="122">
        <v>1</v>
      </c>
      <c r="K39" s="126">
        <f t="shared" ref="K39:K62" si="27">C8</f>
        <v>19.299999999999997</v>
      </c>
      <c r="L39" s="245">
        <f t="shared" ref="L39:L62" si="28">K39*M39</f>
        <v>1018.9361659999998</v>
      </c>
      <c r="M39" s="372">
        <f t="shared" ref="M39:M62" si="29">D39</f>
        <v>52.794620000000002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55.602530000000002</v>
      </c>
      <c r="F40" s="221">
        <f t="shared" si="26"/>
        <v>21</v>
      </c>
      <c r="G40" s="357">
        <v>54.481439999999999</v>
      </c>
      <c r="H40" s="358">
        <f t="shared" ref="H40:H62" si="31">F40*G40</f>
        <v>1144.11024</v>
      </c>
      <c r="J40" s="122">
        <v>2</v>
      </c>
      <c r="K40" s="126">
        <f t="shared" si="27"/>
        <v>18.880000000000003</v>
      </c>
      <c r="L40" s="245">
        <f t="shared" si="28"/>
        <v>1049.7757664000001</v>
      </c>
      <c r="M40" s="372">
        <f t="shared" si="29"/>
        <v>55.602530000000002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4434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58.11027</v>
      </c>
      <c r="F41" s="221">
        <f t="shared" si="26"/>
        <v>21</v>
      </c>
      <c r="G41" s="357">
        <v>56.835180000000001</v>
      </c>
      <c r="H41" s="358">
        <f t="shared" si="31"/>
        <v>1193.5387800000001</v>
      </c>
      <c r="J41" s="122">
        <v>3</v>
      </c>
      <c r="K41" s="126">
        <f t="shared" si="27"/>
        <v>18.850000000000001</v>
      </c>
      <c r="L41" s="245">
        <f t="shared" si="28"/>
        <v>1095.3785895000001</v>
      </c>
      <c r="M41" s="372">
        <f t="shared" si="29"/>
        <v>58.11027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4156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63.442979999999999</v>
      </c>
      <c r="F42" s="221">
        <f t="shared" si="26"/>
        <v>21</v>
      </c>
      <c r="G42" s="357">
        <v>62.002400000000002</v>
      </c>
      <c r="H42" s="358">
        <f t="shared" si="31"/>
        <v>1302.0504000000001</v>
      </c>
      <c r="J42" s="122">
        <v>4</v>
      </c>
      <c r="K42" s="126">
        <f t="shared" si="27"/>
        <v>18.59</v>
      </c>
      <c r="L42" s="245">
        <f t="shared" si="28"/>
        <v>1179.4049981999999</v>
      </c>
      <c r="M42" s="372">
        <f t="shared" si="29"/>
        <v>63.442979999999999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4075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67.248949999999994</v>
      </c>
      <c r="F43" s="221">
        <f t="shared" si="26"/>
        <v>21</v>
      </c>
      <c r="G43" s="357">
        <v>65.664140000000003</v>
      </c>
      <c r="H43" s="358">
        <f t="shared" si="31"/>
        <v>1378.94694</v>
      </c>
      <c r="J43" s="122">
        <v>5</v>
      </c>
      <c r="K43" s="126">
        <f t="shared" si="27"/>
        <v>18.95</v>
      </c>
      <c r="L43" s="245">
        <f t="shared" si="28"/>
        <v>1274.3676024999997</v>
      </c>
      <c r="M43" s="372">
        <f t="shared" si="29"/>
        <v>67.248949999999994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3947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74.845029999999994</v>
      </c>
      <c r="F44" s="221">
        <f t="shared" si="26"/>
        <v>21</v>
      </c>
      <c r="G44" s="357">
        <v>72.903649999999999</v>
      </c>
      <c r="H44" s="358">
        <f t="shared" si="31"/>
        <v>1530.9766500000001</v>
      </c>
      <c r="J44" s="122">
        <v>6</v>
      </c>
      <c r="K44" s="126">
        <f t="shared" si="27"/>
        <v>19.34</v>
      </c>
      <c r="L44" s="245">
        <f t="shared" si="28"/>
        <v>1447.5028801999999</v>
      </c>
      <c r="M44" s="372">
        <f t="shared" si="29"/>
        <v>74.845029999999994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3933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76.233379999999997</v>
      </c>
      <c r="F45" s="221">
        <f t="shared" si="26"/>
        <v>21</v>
      </c>
      <c r="G45" s="357">
        <v>74.27928</v>
      </c>
      <c r="H45" s="358">
        <f t="shared" si="31"/>
        <v>1559.8648800000001</v>
      </c>
      <c r="J45" s="122">
        <v>7</v>
      </c>
      <c r="K45" s="126">
        <f t="shared" si="27"/>
        <v>20.59</v>
      </c>
      <c r="L45" s="245">
        <f t="shared" si="28"/>
        <v>1569.6452941999999</v>
      </c>
      <c r="M45" s="372">
        <f t="shared" si="29"/>
        <v>76.233379999999997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3998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1.7399999999999984</v>
      </c>
      <c r="C46" s="364">
        <f t="shared" si="25"/>
        <v>107.07739019999991</v>
      </c>
      <c r="D46" s="382">
        <v>61.538730000000001</v>
      </c>
      <c r="F46" s="221">
        <f t="shared" si="26"/>
        <v>20</v>
      </c>
      <c r="G46" s="357">
        <v>60.056840000000001</v>
      </c>
      <c r="H46" s="358">
        <f t="shared" si="31"/>
        <v>1201.1368</v>
      </c>
      <c r="J46" s="122">
        <v>8</v>
      </c>
      <c r="K46" s="126">
        <f t="shared" si="27"/>
        <v>21.74</v>
      </c>
      <c r="L46" s="245">
        <f t="shared" si="28"/>
        <v>1337.8519901999998</v>
      </c>
      <c r="M46" s="372">
        <f t="shared" si="29"/>
        <v>61.538730000000001</v>
      </c>
      <c r="AB46" s="216"/>
      <c r="AC46" s="199"/>
      <c r="AD46" s="203"/>
      <c r="AE46" s="126"/>
      <c r="AF46" s="385"/>
      <c r="AM46" s="91"/>
      <c r="AN46" s="122">
        <v>7</v>
      </c>
      <c r="AO46" s="200">
        <v>4225</v>
      </c>
      <c r="AP46" s="201"/>
    </row>
    <row r="47" spans="1:101" ht="15" x14ac:dyDescent="0.25">
      <c r="A47" s="219">
        <f t="shared" si="30"/>
        <v>9</v>
      </c>
      <c r="B47" s="225">
        <f t="shared" si="24"/>
        <v>4.25</v>
      </c>
      <c r="C47" s="364">
        <f t="shared" si="25"/>
        <v>192.7837825</v>
      </c>
      <c r="D47" s="382">
        <v>45.360889999999998</v>
      </c>
      <c r="F47" s="221">
        <f t="shared" si="26"/>
        <v>18</v>
      </c>
      <c r="G47" s="357">
        <v>44.03</v>
      </c>
      <c r="H47" s="358">
        <f t="shared" si="31"/>
        <v>792.54</v>
      </c>
      <c r="J47" s="122">
        <v>9</v>
      </c>
      <c r="K47" s="126">
        <f t="shared" si="27"/>
        <v>22.25</v>
      </c>
      <c r="L47" s="245">
        <f t="shared" si="28"/>
        <v>1009.2798025</v>
      </c>
      <c r="M47" s="372">
        <f t="shared" si="29"/>
        <v>45.360889999999998</v>
      </c>
      <c r="AB47" s="216"/>
      <c r="AC47" s="199"/>
      <c r="AD47" s="203"/>
      <c r="AE47" s="126"/>
      <c r="AF47" s="385"/>
      <c r="AM47" s="91"/>
      <c r="AN47" s="122">
        <v>8</v>
      </c>
      <c r="AO47" s="200">
        <v>4585</v>
      </c>
      <c r="AP47" s="201"/>
    </row>
    <row r="48" spans="1:101" ht="15" x14ac:dyDescent="0.25">
      <c r="A48" s="219">
        <f t="shared" si="30"/>
        <v>10</v>
      </c>
      <c r="B48" s="225">
        <f t="shared" si="24"/>
        <v>4.59</v>
      </c>
      <c r="C48" s="364">
        <f t="shared" si="25"/>
        <v>160.81069589999998</v>
      </c>
      <c r="D48" s="382">
        <v>35.03501</v>
      </c>
      <c r="F48" s="221">
        <f t="shared" si="26"/>
        <v>17</v>
      </c>
      <c r="G48" s="357">
        <v>33.841079999999998</v>
      </c>
      <c r="H48" s="358">
        <f t="shared" si="31"/>
        <v>575.29836</v>
      </c>
      <c r="J48" s="122">
        <v>10</v>
      </c>
      <c r="K48" s="126">
        <f t="shared" si="27"/>
        <v>21.59</v>
      </c>
      <c r="L48" s="245">
        <f t="shared" si="28"/>
        <v>756.40586589999998</v>
      </c>
      <c r="M48" s="372">
        <f t="shared" si="29"/>
        <v>35.03501</v>
      </c>
      <c r="AB48" s="216"/>
      <c r="AC48" s="199"/>
      <c r="AD48" s="203"/>
      <c r="AE48" s="126"/>
      <c r="AF48" s="385"/>
      <c r="AM48" s="91"/>
      <c r="AN48" s="122">
        <v>9</v>
      </c>
      <c r="AO48" s="200">
        <v>4712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5.8599999999999994</v>
      </c>
      <c r="C49" s="364">
        <f t="shared" si="25"/>
        <v>193.90423559999999</v>
      </c>
      <c r="D49" s="382">
        <v>33.089460000000003</v>
      </c>
      <c r="F49" s="221">
        <f t="shared" si="26"/>
        <v>15</v>
      </c>
      <c r="G49" s="357">
        <v>31.786860000000001</v>
      </c>
      <c r="H49" s="358">
        <f t="shared" si="31"/>
        <v>476.80290000000002</v>
      </c>
      <c r="J49" s="122">
        <v>11</v>
      </c>
      <c r="K49" s="126">
        <f t="shared" si="27"/>
        <v>20.86</v>
      </c>
      <c r="L49" s="245">
        <f t="shared" si="28"/>
        <v>690.2461356</v>
      </c>
      <c r="M49" s="372">
        <f t="shared" si="29"/>
        <v>33.089460000000003</v>
      </c>
      <c r="AB49" s="204"/>
      <c r="AC49" s="199"/>
      <c r="AD49" s="203"/>
      <c r="AE49" s="126"/>
      <c r="AF49" s="385"/>
      <c r="AM49" s="91"/>
      <c r="AN49" s="122">
        <v>10</v>
      </c>
      <c r="AO49" s="200">
        <v>4627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6.2199999999999989</v>
      </c>
      <c r="C50" s="364">
        <f t="shared" si="25"/>
        <v>219.62092259999997</v>
      </c>
      <c r="D50" s="382">
        <v>35.30883</v>
      </c>
      <c r="F50" s="221">
        <f t="shared" si="26"/>
        <v>14</v>
      </c>
      <c r="G50" s="357">
        <v>33.78</v>
      </c>
      <c r="H50" s="358">
        <f t="shared" si="31"/>
        <v>472.92</v>
      </c>
      <c r="J50" s="122">
        <v>12</v>
      </c>
      <c r="K50" s="126">
        <f t="shared" si="27"/>
        <v>20.22</v>
      </c>
      <c r="L50" s="245">
        <f t="shared" si="28"/>
        <v>713.94454259999998</v>
      </c>
      <c r="M50" s="372">
        <f t="shared" si="29"/>
        <v>35.30883</v>
      </c>
      <c r="AB50" s="204"/>
      <c r="AC50" s="199"/>
      <c r="AD50" s="203"/>
      <c r="AE50" s="126"/>
      <c r="AF50" s="385"/>
      <c r="AM50" s="91"/>
      <c r="AN50" s="122">
        <v>11</v>
      </c>
      <c r="AO50" s="200">
        <v>4349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6.9000000000000021</v>
      </c>
      <c r="C51" s="364">
        <f t="shared" si="25"/>
        <v>258.95700000000011</v>
      </c>
      <c r="D51" s="382">
        <v>37.53</v>
      </c>
      <c r="F51" s="221">
        <f t="shared" si="26"/>
        <v>14</v>
      </c>
      <c r="G51" s="357">
        <v>35.837319999999998</v>
      </c>
      <c r="H51" s="358">
        <f t="shared" si="31"/>
        <v>501.72247999999996</v>
      </c>
      <c r="J51" s="122">
        <v>13</v>
      </c>
      <c r="K51" s="126">
        <f t="shared" si="27"/>
        <v>20.900000000000002</v>
      </c>
      <c r="L51" s="245">
        <f t="shared" si="28"/>
        <v>784.37700000000007</v>
      </c>
      <c r="M51" s="372">
        <f t="shared" si="29"/>
        <v>37.53</v>
      </c>
      <c r="AB51" s="204"/>
      <c r="AC51" s="199"/>
      <c r="AD51" s="203"/>
      <c r="AE51" s="126"/>
      <c r="AF51" s="385"/>
      <c r="AM51" s="226"/>
      <c r="AN51" s="122">
        <v>12</v>
      </c>
      <c r="AO51" s="200">
        <v>4144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6.3699999999999974</v>
      </c>
      <c r="C52" s="364">
        <f t="shared" si="25"/>
        <v>264.69834299999991</v>
      </c>
      <c r="D52" s="382">
        <v>41.553899999999999</v>
      </c>
      <c r="F52" s="221">
        <f t="shared" si="26"/>
        <v>15</v>
      </c>
      <c r="G52" s="357">
        <v>39.771299999999997</v>
      </c>
      <c r="H52" s="358">
        <f t="shared" si="31"/>
        <v>596.56949999999995</v>
      </c>
      <c r="J52" s="122">
        <v>14</v>
      </c>
      <c r="K52" s="126">
        <f t="shared" si="27"/>
        <v>21.369999999999997</v>
      </c>
      <c r="L52" s="245">
        <f t="shared" si="28"/>
        <v>888.00684299999989</v>
      </c>
      <c r="M52" s="372">
        <f t="shared" si="29"/>
        <v>41.553899999999999</v>
      </c>
      <c r="AB52" s="204"/>
      <c r="AC52" s="199"/>
      <c r="AD52" s="203"/>
      <c r="AE52" s="126"/>
      <c r="AM52" s="76"/>
      <c r="AN52" s="122">
        <v>13</v>
      </c>
      <c r="AO52" s="200">
        <v>4189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5.4199999999999982</v>
      </c>
      <c r="C53" s="364">
        <f t="shared" si="25"/>
        <v>251.87623459999989</v>
      </c>
      <c r="D53" s="382">
        <v>46.471629999999998</v>
      </c>
      <c r="F53" s="221">
        <f t="shared" si="26"/>
        <v>17</v>
      </c>
      <c r="G53" s="357">
        <v>44.842419999999997</v>
      </c>
      <c r="H53" s="358">
        <f t="shared" si="31"/>
        <v>762.3211399999999</v>
      </c>
      <c r="J53" s="122">
        <v>15</v>
      </c>
      <c r="K53" s="126">
        <f t="shared" si="27"/>
        <v>22.419999999999998</v>
      </c>
      <c r="L53" s="245">
        <f t="shared" si="28"/>
        <v>1041.8939445999999</v>
      </c>
      <c r="M53" s="372">
        <f t="shared" si="29"/>
        <v>46.471629999999998</v>
      </c>
      <c r="AB53" s="204"/>
      <c r="AC53" s="199"/>
      <c r="AD53" s="229"/>
      <c r="AE53" s="126"/>
      <c r="AN53" s="122">
        <v>14</v>
      </c>
      <c r="AO53" s="200">
        <v>4041</v>
      </c>
    </row>
    <row r="54" spans="1:43" ht="15" x14ac:dyDescent="0.25">
      <c r="A54" s="228">
        <f t="shared" si="30"/>
        <v>16</v>
      </c>
      <c r="B54" s="225">
        <f t="shared" si="24"/>
        <v>3.2799999999999976</v>
      </c>
      <c r="C54" s="364">
        <f t="shared" si="25"/>
        <v>175.09115599999987</v>
      </c>
      <c r="D54" s="382">
        <v>53.381450000000001</v>
      </c>
      <c r="F54" s="221">
        <f t="shared" si="26"/>
        <v>20</v>
      </c>
      <c r="G54" s="357">
        <v>52.013590000000001</v>
      </c>
      <c r="H54" s="358">
        <f t="shared" si="31"/>
        <v>1040.2718</v>
      </c>
      <c r="J54" s="122">
        <v>16</v>
      </c>
      <c r="K54" s="126">
        <f t="shared" si="27"/>
        <v>23.279999999999998</v>
      </c>
      <c r="L54" s="245">
        <f t="shared" si="28"/>
        <v>1242.7201559999999</v>
      </c>
      <c r="M54" s="372">
        <f t="shared" si="29"/>
        <v>53.381450000000001</v>
      </c>
      <c r="AB54" s="204"/>
      <c r="AC54" s="199"/>
      <c r="AE54" s="237"/>
      <c r="AN54" s="122">
        <v>15</v>
      </c>
      <c r="AO54" s="200">
        <v>4195</v>
      </c>
    </row>
    <row r="55" spans="1:43" ht="15" x14ac:dyDescent="0.25">
      <c r="A55" s="228">
        <f t="shared" si="30"/>
        <v>17</v>
      </c>
      <c r="B55" s="225">
        <f t="shared" si="24"/>
        <v>2.7399999999999984</v>
      </c>
      <c r="C55" s="364">
        <f t="shared" si="25"/>
        <v>190.95498399999988</v>
      </c>
      <c r="D55" s="382">
        <v>69.691599999999994</v>
      </c>
      <c r="F55" s="221">
        <f t="shared" si="26"/>
        <v>22</v>
      </c>
      <c r="G55" s="357">
        <v>68.085040000000006</v>
      </c>
      <c r="H55" s="358">
        <f t="shared" si="31"/>
        <v>1497.8708800000002</v>
      </c>
      <c r="J55" s="122">
        <v>17</v>
      </c>
      <c r="K55" s="126">
        <f t="shared" si="27"/>
        <v>24.74</v>
      </c>
      <c r="L55" s="245">
        <f t="shared" si="28"/>
        <v>1724.1701839999998</v>
      </c>
      <c r="M55" s="372">
        <f t="shared" si="29"/>
        <v>69.691599999999994</v>
      </c>
      <c r="AB55" s="204"/>
      <c r="AC55" s="199"/>
      <c r="AE55" s="237"/>
      <c r="AN55" s="122">
        <v>16</v>
      </c>
      <c r="AO55" s="200">
        <v>4384</v>
      </c>
    </row>
    <row r="56" spans="1:43" ht="15" x14ac:dyDescent="0.25">
      <c r="A56" s="228">
        <f t="shared" si="30"/>
        <v>18</v>
      </c>
      <c r="B56" s="225">
        <f t="shared" si="24"/>
        <v>1.2000000000000028</v>
      </c>
      <c r="C56" s="364">
        <f t="shared" si="25"/>
        <v>81.609948000000202</v>
      </c>
      <c r="D56" s="382">
        <v>68.008290000000002</v>
      </c>
      <c r="F56" s="221">
        <f t="shared" si="26"/>
        <v>25</v>
      </c>
      <c r="G56" s="357">
        <v>66.672610000000006</v>
      </c>
      <c r="H56" s="358">
        <f t="shared" si="31"/>
        <v>1666.8152500000001</v>
      </c>
      <c r="J56" s="122">
        <v>18</v>
      </c>
      <c r="K56" s="126">
        <f t="shared" si="27"/>
        <v>26.200000000000003</v>
      </c>
      <c r="L56" s="245">
        <f t="shared" si="28"/>
        <v>1781.8171980000002</v>
      </c>
      <c r="M56" s="372">
        <f t="shared" si="29"/>
        <v>68.008290000000002</v>
      </c>
      <c r="AB56" s="230"/>
      <c r="AC56" s="199"/>
      <c r="AE56" s="237"/>
      <c r="AN56" s="122">
        <v>17</v>
      </c>
      <c r="AO56" s="200">
        <v>4791</v>
      </c>
    </row>
    <row r="57" spans="1:43" ht="15" x14ac:dyDescent="0.25">
      <c r="A57" s="228">
        <f t="shared" si="30"/>
        <v>19</v>
      </c>
      <c r="B57" s="225">
        <f t="shared" si="24"/>
        <v>0.84000000000000341</v>
      </c>
      <c r="C57" s="364">
        <f t="shared" si="25"/>
        <v>44.231863200000177</v>
      </c>
      <c r="D57" s="382">
        <v>52.656979999999997</v>
      </c>
      <c r="F57" s="221">
        <f t="shared" si="26"/>
        <v>26</v>
      </c>
      <c r="G57" s="357">
        <v>51.683540000000001</v>
      </c>
      <c r="H57" s="358">
        <f t="shared" si="31"/>
        <v>1343.7720400000001</v>
      </c>
      <c r="J57" s="122">
        <v>19</v>
      </c>
      <c r="K57" s="126">
        <f t="shared" si="27"/>
        <v>26.840000000000003</v>
      </c>
      <c r="L57" s="245">
        <f t="shared" si="28"/>
        <v>1413.3133432000002</v>
      </c>
      <c r="M57" s="372">
        <f t="shared" si="29"/>
        <v>52.656979999999997</v>
      </c>
      <c r="AC57" s="231"/>
      <c r="AD57" s="232"/>
      <c r="AE57" s="237"/>
      <c r="AN57" s="122">
        <v>18</v>
      </c>
      <c r="AO57" s="200">
        <v>5421</v>
      </c>
    </row>
    <row r="58" spans="1:43" ht="15" x14ac:dyDescent="0.25">
      <c r="A58" s="228">
        <f t="shared" si="30"/>
        <v>20</v>
      </c>
      <c r="B58" s="225">
        <f t="shared" si="24"/>
        <v>0.54999999999999716</v>
      </c>
      <c r="C58" s="364">
        <f t="shared" si="25"/>
        <v>25.407420499999869</v>
      </c>
      <c r="D58" s="382">
        <v>46.195309999999999</v>
      </c>
      <c r="F58" s="221">
        <f t="shared" si="26"/>
        <v>26</v>
      </c>
      <c r="G58" s="357">
        <v>45.421880000000002</v>
      </c>
      <c r="H58" s="358">
        <f t="shared" si="31"/>
        <v>1180.9688800000001</v>
      </c>
      <c r="J58" s="122">
        <v>20</v>
      </c>
      <c r="K58" s="126">
        <f t="shared" si="27"/>
        <v>26.549999999999997</v>
      </c>
      <c r="L58" s="245">
        <f t="shared" si="28"/>
        <v>1226.4854804999998</v>
      </c>
      <c r="M58" s="372">
        <f t="shared" si="29"/>
        <v>46.195309999999999</v>
      </c>
      <c r="AC58" s="231"/>
      <c r="AD58" s="76"/>
      <c r="AE58" s="237"/>
      <c r="AN58" s="122">
        <v>19</v>
      </c>
      <c r="AO58" s="200">
        <v>5490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45.861400000000003</v>
      </c>
      <c r="F59" s="221">
        <f t="shared" si="26"/>
        <v>26</v>
      </c>
      <c r="G59" s="357">
        <v>45.093940000000003</v>
      </c>
      <c r="H59" s="358">
        <f t="shared" si="31"/>
        <v>1172.44244</v>
      </c>
      <c r="J59" s="122">
        <v>21</v>
      </c>
      <c r="K59" s="126">
        <f t="shared" si="27"/>
        <v>25.189999999999998</v>
      </c>
      <c r="L59" s="245">
        <f t="shared" si="28"/>
        <v>1155.248666</v>
      </c>
      <c r="M59" s="372">
        <f t="shared" si="29"/>
        <v>45.861400000000003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5421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46.26</v>
      </c>
      <c r="F60" s="221">
        <f t="shared" si="26"/>
        <v>25</v>
      </c>
      <c r="G60" s="357">
        <v>45.461849999999998</v>
      </c>
      <c r="H60" s="358">
        <f t="shared" si="31"/>
        <v>1136.5462499999999</v>
      </c>
      <c r="J60" s="122">
        <v>22</v>
      </c>
      <c r="K60" s="126">
        <f t="shared" si="27"/>
        <v>23.87</v>
      </c>
      <c r="L60" s="245">
        <f t="shared" si="28"/>
        <v>1104.2262000000001</v>
      </c>
      <c r="M60" s="372">
        <f t="shared" si="29"/>
        <v>46.26</v>
      </c>
      <c r="Z60" s="233"/>
      <c r="AA60" s="234"/>
      <c r="AB60" s="235"/>
      <c r="AC60" s="235"/>
      <c r="AD60" s="236"/>
      <c r="AE60" s="237"/>
      <c r="AN60" s="122">
        <v>21</v>
      </c>
      <c r="AO60" s="200">
        <v>5327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47.531880000000001</v>
      </c>
      <c r="F61" s="221">
        <f t="shared" si="26"/>
        <v>24</v>
      </c>
      <c r="G61" s="357">
        <v>46.676540000000003</v>
      </c>
      <c r="H61" s="358">
        <f t="shared" si="31"/>
        <v>1120.2369600000002</v>
      </c>
      <c r="J61" s="122">
        <v>23</v>
      </c>
      <c r="K61" s="126">
        <f t="shared" si="27"/>
        <v>22.29</v>
      </c>
      <c r="L61" s="245">
        <f t="shared" si="28"/>
        <v>1059.4856052</v>
      </c>
      <c r="M61" s="372">
        <f t="shared" si="29"/>
        <v>47.531880000000001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5050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49.112160000000003</v>
      </c>
      <c r="F62" s="362">
        <f t="shared" si="26"/>
        <v>23</v>
      </c>
      <c r="G62" s="360">
        <v>48.17</v>
      </c>
      <c r="H62" s="361">
        <f t="shared" si="31"/>
        <v>1107.9100000000001</v>
      </c>
      <c r="J62" s="122">
        <v>24</v>
      </c>
      <c r="K62" s="126">
        <f t="shared" si="27"/>
        <v>20.54</v>
      </c>
      <c r="L62" s="245">
        <f t="shared" si="28"/>
        <v>1008.7637664</v>
      </c>
      <c r="M62" s="372">
        <f t="shared" si="29"/>
        <v>49.112160000000003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4598</v>
      </c>
    </row>
    <row r="63" spans="1:43" ht="20.25" customHeight="1" thickBot="1" x14ac:dyDescent="0.3">
      <c r="A63" s="238"/>
      <c r="B63" s="239"/>
      <c r="C63" s="240"/>
      <c r="D63" s="307">
        <f>AVERAGE(D39:D62)</f>
        <v>52.619386666666678</v>
      </c>
      <c r="F63" s="363">
        <f>SUM(F39:F62)</f>
        <v>495</v>
      </c>
      <c r="G63" s="241">
        <f>AVERAGE(G39:G62)</f>
        <v>51.300523749999996</v>
      </c>
      <c r="H63" s="359">
        <f>SUM(H39:H62)/SUM(F39:F62)</f>
        <v>52.314566282828281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4156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525.35</v>
      </c>
      <c r="L64" s="245">
        <f>SUM(L39:L63)</f>
        <v>27573.248020699997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49.959999999999994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52.48548209898162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2167.0239760999998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43.375179665732588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424.59999999999991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396.48000000000008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395.85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390.39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397.95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406.14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432.39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434.79999999999995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400.5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367.03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312.89999999999998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283.08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292.60000000000002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320.54999999999995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381.14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465.59999999999997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544.28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655.00000000000011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697.84000000000015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690.3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654.93999999999994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596.75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534.96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472.41999999999996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10948.49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1.7399999999999984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4.25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4.59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5.8599999999999994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6.2199999999999989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6.9000000000000021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6.3699999999999974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5.4199999999999982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3.2799999999999976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2.7399999999999984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1.2000000000000028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0.84000000000000341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0.54999999999999716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44579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19.299999999999997</v>
      </c>
      <c r="C135" s="124">
        <f t="shared" si="38"/>
        <v>19.299999999999997</v>
      </c>
      <c r="D135" s="290">
        <f t="shared" ref="D135:D158" si="39">J8</f>
        <v>0</v>
      </c>
      <c r="E135" s="291">
        <f t="shared" ref="E135:F158" si="40">M8</f>
        <v>14.87</v>
      </c>
      <c r="F135" s="291">
        <f t="shared" si="40"/>
        <v>4.43</v>
      </c>
      <c r="G135" s="292">
        <f t="shared" ref="G135:G158" si="41">AD8</f>
        <v>0</v>
      </c>
      <c r="I135" s="293">
        <f t="shared" ref="I135:I158" si="42">AE8</f>
        <v>14.87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18.880000000000003</v>
      </c>
      <c r="C136" s="124">
        <f t="shared" si="38"/>
        <v>18.880000000000003</v>
      </c>
      <c r="D136" s="290">
        <f t="shared" si="39"/>
        <v>0</v>
      </c>
      <c r="E136" s="291">
        <f t="shared" si="40"/>
        <v>14.72</v>
      </c>
      <c r="F136" s="291">
        <f t="shared" si="40"/>
        <v>4.16</v>
      </c>
      <c r="G136" s="292">
        <f t="shared" si="41"/>
        <v>0</v>
      </c>
      <c r="I136" s="294">
        <f t="shared" si="42"/>
        <v>14.72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18.850000000000001</v>
      </c>
      <c r="C137" s="124">
        <f t="shared" si="38"/>
        <v>18.850000000000001</v>
      </c>
      <c r="D137" s="290">
        <f t="shared" si="39"/>
        <v>0</v>
      </c>
      <c r="E137" s="291">
        <f t="shared" si="40"/>
        <v>14.77</v>
      </c>
      <c r="F137" s="291">
        <f t="shared" si="40"/>
        <v>4.08</v>
      </c>
      <c r="G137" s="292">
        <f t="shared" si="41"/>
        <v>0</v>
      </c>
      <c r="I137" s="294">
        <f t="shared" si="42"/>
        <v>14.77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18.59</v>
      </c>
      <c r="C138" s="124">
        <f t="shared" si="38"/>
        <v>18.59</v>
      </c>
      <c r="D138" s="290">
        <f t="shared" si="39"/>
        <v>0</v>
      </c>
      <c r="E138" s="291">
        <f t="shared" si="40"/>
        <v>14.64</v>
      </c>
      <c r="F138" s="291">
        <f t="shared" si="40"/>
        <v>3.95</v>
      </c>
      <c r="G138" s="292">
        <f t="shared" si="41"/>
        <v>0</v>
      </c>
      <c r="I138" s="294">
        <f t="shared" si="42"/>
        <v>14.64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18.95</v>
      </c>
      <c r="C139" s="124">
        <f t="shared" si="38"/>
        <v>18.95</v>
      </c>
      <c r="D139" s="290">
        <f t="shared" si="39"/>
        <v>0</v>
      </c>
      <c r="E139" s="291">
        <f t="shared" si="40"/>
        <v>15.02</v>
      </c>
      <c r="F139" s="291">
        <f t="shared" si="40"/>
        <v>3.93</v>
      </c>
      <c r="G139" s="292">
        <f t="shared" si="41"/>
        <v>0</v>
      </c>
      <c r="I139" s="294">
        <f t="shared" si="42"/>
        <v>15.02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19.34</v>
      </c>
      <c r="C140" s="124">
        <f t="shared" si="38"/>
        <v>19.34</v>
      </c>
      <c r="D140" s="290">
        <f t="shared" si="39"/>
        <v>0</v>
      </c>
      <c r="E140" s="291">
        <f t="shared" si="40"/>
        <v>15.34</v>
      </c>
      <c r="F140" s="291">
        <f t="shared" si="40"/>
        <v>4</v>
      </c>
      <c r="G140" s="292">
        <f t="shared" si="41"/>
        <v>0</v>
      </c>
      <c r="I140" s="294">
        <f t="shared" si="42"/>
        <v>15.34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20.59</v>
      </c>
      <c r="C141" s="124">
        <f t="shared" si="38"/>
        <v>20.59</v>
      </c>
      <c r="D141" s="290">
        <f t="shared" si="39"/>
        <v>0</v>
      </c>
      <c r="E141" s="291">
        <f t="shared" si="40"/>
        <v>16.36</v>
      </c>
      <c r="F141" s="291">
        <f t="shared" si="40"/>
        <v>4.2300000000000004</v>
      </c>
      <c r="G141" s="292">
        <f t="shared" si="41"/>
        <v>0</v>
      </c>
      <c r="I141" s="294">
        <f t="shared" si="42"/>
        <v>16.36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21.74</v>
      </c>
      <c r="C142" s="124">
        <f t="shared" si="38"/>
        <v>21.74</v>
      </c>
      <c r="D142" s="290">
        <f t="shared" si="39"/>
        <v>0</v>
      </c>
      <c r="E142" s="291">
        <f t="shared" si="40"/>
        <v>17.149999999999999</v>
      </c>
      <c r="F142" s="291">
        <f t="shared" si="40"/>
        <v>4.59</v>
      </c>
      <c r="G142" s="292">
        <f t="shared" si="41"/>
        <v>0</v>
      </c>
      <c r="I142" s="294">
        <f t="shared" si="42"/>
        <v>17.149999999999999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22.25</v>
      </c>
      <c r="C143" s="124">
        <f t="shared" si="38"/>
        <v>22.25</v>
      </c>
      <c r="D143" s="290">
        <f t="shared" si="39"/>
        <v>0</v>
      </c>
      <c r="E143" s="291">
        <f t="shared" si="40"/>
        <v>17.54</v>
      </c>
      <c r="F143" s="291">
        <f t="shared" si="40"/>
        <v>4.71</v>
      </c>
      <c r="G143" s="292">
        <f t="shared" si="41"/>
        <v>0</v>
      </c>
      <c r="I143" s="294">
        <f t="shared" si="42"/>
        <v>17.54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21.59</v>
      </c>
      <c r="C144" s="124">
        <f t="shared" si="38"/>
        <v>21.59</v>
      </c>
      <c r="D144" s="290">
        <f t="shared" si="39"/>
        <v>0</v>
      </c>
      <c r="E144" s="291">
        <f t="shared" si="40"/>
        <v>16.96</v>
      </c>
      <c r="F144" s="291">
        <f t="shared" si="40"/>
        <v>4.63</v>
      </c>
      <c r="G144" s="292">
        <f t="shared" si="41"/>
        <v>0</v>
      </c>
      <c r="I144" s="294">
        <f t="shared" si="42"/>
        <v>16.96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20.86</v>
      </c>
      <c r="C145" s="124">
        <f t="shared" si="38"/>
        <v>20.86</v>
      </c>
      <c r="D145" s="290">
        <f t="shared" si="39"/>
        <v>0</v>
      </c>
      <c r="E145" s="291">
        <f t="shared" si="40"/>
        <v>16.510000000000002</v>
      </c>
      <c r="F145" s="291">
        <f t="shared" si="40"/>
        <v>4.3499999999999996</v>
      </c>
      <c r="G145" s="292">
        <f t="shared" si="41"/>
        <v>0</v>
      </c>
      <c r="I145" s="294">
        <f t="shared" si="42"/>
        <v>16.510000000000002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20.22</v>
      </c>
      <c r="C146" s="124">
        <f t="shared" si="38"/>
        <v>20.22</v>
      </c>
      <c r="D146" s="290">
        <f t="shared" si="39"/>
        <v>0</v>
      </c>
      <c r="E146" s="291">
        <f t="shared" si="40"/>
        <v>16.079999999999998</v>
      </c>
      <c r="F146" s="291">
        <f t="shared" si="40"/>
        <v>4.1399999999999997</v>
      </c>
      <c r="G146" s="292">
        <f t="shared" si="41"/>
        <v>0</v>
      </c>
      <c r="I146" s="294">
        <f t="shared" si="42"/>
        <v>16.079999999999998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20.900000000000002</v>
      </c>
      <c r="C147" s="124">
        <f t="shared" si="38"/>
        <v>20.900000000000002</v>
      </c>
      <c r="D147" s="290">
        <f t="shared" si="39"/>
        <v>0</v>
      </c>
      <c r="E147" s="291">
        <f t="shared" si="40"/>
        <v>16.71</v>
      </c>
      <c r="F147" s="291">
        <f t="shared" si="40"/>
        <v>4.1900000000000004</v>
      </c>
      <c r="G147" s="292">
        <f t="shared" si="41"/>
        <v>0</v>
      </c>
      <c r="I147" s="294">
        <f t="shared" si="42"/>
        <v>16.71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21.369999999999997</v>
      </c>
      <c r="C148" s="124">
        <f t="shared" si="38"/>
        <v>21.369999999999997</v>
      </c>
      <c r="D148" s="290">
        <f t="shared" si="39"/>
        <v>0</v>
      </c>
      <c r="E148" s="291">
        <f t="shared" si="40"/>
        <v>17.329999999999998</v>
      </c>
      <c r="F148" s="291">
        <f t="shared" si="40"/>
        <v>4.04</v>
      </c>
      <c r="G148" s="292">
        <f t="shared" si="41"/>
        <v>0</v>
      </c>
      <c r="I148" s="294">
        <f t="shared" si="42"/>
        <v>17.329999999999998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22.419999999999998</v>
      </c>
      <c r="C149" s="124">
        <f t="shared" si="38"/>
        <v>22.419999999999998</v>
      </c>
      <c r="D149" s="290">
        <f t="shared" si="39"/>
        <v>0</v>
      </c>
      <c r="E149" s="291">
        <f t="shared" si="40"/>
        <v>18.22</v>
      </c>
      <c r="F149" s="291">
        <f t="shared" si="40"/>
        <v>4.2</v>
      </c>
      <c r="G149" s="292">
        <f t="shared" si="41"/>
        <v>0</v>
      </c>
      <c r="I149" s="294">
        <f t="shared" si="42"/>
        <v>18.22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23.279999999999998</v>
      </c>
      <c r="C150" s="124">
        <f t="shared" si="38"/>
        <v>23.279999999999998</v>
      </c>
      <c r="D150" s="290">
        <f t="shared" si="39"/>
        <v>0</v>
      </c>
      <c r="E150" s="291">
        <f t="shared" si="40"/>
        <v>18.899999999999999</v>
      </c>
      <c r="F150" s="291">
        <f t="shared" si="40"/>
        <v>4.38</v>
      </c>
      <c r="G150" s="292">
        <f t="shared" si="41"/>
        <v>0</v>
      </c>
      <c r="I150" s="294">
        <f t="shared" si="42"/>
        <v>18.899999999999999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24.74</v>
      </c>
      <c r="C151" s="124">
        <f t="shared" si="45"/>
        <v>24.74</v>
      </c>
      <c r="D151" s="290">
        <f t="shared" si="39"/>
        <v>0</v>
      </c>
      <c r="E151" s="291">
        <f t="shared" si="40"/>
        <v>19.95</v>
      </c>
      <c r="F151" s="291">
        <f t="shared" si="40"/>
        <v>4.79</v>
      </c>
      <c r="G151" s="292">
        <f t="shared" si="41"/>
        <v>0</v>
      </c>
      <c r="I151" s="294">
        <f t="shared" si="42"/>
        <v>19.95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26.200000000000003</v>
      </c>
      <c r="C152" s="124">
        <f t="shared" si="45"/>
        <v>26.200000000000003</v>
      </c>
      <c r="D152" s="290">
        <f t="shared" si="39"/>
        <v>0</v>
      </c>
      <c r="E152" s="291">
        <f t="shared" si="40"/>
        <v>20.78</v>
      </c>
      <c r="F152" s="291">
        <f t="shared" si="40"/>
        <v>5.42</v>
      </c>
      <c r="G152" s="292">
        <f t="shared" si="41"/>
        <v>0</v>
      </c>
      <c r="I152" s="294">
        <f t="shared" si="42"/>
        <v>20.78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26.840000000000003</v>
      </c>
      <c r="C153" s="124">
        <f t="shared" si="45"/>
        <v>26.840000000000003</v>
      </c>
      <c r="D153" s="290">
        <f t="shared" si="39"/>
        <v>0</v>
      </c>
      <c r="E153" s="291">
        <f t="shared" si="40"/>
        <v>21.35</v>
      </c>
      <c r="F153" s="291">
        <f t="shared" si="40"/>
        <v>5.49</v>
      </c>
      <c r="G153" s="292">
        <f t="shared" si="41"/>
        <v>0</v>
      </c>
      <c r="I153" s="294">
        <f t="shared" si="42"/>
        <v>21.35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26.549999999999997</v>
      </c>
      <c r="C154" s="124">
        <f t="shared" si="45"/>
        <v>26.549999999999997</v>
      </c>
      <c r="D154" s="290">
        <f t="shared" si="39"/>
        <v>0</v>
      </c>
      <c r="E154" s="291">
        <f t="shared" si="40"/>
        <v>21.13</v>
      </c>
      <c r="F154" s="291">
        <f t="shared" si="40"/>
        <v>5.42</v>
      </c>
      <c r="G154" s="292">
        <f t="shared" si="41"/>
        <v>0</v>
      </c>
      <c r="I154" s="294">
        <f t="shared" si="42"/>
        <v>21.13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25.189999999999998</v>
      </c>
      <c r="C155" s="124">
        <f t="shared" si="45"/>
        <v>25.189999999999998</v>
      </c>
      <c r="D155" s="290">
        <f t="shared" si="39"/>
        <v>0</v>
      </c>
      <c r="E155" s="291">
        <f t="shared" si="40"/>
        <v>19.86</v>
      </c>
      <c r="F155" s="291">
        <f t="shared" si="40"/>
        <v>5.33</v>
      </c>
      <c r="G155" s="292">
        <f t="shared" si="41"/>
        <v>0</v>
      </c>
      <c r="I155" s="294">
        <f t="shared" si="42"/>
        <v>19.86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23.87</v>
      </c>
      <c r="C156" s="124">
        <f t="shared" si="45"/>
        <v>23.87</v>
      </c>
      <c r="D156" s="290">
        <f t="shared" si="39"/>
        <v>0</v>
      </c>
      <c r="E156" s="291">
        <f t="shared" si="40"/>
        <v>18.82</v>
      </c>
      <c r="F156" s="291">
        <f t="shared" si="40"/>
        <v>5.05</v>
      </c>
      <c r="G156" s="292">
        <f t="shared" si="41"/>
        <v>0</v>
      </c>
      <c r="I156" s="294">
        <f t="shared" si="42"/>
        <v>18.82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22.29</v>
      </c>
      <c r="C157" s="124">
        <f t="shared" si="45"/>
        <v>22.29</v>
      </c>
      <c r="D157" s="290">
        <f t="shared" si="39"/>
        <v>0</v>
      </c>
      <c r="E157" s="291">
        <f t="shared" si="40"/>
        <v>17.690000000000001</v>
      </c>
      <c r="F157" s="291">
        <f t="shared" si="40"/>
        <v>4.5999999999999996</v>
      </c>
      <c r="G157" s="292">
        <f t="shared" si="41"/>
        <v>0</v>
      </c>
      <c r="I157" s="294">
        <f t="shared" si="42"/>
        <v>17.690000000000001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20.54</v>
      </c>
      <c r="C158" s="297">
        <f t="shared" si="45"/>
        <v>20.54</v>
      </c>
      <c r="D158" s="298">
        <f t="shared" si="39"/>
        <v>0</v>
      </c>
      <c r="E158" s="299">
        <f t="shared" si="40"/>
        <v>16.38</v>
      </c>
      <c r="F158" s="299">
        <f t="shared" si="40"/>
        <v>4.16</v>
      </c>
      <c r="G158" s="300">
        <f t="shared" si="41"/>
        <v>0</v>
      </c>
      <c r="I158" s="301">
        <f t="shared" si="42"/>
        <v>16.38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525.35</v>
      </c>
      <c r="C159" s="304">
        <f t="shared" si="46"/>
        <v>525.35</v>
      </c>
      <c r="D159" s="305">
        <f t="shared" si="46"/>
        <v>0</v>
      </c>
      <c r="E159" s="305">
        <f t="shared" si="46"/>
        <v>417.08000000000004</v>
      </c>
      <c r="F159" s="305">
        <f t="shared" si="46"/>
        <v>108.27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43" priority="7" operator="containsText" text="CHECK CALCS">
      <formula>NOT(ISERROR(SEARCH("CHECK CALCS",C34)))</formula>
    </cfRule>
  </conditionalFormatting>
  <conditionalFormatting sqref="AE8:AE31">
    <cfRule type="cellIs" dxfId="142" priority="6" operator="greaterThan">
      <formula>33</formula>
    </cfRule>
  </conditionalFormatting>
  <conditionalFormatting sqref="D63">
    <cfRule type="cellIs" dxfId="141" priority="8" operator="equal">
      <formula>#REF!</formula>
    </cfRule>
  </conditionalFormatting>
  <conditionalFormatting sqref="I135:I158">
    <cfRule type="cellIs" dxfId="140" priority="5" operator="greaterThan">
      <formula>33</formula>
    </cfRule>
  </conditionalFormatting>
  <conditionalFormatting sqref="D135:D158">
    <cfRule type="cellIs" dxfId="139" priority="4" operator="greaterThan">
      <formula>0</formula>
    </cfRule>
  </conditionalFormatting>
  <conditionalFormatting sqref="J8:J31">
    <cfRule type="cellIs" dxfId="138" priority="2" operator="greaterThan">
      <formula>0</formula>
    </cfRule>
  </conditionalFormatting>
  <conditionalFormatting sqref="N8:N31">
    <cfRule type="cellIs" dxfId="137" priority="3" operator="greaterThanOrEqual">
      <formula>4.99</formula>
    </cfRule>
  </conditionalFormatting>
  <conditionalFormatting sqref="M8:M31">
    <cfRule type="cellIs" dxfId="136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2" tint="-0.249977111117893"/>
  </sheetPr>
  <dimension ref="A1:CW159"/>
  <sheetViews>
    <sheetView topLeftCell="A30" zoomScale="70" zoomScaleNormal="70" workbookViewId="0">
      <selection activeCell="D39" sqref="D39:D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44578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480.61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44578</v>
      </c>
      <c r="AM5" s="422">
        <f>AM10</f>
        <v>14404</v>
      </c>
      <c r="AN5" s="422">
        <f t="shared" ref="AN5:BJ5" si="1">AN10</f>
        <v>13894</v>
      </c>
      <c r="AO5" s="422">
        <f t="shared" si="1"/>
        <v>13585</v>
      </c>
      <c r="AP5" s="422">
        <f t="shared" si="1"/>
        <v>13458</v>
      </c>
      <c r="AQ5" s="422">
        <f t="shared" si="1"/>
        <v>14004</v>
      </c>
      <c r="AR5" s="422">
        <f t="shared" si="1"/>
        <v>14391</v>
      </c>
      <c r="AS5" s="422">
        <f t="shared" si="1"/>
        <v>15460</v>
      </c>
      <c r="AT5" s="422">
        <f t="shared" si="1"/>
        <v>16352</v>
      </c>
      <c r="AU5" s="422">
        <f t="shared" si="1"/>
        <v>16200</v>
      </c>
      <c r="AV5" s="422">
        <f t="shared" si="1"/>
        <v>15297</v>
      </c>
      <c r="AW5" s="422">
        <f t="shared" si="1"/>
        <v>14561</v>
      </c>
      <c r="AX5" s="422">
        <f t="shared" si="1"/>
        <v>13820</v>
      </c>
      <c r="AY5" s="422">
        <f t="shared" si="1"/>
        <v>13102</v>
      </c>
      <c r="AZ5" s="422">
        <f t="shared" si="1"/>
        <v>12910</v>
      </c>
      <c r="BA5" s="422">
        <f t="shared" si="1"/>
        <v>13143</v>
      </c>
      <c r="BB5" s="422">
        <f t="shared" si="1"/>
        <v>14371</v>
      </c>
      <c r="BC5" s="422">
        <f t="shared" si="1"/>
        <v>15814</v>
      </c>
      <c r="BD5" s="422">
        <f t="shared" si="1"/>
        <v>17663</v>
      </c>
      <c r="BE5" s="422">
        <f t="shared" si="1"/>
        <v>18450</v>
      </c>
      <c r="BF5" s="422">
        <f t="shared" si="1"/>
        <v>18476</v>
      </c>
      <c r="BG5" s="422">
        <f t="shared" si="1"/>
        <v>18067</v>
      </c>
      <c r="BH5" s="422">
        <f t="shared" si="1"/>
        <v>17266</v>
      </c>
      <c r="BI5" s="422">
        <f t="shared" si="1"/>
        <v>16469</v>
      </c>
      <c r="BJ5" s="422">
        <f t="shared" si="1"/>
        <v>15033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44578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18.850000000000001</v>
      </c>
      <c r="C8" s="124">
        <f>M8+N8</f>
        <v>18.850000000000001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14.4</v>
      </c>
      <c r="N8" s="134">
        <f>P8</f>
        <v>4.45</v>
      </c>
      <c r="O8" s="135">
        <f>ROUND(AA8,2)</f>
        <v>14.4</v>
      </c>
      <c r="P8" s="125">
        <f>ROUND(AB8,2)</f>
        <v>4.45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18.850000000000001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14.4</v>
      </c>
      <c r="AB8" s="141">
        <f t="shared" ref="AB8:AB31" si="4">ROUND(AO40/1000,2)</f>
        <v>4.45</v>
      </c>
      <c r="AC8" s="142">
        <v>0</v>
      </c>
      <c r="AD8" s="143">
        <v>0</v>
      </c>
      <c r="AE8" s="144">
        <f>AA8+AD8</f>
        <v>14.4</v>
      </c>
      <c r="AF8" s="404">
        <f t="shared" ref="AF8:AF31" si="5">A8</f>
        <v>1</v>
      </c>
      <c r="AG8" s="396">
        <f>AA8+AB8</f>
        <v>18.850000000000001</v>
      </c>
      <c r="AH8" s="202">
        <f t="array" ref="AH8:AH31">TRANSPOSE(AM5:BJ5)</f>
        <v>14404</v>
      </c>
      <c r="AI8" s="389">
        <f t="shared" ref="AI8:AI31" si="6">AH8/1000</f>
        <v>14.404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18.07</v>
      </c>
      <c r="C9" s="124">
        <f t="shared" ref="C9:C31" si="9">M9+N9</f>
        <v>18.07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13.89</v>
      </c>
      <c r="N9" s="134">
        <f t="shared" ref="N9:N31" si="13">P9</f>
        <v>4.18</v>
      </c>
      <c r="O9" s="135">
        <f t="shared" ref="O9:P31" si="14">ROUND(AA9,2)</f>
        <v>13.89</v>
      </c>
      <c r="P9" s="125">
        <f t="shared" si="14"/>
        <v>4.18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18.07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13.89</v>
      </c>
      <c r="AB9" s="141">
        <f t="shared" si="4"/>
        <v>4.18</v>
      </c>
      <c r="AC9" s="142">
        <v>0</v>
      </c>
      <c r="AD9" s="143">
        <v>0</v>
      </c>
      <c r="AE9" s="144">
        <f t="shared" ref="AE9:AE31" si="18">AA9+AD9</f>
        <v>13.89</v>
      </c>
      <c r="AF9" s="404">
        <f t="shared" si="5"/>
        <v>2</v>
      </c>
      <c r="AG9" s="396">
        <f t="shared" ref="AG9:AG31" si="19">AA9+AB9</f>
        <v>18.07</v>
      </c>
      <c r="AH9" s="202">
        <v>13894</v>
      </c>
      <c r="AI9" s="389">
        <f t="shared" si="6"/>
        <v>13.894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17.7</v>
      </c>
      <c r="C10" s="124">
        <f t="shared" si="9"/>
        <v>17.7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13.59</v>
      </c>
      <c r="N10" s="134">
        <f t="shared" si="13"/>
        <v>4.1100000000000003</v>
      </c>
      <c r="O10" s="135">
        <f t="shared" si="14"/>
        <v>13.59</v>
      </c>
      <c r="P10" s="125">
        <f t="shared" si="14"/>
        <v>4.1100000000000003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17.7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13.59</v>
      </c>
      <c r="AB10" s="141">
        <f t="shared" si="4"/>
        <v>4.1100000000000003</v>
      </c>
      <c r="AC10" s="142">
        <v>0</v>
      </c>
      <c r="AD10" s="143">
        <v>0</v>
      </c>
      <c r="AE10" s="144">
        <f t="shared" si="18"/>
        <v>13.59</v>
      </c>
      <c r="AF10" s="404">
        <f t="shared" si="5"/>
        <v>3</v>
      </c>
      <c r="AG10" s="396">
        <f t="shared" si="19"/>
        <v>17.7</v>
      </c>
      <c r="AH10" s="202">
        <v>13585</v>
      </c>
      <c r="AI10" s="389">
        <f t="shared" si="6"/>
        <v>13.585000000000001</v>
      </c>
      <c r="AJ10" s="186">
        <f t="shared" si="20"/>
        <v>0</v>
      </c>
      <c r="AK10" s="403"/>
      <c r="AL10" s="380" t="s">
        <v>218</v>
      </c>
      <c r="AM10" s="154">
        <f>AM11+AM12</f>
        <v>14404</v>
      </c>
      <c r="AN10" s="154">
        <f t="shared" ref="AN10:BJ10" si="21">AN11+AN12</f>
        <v>13894</v>
      </c>
      <c r="AO10" s="154">
        <f t="shared" si="21"/>
        <v>13585</v>
      </c>
      <c r="AP10" s="154">
        <f t="shared" si="21"/>
        <v>13458</v>
      </c>
      <c r="AQ10" s="154">
        <f t="shared" si="21"/>
        <v>14004</v>
      </c>
      <c r="AR10" s="154">
        <f t="shared" si="21"/>
        <v>14391</v>
      </c>
      <c r="AS10" s="154">
        <f t="shared" si="21"/>
        <v>15460</v>
      </c>
      <c r="AT10" s="154">
        <f t="shared" si="21"/>
        <v>16352</v>
      </c>
      <c r="AU10" s="154">
        <f t="shared" si="21"/>
        <v>16200</v>
      </c>
      <c r="AV10" s="154">
        <f t="shared" si="21"/>
        <v>15297</v>
      </c>
      <c r="AW10" s="154">
        <f t="shared" si="21"/>
        <v>14561</v>
      </c>
      <c r="AX10" s="154">
        <f t="shared" si="21"/>
        <v>13820</v>
      </c>
      <c r="AY10" s="154">
        <f t="shared" si="21"/>
        <v>13102</v>
      </c>
      <c r="AZ10" s="154">
        <f t="shared" si="21"/>
        <v>12910</v>
      </c>
      <c r="BA10" s="154">
        <f t="shared" si="21"/>
        <v>13143</v>
      </c>
      <c r="BB10" s="154">
        <f t="shared" si="21"/>
        <v>14371</v>
      </c>
      <c r="BC10" s="154">
        <f t="shared" si="21"/>
        <v>15814</v>
      </c>
      <c r="BD10" s="154">
        <f t="shared" si="21"/>
        <v>17663</v>
      </c>
      <c r="BE10" s="154">
        <f t="shared" si="21"/>
        <v>18450</v>
      </c>
      <c r="BF10" s="154">
        <f t="shared" si="21"/>
        <v>18476</v>
      </c>
      <c r="BG10" s="154">
        <f t="shared" si="21"/>
        <v>18067</v>
      </c>
      <c r="BH10" s="154">
        <f t="shared" si="21"/>
        <v>17266</v>
      </c>
      <c r="BI10" s="154">
        <f t="shared" si="21"/>
        <v>16469</v>
      </c>
      <c r="BJ10" s="154">
        <f t="shared" si="21"/>
        <v>15033</v>
      </c>
      <c r="BK10" s="91"/>
      <c r="BL10" s="155">
        <f>SUM(AM10:BK10)/1000</f>
        <v>366.19</v>
      </c>
    </row>
    <row r="11" spans="1:88" ht="15" x14ac:dyDescent="0.25">
      <c r="A11" s="122">
        <f t="shared" si="7"/>
        <v>4</v>
      </c>
      <c r="B11" s="123">
        <f t="shared" si="8"/>
        <v>17.380000000000003</v>
      </c>
      <c r="C11" s="124">
        <f t="shared" si="9"/>
        <v>17.380000000000003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13.46</v>
      </c>
      <c r="N11" s="134">
        <f t="shared" si="13"/>
        <v>3.92</v>
      </c>
      <c r="O11" s="135">
        <f t="shared" si="14"/>
        <v>13.46</v>
      </c>
      <c r="P11" s="125">
        <f t="shared" si="14"/>
        <v>3.92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17.380000000000003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13.46</v>
      </c>
      <c r="AB11" s="141">
        <f t="shared" si="4"/>
        <v>3.92</v>
      </c>
      <c r="AC11" s="142">
        <v>0</v>
      </c>
      <c r="AD11" s="143">
        <v>0</v>
      </c>
      <c r="AE11" s="144">
        <f t="shared" si="18"/>
        <v>13.46</v>
      </c>
      <c r="AF11" s="404">
        <f t="shared" si="5"/>
        <v>4</v>
      </c>
      <c r="AG11" s="396">
        <f t="shared" si="19"/>
        <v>17.380000000000003</v>
      </c>
      <c r="AH11" s="202">
        <v>13458</v>
      </c>
      <c r="AI11" s="389">
        <f t="shared" si="6"/>
        <v>13.458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17.88</v>
      </c>
      <c r="C12" s="124">
        <f t="shared" si="9"/>
        <v>17.88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14</v>
      </c>
      <c r="N12" s="134">
        <f t="shared" si="13"/>
        <v>3.88</v>
      </c>
      <c r="O12" s="135">
        <f t="shared" si="14"/>
        <v>14</v>
      </c>
      <c r="P12" s="125">
        <f t="shared" si="14"/>
        <v>3.88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17.88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14</v>
      </c>
      <c r="AB12" s="141">
        <f t="shared" si="4"/>
        <v>3.88</v>
      </c>
      <c r="AC12" s="142">
        <v>0</v>
      </c>
      <c r="AD12" s="143">
        <v>0</v>
      </c>
      <c r="AE12" s="144">
        <f t="shared" si="18"/>
        <v>14</v>
      </c>
      <c r="AF12" s="404">
        <f t="shared" si="5"/>
        <v>5</v>
      </c>
      <c r="AG12" s="396">
        <f t="shared" si="19"/>
        <v>17.88</v>
      </c>
      <c r="AH12" s="202">
        <v>14004</v>
      </c>
      <c r="AI12" s="389">
        <f t="shared" si="6"/>
        <v>14.004</v>
      </c>
      <c r="AJ12" s="186">
        <f t="shared" si="20"/>
        <v>0</v>
      </c>
      <c r="AK12" s="403"/>
      <c r="AL12" s="153" t="s">
        <v>220</v>
      </c>
      <c r="AM12" s="156">
        <v>14404</v>
      </c>
      <c r="AN12" s="156">
        <v>13894</v>
      </c>
      <c r="AO12" s="156">
        <v>13585</v>
      </c>
      <c r="AP12" s="156">
        <v>13458</v>
      </c>
      <c r="AQ12" s="156">
        <v>14004</v>
      </c>
      <c r="AR12" s="156">
        <v>14391</v>
      </c>
      <c r="AS12" s="156">
        <v>15460</v>
      </c>
      <c r="AT12" s="156">
        <v>16352</v>
      </c>
      <c r="AU12" s="156">
        <v>16200</v>
      </c>
      <c r="AV12" s="156">
        <v>15297</v>
      </c>
      <c r="AW12" s="156">
        <v>14561</v>
      </c>
      <c r="AX12" s="156">
        <v>13820</v>
      </c>
      <c r="AY12" s="156">
        <v>13102</v>
      </c>
      <c r="AZ12" s="156">
        <v>12910</v>
      </c>
      <c r="BA12" s="156">
        <v>13143</v>
      </c>
      <c r="BB12" s="156">
        <v>14371</v>
      </c>
      <c r="BC12" s="156">
        <v>15814</v>
      </c>
      <c r="BD12" s="156">
        <v>17663</v>
      </c>
      <c r="BE12" s="156">
        <v>18450</v>
      </c>
      <c r="BF12" s="156">
        <v>18476</v>
      </c>
      <c r="BG12" s="156">
        <v>18067</v>
      </c>
      <c r="BH12" s="156">
        <v>17266</v>
      </c>
      <c r="BI12" s="156">
        <v>16469</v>
      </c>
      <c r="BJ12" s="156">
        <v>15033</v>
      </c>
      <c r="BK12" s="91"/>
      <c r="BL12" s="155">
        <f>SUM(AM12:BK12)/1000</f>
        <v>366.19</v>
      </c>
    </row>
    <row r="13" spans="1:88" ht="13.8" x14ac:dyDescent="0.25">
      <c r="A13" s="122">
        <f t="shared" si="7"/>
        <v>6</v>
      </c>
      <c r="B13" s="123">
        <f t="shared" si="8"/>
        <v>18.36</v>
      </c>
      <c r="C13" s="124">
        <f t="shared" si="9"/>
        <v>18.36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14.39</v>
      </c>
      <c r="N13" s="134">
        <f t="shared" si="13"/>
        <v>3.97</v>
      </c>
      <c r="O13" s="135">
        <f t="shared" si="14"/>
        <v>14.39</v>
      </c>
      <c r="P13" s="125">
        <f t="shared" si="14"/>
        <v>3.97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18.36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14.39</v>
      </c>
      <c r="AB13" s="141">
        <f t="shared" si="4"/>
        <v>3.97</v>
      </c>
      <c r="AC13" s="142">
        <v>0</v>
      </c>
      <c r="AD13" s="143">
        <v>0</v>
      </c>
      <c r="AE13" s="144">
        <f t="shared" si="18"/>
        <v>14.39</v>
      </c>
      <c r="AF13" s="404">
        <f t="shared" si="5"/>
        <v>6</v>
      </c>
      <c r="AG13" s="396">
        <f t="shared" si="19"/>
        <v>18.36</v>
      </c>
      <c r="AH13" s="202">
        <v>14391</v>
      </c>
      <c r="AI13" s="389">
        <f t="shared" si="6"/>
        <v>14.391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19.700000000000003</v>
      </c>
      <c r="C14" s="124">
        <f t="shared" si="9"/>
        <v>19.700000000000003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15.46</v>
      </c>
      <c r="N14" s="134">
        <f t="shared" si="13"/>
        <v>4.24</v>
      </c>
      <c r="O14" s="135">
        <f t="shared" si="14"/>
        <v>15.46</v>
      </c>
      <c r="P14" s="125">
        <f t="shared" si="14"/>
        <v>4.24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19.700000000000003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15.46</v>
      </c>
      <c r="AB14" s="141">
        <f t="shared" si="4"/>
        <v>4.24</v>
      </c>
      <c r="AC14" s="142">
        <v>0</v>
      </c>
      <c r="AD14" s="143">
        <v>0</v>
      </c>
      <c r="AE14" s="144">
        <f t="shared" si="18"/>
        <v>15.46</v>
      </c>
      <c r="AF14" s="419">
        <f t="shared" si="5"/>
        <v>7</v>
      </c>
      <c r="AG14" s="396">
        <f t="shared" si="19"/>
        <v>19.700000000000003</v>
      </c>
      <c r="AH14" s="202">
        <v>15460</v>
      </c>
      <c r="AI14" s="389">
        <f t="shared" si="6"/>
        <v>15.46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20.87</v>
      </c>
      <c r="C15" s="124">
        <f t="shared" si="9"/>
        <v>20.87</v>
      </c>
      <c r="D15" s="125">
        <f t="shared" si="10"/>
        <v>20</v>
      </c>
      <c r="E15" s="126">
        <f t="shared" si="11"/>
        <v>0.87000000000000099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16.350000000000001</v>
      </c>
      <c r="N15" s="134">
        <f t="shared" si="13"/>
        <v>4.5199999999999996</v>
      </c>
      <c r="O15" s="135">
        <f t="shared" si="14"/>
        <v>16.350000000000001</v>
      </c>
      <c r="P15" s="125">
        <f t="shared" si="14"/>
        <v>4.5199999999999996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20.87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16.350000000000001</v>
      </c>
      <c r="AB15" s="141">
        <f t="shared" si="4"/>
        <v>4.5199999999999996</v>
      </c>
      <c r="AC15" s="142">
        <v>0</v>
      </c>
      <c r="AD15" s="143">
        <v>0</v>
      </c>
      <c r="AE15" s="144">
        <f t="shared" si="18"/>
        <v>16.350000000000001</v>
      </c>
      <c r="AF15" s="419">
        <f t="shared" si="5"/>
        <v>8</v>
      </c>
      <c r="AG15" s="396">
        <f t="shared" si="19"/>
        <v>20.87</v>
      </c>
      <c r="AH15" s="202">
        <v>16352</v>
      </c>
      <c r="AI15" s="389">
        <f t="shared" si="6"/>
        <v>16.352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20.72</v>
      </c>
      <c r="C16" s="124">
        <f t="shared" si="9"/>
        <v>20.72</v>
      </c>
      <c r="D16" s="125">
        <f t="shared" si="10"/>
        <v>18</v>
      </c>
      <c r="E16" s="126">
        <f t="shared" si="11"/>
        <v>2.7199999999999989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16.2</v>
      </c>
      <c r="N16" s="134">
        <f t="shared" si="13"/>
        <v>4.5199999999999996</v>
      </c>
      <c r="O16" s="135">
        <f t="shared" si="14"/>
        <v>16.2</v>
      </c>
      <c r="P16" s="125">
        <f t="shared" si="14"/>
        <v>4.5199999999999996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20.72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16.2</v>
      </c>
      <c r="AB16" s="141">
        <f t="shared" si="4"/>
        <v>4.5199999999999996</v>
      </c>
      <c r="AC16" s="142">
        <v>0</v>
      </c>
      <c r="AD16" s="143">
        <v>0</v>
      </c>
      <c r="AE16" s="144">
        <f t="shared" si="18"/>
        <v>16.2</v>
      </c>
      <c r="AF16" s="419">
        <f t="shared" si="5"/>
        <v>9</v>
      </c>
      <c r="AG16" s="396">
        <f t="shared" si="19"/>
        <v>20.72</v>
      </c>
      <c r="AH16" s="202">
        <v>16200</v>
      </c>
      <c r="AI16" s="389">
        <f t="shared" si="6"/>
        <v>16.2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19.78</v>
      </c>
      <c r="C17" s="124">
        <f t="shared" si="9"/>
        <v>19.78</v>
      </c>
      <c r="D17" s="125">
        <f t="shared" si="10"/>
        <v>17</v>
      </c>
      <c r="E17" s="126">
        <f t="shared" si="11"/>
        <v>2.7800000000000011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15.3</v>
      </c>
      <c r="N17" s="134">
        <f t="shared" si="13"/>
        <v>4.4800000000000004</v>
      </c>
      <c r="O17" s="135">
        <f t="shared" si="14"/>
        <v>15.3</v>
      </c>
      <c r="P17" s="125">
        <f t="shared" si="14"/>
        <v>4.4800000000000004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19.78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15.3</v>
      </c>
      <c r="AB17" s="141">
        <f t="shared" si="4"/>
        <v>4.4800000000000004</v>
      </c>
      <c r="AC17" s="142">
        <v>0</v>
      </c>
      <c r="AD17" s="143">
        <v>0</v>
      </c>
      <c r="AE17" s="144">
        <f t="shared" si="18"/>
        <v>15.3</v>
      </c>
      <c r="AF17" s="419">
        <f t="shared" si="5"/>
        <v>10</v>
      </c>
      <c r="AG17" s="396">
        <f t="shared" si="19"/>
        <v>19.78</v>
      </c>
      <c r="AH17" s="202">
        <v>15297</v>
      </c>
      <c r="AI17" s="389">
        <f t="shared" si="6"/>
        <v>15.297000000000001</v>
      </c>
      <c r="AJ17" s="186">
        <f t="shared" si="20"/>
        <v>0</v>
      </c>
      <c r="AK17" s="403"/>
      <c r="AL17" s="380" t="s">
        <v>219</v>
      </c>
      <c r="AM17" s="378">
        <f>AM18+AM19</f>
        <v>4454</v>
      </c>
      <c r="AN17" s="378">
        <f t="shared" ref="AN17:BJ17" si="22">AN18+AN19</f>
        <v>4179</v>
      </c>
      <c r="AO17" s="378">
        <f t="shared" si="22"/>
        <v>4108</v>
      </c>
      <c r="AP17" s="378">
        <f t="shared" si="22"/>
        <v>3923</v>
      </c>
      <c r="AQ17" s="378">
        <f t="shared" si="22"/>
        <v>3877</v>
      </c>
      <c r="AR17" s="378">
        <f t="shared" si="22"/>
        <v>3965</v>
      </c>
      <c r="AS17" s="378">
        <f t="shared" si="22"/>
        <v>4241</v>
      </c>
      <c r="AT17" s="378">
        <f t="shared" si="22"/>
        <v>4517</v>
      </c>
      <c r="AU17" s="378">
        <f t="shared" si="22"/>
        <v>4522</v>
      </c>
      <c r="AV17" s="378">
        <f t="shared" si="22"/>
        <v>4483</v>
      </c>
      <c r="AW17" s="378">
        <f t="shared" si="22"/>
        <v>4337</v>
      </c>
      <c r="AX17" s="378">
        <f t="shared" si="22"/>
        <v>4181</v>
      </c>
      <c r="AY17" s="378">
        <f t="shared" si="22"/>
        <v>4125</v>
      </c>
      <c r="AZ17" s="378">
        <f t="shared" si="22"/>
        <v>4215</v>
      </c>
      <c r="BA17" s="378">
        <f t="shared" si="22"/>
        <v>4450</v>
      </c>
      <c r="BB17" s="378">
        <f t="shared" si="22"/>
        <v>4645</v>
      </c>
      <c r="BC17" s="378">
        <f t="shared" si="22"/>
        <v>5179</v>
      </c>
      <c r="BD17" s="378">
        <f t="shared" si="22"/>
        <v>6032</v>
      </c>
      <c r="BE17" s="378">
        <f t="shared" si="22"/>
        <v>6297</v>
      </c>
      <c r="BF17" s="378">
        <f t="shared" si="22"/>
        <v>6252</v>
      </c>
      <c r="BG17" s="378">
        <f t="shared" si="22"/>
        <v>6158</v>
      </c>
      <c r="BH17" s="378">
        <f t="shared" si="22"/>
        <v>5911</v>
      </c>
      <c r="BI17" s="378">
        <f t="shared" si="22"/>
        <v>5449</v>
      </c>
      <c r="BJ17" s="378">
        <f t="shared" si="22"/>
        <v>4908</v>
      </c>
      <c r="BK17" s="91"/>
      <c r="BL17" s="155">
        <f>SUM(AM17:BK17)/1000</f>
        <v>114.408</v>
      </c>
      <c r="BM17" s="91"/>
    </row>
    <row r="18" spans="1:92" ht="15" x14ac:dyDescent="0.25">
      <c r="A18" s="157">
        <f t="shared" si="7"/>
        <v>11</v>
      </c>
      <c r="B18" s="123">
        <f t="shared" si="8"/>
        <v>18.899999999999999</v>
      </c>
      <c r="C18" s="124">
        <f t="shared" si="9"/>
        <v>18.899999999999999</v>
      </c>
      <c r="D18" s="125">
        <f t="shared" si="10"/>
        <v>15</v>
      </c>
      <c r="E18" s="126">
        <f t="shared" si="11"/>
        <v>3.8999999999999986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14.56</v>
      </c>
      <c r="N18" s="134">
        <f t="shared" si="13"/>
        <v>4.34</v>
      </c>
      <c r="O18" s="135">
        <f t="shared" si="14"/>
        <v>14.56</v>
      </c>
      <c r="P18" s="125">
        <f t="shared" si="14"/>
        <v>4.34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18.899999999999999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14.56</v>
      </c>
      <c r="AB18" s="141">
        <f t="shared" si="4"/>
        <v>4.34</v>
      </c>
      <c r="AC18" s="142">
        <v>0</v>
      </c>
      <c r="AD18" s="143">
        <v>0</v>
      </c>
      <c r="AE18" s="144">
        <f t="shared" si="18"/>
        <v>14.56</v>
      </c>
      <c r="AF18" s="419">
        <f t="shared" si="5"/>
        <v>11</v>
      </c>
      <c r="AG18" s="396">
        <f t="shared" si="19"/>
        <v>18.899999999999999</v>
      </c>
      <c r="AH18" s="202">
        <v>14561</v>
      </c>
      <c r="AI18" s="389">
        <f>AH18/1000</f>
        <v>14.561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18</v>
      </c>
      <c r="C19" s="124">
        <f t="shared" si="9"/>
        <v>18</v>
      </c>
      <c r="D19" s="125">
        <f t="shared" si="10"/>
        <v>14</v>
      </c>
      <c r="E19" s="126">
        <f>IF(C19-D19&lt;0,0,IF(C19-D19-H19&lt;0,0,C19-D19-H19))</f>
        <v>4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13.82</v>
      </c>
      <c r="N19" s="134">
        <f t="shared" si="13"/>
        <v>4.18</v>
      </c>
      <c r="O19" s="135">
        <f t="shared" si="14"/>
        <v>13.82</v>
      </c>
      <c r="P19" s="125">
        <f t="shared" si="14"/>
        <v>4.18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18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13.82</v>
      </c>
      <c r="AB19" s="141">
        <f t="shared" si="4"/>
        <v>4.18</v>
      </c>
      <c r="AC19" s="142">
        <v>0</v>
      </c>
      <c r="AD19" s="143">
        <v>0</v>
      </c>
      <c r="AE19" s="144">
        <f t="shared" si="18"/>
        <v>13.82</v>
      </c>
      <c r="AF19" s="419">
        <f t="shared" si="5"/>
        <v>12</v>
      </c>
      <c r="AG19" s="396">
        <f t="shared" si="19"/>
        <v>18</v>
      </c>
      <c r="AH19" s="202">
        <v>13820</v>
      </c>
      <c r="AI19" s="389">
        <f t="shared" si="6"/>
        <v>13.82</v>
      </c>
      <c r="AJ19" s="186">
        <f t="shared" si="20"/>
        <v>0</v>
      </c>
      <c r="AK19" s="403"/>
      <c r="AL19" s="153" t="s">
        <v>220</v>
      </c>
      <c r="AM19" s="379">
        <v>4454</v>
      </c>
      <c r="AN19" s="379">
        <v>4179</v>
      </c>
      <c r="AO19" s="379">
        <v>4108</v>
      </c>
      <c r="AP19" s="379">
        <v>3923</v>
      </c>
      <c r="AQ19" s="379">
        <v>3877</v>
      </c>
      <c r="AR19" s="379">
        <v>3965</v>
      </c>
      <c r="AS19" s="379">
        <v>4241</v>
      </c>
      <c r="AT19" s="379">
        <v>4517</v>
      </c>
      <c r="AU19" s="379">
        <v>4522</v>
      </c>
      <c r="AV19" s="379">
        <v>4483</v>
      </c>
      <c r="AW19" s="379">
        <v>4337</v>
      </c>
      <c r="AX19" s="379">
        <v>4181</v>
      </c>
      <c r="AY19" s="379">
        <v>4125</v>
      </c>
      <c r="AZ19" s="379">
        <v>4215</v>
      </c>
      <c r="BA19" s="379">
        <v>4450</v>
      </c>
      <c r="BB19" s="379">
        <v>4645</v>
      </c>
      <c r="BC19" s="379">
        <v>5179</v>
      </c>
      <c r="BD19" s="379">
        <v>6032</v>
      </c>
      <c r="BE19" s="379">
        <v>6297</v>
      </c>
      <c r="BF19" s="379">
        <v>6252</v>
      </c>
      <c r="BG19" s="379">
        <v>6158</v>
      </c>
      <c r="BH19" s="379">
        <v>5911</v>
      </c>
      <c r="BI19" s="379">
        <v>5449</v>
      </c>
      <c r="BJ19" s="379">
        <v>4908</v>
      </c>
      <c r="BK19" s="91"/>
      <c r="BL19" s="155">
        <f>SUM(AM19:BK19)/1000</f>
        <v>114.408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17.23</v>
      </c>
      <c r="C20" s="124">
        <f t="shared" si="9"/>
        <v>17.23</v>
      </c>
      <c r="D20" s="125">
        <f t="shared" si="10"/>
        <v>14</v>
      </c>
      <c r="E20" s="126">
        <f t="shared" si="11"/>
        <v>3.2300000000000004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13.1</v>
      </c>
      <c r="N20" s="134">
        <f t="shared" si="13"/>
        <v>4.13</v>
      </c>
      <c r="O20" s="135">
        <f t="shared" si="14"/>
        <v>13.1</v>
      </c>
      <c r="P20" s="125">
        <f t="shared" si="14"/>
        <v>4.13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17.23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13.1</v>
      </c>
      <c r="AB20" s="141">
        <f t="shared" si="4"/>
        <v>4.13</v>
      </c>
      <c r="AC20" s="142">
        <v>0</v>
      </c>
      <c r="AD20" s="143">
        <v>0</v>
      </c>
      <c r="AE20" s="144">
        <f t="shared" si="18"/>
        <v>13.1</v>
      </c>
      <c r="AF20" s="419">
        <f t="shared" si="5"/>
        <v>13</v>
      </c>
      <c r="AG20" s="396">
        <f t="shared" si="19"/>
        <v>17.23</v>
      </c>
      <c r="AH20" s="202">
        <v>13102</v>
      </c>
      <c r="AI20" s="389">
        <f t="shared" si="6"/>
        <v>13.102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17.13</v>
      </c>
      <c r="C21" s="124">
        <f t="shared" si="9"/>
        <v>17.13</v>
      </c>
      <c r="D21" s="125">
        <f t="shared" si="10"/>
        <v>15</v>
      </c>
      <c r="E21" s="126">
        <f t="shared" si="11"/>
        <v>2.129999999999999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12.91</v>
      </c>
      <c r="N21" s="134">
        <f t="shared" si="13"/>
        <v>4.22</v>
      </c>
      <c r="O21" s="135">
        <f t="shared" si="14"/>
        <v>12.91</v>
      </c>
      <c r="P21" s="125">
        <f t="shared" si="14"/>
        <v>4.22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17.13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12.91</v>
      </c>
      <c r="AB21" s="141">
        <f t="shared" si="4"/>
        <v>4.22</v>
      </c>
      <c r="AC21" s="142">
        <v>0</v>
      </c>
      <c r="AD21" s="143">
        <v>0</v>
      </c>
      <c r="AE21" s="144">
        <f t="shared" si="18"/>
        <v>12.91</v>
      </c>
      <c r="AF21" s="419">
        <f t="shared" si="5"/>
        <v>14</v>
      </c>
      <c r="AG21" s="396">
        <f t="shared" si="19"/>
        <v>17.13</v>
      </c>
      <c r="AH21" s="202">
        <v>12910</v>
      </c>
      <c r="AI21" s="389">
        <f t="shared" si="6"/>
        <v>12.91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480.59800000000001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17.59</v>
      </c>
      <c r="C22" s="124">
        <f t="shared" si="9"/>
        <v>17.59</v>
      </c>
      <c r="D22" s="125">
        <f t="shared" si="10"/>
        <v>17</v>
      </c>
      <c r="E22" s="126">
        <f t="shared" si="11"/>
        <v>0.58999999999999986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13.14</v>
      </c>
      <c r="N22" s="134">
        <f t="shared" si="13"/>
        <v>4.45</v>
      </c>
      <c r="O22" s="135">
        <f t="shared" si="14"/>
        <v>13.14</v>
      </c>
      <c r="P22" s="125">
        <f t="shared" si="14"/>
        <v>4.45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17.59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13.14</v>
      </c>
      <c r="AB22" s="141">
        <f t="shared" si="4"/>
        <v>4.45</v>
      </c>
      <c r="AC22" s="142">
        <v>0</v>
      </c>
      <c r="AD22" s="143">
        <v>0</v>
      </c>
      <c r="AE22" s="144">
        <f t="shared" si="18"/>
        <v>13.14</v>
      </c>
      <c r="AF22" s="419">
        <f t="shared" si="5"/>
        <v>15</v>
      </c>
      <c r="AG22" s="396">
        <f t="shared" si="19"/>
        <v>17.59</v>
      </c>
      <c r="AH22" s="202">
        <v>13143</v>
      </c>
      <c r="AI22" s="389">
        <f t="shared" si="6"/>
        <v>13.143000000000001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19.02</v>
      </c>
      <c r="C23" s="124">
        <f t="shared" si="9"/>
        <v>19.02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14.37</v>
      </c>
      <c r="N23" s="134">
        <f t="shared" si="13"/>
        <v>4.6500000000000004</v>
      </c>
      <c r="O23" s="135">
        <f t="shared" si="14"/>
        <v>14.37</v>
      </c>
      <c r="P23" s="125">
        <f t="shared" si="14"/>
        <v>4.6500000000000004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19.02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14.37</v>
      </c>
      <c r="AB23" s="141">
        <f t="shared" si="4"/>
        <v>4.6500000000000004</v>
      </c>
      <c r="AC23" s="142">
        <v>0</v>
      </c>
      <c r="AD23" s="143">
        <v>0</v>
      </c>
      <c r="AE23" s="144">
        <f t="shared" si="18"/>
        <v>14.37</v>
      </c>
      <c r="AF23" s="419">
        <f t="shared" si="5"/>
        <v>16</v>
      </c>
      <c r="AG23" s="396">
        <f t="shared" si="19"/>
        <v>19.02</v>
      </c>
      <c r="AH23" s="202">
        <v>14371</v>
      </c>
      <c r="AI23" s="389">
        <f t="shared" si="6"/>
        <v>14.371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20.990000000000002</v>
      </c>
      <c r="C24" s="124">
        <f t="shared" si="9"/>
        <v>20.990000000000002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15.81</v>
      </c>
      <c r="N24" s="134">
        <f t="shared" si="13"/>
        <v>5.18</v>
      </c>
      <c r="O24" s="135">
        <f t="shared" si="14"/>
        <v>15.81</v>
      </c>
      <c r="P24" s="125">
        <f t="shared" si="14"/>
        <v>5.18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20.990000000000002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15.81</v>
      </c>
      <c r="AB24" s="141">
        <f t="shared" si="4"/>
        <v>5.18</v>
      </c>
      <c r="AC24" s="142">
        <v>0</v>
      </c>
      <c r="AD24" s="143">
        <v>0</v>
      </c>
      <c r="AE24" s="144">
        <f t="shared" si="18"/>
        <v>15.81</v>
      </c>
      <c r="AF24" s="419">
        <f t="shared" si="5"/>
        <v>17</v>
      </c>
      <c r="AG24" s="396">
        <f t="shared" si="19"/>
        <v>20.990000000000002</v>
      </c>
      <c r="AH24" s="202">
        <v>15814</v>
      </c>
      <c r="AI24" s="389">
        <f t="shared" si="6"/>
        <v>15.814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23.69</v>
      </c>
      <c r="C25" s="124">
        <f t="shared" si="9"/>
        <v>23.69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17.66</v>
      </c>
      <c r="N25" s="134">
        <f t="shared" si="13"/>
        <v>6.03</v>
      </c>
      <c r="O25" s="135">
        <f t="shared" si="14"/>
        <v>17.66</v>
      </c>
      <c r="P25" s="125">
        <f t="shared" si="14"/>
        <v>6.03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23.69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17.66</v>
      </c>
      <c r="AB25" s="141">
        <f t="shared" si="4"/>
        <v>6.03</v>
      </c>
      <c r="AC25" s="142">
        <v>0</v>
      </c>
      <c r="AD25" s="143">
        <v>0</v>
      </c>
      <c r="AE25" s="144">
        <f t="shared" si="18"/>
        <v>17.66</v>
      </c>
      <c r="AF25" s="418">
        <f t="shared" si="5"/>
        <v>18</v>
      </c>
      <c r="AG25" s="396">
        <f t="shared" si="19"/>
        <v>23.69</v>
      </c>
      <c r="AH25" s="202">
        <v>17663</v>
      </c>
      <c r="AI25" s="389">
        <f t="shared" si="6"/>
        <v>17.663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24.75</v>
      </c>
      <c r="C26" s="124">
        <f t="shared" si="9"/>
        <v>24.75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18.45</v>
      </c>
      <c r="N26" s="134">
        <f t="shared" si="13"/>
        <v>6.3</v>
      </c>
      <c r="O26" s="135">
        <f t="shared" si="14"/>
        <v>18.45</v>
      </c>
      <c r="P26" s="125">
        <f t="shared" si="14"/>
        <v>6.3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24.75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18.45</v>
      </c>
      <c r="AB26" s="141">
        <f t="shared" si="4"/>
        <v>6.3</v>
      </c>
      <c r="AC26" s="142">
        <v>0</v>
      </c>
      <c r="AD26" s="143">
        <v>0</v>
      </c>
      <c r="AE26" s="144">
        <f t="shared" si="18"/>
        <v>18.45</v>
      </c>
      <c r="AF26" s="418">
        <f t="shared" si="5"/>
        <v>19</v>
      </c>
      <c r="AG26" s="396">
        <f t="shared" si="19"/>
        <v>24.75</v>
      </c>
      <c r="AH26" s="202">
        <v>18450</v>
      </c>
      <c r="AI26" s="389">
        <f t="shared" si="6"/>
        <v>18.45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24.73</v>
      </c>
      <c r="C27" s="124">
        <f t="shared" si="9"/>
        <v>24.73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18.48</v>
      </c>
      <c r="N27" s="134">
        <f t="shared" si="13"/>
        <v>6.25</v>
      </c>
      <c r="O27" s="135">
        <f t="shared" si="14"/>
        <v>18.48</v>
      </c>
      <c r="P27" s="125">
        <f t="shared" si="14"/>
        <v>6.25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24.73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18.48</v>
      </c>
      <c r="AB27" s="141">
        <f t="shared" si="4"/>
        <v>6.25</v>
      </c>
      <c r="AC27" s="142">
        <v>0</v>
      </c>
      <c r="AD27" s="143">
        <v>0</v>
      </c>
      <c r="AE27" s="144">
        <f t="shared" si="18"/>
        <v>18.48</v>
      </c>
      <c r="AF27" s="418">
        <f t="shared" si="5"/>
        <v>20</v>
      </c>
      <c r="AG27" s="396">
        <f t="shared" si="19"/>
        <v>24.73</v>
      </c>
      <c r="AH27" s="202">
        <v>18476</v>
      </c>
      <c r="AI27" s="389">
        <f t="shared" si="6"/>
        <v>18.475999999999999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24.23</v>
      </c>
      <c r="C28" s="124">
        <f>M28+N28</f>
        <v>24.23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18.07</v>
      </c>
      <c r="N28" s="134">
        <f t="shared" si="13"/>
        <v>6.16</v>
      </c>
      <c r="O28" s="135">
        <f t="shared" si="14"/>
        <v>18.07</v>
      </c>
      <c r="P28" s="125">
        <f t="shared" si="14"/>
        <v>6.16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24.23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18.07</v>
      </c>
      <c r="AB28" s="141">
        <f t="shared" si="4"/>
        <v>6.16</v>
      </c>
      <c r="AC28" s="142">
        <v>0</v>
      </c>
      <c r="AD28" s="143">
        <v>0</v>
      </c>
      <c r="AE28" s="144">
        <f t="shared" si="18"/>
        <v>18.07</v>
      </c>
      <c r="AF28" s="418">
        <f t="shared" si="5"/>
        <v>21</v>
      </c>
      <c r="AG28" s="396">
        <f t="shared" si="19"/>
        <v>24.23</v>
      </c>
      <c r="AH28" s="202">
        <v>18067</v>
      </c>
      <c r="AI28" s="389">
        <f t="shared" si="6"/>
        <v>18.067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23.18</v>
      </c>
      <c r="C29" s="124">
        <f t="shared" si="9"/>
        <v>23.18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17.27</v>
      </c>
      <c r="N29" s="134">
        <f t="shared" si="13"/>
        <v>5.91</v>
      </c>
      <c r="O29" s="135">
        <f t="shared" si="14"/>
        <v>17.27</v>
      </c>
      <c r="P29" s="125">
        <f t="shared" si="14"/>
        <v>5.91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23.18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17.27</v>
      </c>
      <c r="AB29" s="141">
        <f t="shared" si="4"/>
        <v>5.91</v>
      </c>
      <c r="AC29" s="142">
        <v>0</v>
      </c>
      <c r="AD29" s="143">
        <v>0</v>
      </c>
      <c r="AE29" s="144">
        <f t="shared" si="18"/>
        <v>17.27</v>
      </c>
      <c r="AF29" s="418">
        <f t="shared" si="5"/>
        <v>22</v>
      </c>
      <c r="AG29" s="396">
        <f t="shared" si="19"/>
        <v>23.18</v>
      </c>
      <c r="AH29" s="202">
        <v>17266</v>
      </c>
      <c r="AI29" s="389">
        <f t="shared" si="6"/>
        <v>17.265999999999998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21.919999999999998</v>
      </c>
      <c r="C30" s="124">
        <f>M30+N30</f>
        <v>21.919999999999998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16.47</v>
      </c>
      <c r="N30" s="134">
        <f t="shared" si="13"/>
        <v>5.45</v>
      </c>
      <c r="O30" s="135">
        <f t="shared" si="14"/>
        <v>16.47</v>
      </c>
      <c r="P30" s="125">
        <f t="shared" si="14"/>
        <v>5.45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21.919999999999998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16.47</v>
      </c>
      <c r="AB30" s="141">
        <f t="shared" si="4"/>
        <v>5.45</v>
      </c>
      <c r="AC30" s="142">
        <v>0</v>
      </c>
      <c r="AD30" s="143">
        <v>0</v>
      </c>
      <c r="AE30" s="144">
        <f t="shared" si="18"/>
        <v>16.47</v>
      </c>
      <c r="AF30" s="404">
        <f t="shared" si="5"/>
        <v>23</v>
      </c>
      <c r="AG30" s="396">
        <f t="shared" si="19"/>
        <v>21.919999999999998</v>
      </c>
      <c r="AH30" s="202">
        <v>16469</v>
      </c>
      <c r="AI30" s="389">
        <f t="shared" si="6"/>
        <v>16.469000000000001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19.939999999999998</v>
      </c>
      <c r="C31" s="124">
        <f t="shared" si="9"/>
        <v>19.939999999999998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15.03</v>
      </c>
      <c r="N31" s="134">
        <f t="shared" si="13"/>
        <v>4.91</v>
      </c>
      <c r="O31" s="135">
        <f t="shared" si="14"/>
        <v>15.03</v>
      </c>
      <c r="P31" s="125">
        <f t="shared" si="14"/>
        <v>4.91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19.939999999999998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15.03</v>
      </c>
      <c r="AB31" s="141">
        <f t="shared" si="4"/>
        <v>4.91</v>
      </c>
      <c r="AC31" s="142">
        <v>0</v>
      </c>
      <c r="AD31" s="143">
        <v>0</v>
      </c>
      <c r="AE31" s="144">
        <f t="shared" si="18"/>
        <v>15.03</v>
      </c>
      <c r="AF31" s="404">
        <f t="shared" si="5"/>
        <v>24</v>
      </c>
      <c r="AG31" s="396">
        <f t="shared" si="19"/>
        <v>19.939999999999998</v>
      </c>
      <c r="AH31" s="202">
        <v>15033</v>
      </c>
      <c r="AI31" s="389">
        <f t="shared" si="6"/>
        <v>15.032999999999999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480.61</v>
      </c>
      <c r="AH32" s="453">
        <f>SUM(AH8:AH31)</f>
        <v>366190</v>
      </c>
      <c r="AI32" s="390">
        <f>SUM(AI8:AI31)</f>
        <v>366.19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480.61</v>
      </c>
      <c r="C33" s="299">
        <f>SUM(C8:C31)</f>
        <v>480.61</v>
      </c>
      <c r="D33" s="299">
        <f>SUM(D8:D31)</f>
        <v>495</v>
      </c>
      <c r="E33" s="299">
        <f>SUM(E8:E32)</f>
        <v>20.22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366.17999999999995</v>
      </c>
      <c r="N33" s="409">
        <f t="shared" si="23"/>
        <v>114.43</v>
      </c>
      <c r="O33" s="410">
        <f t="shared" si="23"/>
        <v>366.17999999999995</v>
      </c>
      <c r="P33" s="406">
        <f>SUM(P8:P32)</f>
        <v>114.43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366.17999999999995</v>
      </c>
      <c r="AB33" s="299">
        <f>SUM(AB8:AB32)</f>
        <v>114.43</v>
      </c>
      <c r="AC33" s="299">
        <f>SUM(AC8:AC32)</f>
        <v>0</v>
      </c>
      <c r="AD33" s="411">
        <f>SUM(AD8:AD31)</f>
        <v>0</v>
      </c>
      <c r="AE33" s="409">
        <f>SUM(AE8:AE32)</f>
        <v>366.17999999999995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50.865020000000001</v>
      </c>
      <c r="F39" s="221">
        <f t="shared" ref="F39:F62" si="26">F8</f>
        <v>22</v>
      </c>
      <c r="G39" s="357">
        <v>50.155389999999997</v>
      </c>
      <c r="H39" s="358">
        <f>F39*G39</f>
        <v>1103.41858</v>
      </c>
      <c r="J39" s="122">
        <v>1</v>
      </c>
      <c r="K39" s="126">
        <f t="shared" ref="K39:K62" si="27">C8</f>
        <v>18.850000000000001</v>
      </c>
      <c r="L39" s="245">
        <f t="shared" ref="L39:L62" si="28">K39*M39</f>
        <v>958.80562700000007</v>
      </c>
      <c r="M39" s="372">
        <f t="shared" ref="M39:M62" si="29">D39</f>
        <v>50.865020000000001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48.070230000000002</v>
      </c>
      <c r="F40" s="221">
        <f t="shared" si="26"/>
        <v>21</v>
      </c>
      <c r="G40" s="357">
        <v>47.421950000000002</v>
      </c>
      <c r="H40" s="358">
        <f t="shared" ref="H40:H62" si="31">F40*G40</f>
        <v>995.86095</v>
      </c>
      <c r="J40" s="122">
        <v>2</v>
      </c>
      <c r="K40" s="126">
        <f t="shared" si="27"/>
        <v>18.07</v>
      </c>
      <c r="L40" s="245">
        <f t="shared" si="28"/>
        <v>868.62905610000007</v>
      </c>
      <c r="M40" s="372">
        <f t="shared" si="29"/>
        <v>48.070230000000002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4454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47.392330000000001</v>
      </c>
      <c r="F41" s="221">
        <f t="shared" si="26"/>
        <v>21</v>
      </c>
      <c r="G41" s="357">
        <v>46.857559999999999</v>
      </c>
      <c r="H41" s="358">
        <f t="shared" si="31"/>
        <v>984.00875999999994</v>
      </c>
      <c r="J41" s="122">
        <v>3</v>
      </c>
      <c r="K41" s="126">
        <f t="shared" si="27"/>
        <v>17.7</v>
      </c>
      <c r="L41" s="245">
        <f t="shared" si="28"/>
        <v>838.84424100000001</v>
      </c>
      <c r="M41" s="372">
        <f t="shared" si="29"/>
        <v>47.392330000000001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4179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47.294420000000002</v>
      </c>
      <c r="F42" s="221">
        <f t="shared" si="26"/>
        <v>21</v>
      </c>
      <c r="G42" s="357">
        <v>46.776649999999997</v>
      </c>
      <c r="H42" s="358">
        <f t="shared" si="31"/>
        <v>982.30964999999992</v>
      </c>
      <c r="J42" s="122">
        <v>4</v>
      </c>
      <c r="K42" s="126">
        <f t="shared" si="27"/>
        <v>17.380000000000003</v>
      </c>
      <c r="L42" s="245">
        <f t="shared" si="28"/>
        <v>821.97701960000018</v>
      </c>
      <c r="M42" s="372">
        <f t="shared" si="29"/>
        <v>47.294420000000002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4108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48.618789999999997</v>
      </c>
      <c r="F43" s="221">
        <f t="shared" si="26"/>
        <v>21</v>
      </c>
      <c r="G43" s="357">
        <v>48.119959999999999</v>
      </c>
      <c r="H43" s="358">
        <f t="shared" si="31"/>
        <v>1010.5191599999999</v>
      </c>
      <c r="J43" s="122">
        <v>5</v>
      </c>
      <c r="K43" s="126">
        <f t="shared" si="27"/>
        <v>17.88</v>
      </c>
      <c r="L43" s="245">
        <f t="shared" si="28"/>
        <v>869.30396519999988</v>
      </c>
      <c r="M43" s="372">
        <f t="shared" si="29"/>
        <v>48.618789999999997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3923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52.187240000000003</v>
      </c>
      <c r="F44" s="221">
        <f t="shared" si="26"/>
        <v>21</v>
      </c>
      <c r="G44" s="357">
        <v>51.59</v>
      </c>
      <c r="H44" s="358">
        <f t="shared" si="31"/>
        <v>1083.3900000000001</v>
      </c>
      <c r="J44" s="122">
        <v>6</v>
      </c>
      <c r="K44" s="126">
        <f t="shared" si="27"/>
        <v>18.36</v>
      </c>
      <c r="L44" s="245">
        <f t="shared" si="28"/>
        <v>958.1577264</v>
      </c>
      <c r="M44" s="372">
        <f t="shared" si="29"/>
        <v>52.187240000000003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3877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61.16095</v>
      </c>
      <c r="F45" s="221">
        <f t="shared" si="26"/>
        <v>21</v>
      </c>
      <c r="G45" s="357">
        <v>60.285989999999998</v>
      </c>
      <c r="H45" s="358">
        <f t="shared" si="31"/>
        <v>1266.0057899999999</v>
      </c>
      <c r="J45" s="122">
        <v>7</v>
      </c>
      <c r="K45" s="126">
        <f t="shared" si="27"/>
        <v>19.700000000000003</v>
      </c>
      <c r="L45" s="245">
        <f t="shared" si="28"/>
        <v>1204.8707150000002</v>
      </c>
      <c r="M45" s="372">
        <f t="shared" si="29"/>
        <v>61.16095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3965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0.87000000000000099</v>
      </c>
      <c r="C46" s="364">
        <f t="shared" si="25"/>
        <v>52.819300800000065</v>
      </c>
      <c r="D46" s="382">
        <v>60.711840000000002</v>
      </c>
      <c r="F46" s="221">
        <f t="shared" si="26"/>
        <v>20</v>
      </c>
      <c r="G46" s="357">
        <v>59.66498</v>
      </c>
      <c r="H46" s="358">
        <f t="shared" si="31"/>
        <v>1193.2996000000001</v>
      </c>
      <c r="J46" s="122">
        <v>8</v>
      </c>
      <c r="K46" s="126">
        <f t="shared" si="27"/>
        <v>20.87</v>
      </c>
      <c r="L46" s="245">
        <f t="shared" si="28"/>
        <v>1267.0561008000002</v>
      </c>
      <c r="M46" s="372">
        <f t="shared" si="29"/>
        <v>60.711840000000002</v>
      </c>
      <c r="AB46" s="216"/>
      <c r="AC46" s="199"/>
      <c r="AD46" s="203"/>
      <c r="AE46" s="126"/>
      <c r="AF46" s="385"/>
      <c r="AM46" s="91"/>
      <c r="AN46" s="122">
        <v>7</v>
      </c>
      <c r="AO46" s="200">
        <v>4241</v>
      </c>
      <c r="AP46" s="201"/>
    </row>
    <row r="47" spans="1:101" ht="15" x14ac:dyDescent="0.25">
      <c r="A47" s="219">
        <f t="shared" si="30"/>
        <v>9</v>
      </c>
      <c r="B47" s="225">
        <f t="shared" si="24"/>
        <v>2.7199999999999989</v>
      </c>
      <c r="C47" s="364">
        <f t="shared" si="25"/>
        <v>142.50765439999992</v>
      </c>
      <c r="D47" s="382">
        <v>52.392519999999998</v>
      </c>
      <c r="F47" s="221">
        <f t="shared" si="26"/>
        <v>18</v>
      </c>
      <c r="G47" s="357">
        <v>51.3</v>
      </c>
      <c r="H47" s="358">
        <f t="shared" si="31"/>
        <v>923.4</v>
      </c>
      <c r="J47" s="122">
        <v>9</v>
      </c>
      <c r="K47" s="126">
        <f t="shared" si="27"/>
        <v>20.72</v>
      </c>
      <c r="L47" s="245">
        <f t="shared" si="28"/>
        <v>1085.5730143999999</v>
      </c>
      <c r="M47" s="372">
        <f t="shared" si="29"/>
        <v>52.392519999999998</v>
      </c>
      <c r="AB47" s="216"/>
      <c r="AC47" s="199"/>
      <c r="AD47" s="203"/>
      <c r="AE47" s="126"/>
      <c r="AF47" s="385"/>
      <c r="AM47" s="91"/>
      <c r="AN47" s="122">
        <v>8</v>
      </c>
      <c r="AO47" s="200">
        <v>4517</v>
      </c>
      <c r="AP47" s="201"/>
    </row>
    <row r="48" spans="1:101" ht="15" x14ac:dyDescent="0.25">
      <c r="A48" s="219">
        <f t="shared" si="30"/>
        <v>10</v>
      </c>
      <c r="B48" s="225">
        <f t="shared" si="24"/>
        <v>2.7800000000000011</v>
      </c>
      <c r="C48" s="364">
        <f t="shared" si="25"/>
        <v>129.88157220000005</v>
      </c>
      <c r="D48" s="382">
        <v>46.719990000000003</v>
      </c>
      <c r="F48" s="221">
        <f t="shared" si="26"/>
        <v>17</v>
      </c>
      <c r="G48" s="357">
        <v>45.445169999999997</v>
      </c>
      <c r="H48" s="358">
        <f t="shared" si="31"/>
        <v>772.56788999999992</v>
      </c>
      <c r="J48" s="122">
        <v>10</v>
      </c>
      <c r="K48" s="126">
        <f t="shared" si="27"/>
        <v>19.78</v>
      </c>
      <c r="L48" s="245">
        <f t="shared" si="28"/>
        <v>924.12140220000015</v>
      </c>
      <c r="M48" s="372">
        <f t="shared" si="29"/>
        <v>46.719990000000003</v>
      </c>
      <c r="AB48" s="216"/>
      <c r="AC48" s="199"/>
      <c r="AD48" s="203"/>
      <c r="AE48" s="126"/>
      <c r="AF48" s="385"/>
      <c r="AM48" s="91"/>
      <c r="AN48" s="122">
        <v>9</v>
      </c>
      <c r="AO48" s="200">
        <v>4522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3.8999999999999986</v>
      </c>
      <c r="C49" s="364">
        <f t="shared" si="25"/>
        <v>173.47051799999991</v>
      </c>
      <c r="D49" s="382">
        <v>44.479619999999997</v>
      </c>
      <c r="F49" s="221">
        <f t="shared" si="26"/>
        <v>15</v>
      </c>
      <c r="G49" s="357">
        <v>42.852989999999998</v>
      </c>
      <c r="H49" s="358">
        <f t="shared" si="31"/>
        <v>642.79485</v>
      </c>
      <c r="J49" s="122">
        <v>11</v>
      </c>
      <c r="K49" s="126">
        <f t="shared" si="27"/>
        <v>18.899999999999999</v>
      </c>
      <c r="L49" s="245">
        <f t="shared" si="28"/>
        <v>840.66481799999985</v>
      </c>
      <c r="M49" s="372">
        <f t="shared" si="29"/>
        <v>44.479619999999997</v>
      </c>
      <c r="AB49" s="204"/>
      <c r="AC49" s="199"/>
      <c r="AD49" s="203"/>
      <c r="AE49" s="126"/>
      <c r="AF49" s="385"/>
      <c r="AM49" s="91"/>
      <c r="AN49" s="122">
        <v>10</v>
      </c>
      <c r="AO49" s="200">
        <v>4483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4</v>
      </c>
      <c r="C50" s="364">
        <f t="shared" si="25"/>
        <v>170.20892000000001</v>
      </c>
      <c r="D50" s="382">
        <v>42.552230000000002</v>
      </c>
      <c r="F50" s="221">
        <f t="shared" si="26"/>
        <v>14</v>
      </c>
      <c r="G50" s="357">
        <v>40.963639999999998</v>
      </c>
      <c r="H50" s="358">
        <f t="shared" si="31"/>
        <v>573.49095999999997</v>
      </c>
      <c r="J50" s="122">
        <v>12</v>
      </c>
      <c r="K50" s="126">
        <f t="shared" si="27"/>
        <v>18</v>
      </c>
      <c r="L50" s="245">
        <f t="shared" si="28"/>
        <v>765.94014000000004</v>
      </c>
      <c r="M50" s="372">
        <f t="shared" si="29"/>
        <v>42.552230000000002</v>
      </c>
      <c r="AB50" s="204"/>
      <c r="AC50" s="199"/>
      <c r="AD50" s="203"/>
      <c r="AE50" s="126"/>
      <c r="AF50" s="385"/>
      <c r="AM50" s="91"/>
      <c r="AN50" s="122">
        <v>11</v>
      </c>
      <c r="AO50" s="200">
        <v>4337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3.2300000000000004</v>
      </c>
      <c r="C51" s="364">
        <f t="shared" si="25"/>
        <v>137.17260900000002</v>
      </c>
      <c r="D51" s="382">
        <v>42.468299999999999</v>
      </c>
      <c r="F51" s="221">
        <f t="shared" si="26"/>
        <v>14</v>
      </c>
      <c r="G51" s="357">
        <v>40.904800000000002</v>
      </c>
      <c r="H51" s="358">
        <f t="shared" si="31"/>
        <v>572.66719999999998</v>
      </c>
      <c r="J51" s="122">
        <v>13</v>
      </c>
      <c r="K51" s="126">
        <f t="shared" si="27"/>
        <v>17.23</v>
      </c>
      <c r="L51" s="245">
        <f t="shared" si="28"/>
        <v>731.72880899999996</v>
      </c>
      <c r="M51" s="372">
        <f t="shared" si="29"/>
        <v>42.468299999999999</v>
      </c>
      <c r="AB51" s="204"/>
      <c r="AC51" s="199"/>
      <c r="AD51" s="203"/>
      <c r="AE51" s="126"/>
      <c r="AF51" s="385"/>
      <c r="AM51" s="226"/>
      <c r="AN51" s="122">
        <v>12</v>
      </c>
      <c r="AO51" s="200">
        <v>4181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2.129999999999999</v>
      </c>
      <c r="C52" s="364">
        <f t="shared" si="25"/>
        <v>90.952384499999965</v>
      </c>
      <c r="D52" s="382">
        <v>42.700650000000003</v>
      </c>
      <c r="F52" s="221">
        <f t="shared" si="26"/>
        <v>15</v>
      </c>
      <c r="G52" s="357">
        <v>41.294670000000004</v>
      </c>
      <c r="H52" s="358">
        <f t="shared" si="31"/>
        <v>619.42005000000006</v>
      </c>
      <c r="J52" s="122">
        <v>14</v>
      </c>
      <c r="K52" s="126">
        <f t="shared" si="27"/>
        <v>17.13</v>
      </c>
      <c r="L52" s="245">
        <f t="shared" si="28"/>
        <v>731.46213450000005</v>
      </c>
      <c r="M52" s="372">
        <f t="shared" si="29"/>
        <v>42.700650000000003</v>
      </c>
      <c r="AB52" s="204"/>
      <c r="AC52" s="199"/>
      <c r="AD52" s="203"/>
      <c r="AE52" s="126"/>
      <c r="AM52" s="76"/>
      <c r="AN52" s="122">
        <v>13</v>
      </c>
      <c r="AO52" s="200">
        <v>4125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0.58999999999999986</v>
      </c>
      <c r="C53" s="364">
        <f t="shared" si="25"/>
        <v>26.258534099999991</v>
      </c>
      <c r="D53" s="382">
        <v>44.505989999999997</v>
      </c>
      <c r="F53" s="221">
        <f t="shared" si="26"/>
        <v>17</v>
      </c>
      <c r="G53" s="357">
        <v>43.210940000000001</v>
      </c>
      <c r="H53" s="358">
        <f t="shared" si="31"/>
        <v>734.58598000000006</v>
      </c>
      <c r="J53" s="122">
        <v>15</v>
      </c>
      <c r="K53" s="126">
        <f t="shared" si="27"/>
        <v>17.59</v>
      </c>
      <c r="L53" s="245">
        <f t="shared" si="28"/>
        <v>782.86036409999997</v>
      </c>
      <c r="M53" s="372">
        <f t="shared" si="29"/>
        <v>44.505989999999997</v>
      </c>
      <c r="AB53" s="204"/>
      <c r="AC53" s="199"/>
      <c r="AD53" s="229"/>
      <c r="AE53" s="126"/>
      <c r="AN53" s="122">
        <v>14</v>
      </c>
      <c r="AO53" s="200">
        <v>4215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50.10642</v>
      </c>
      <c r="F54" s="221">
        <f t="shared" si="26"/>
        <v>20</v>
      </c>
      <c r="G54" s="357">
        <v>48.895850000000003</v>
      </c>
      <c r="H54" s="358">
        <f t="shared" si="31"/>
        <v>977.91700000000003</v>
      </c>
      <c r="J54" s="122">
        <v>16</v>
      </c>
      <c r="K54" s="126">
        <f t="shared" si="27"/>
        <v>19.02</v>
      </c>
      <c r="L54" s="245">
        <f t="shared" si="28"/>
        <v>953.02410839999993</v>
      </c>
      <c r="M54" s="372">
        <f t="shared" si="29"/>
        <v>50.10642</v>
      </c>
      <c r="AB54" s="204"/>
      <c r="AC54" s="199"/>
      <c r="AE54" s="237"/>
      <c r="AN54" s="122">
        <v>15</v>
      </c>
      <c r="AO54" s="200">
        <v>4450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63.25412</v>
      </c>
      <c r="F55" s="221">
        <f t="shared" si="26"/>
        <v>22</v>
      </c>
      <c r="G55" s="357">
        <v>61.979469999999999</v>
      </c>
      <c r="H55" s="358">
        <f t="shared" si="31"/>
        <v>1363.5483400000001</v>
      </c>
      <c r="J55" s="122">
        <v>17</v>
      </c>
      <c r="K55" s="126">
        <f t="shared" si="27"/>
        <v>20.990000000000002</v>
      </c>
      <c r="L55" s="245">
        <f t="shared" si="28"/>
        <v>1327.7039788000002</v>
      </c>
      <c r="M55" s="372">
        <f t="shared" si="29"/>
        <v>63.25412</v>
      </c>
      <c r="AB55" s="204"/>
      <c r="AC55" s="199"/>
      <c r="AE55" s="237"/>
      <c r="AN55" s="122">
        <v>16</v>
      </c>
      <c r="AO55" s="200">
        <v>4645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77.886859999999999</v>
      </c>
      <c r="F56" s="221">
        <f t="shared" si="26"/>
        <v>25</v>
      </c>
      <c r="G56" s="357">
        <v>76.209999999999994</v>
      </c>
      <c r="H56" s="358">
        <f t="shared" si="31"/>
        <v>1905.2499999999998</v>
      </c>
      <c r="J56" s="122">
        <v>18</v>
      </c>
      <c r="K56" s="126">
        <f t="shared" si="27"/>
        <v>23.69</v>
      </c>
      <c r="L56" s="245">
        <f t="shared" si="28"/>
        <v>1845.1397134000001</v>
      </c>
      <c r="M56" s="372">
        <f t="shared" si="29"/>
        <v>77.886859999999999</v>
      </c>
      <c r="AB56" s="230"/>
      <c r="AC56" s="199"/>
      <c r="AE56" s="237"/>
      <c r="AN56" s="122">
        <v>17</v>
      </c>
      <c r="AO56" s="200">
        <v>5179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72.595209999999994</v>
      </c>
      <c r="F57" s="221">
        <f t="shared" si="26"/>
        <v>26</v>
      </c>
      <c r="G57" s="357">
        <v>70.963030000000003</v>
      </c>
      <c r="H57" s="358">
        <f t="shared" si="31"/>
        <v>1845.0387800000001</v>
      </c>
      <c r="J57" s="122">
        <v>19</v>
      </c>
      <c r="K57" s="126">
        <f t="shared" si="27"/>
        <v>24.75</v>
      </c>
      <c r="L57" s="245">
        <f t="shared" si="28"/>
        <v>1796.7314474999998</v>
      </c>
      <c r="M57" s="372">
        <f t="shared" si="29"/>
        <v>72.595209999999994</v>
      </c>
      <c r="AC57" s="231"/>
      <c r="AD57" s="232"/>
      <c r="AE57" s="237"/>
      <c r="AN57" s="122">
        <v>18</v>
      </c>
      <c r="AO57" s="200">
        <v>6032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65.973039999999997</v>
      </c>
      <c r="F58" s="221">
        <f t="shared" si="26"/>
        <v>26</v>
      </c>
      <c r="G58" s="357">
        <v>64.492890000000003</v>
      </c>
      <c r="H58" s="358">
        <f t="shared" si="31"/>
        <v>1676.8151400000002</v>
      </c>
      <c r="J58" s="122">
        <v>20</v>
      </c>
      <c r="K58" s="126">
        <f t="shared" si="27"/>
        <v>24.73</v>
      </c>
      <c r="L58" s="245">
        <f t="shared" si="28"/>
        <v>1631.5132791999999</v>
      </c>
      <c r="M58" s="372">
        <f t="shared" si="29"/>
        <v>65.973039999999997</v>
      </c>
      <c r="AC58" s="231"/>
      <c r="AD58" s="76"/>
      <c r="AE58" s="237"/>
      <c r="AN58" s="122">
        <v>19</v>
      </c>
      <c r="AO58" s="200">
        <v>6297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61.524749999999997</v>
      </c>
      <c r="F59" s="221">
        <f t="shared" si="26"/>
        <v>26</v>
      </c>
      <c r="G59" s="357">
        <v>60.176720000000003</v>
      </c>
      <c r="H59" s="358">
        <f t="shared" si="31"/>
        <v>1564.5947200000001</v>
      </c>
      <c r="J59" s="122">
        <v>21</v>
      </c>
      <c r="K59" s="126">
        <f t="shared" si="27"/>
        <v>24.23</v>
      </c>
      <c r="L59" s="245">
        <f t="shared" si="28"/>
        <v>1490.7446924999999</v>
      </c>
      <c r="M59" s="372">
        <f t="shared" si="29"/>
        <v>61.524749999999997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6252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56.088990000000003</v>
      </c>
      <c r="F60" s="221">
        <f t="shared" si="26"/>
        <v>25</v>
      </c>
      <c r="G60" s="357">
        <v>54.978870000000001</v>
      </c>
      <c r="H60" s="358">
        <f t="shared" si="31"/>
        <v>1374.4717499999999</v>
      </c>
      <c r="J60" s="122">
        <v>22</v>
      </c>
      <c r="K60" s="126">
        <f t="shared" si="27"/>
        <v>23.18</v>
      </c>
      <c r="L60" s="245">
        <f t="shared" si="28"/>
        <v>1300.1427882</v>
      </c>
      <c r="M60" s="372">
        <f t="shared" si="29"/>
        <v>56.088990000000003</v>
      </c>
      <c r="Z60" s="233"/>
      <c r="AA60" s="234"/>
      <c r="AB60" s="235"/>
      <c r="AC60" s="235"/>
      <c r="AD60" s="236"/>
      <c r="AE60" s="237"/>
      <c r="AN60" s="122">
        <v>21</v>
      </c>
      <c r="AO60" s="200">
        <v>6158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53.26238</v>
      </c>
      <c r="F61" s="221">
        <f t="shared" si="26"/>
        <v>24</v>
      </c>
      <c r="G61" s="357">
        <v>52.38597</v>
      </c>
      <c r="H61" s="358">
        <f t="shared" si="31"/>
        <v>1257.2632800000001</v>
      </c>
      <c r="J61" s="122">
        <v>23</v>
      </c>
      <c r="K61" s="126">
        <f t="shared" si="27"/>
        <v>21.919999999999998</v>
      </c>
      <c r="L61" s="245">
        <f t="shared" si="28"/>
        <v>1167.5113695999999</v>
      </c>
      <c r="M61" s="372">
        <f t="shared" si="29"/>
        <v>53.26238</v>
      </c>
      <c r="Z61" s="233"/>
      <c r="AA61" s="234"/>
      <c r="AB61" s="235"/>
      <c r="AC61" s="235"/>
      <c r="AD61" s="236"/>
      <c r="AE61" s="237"/>
      <c r="AN61" s="122">
        <v>22</v>
      </c>
      <c r="AO61" s="200">
        <v>5911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50.430329999999998</v>
      </c>
      <c r="F62" s="362">
        <f t="shared" si="26"/>
        <v>23</v>
      </c>
      <c r="G62" s="360">
        <v>49.620469999999997</v>
      </c>
      <c r="H62" s="361">
        <f t="shared" si="31"/>
        <v>1141.27081</v>
      </c>
      <c r="J62" s="122">
        <v>24</v>
      </c>
      <c r="K62" s="126">
        <f t="shared" si="27"/>
        <v>19.939999999999998</v>
      </c>
      <c r="L62" s="245">
        <f t="shared" si="28"/>
        <v>1005.5807801999998</v>
      </c>
      <c r="M62" s="372">
        <f t="shared" si="29"/>
        <v>50.430329999999998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5449</v>
      </c>
    </row>
    <row r="63" spans="1:43" ht="20.25" customHeight="1" thickBot="1" x14ac:dyDescent="0.3">
      <c r="A63" s="238"/>
      <c r="B63" s="239"/>
      <c r="C63" s="240"/>
      <c r="D63" s="307">
        <f>AVERAGE(D39:D62)</f>
        <v>53.46842583333332</v>
      </c>
      <c r="F63" s="363">
        <f>SUM(F39:F62)</f>
        <v>495</v>
      </c>
      <c r="G63" s="241">
        <f>AVERAGE(G39:G62)</f>
        <v>52.356165000000004</v>
      </c>
      <c r="H63" s="359">
        <f>SUM(H39:H62)/SUM(F39:F62)</f>
        <v>53.664463111111097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4908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480.61</v>
      </c>
      <c r="L64" s="245">
        <f>SUM(L39:L63)</f>
        <v>26168.087291099997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20.22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54.447654628701017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923.27149299999996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45.661300346191886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414.70000000000005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379.47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371.7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364.98000000000008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375.47999999999996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385.56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413.70000000000005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417.40000000000003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372.96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336.26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283.5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252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241.22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256.95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299.02999999999997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380.4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461.78000000000003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592.25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643.5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642.98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629.98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579.5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526.07999999999993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458.61999999999995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10080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0.87000000000000099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2.7199999999999989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2.7800000000000011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3.8999999999999986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4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3.2300000000000004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2.129999999999999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0.58999999999999986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44578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18.850000000000001</v>
      </c>
      <c r="C135" s="124">
        <f t="shared" si="38"/>
        <v>18.850000000000001</v>
      </c>
      <c r="D135" s="290">
        <f t="shared" ref="D135:D158" si="39">J8</f>
        <v>0</v>
      </c>
      <c r="E135" s="291">
        <f t="shared" ref="E135:F158" si="40">M8</f>
        <v>14.4</v>
      </c>
      <c r="F135" s="291">
        <f t="shared" si="40"/>
        <v>4.45</v>
      </c>
      <c r="G135" s="292">
        <f t="shared" ref="G135:G158" si="41">AD8</f>
        <v>0</v>
      </c>
      <c r="I135" s="293">
        <f t="shared" ref="I135:I158" si="42">AE8</f>
        <v>14.4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18.07</v>
      </c>
      <c r="C136" s="124">
        <f t="shared" si="38"/>
        <v>18.07</v>
      </c>
      <c r="D136" s="290">
        <f t="shared" si="39"/>
        <v>0</v>
      </c>
      <c r="E136" s="291">
        <f t="shared" si="40"/>
        <v>13.89</v>
      </c>
      <c r="F136" s="291">
        <f t="shared" si="40"/>
        <v>4.18</v>
      </c>
      <c r="G136" s="292">
        <f t="shared" si="41"/>
        <v>0</v>
      </c>
      <c r="I136" s="294">
        <f t="shared" si="42"/>
        <v>13.89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17.7</v>
      </c>
      <c r="C137" s="124">
        <f t="shared" si="38"/>
        <v>17.7</v>
      </c>
      <c r="D137" s="290">
        <f t="shared" si="39"/>
        <v>0</v>
      </c>
      <c r="E137" s="291">
        <f t="shared" si="40"/>
        <v>13.59</v>
      </c>
      <c r="F137" s="291">
        <f t="shared" si="40"/>
        <v>4.1100000000000003</v>
      </c>
      <c r="G137" s="292">
        <f t="shared" si="41"/>
        <v>0</v>
      </c>
      <c r="I137" s="294">
        <f t="shared" si="42"/>
        <v>13.59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17.380000000000003</v>
      </c>
      <c r="C138" s="124">
        <f t="shared" si="38"/>
        <v>17.380000000000003</v>
      </c>
      <c r="D138" s="290">
        <f t="shared" si="39"/>
        <v>0</v>
      </c>
      <c r="E138" s="291">
        <f t="shared" si="40"/>
        <v>13.46</v>
      </c>
      <c r="F138" s="291">
        <f t="shared" si="40"/>
        <v>3.92</v>
      </c>
      <c r="G138" s="292">
        <f t="shared" si="41"/>
        <v>0</v>
      </c>
      <c r="I138" s="294">
        <f t="shared" si="42"/>
        <v>13.46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17.88</v>
      </c>
      <c r="C139" s="124">
        <f t="shared" si="38"/>
        <v>17.88</v>
      </c>
      <c r="D139" s="290">
        <f t="shared" si="39"/>
        <v>0</v>
      </c>
      <c r="E139" s="291">
        <f t="shared" si="40"/>
        <v>14</v>
      </c>
      <c r="F139" s="291">
        <f t="shared" si="40"/>
        <v>3.88</v>
      </c>
      <c r="G139" s="292">
        <f t="shared" si="41"/>
        <v>0</v>
      </c>
      <c r="I139" s="294">
        <f t="shared" si="42"/>
        <v>14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18.36</v>
      </c>
      <c r="C140" s="124">
        <f t="shared" si="38"/>
        <v>18.36</v>
      </c>
      <c r="D140" s="290">
        <f t="shared" si="39"/>
        <v>0</v>
      </c>
      <c r="E140" s="291">
        <f t="shared" si="40"/>
        <v>14.39</v>
      </c>
      <c r="F140" s="291">
        <f t="shared" si="40"/>
        <v>3.97</v>
      </c>
      <c r="G140" s="292">
        <f t="shared" si="41"/>
        <v>0</v>
      </c>
      <c r="I140" s="294">
        <f t="shared" si="42"/>
        <v>14.39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19.700000000000003</v>
      </c>
      <c r="C141" s="124">
        <f t="shared" si="38"/>
        <v>19.700000000000003</v>
      </c>
      <c r="D141" s="290">
        <f t="shared" si="39"/>
        <v>0</v>
      </c>
      <c r="E141" s="291">
        <f t="shared" si="40"/>
        <v>15.46</v>
      </c>
      <c r="F141" s="291">
        <f t="shared" si="40"/>
        <v>4.24</v>
      </c>
      <c r="G141" s="292">
        <f t="shared" si="41"/>
        <v>0</v>
      </c>
      <c r="I141" s="294">
        <f t="shared" si="42"/>
        <v>15.46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20.87</v>
      </c>
      <c r="C142" s="124">
        <f t="shared" si="38"/>
        <v>20.87</v>
      </c>
      <c r="D142" s="290">
        <f t="shared" si="39"/>
        <v>0</v>
      </c>
      <c r="E142" s="291">
        <f t="shared" si="40"/>
        <v>16.350000000000001</v>
      </c>
      <c r="F142" s="291">
        <f t="shared" si="40"/>
        <v>4.5199999999999996</v>
      </c>
      <c r="G142" s="292">
        <f t="shared" si="41"/>
        <v>0</v>
      </c>
      <c r="I142" s="294">
        <f t="shared" si="42"/>
        <v>16.350000000000001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20.72</v>
      </c>
      <c r="C143" s="124">
        <f t="shared" si="38"/>
        <v>20.72</v>
      </c>
      <c r="D143" s="290">
        <f t="shared" si="39"/>
        <v>0</v>
      </c>
      <c r="E143" s="291">
        <f t="shared" si="40"/>
        <v>16.2</v>
      </c>
      <c r="F143" s="291">
        <f t="shared" si="40"/>
        <v>4.5199999999999996</v>
      </c>
      <c r="G143" s="292">
        <f t="shared" si="41"/>
        <v>0</v>
      </c>
      <c r="I143" s="294">
        <f t="shared" si="42"/>
        <v>16.2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19.78</v>
      </c>
      <c r="C144" s="124">
        <f t="shared" si="38"/>
        <v>19.78</v>
      </c>
      <c r="D144" s="290">
        <f t="shared" si="39"/>
        <v>0</v>
      </c>
      <c r="E144" s="291">
        <f t="shared" si="40"/>
        <v>15.3</v>
      </c>
      <c r="F144" s="291">
        <f t="shared" si="40"/>
        <v>4.4800000000000004</v>
      </c>
      <c r="G144" s="292">
        <f t="shared" si="41"/>
        <v>0</v>
      </c>
      <c r="I144" s="294">
        <f t="shared" si="42"/>
        <v>15.3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18.899999999999999</v>
      </c>
      <c r="C145" s="124">
        <f t="shared" si="38"/>
        <v>18.899999999999999</v>
      </c>
      <c r="D145" s="290">
        <f t="shared" si="39"/>
        <v>0</v>
      </c>
      <c r="E145" s="291">
        <f t="shared" si="40"/>
        <v>14.56</v>
      </c>
      <c r="F145" s="291">
        <f t="shared" si="40"/>
        <v>4.34</v>
      </c>
      <c r="G145" s="292">
        <f t="shared" si="41"/>
        <v>0</v>
      </c>
      <c r="I145" s="294">
        <f t="shared" si="42"/>
        <v>14.56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18</v>
      </c>
      <c r="C146" s="124">
        <f t="shared" si="38"/>
        <v>18</v>
      </c>
      <c r="D146" s="290">
        <f t="shared" si="39"/>
        <v>0</v>
      </c>
      <c r="E146" s="291">
        <f t="shared" si="40"/>
        <v>13.82</v>
      </c>
      <c r="F146" s="291">
        <f t="shared" si="40"/>
        <v>4.18</v>
      </c>
      <c r="G146" s="292">
        <f t="shared" si="41"/>
        <v>0</v>
      </c>
      <c r="I146" s="294">
        <f t="shared" si="42"/>
        <v>13.82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17.23</v>
      </c>
      <c r="C147" s="124">
        <f t="shared" si="38"/>
        <v>17.23</v>
      </c>
      <c r="D147" s="290">
        <f t="shared" si="39"/>
        <v>0</v>
      </c>
      <c r="E147" s="291">
        <f t="shared" si="40"/>
        <v>13.1</v>
      </c>
      <c r="F147" s="291">
        <f t="shared" si="40"/>
        <v>4.13</v>
      </c>
      <c r="G147" s="292">
        <f t="shared" si="41"/>
        <v>0</v>
      </c>
      <c r="I147" s="294">
        <f t="shared" si="42"/>
        <v>13.1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17.13</v>
      </c>
      <c r="C148" s="124">
        <f t="shared" si="38"/>
        <v>17.13</v>
      </c>
      <c r="D148" s="290">
        <f t="shared" si="39"/>
        <v>0</v>
      </c>
      <c r="E148" s="291">
        <f t="shared" si="40"/>
        <v>12.91</v>
      </c>
      <c r="F148" s="291">
        <f t="shared" si="40"/>
        <v>4.22</v>
      </c>
      <c r="G148" s="292">
        <f t="shared" si="41"/>
        <v>0</v>
      </c>
      <c r="I148" s="294">
        <f t="shared" si="42"/>
        <v>12.91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17.59</v>
      </c>
      <c r="C149" s="124">
        <f t="shared" si="38"/>
        <v>17.59</v>
      </c>
      <c r="D149" s="290">
        <f t="shared" si="39"/>
        <v>0</v>
      </c>
      <c r="E149" s="291">
        <f t="shared" si="40"/>
        <v>13.14</v>
      </c>
      <c r="F149" s="291">
        <f t="shared" si="40"/>
        <v>4.45</v>
      </c>
      <c r="G149" s="292">
        <f t="shared" si="41"/>
        <v>0</v>
      </c>
      <c r="I149" s="294">
        <f t="shared" si="42"/>
        <v>13.14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19.02</v>
      </c>
      <c r="C150" s="124">
        <f t="shared" si="38"/>
        <v>19.02</v>
      </c>
      <c r="D150" s="290">
        <f t="shared" si="39"/>
        <v>0</v>
      </c>
      <c r="E150" s="291">
        <f t="shared" si="40"/>
        <v>14.37</v>
      </c>
      <c r="F150" s="291">
        <f t="shared" si="40"/>
        <v>4.6500000000000004</v>
      </c>
      <c r="G150" s="292">
        <f t="shared" si="41"/>
        <v>0</v>
      </c>
      <c r="I150" s="294">
        <f t="shared" si="42"/>
        <v>14.37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20.990000000000002</v>
      </c>
      <c r="C151" s="124">
        <f t="shared" si="45"/>
        <v>20.990000000000002</v>
      </c>
      <c r="D151" s="290">
        <f t="shared" si="39"/>
        <v>0</v>
      </c>
      <c r="E151" s="291">
        <f t="shared" si="40"/>
        <v>15.81</v>
      </c>
      <c r="F151" s="291">
        <f t="shared" si="40"/>
        <v>5.18</v>
      </c>
      <c r="G151" s="292">
        <f t="shared" si="41"/>
        <v>0</v>
      </c>
      <c r="I151" s="294">
        <f t="shared" si="42"/>
        <v>15.81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23.69</v>
      </c>
      <c r="C152" s="124">
        <f t="shared" si="45"/>
        <v>23.69</v>
      </c>
      <c r="D152" s="290">
        <f t="shared" si="39"/>
        <v>0</v>
      </c>
      <c r="E152" s="291">
        <f t="shared" si="40"/>
        <v>17.66</v>
      </c>
      <c r="F152" s="291">
        <f t="shared" si="40"/>
        <v>6.03</v>
      </c>
      <c r="G152" s="292">
        <f t="shared" si="41"/>
        <v>0</v>
      </c>
      <c r="I152" s="294">
        <f t="shared" si="42"/>
        <v>17.66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24.75</v>
      </c>
      <c r="C153" s="124">
        <f t="shared" si="45"/>
        <v>24.75</v>
      </c>
      <c r="D153" s="290">
        <f t="shared" si="39"/>
        <v>0</v>
      </c>
      <c r="E153" s="291">
        <f t="shared" si="40"/>
        <v>18.45</v>
      </c>
      <c r="F153" s="291">
        <f t="shared" si="40"/>
        <v>6.3</v>
      </c>
      <c r="G153" s="292">
        <f t="shared" si="41"/>
        <v>0</v>
      </c>
      <c r="I153" s="294">
        <f t="shared" si="42"/>
        <v>18.45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24.73</v>
      </c>
      <c r="C154" s="124">
        <f t="shared" si="45"/>
        <v>24.73</v>
      </c>
      <c r="D154" s="290">
        <f t="shared" si="39"/>
        <v>0</v>
      </c>
      <c r="E154" s="291">
        <f t="shared" si="40"/>
        <v>18.48</v>
      </c>
      <c r="F154" s="291">
        <f t="shared" si="40"/>
        <v>6.25</v>
      </c>
      <c r="G154" s="292">
        <f t="shared" si="41"/>
        <v>0</v>
      </c>
      <c r="I154" s="294">
        <f t="shared" si="42"/>
        <v>18.48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24.23</v>
      </c>
      <c r="C155" s="124">
        <f t="shared" si="45"/>
        <v>24.23</v>
      </c>
      <c r="D155" s="290">
        <f t="shared" si="39"/>
        <v>0</v>
      </c>
      <c r="E155" s="291">
        <f t="shared" si="40"/>
        <v>18.07</v>
      </c>
      <c r="F155" s="291">
        <f t="shared" si="40"/>
        <v>6.16</v>
      </c>
      <c r="G155" s="292">
        <f t="shared" si="41"/>
        <v>0</v>
      </c>
      <c r="I155" s="294">
        <f t="shared" si="42"/>
        <v>18.07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23.18</v>
      </c>
      <c r="C156" s="124">
        <f t="shared" si="45"/>
        <v>23.18</v>
      </c>
      <c r="D156" s="290">
        <f t="shared" si="39"/>
        <v>0</v>
      </c>
      <c r="E156" s="291">
        <f t="shared" si="40"/>
        <v>17.27</v>
      </c>
      <c r="F156" s="291">
        <f t="shared" si="40"/>
        <v>5.91</v>
      </c>
      <c r="G156" s="292">
        <f t="shared" si="41"/>
        <v>0</v>
      </c>
      <c r="I156" s="294">
        <f t="shared" si="42"/>
        <v>17.27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21.919999999999998</v>
      </c>
      <c r="C157" s="124">
        <f t="shared" si="45"/>
        <v>21.919999999999998</v>
      </c>
      <c r="D157" s="290">
        <f t="shared" si="39"/>
        <v>0</v>
      </c>
      <c r="E157" s="291">
        <f t="shared" si="40"/>
        <v>16.47</v>
      </c>
      <c r="F157" s="291">
        <f t="shared" si="40"/>
        <v>5.45</v>
      </c>
      <c r="G157" s="292">
        <f t="shared" si="41"/>
        <v>0</v>
      </c>
      <c r="I157" s="294">
        <f t="shared" si="42"/>
        <v>16.47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19.939999999999998</v>
      </c>
      <c r="C158" s="297">
        <f t="shared" si="45"/>
        <v>19.939999999999998</v>
      </c>
      <c r="D158" s="298">
        <f t="shared" si="39"/>
        <v>0</v>
      </c>
      <c r="E158" s="299">
        <f t="shared" si="40"/>
        <v>15.03</v>
      </c>
      <c r="F158" s="299">
        <f t="shared" si="40"/>
        <v>4.91</v>
      </c>
      <c r="G158" s="300">
        <f t="shared" si="41"/>
        <v>0</v>
      </c>
      <c r="I158" s="301">
        <f t="shared" si="42"/>
        <v>15.03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480.61</v>
      </c>
      <c r="C159" s="304">
        <f t="shared" si="46"/>
        <v>480.61</v>
      </c>
      <c r="D159" s="305">
        <f t="shared" si="46"/>
        <v>0</v>
      </c>
      <c r="E159" s="305">
        <f t="shared" si="46"/>
        <v>366.17999999999995</v>
      </c>
      <c r="F159" s="305">
        <f t="shared" si="46"/>
        <v>114.43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35" priority="7" operator="containsText" text="CHECK CALCS">
      <formula>NOT(ISERROR(SEARCH("CHECK CALCS",C34)))</formula>
    </cfRule>
  </conditionalFormatting>
  <conditionalFormatting sqref="AE8:AE31">
    <cfRule type="cellIs" dxfId="134" priority="6" operator="greaterThan">
      <formula>33</formula>
    </cfRule>
  </conditionalFormatting>
  <conditionalFormatting sqref="D63">
    <cfRule type="cellIs" dxfId="133" priority="8" operator="equal">
      <formula>#REF!</formula>
    </cfRule>
  </conditionalFormatting>
  <conditionalFormatting sqref="I135:I158">
    <cfRule type="cellIs" dxfId="132" priority="5" operator="greaterThan">
      <formula>33</formula>
    </cfRule>
  </conditionalFormatting>
  <conditionalFormatting sqref="D135:D158">
    <cfRule type="cellIs" dxfId="131" priority="4" operator="greaterThan">
      <formula>0</formula>
    </cfRule>
  </conditionalFormatting>
  <conditionalFormatting sqref="J8:J31">
    <cfRule type="cellIs" dxfId="130" priority="2" operator="greaterThan">
      <formula>0</formula>
    </cfRule>
  </conditionalFormatting>
  <conditionalFormatting sqref="N8:N31">
    <cfRule type="cellIs" dxfId="129" priority="3" operator="greaterThanOrEqual">
      <formula>4.99</formula>
    </cfRule>
  </conditionalFormatting>
  <conditionalFormatting sqref="M8:M31">
    <cfRule type="cellIs" dxfId="128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2" tint="-0.249977111117893"/>
  </sheetPr>
  <dimension ref="A1:CW159"/>
  <sheetViews>
    <sheetView topLeftCell="A28" zoomScale="70" zoomScaleNormal="70" workbookViewId="0">
      <selection activeCell="G54" sqref="G54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44577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485.13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44577</v>
      </c>
      <c r="AM5" s="422">
        <f>AM10</f>
        <v>15719</v>
      </c>
      <c r="AN5" s="422">
        <f t="shared" ref="AN5:BJ5" si="1">AN10</f>
        <v>14900</v>
      </c>
      <c r="AO5" s="422">
        <f t="shared" si="1"/>
        <v>14533</v>
      </c>
      <c r="AP5" s="422">
        <f t="shared" si="1"/>
        <v>14150</v>
      </c>
      <c r="AQ5" s="422">
        <f t="shared" si="1"/>
        <v>14496</v>
      </c>
      <c r="AR5" s="422">
        <f t="shared" si="1"/>
        <v>14677</v>
      </c>
      <c r="AS5" s="422">
        <f t="shared" si="1"/>
        <v>15638</v>
      </c>
      <c r="AT5" s="422">
        <f t="shared" si="1"/>
        <v>16825</v>
      </c>
      <c r="AU5" s="422">
        <f t="shared" si="1"/>
        <v>16982</v>
      </c>
      <c r="AV5" s="422">
        <f t="shared" si="1"/>
        <v>16246</v>
      </c>
      <c r="AW5" s="422">
        <f t="shared" si="1"/>
        <v>14707</v>
      </c>
      <c r="AX5" s="422">
        <f t="shared" si="1"/>
        <v>14180</v>
      </c>
      <c r="AY5" s="422">
        <f t="shared" si="1"/>
        <v>13798</v>
      </c>
      <c r="AZ5" s="422">
        <f t="shared" si="1"/>
        <v>13641</v>
      </c>
      <c r="BA5" s="422">
        <f t="shared" si="1"/>
        <v>14068</v>
      </c>
      <c r="BB5" s="422">
        <f t="shared" si="1"/>
        <v>14744</v>
      </c>
      <c r="BC5" s="422">
        <f t="shared" si="1"/>
        <v>16832</v>
      </c>
      <c r="BD5" s="422">
        <f t="shared" si="1"/>
        <v>19458</v>
      </c>
      <c r="BE5" s="422">
        <f t="shared" si="1"/>
        <v>19936</v>
      </c>
      <c r="BF5" s="422">
        <f t="shared" si="1"/>
        <v>19741</v>
      </c>
      <c r="BG5" s="422">
        <f t="shared" si="1"/>
        <v>19115</v>
      </c>
      <c r="BH5" s="422">
        <f t="shared" si="1"/>
        <v>18054</v>
      </c>
      <c r="BI5" s="422">
        <f t="shared" si="1"/>
        <v>16816</v>
      </c>
      <c r="BJ5" s="422">
        <f t="shared" si="1"/>
        <v>15401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44577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19.55</v>
      </c>
      <c r="C8" s="124">
        <f>M8+N8</f>
        <v>19.55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15.72</v>
      </c>
      <c r="N8" s="134">
        <f>P8</f>
        <v>3.83</v>
      </c>
      <c r="O8" s="135">
        <f>ROUND(AA8,2)</f>
        <v>15.72</v>
      </c>
      <c r="P8" s="125">
        <f>ROUND(AB8,2)</f>
        <v>3.83</v>
      </c>
      <c r="Q8" s="125">
        <f>ROUND(SUM(AC8:AD8),2)</f>
        <v>0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19.55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15.72</v>
      </c>
      <c r="AB8" s="141">
        <f t="shared" ref="AB8:AB31" si="4">ROUND(AO40/1000,2)</f>
        <v>3.83</v>
      </c>
      <c r="AC8" s="142">
        <v>0</v>
      </c>
      <c r="AD8" s="143">
        <v>0</v>
      </c>
      <c r="AE8" s="144">
        <f>AA8+AD8</f>
        <v>15.72</v>
      </c>
      <c r="AF8" s="404">
        <f t="shared" ref="AF8:AF31" si="5">A8</f>
        <v>1</v>
      </c>
      <c r="AG8" s="396">
        <f>AA8+AB8</f>
        <v>19.55</v>
      </c>
      <c r="AH8" s="202">
        <f t="array" ref="AH8:AH31">TRANSPOSE(AM5:BJ5)</f>
        <v>15719</v>
      </c>
      <c r="AI8" s="389">
        <f t="shared" ref="AI8:AI31" si="6">AH8/1000</f>
        <v>15.718999999999999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18.580000000000002</v>
      </c>
      <c r="C9" s="124">
        <f t="shared" ref="C9:C31" si="9">M9+N9</f>
        <v>18.580000000000002</v>
      </c>
      <c r="D9" s="125">
        <f t="shared" ref="D9:D31" si="10">F9</f>
        <v>21</v>
      </c>
      <c r="E9" s="126">
        <f t="shared" ref="E9:E29" si="11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14.9</v>
      </c>
      <c r="N9" s="134">
        <f t="shared" ref="N9:N31" si="13">P9</f>
        <v>3.68</v>
      </c>
      <c r="O9" s="135">
        <f t="shared" ref="O9:P31" si="14">ROUND(AA9,2)</f>
        <v>14.9</v>
      </c>
      <c r="P9" s="125">
        <f t="shared" si="14"/>
        <v>3.68</v>
      </c>
      <c r="Q9" s="125">
        <f t="shared" ref="Q9:Q31" si="15">ROUND(SUM(AC9:AD9),2)</f>
        <v>0</v>
      </c>
      <c r="R9" s="126">
        <f t="shared" si="2"/>
        <v>0</v>
      </c>
      <c r="S9" s="126">
        <f t="shared" ref="S9:S31" si="16">R9+L9</f>
        <v>0</v>
      </c>
      <c r="T9" s="126">
        <f t="shared" si="3"/>
        <v>18.580000000000002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14.9</v>
      </c>
      <c r="AB9" s="141">
        <f t="shared" si="4"/>
        <v>3.68</v>
      </c>
      <c r="AC9" s="142">
        <v>0</v>
      </c>
      <c r="AD9" s="143">
        <v>0</v>
      </c>
      <c r="AE9" s="144">
        <f t="shared" ref="AE9:AE31" si="18">AA9+AD9</f>
        <v>14.9</v>
      </c>
      <c r="AF9" s="404">
        <f t="shared" si="5"/>
        <v>2</v>
      </c>
      <c r="AG9" s="396">
        <f t="shared" ref="AG9:AG31" si="19">AA9+AB9</f>
        <v>18.580000000000002</v>
      </c>
      <c r="AH9" s="202">
        <v>14900</v>
      </c>
      <c r="AI9" s="389">
        <f t="shared" si="6"/>
        <v>14.9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18.189999999999998</v>
      </c>
      <c r="C10" s="124">
        <f t="shared" si="9"/>
        <v>18.189999999999998</v>
      </c>
      <c r="D10" s="125">
        <f t="shared" si="10"/>
        <v>21</v>
      </c>
      <c r="E10" s="126">
        <f t="shared" si="11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14.53</v>
      </c>
      <c r="N10" s="134">
        <f t="shared" si="13"/>
        <v>3.66</v>
      </c>
      <c r="O10" s="135">
        <f t="shared" si="14"/>
        <v>14.53</v>
      </c>
      <c r="P10" s="125">
        <f t="shared" si="14"/>
        <v>3.66</v>
      </c>
      <c r="Q10" s="125">
        <f t="shared" si="15"/>
        <v>0</v>
      </c>
      <c r="R10" s="126">
        <f t="shared" si="2"/>
        <v>0</v>
      </c>
      <c r="S10" s="126">
        <f t="shared" si="16"/>
        <v>0</v>
      </c>
      <c r="T10" s="126">
        <f t="shared" si="3"/>
        <v>18.189999999999998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14.53</v>
      </c>
      <c r="AB10" s="141">
        <f t="shared" si="4"/>
        <v>3.66</v>
      </c>
      <c r="AC10" s="142">
        <v>0</v>
      </c>
      <c r="AD10" s="143">
        <v>0</v>
      </c>
      <c r="AE10" s="144">
        <f t="shared" si="18"/>
        <v>14.53</v>
      </c>
      <c r="AF10" s="404">
        <f t="shared" si="5"/>
        <v>3</v>
      </c>
      <c r="AG10" s="396">
        <f t="shared" si="19"/>
        <v>18.189999999999998</v>
      </c>
      <c r="AH10" s="202">
        <v>14533</v>
      </c>
      <c r="AI10" s="389">
        <f t="shared" si="6"/>
        <v>14.532999999999999</v>
      </c>
      <c r="AJ10" s="186">
        <f t="shared" si="20"/>
        <v>0</v>
      </c>
      <c r="AK10" s="403"/>
      <c r="AL10" s="380" t="s">
        <v>218</v>
      </c>
      <c r="AM10" s="154">
        <f>AM11+AM12</f>
        <v>15719</v>
      </c>
      <c r="AN10" s="154">
        <f t="shared" ref="AN10:BJ10" si="21">AN11+AN12</f>
        <v>14900</v>
      </c>
      <c r="AO10" s="154">
        <f t="shared" si="21"/>
        <v>14533</v>
      </c>
      <c r="AP10" s="154">
        <f t="shared" si="21"/>
        <v>14150</v>
      </c>
      <c r="AQ10" s="154">
        <f t="shared" si="21"/>
        <v>14496</v>
      </c>
      <c r="AR10" s="154">
        <f t="shared" si="21"/>
        <v>14677</v>
      </c>
      <c r="AS10" s="154">
        <f t="shared" si="21"/>
        <v>15638</v>
      </c>
      <c r="AT10" s="154">
        <f t="shared" si="21"/>
        <v>16825</v>
      </c>
      <c r="AU10" s="154">
        <f t="shared" si="21"/>
        <v>16982</v>
      </c>
      <c r="AV10" s="154">
        <f t="shared" si="21"/>
        <v>16246</v>
      </c>
      <c r="AW10" s="154">
        <f t="shared" si="21"/>
        <v>14707</v>
      </c>
      <c r="AX10" s="154">
        <f t="shared" si="21"/>
        <v>14180</v>
      </c>
      <c r="AY10" s="154">
        <f t="shared" si="21"/>
        <v>13798</v>
      </c>
      <c r="AZ10" s="154">
        <f t="shared" si="21"/>
        <v>13641</v>
      </c>
      <c r="BA10" s="154">
        <f t="shared" si="21"/>
        <v>14068</v>
      </c>
      <c r="BB10" s="154">
        <f t="shared" si="21"/>
        <v>14744</v>
      </c>
      <c r="BC10" s="154">
        <f t="shared" si="21"/>
        <v>16832</v>
      </c>
      <c r="BD10" s="154">
        <f t="shared" si="21"/>
        <v>19458</v>
      </c>
      <c r="BE10" s="154">
        <f t="shared" si="21"/>
        <v>19936</v>
      </c>
      <c r="BF10" s="154">
        <f t="shared" si="21"/>
        <v>19741</v>
      </c>
      <c r="BG10" s="154">
        <f t="shared" si="21"/>
        <v>19115</v>
      </c>
      <c r="BH10" s="154">
        <f t="shared" si="21"/>
        <v>18054</v>
      </c>
      <c r="BI10" s="154">
        <f t="shared" si="21"/>
        <v>16816</v>
      </c>
      <c r="BJ10" s="154">
        <f t="shared" si="21"/>
        <v>15401</v>
      </c>
      <c r="BK10" s="91"/>
      <c r="BL10" s="155">
        <f>SUM(AM10:BK10)/1000</f>
        <v>384.65699999999998</v>
      </c>
    </row>
    <row r="11" spans="1:88" ht="15" x14ac:dyDescent="0.25">
      <c r="A11" s="122">
        <f t="shared" si="7"/>
        <v>4</v>
      </c>
      <c r="B11" s="123">
        <f t="shared" si="8"/>
        <v>17.690000000000001</v>
      </c>
      <c r="C11" s="124">
        <f t="shared" si="9"/>
        <v>17.690000000000001</v>
      </c>
      <c r="D11" s="125">
        <f t="shared" si="10"/>
        <v>21</v>
      </c>
      <c r="E11" s="126">
        <f t="shared" si="11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14.15</v>
      </c>
      <c r="N11" s="134">
        <f t="shared" si="13"/>
        <v>3.54</v>
      </c>
      <c r="O11" s="135">
        <f t="shared" si="14"/>
        <v>14.15</v>
      </c>
      <c r="P11" s="125">
        <f t="shared" si="14"/>
        <v>3.54</v>
      </c>
      <c r="Q11" s="125">
        <f t="shared" si="15"/>
        <v>0</v>
      </c>
      <c r="R11" s="126">
        <f t="shared" si="2"/>
        <v>0</v>
      </c>
      <c r="S11" s="126">
        <f t="shared" si="16"/>
        <v>0</v>
      </c>
      <c r="T11" s="126">
        <f t="shared" si="3"/>
        <v>17.690000000000001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14.15</v>
      </c>
      <c r="AB11" s="141">
        <f t="shared" si="4"/>
        <v>3.54</v>
      </c>
      <c r="AC11" s="142">
        <v>0</v>
      </c>
      <c r="AD11" s="143">
        <v>0</v>
      </c>
      <c r="AE11" s="144">
        <f t="shared" si="18"/>
        <v>14.15</v>
      </c>
      <c r="AF11" s="404">
        <f t="shared" si="5"/>
        <v>4</v>
      </c>
      <c r="AG11" s="396">
        <f t="shared" si="19"/>
        <v>17.690000000000001</v>
      </c>
      <c r="AH11" s="202">
        <v>14150</v>
      </c>
      <c r="AI11" s="389">
        <f t="shared" si="6"/>
        <v>14.15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17.89</v>
      </c>
      <c r="C12" s="124">
        <f t="shared" si="9"/>
        <v>17.89</v>
      </c>
      <c r="D12" s="125">
        <f t="shared" si="10"/>
        <v>21</v>
      </c>
      <c r="E12" s="126">
        <f t="shared" si="11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14.5</v>
      </c>
      <c r="N12" s="134">
        <f t="shared" si="13"/>
        <v>3.39</v>
      </c>
      <c r="O12" s="135">
        <f t="shared" si="14"/>
        <v>14.5</v>
      </c>
      <c r="P12" s="125">
        <f t="shared" si="14"/>
        <v>3.39</v>
      </c>
      <c r="Q12" s="125">
        <f t="shared" si="15"/>
        <v>0</v>
      </c>
      <c r="R12" s="126">
        <f t="shared" si="2"/>
        <v>0</v>
      </c>
      <c r="S12" s="126">
        <f t="shared" si="16"/>
        <v>0</v>
      </c>
      <c r="T12" s="126">
        <f t="shared" si="3"/>
        <v>17.89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14.5</v>
      </c>
      <c r="AB12" s="141">
        <f t="shared" si="4"/>
        <v>3.39</v>
      </c>
      <c r="AC12" s="142">
        <v>0</v>
      </c>
      <c r="AD12" s="143">
        <v>0</v>
      </c>
      <c r="AE12" s="144">
        <f t="shared" si="18"/>
        <v>14.5</v>
      </c>
      <c r="AF12" s="404">
        <f t="shared" si="5"/>
        <v>5</v>
      </c>
      <c r="AG12" s="396">
        <f t="shared" si="19"/>
        <v>17.89</v>
      </c>
      <c r="AH12" s="202">
        <v>14496</v>
      </c>
      <c r="AI12" s="389">
        <f t="shared" si="6"/>
        <v>14.496</v>
      </c>
      <c r="AJ12" s="186">
        <f t="shared" si="20"/>
        <v>0</v>
      </c>
      <c r="AK12" s="403"/>
      <c r="AL12" s="153" t="s">
        <v>220</v>
      </c>
      <c r="AM12" s="156">
        <v>15719</v>
      </c>
      <c r="AN12" s="156">
        <v>14900</v>
      </c>
      <c r="AO12" s="156">
        <v>14533</v>
      </c>
      <c r="AP12" s="156">
        <v>14150</v>
      </c>
      <c r="AQ12" s="156">
        <v>14496</v>
      </c>
      <c r="AR12" s="156">
        <v>14677</v>
      </c>
      <c r="AS12" s="156">
        <v>15638</v>
      </c>
      <c r="AT12" s="156">
        <v>16825</v>
      </c>
      <c r="AU12" s="156">
        <v>16982</v>
      </c>
      <c r="AV12" s="156">
        <v>16246</v>
      </c>
      <c r="AW12" s="156">
        <v>14707</v>
      </c>
      <c r="AX12" s="156">
        <v>14180</v>
      </c>
      <c r="AY12" s="156">
        <v>13798</v>
      </c>
      <c r="AZ12" s="156">
        <v>13641</v>
      </c>
      <c r="BA12" s="156">
        <v>14068</v>
      </c>
      <c r="BB12" s="156">
        <v>14744</v>
      </c>
      <c r="BC12" s="156">
        <v>16832</v>
      </c>
      <c r="BD12" s="156">
        <v>19458</v>
      </c>
      <c r="BE12" s="156">
        <v>19936</v>
      </c>
      <c r="BF12" s="156">
        <v>19741</v>
      </c>
      <c r="BG12" s="156">
        <v>19115</v>
      </c>
      <c r="BH12" s="156">
        <v>18054</v>
      </c>
      <c r="BI12" s="156">
        <v>16816</v>
      </c>
      <c r="BJ12" s="156">
        <v>15401</v>
      </c>
      <c r="BK12" s="91"/>
      <c r="BL12" s="155">
        <f>SUM(AM12:BK12)/1000</f>
        <v>384.65699999999998</v>
      </c>
    </row>
    <row r="13" spans="1:88" ht="13.8" x14ac:dyDescent="0.25">
      <c r="A13" s="122">
        <f t="shared" si="7"/>
        <v>6</v>
      </c>
      <c r="B13" s="123">
        <f t="shared" si="8"/>
        <v>18.16</v>
      </c>
      <c r="C13" s="124">
        <f t="shared" si="9"/>
        <v>18.16</v>
      </c>
      <c r="D13" s="125">
        <f t="shared" si="10"/>
        <v>21</v>
      </c>
      <c r="E13" s="126">
        <f t="shared" si="11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14.68</v>
      </c>
      <c r="N13" s="134">
        <f t="shared" si="13"/>
        <v>3.48</v>
      </c>
      <c r="O13" s="135">
        <f t="shared" si="14"/>
        <v>14.68</v>
      </c>
      <c r="P13" s="125">
        <f t="shared" si="14"/>
        <v>3.48</v>
      </c>
      <c r="Q13" s="125">
        <f t="shared" si="15"/>
        <v>0</v>
      </c>
      <c r="R13" s="126">
        <f t="shared" si="2"/>
        <v>0</v>
      </c>
      <c r="S13" s="126">
        <f t="shared" si="16"/>
        <v>0</v>
      </c>
      <c r="T13" s="126">
        <f t="shared" si="3"/>
        <v>18.16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14.68</v>
      </c>
      <c r="AB13" s="141">
        <f t="shared" si="4"/>
        <v>3.48</v>
      </c>
      <c r="AC13" s="142">
        <v>0</v>
      </c>
      <c r="AD13" s="143">
        <v>0</v>
      </c>
      <c r="AE13" s="144">
        <f t="shared" si="18"/>
        <v>14.68</v>
      </c>
      <c r="AF13" s="404">
        <f t="shared" si="5"/>
        <v>6</v>
      </c>
      <c r="AG13" s="396">
        <f t="shared" si="19"/>
        <v>18.16</v>
      </c>
      <c r="AH13" s="202">
        <v>14677</v>
      </c>
      <c r="AI13" s="389">
        <f t="shared" si="6"/>
        <v>14.677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19.3</v>
      </c>
      <c r="C14" s="124">
        <f t="shared" si="9"/>
        <v>19.3</v>
      </c>
      <c r="D14" s="125">
        <f t="shared" si="10"/>
        <v>21</v>
      </c>
      <c r="E14" s="126">
        <f t="shared" si="11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15.64</v>
      </c>
      <c r="N14" s="134">
        <f t="shared" si="13"/>
        <v>3.66</v>
      </c>
      <c r="O14" s="135">
        <f t="shared" si="14"/>
        <v>15.64</v>
      </c>
      <c r="P14" s="125">
        <f t="shared" si="14"/>
        <v>3.66</v>
      </c>
      <c r="Q14" s="125">
        <f t="shared" si="15"/>
        <v>0</v>
      </c>
      <c r="R14" s="126">
        <f t="shared" si="2"/>
        <v>0</v>
      </c>
      <c r="S14" s="126">
        <f t="shared" si="16"/>
        <v>0</v>
      </c>
      <c r="T14" s="126">
        <f t="shared" si="3"/>
        <v>19.3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15.64</v>
      </c>
      <c r="AB14" s="141">
        <f t="shared" si="4"/>
        <v>3.66</v>
      </c>
      <c r="AC14" s="142">
        <v>0</v>
      </c>
      <c r="AD14" s="143">
        <v>0</v>
      </c>
      <c r="AE14" s="144">
        <f t="shared" si="18"/>
        <v>15.64</v>
      </c>
      <c r="AF14" s="419">
        <f t="shared" si="5"/>
        <v>7</v>
      </c>
      <c r="AG14" s="396">
        <f t="shared" si="19"/>
        <v>19.3</v>
      </c>
      <c r="AH14" s="202">
        <v>15638</v>
      </c>
      <c r="AI14" s="389">
        <f t="shared" si="6"/>
        <v>15.638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20.65</v>
      </c>
      <c r="C15" s="124">
        <f t="shared" si="9"/>
        <v>20.65</v>
      </c>
      <c r="D15" s="125">
        <f t="shared" si="10"/>
        <v>20</v>
      </c>
      <c r="E15" s="126">
        <f t="shared" si="11"/>
        <v>0.64999999999999858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16.829999999999998</v>
      </c>
      <c r="N15" s="134">
        <f t="shared" si="13"/>
        <v>3.82</v>
      </c>
      <c r="O15" s="135">
        <f t="shared" si="14"/>
        <v>16.829999999999998</v>
      </c>
      <c r="P15" s="125">
        <f t="shared" si="14"/>
        <v>3.82</v>
      </c>
      <c r="Q15" s="125">
        <f t="shared" si="15"/>
        <v>0</v>
      </c>
      <c r="R15" s="126">
        <f t="shared" si="2"/>
        <v>0</v>
      </c>
      <c r="S15" s="126">
        <f t="shared" si="16"/>
        <v>0</v>
      </c>
      <c r="T15" s="126">
        <f t="shared" si="3"/>
        <v>20.65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16.829999999999998</v>
      </c>
      <c r="AB15" s="141">
        <f t="shared" si="4"/>
        <v>3.82</v>
      </c>
      <c r="AC15" s="142">
        <v>0</v>
      </c>
      <c r="AD15" s="143">
        <v>0</v>
      </c>
      <c r="AE15" s="144">
        <f t="shared" si="18"/>
        <v>16.829999999999998</v>
      </c>
      <c r="AF15" s="419">
        <f t="shared" si="5"/>
        <v>8</v>
      </c>
      <c r="AG15" s="396">
        <f t="shared" si="19"/>
        <v>20.65</v>
      </c>
      <c r="AH15" s="202">
        <v>16825</v>
      </c>
      <c r="AI15" s="389">
        <f t="shared" si="6"/>
        <v>16.824999999999999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20.84</v>
      </c>
      <c r="C16" s="124">
        <f t="shared" si="9"/>
        <v>20.84</v>
      </c>
      <c r="D16" s="125">
        <f t="shared" si="10"/>
        <v>18</v>
      </c>
      <c r="E16" s="126">
        <f t="shared" si="11"/>
        <v>2.84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16.98</v>
      </c>
      <c r="N16" s="134">
        <f t="shared" si="13"/>
        <v>3.86</v>
      </c>
      <c r="O16" s="135">
        <f t="shared" si="14"/>
        <v>16.98</v>
      </c>
      <c r="P16" s="125">
        <f t="shared" si="14"/>
        <v>3.86</v>
      </c>
      <c r="Q16" s="125">
        <f t="shared" si="15"/>
        <v>0</v>
      </c>
      <c r="R16" s="126">
        <f t="shared" si="2"/>
        <v>0</v>
      </c>
      <c r="S16" s="126">
        <f t="shared" si="16"/>
        <v>0</v>
      </c>
      <c r="T16" s="126">
        <f t="shared" si="3"/>
        <v>20.84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16.98</v>
      </c>
      <c r="AB16" s="141">
        <f t="shared" si="4"/>
        <v>3.86</v>
      </c>
      <c r="AC16" s="142">
        <v>0</v>
      </c>
      <c r="AD16" s="143">
        <v>0</v>
      </c>
      <c r="AE16" s="144">
        <f t="shared" si="18"/>
        <v>16.98</v>
      </c>
      <c r="AF16" s="419">
        <f t="shared" si="5"/>
        <v>9</v>
      </c>
      <c r="AG16" s="396">
        <f t="shared" si="19"/>
        <v>20.84</v>
      </c>
      <c r="AH16" s="202">
        <v>16982</v>
      </c>
      <c r="AI16" s="389">
        <f t="shared" si="6"/>
        <v>16.981999999999999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20.079999999999998</v>
      </c>
      <c r="C17" s="124">
        <f t="shared" si="9"/>
        <v>20.079999999999998</v>
      </c>
      <c r="D17" s="125">
        <f t="shared" si="10"/>
        <v>17</v>
      </c>
      <c r="E17" s="126">
        <f t="shared" si="11"/>
        <v>3.0799999999999983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16.25</v>
      </c>
      <c r="N17" s="134">
        <f t="shared" si="13"/>
        <v>3.83</v>
      </c>
      <c r="O17" s="135">
        <f t="shared" si="14"/>
        <v>16.25</v>
      </c>
      <c r="P17" s="125">
        <f t="shared" si="14"/>
        <v>3.83</v>
      </c>
      <c r="Q17" s="125">
        <f t="shared" si="15"/>
        <v>0</v>
      </c>
      <c r="R17" s="126">
        <f t="shared" si="2"/>
        <v>0</v>
      </c>
      <c r="S17" s="126">
        <f t="shared" si="16"/>
        <v>0</v>
      </c>
      <c r="T17" s="126">
        <f t="shared" si="3"/>
        <v>20.079999999999998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16.25</v>
      </c>
      <c r="AB17" s="141">
        <f t="shared" si="4"/>
        <v>3.83</v>
      </c>
      <c r="AC17" s="142">
        <v>0</v>
      </c>
      <c r="AD17" s="143">
        <v>0</v>
      </c>
      <c r="AE17" s="144">
        <f t="shared" si="18"/>
        <v>16.25</v>
      </c>
      <c r="AF17" s="419">
        <f t="shared" si="5"/>
        <v>10</v>
      </c>
      <c r="AG17" s="396">
        <f t="shared" si="19"/>
        <v>20.079999999999998</v>
      </c>
      <c r="AH17" s="202">
        <v>16246</v>
      </c>
      <c r="AI17" s="389">
        <f t="shared" si="6"/>
        <v>16.245999999999999</v>
      </c>
      <c r="AJ17" s="186">
        <f t="shared" si="20"/>
        <v>0</v>
      </c>
      <c r="AK17" s="403"/>
      <c r="AL17" s="380" t="s">
        <v>219</v>
      </c>
      <c r="AM17" s="378">
        <f>AM18+AM19</f>
        <v>3834</v>
      </c>
      <c r="AN17" s="378">
        <f t="shared" ref="AN17:BJ17" si="22">AN18+AN19</f>
        <v>3679</v>
      </c>
      <c r="AO17" s="378">
        <f t="shared" si="22"/>
        <v>3662</v>
      </c>
      <c r="AP17" s="378">
        <f t="shared" si="22"/>
        <v>3536</v>
      </c>
      <c r="AQ17" s="378">
        <f t="shared" si="22"/>
        <v>3392</v>
      </c>
      <c r="AR17" s="378">
        <f t="shared" si="22"/>
        <v>3482</v>
      </c>
      <c r="AS17" s="378">
        <f t="shared" si="22"/>
        <v>3664</v>
      </c>
      <c r="AT17" s="378">
        <f t="shared" si="22"/>
        <v>3816</v>
      </c>
      <c r="AU17" s="378">
        <f t="shared" si="22"/>
        <v>3860</v>
      </c>
      <c r="AV17" s="378">
        <f t="shared" si="22"/>
        <v>3827</v>
      </c>
      <c r="AW17" s="378">
        <f t="shared" si="22"/>
        <v>3732</v>
      </c>
      <c r="AX17" s="378">
        <f t="shared" si="22"/>
        <v>3775</v>
      </c>
      <c r="AY17" s="378">
        <f t="shared" si="22"/>
        <v>3782</v>
      </c>
      <c r="AZ17" s="378">
        <f t="shared" si="22"/>
        <v>3592</v>
      </c>
      <c r="BA17" s="378">
        <f t="shared" si="22"/>
        <v>3788</v>
      </c>
      <c r="BB17" s="378">
        <f t="shared" si="22"/>
        <v>3932</v>
      </c>
      <c r="BC17" s="378">
        <f t="shared" si="22"/>
        <v>4326</v>
      </c>
      <c r="BD17" s="378">
        <f t="shared" si="22"/>
        <v>5053</v>
      </c>
      <c r="BE17" s="378">
        <f t="shared" si="22"/>
        <v>5290</v>
      </c>
      <c r="BF17" s="378">
        <f t="shared" si="22"/>
        <v>5396</v>
      </c>
      <c r="BG17" s="378">
        <f t="shared" si="22"/>
        <v>5432</v>
      </c>
      <c r="BH17" s="378">
        <f t="shared" si="22"/>
        <v>5348</v>
      </c>
      <c r="BI17" s="378">
        <f t="shared" si="22"/>
        <v>5317</v>
      </c>
      <c r="BJ17" s="378">
        <f t="shared" si="22"/>
        <v>4927</v>
      </c>
      <c r="BK17" s="91"/>
      <c r="BL17" s="155">
        <f>SUM(AM17:BK17)/1000</f>
        <v>100.44199999999999</v>
      </c>
      <c r="BM17" s="91"/>
    </row>
    <row r="18" spans="1:92" ht="15" x14ac:dyDescent="0.25">
      <c r="A18" s="157">
        <f t="shared" si="7"/>
        <v>11</v>
      </c>
      <c r="B18" s="123">
        <f t="shared" si="8"/>
        <v>18.440000000000001</v>
      </c>
      <c r="C18" s="124">
        <f t="shared" si="9"/>
        <v>18.440000000000001</v>
      </c>
      <c r="D18" s="125">
        <f t="shared" si="10"/>
        <v>15</v>
      </c>
      <c r="E18" s="126">
        <f t="shared" si="11"/>
        <v>3.4400000000000013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14.71</v>
      </c>
      <c r="N18" s="134">
        <f t="shared" si="13"/>
        <v>3.73</v>
      </c>
      <c r="O18" s="135">
        <f t="shared" si="14"/>
        <v>14.71</v>
      </c>
      <c r="P18" s="125">
        <f t="shared" si="14"/>
        <v>3.73</v>
      </c>
      <c r="Q18" s="125">
        <f t="shared" si="15"/>
        <v>0</v>
      </c>
      <c r="R18" s="126">
        <f t="shared" si="2"/>
        <v>0</v>
      </c>
      <c r="S18" s="126">
        <f t="shared" si="16"/>
        <v>0</v>
      </c>
      <c r="T18" s="126">
        <f t="shared" si="3"/>
        <v>18.440000000000001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14.71</v>
      </c>
      <c r="AB18" s="141">
        <f t="shared" si="4"/>
        <v>3.73</v>
      </c>
      <c r="AC18" s="142">
        <v>0</v>
      </c>
      <c r="AD18" s="143">
        <v>0</v>
      </c>
      <c r="AE18" s="144">
        <f t="shared" si="18"/>
        <v>14.71</v>
      </c>
      <c r="AF18" s="419">
        <f t="shared" si="5"/>
        <v>11</v>
      </c>
      <c r="AG18" s="396">
        <f t="shared" si="19"/>
        <v>18.440000000000001</v>
      </c>
      <c r="AH18" s="202">
        <v>14707</v>
      </c>
      <c r="AI18" s="389">
        <f>AH18/1000</f>
        <v>14.707000000000001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17.96</v>
      </c>
      <c r="C19" s="124">
        <f t="shared" si="9"/>
        <v>17.96</v>
      </c>
      <c r="D19" s="125">
        <f t="shared" si="10"/>
        <v>14</v>
      </c>
      <c r="E19" s="126">
        <f>IF(C19-D19&lt;0,0,IF(C19-D19-H19&lt;0,0,C19-D19-H19))</f>
        <v>3.9600000000000009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14.18</v>
      </c>
      <c r="N19" s="134">
        <f t="shared" si="13"/>
        <v>3.78</v>
      </c>
      <c r="O19" s="135">
        <f t="shared" si="14"/>
        <v>14.18</v>
      </c>
      <c r="P19" s="125">
        <f t="shared" si="14"/>
        <v>3.78</v>
      </c>
      <c r="Q19" s="125">
        <f t="shared" si="15"/>
        <v>0</v>
      </c>
      <c r="R19" s="126">
        <f t="shared" si="2"/>
        <v>0</v>
      </c>
      <c r="S19" s="126">
        <f t="shared" si="16"/>
        <v>0</v>
      </c>
      <c r="T19" s="126">
        <f t="shared" si="3"/>
        <v>17.96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14.18</v>
      </c>
      <c r="AB19" s="141">
        <f t="shared" si="4"/>
        <v>3.78</v>
      </c>
      <c r="AC19" s="142">
        <v>0</v>
      </c>
      <c r="AD19" s="143">
        <v>0</v>
      </c>
      <c r="AE19" s="144">
        <f t="shared" si="18"/>
        <v>14.18</v>
      </c>
      <c r="AF19" s="419">
        <f t="shared" si="5"/>
        <v>12</v>
      </c>
      <c r="AG19" s="396">
        <f t="shared" si="19"/>
        <v>17.96</v>
      </c>
      <c r="AH19" s="202">
        <v>14180</v>
      </c>
      <c r="AI19" s="389">
        <f t="shared" si="6"/>
        <v>14.18</v>
      </c>
      <c r="AJ19" s="186">
        <f t="shared" si="20"/>
        <v>0</v>
      </c>
      <c r="AK19" s="403"/>
      <c r="AL19" s="153" t="s">
        <v>220</v>
      </c>
      <c r="AM19" s="379">
        <v>3834</v>
      </c>
      <c r="AN19" s="379">
        <v>3679</v>
      </c>
      <c r="AO19" s="379">
        <v>3662</v>
      </c>
      <c r="AP19" s="379">
        <v>3536</v>
      </c>
      <c r="AQ19" s="379">
        <v>3392</v>
      </c>
      <c r="AR19" s="379">
        <v>3482</v>
      </c>
      <c r="AS19" s="379">
        <v>3664</v>
      </c>
      <c r="AT19" s="379">
        <v>3816</v>
      </c>
      <c r="AU19" s="379">
        <v>3860</v>
      </c>
      <c r="AV19" s="379">
        <v>3827</v>
      </c>
      <c r="AW19" s="379">
        <v>3732</v>
      </c>
      <c r="AX19" s="379">
        <v>3775</v>
      </c>
      <c r="AY19" s="379">
        <v>3782</v>
      </c>
      <c r="AZ19" s="379">
        <v>3592</v>
      </c>
      <c r="BA19" s="379">
        <v>3788</v>
      </c>
      <c r="BB19" s="379">
        <v>3932</v>
      </c>
      <c r="BC19" s="379">
        <v>4326</v>
      </c>
      <c r="BD19" s="379">
        <v>5053</v>
      </c>
      <c r="BE19" s="379">
        <v>5290</v>
      </c>
      <c r="BF19" s="379">
        <v>5396</v>
      </c>
      <c r="BG19" s="379">
        <v>5432</v>
      </c>
      <c r="BH19" s="379">
        <v>5348</v>
      </c>
      <c r="BI19" s="379">
        <v>5317</v>
      </c>
      <c r="BJ19" s="379">
        <v>4927</v>
      </c>
      <c r="BK19" s="91"/>
      <c r="BL19" s="155">
        <f>SUM(AM19:BK19)/1000</f>
        <v>100.44199999999999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17.580000000000002</v>
      </c>
      <c r="C20" s="124">
        <f t="shared" si="9"/>
        <v>17.580000000000002</v>
      </c>
      <c r="D20" s="125">
        <f t="shared" si="10"/>
        <v>14</v>
      </c>
      <c r="E20" s="126">
        <f t="shared" si="11"/>
        <v>3.5800000000000018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13.8</v>
      </c>
      <c r="N20" s="134">
        <f t="shared" si="13"/>
        <v>3.78</v>
      </c>
      <c r="O20" s="135">
        <f t="shared" si="14"/>
        <v>13.8</v>
      </c>
      <c r="P20" s="125">
        <f t="shared" si="14"/>
        <v>3.78</v>
      </c>
      <c r="Q20" s="125">
        <f t="shared" si="15"/>
        <v>0</v>
      </c>
      <c r="R20" s="126">
        <f t="shared" si="2"/>
        <v>0</v>
      </c>
      <c r="S20" s="126">
        <f t="shared" si="16"/>
        <v>0</v>
      </c>
      <c r="T20" s="126">
        <f t="shared" si="3"/>
        <v>17.580000000000002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13.8</v>
      </c>
      <c r="AB20" s="141">
        <f t="shared" si="4"/>
        <v>3.78</v>
      </c>
      <c r="AC20" s="142">
        <v>0</v>
      </c>
      <c r="AD20" s="143">
        <v>0</v>
      </c>
      <c r="AE20" s="144">
        <f t="shared" si="18"/>
        <v>13.8</v>
      </c>
      <c r="AF20" s="419">
        <f t="shared" si="5"/>
        <v>13</v>
      </c>
      <c r="AG20" s="396">
        <f t="shared" si="19"/>
        <v>17.580000000000002</v>
      </c>
      <c r="AH20" s="202">
        <v>13798</v>
      </c>
      <c r="AI20" s="389">
        <f t="shared" si="6"/>
        <v>13.798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17.23</v>
      </c>
      <c r="C21" s="124">
        <f t="shared" si="9"/>
        <v>17.23</v>
      </c>
      <c r="D21" s="125">
        <f t="shared" si="10"/>
        <v>15</v>
      </c>
      <c r="E21" s="126">
        <f t="shared" si="11"/>
        <v>2.2300000000000004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13.64</v>
      </c>
      <c r="N21" s="134">
        <f t="shared" si="13"/>
        <v>3.59</v>
      </c>
      <c r="O21" s="135">
        <f t="shared" si="14"/>
        <v>13.64</v>
      </c>
      <c r="P21" s="125">
        <f t="shared" si="14"/>
        <v>3.59</v>
      </c>
      <c r="Q21" s="125">
        <f t="shared" si="15"/>
        <v>0</v>
      </c>
      <c r="R21" s="126">
        <f t="shared" si="2"/>
        <v>0</v>
      </c>
      <c r="S21" s="126">
        <f t="shared" si="16"/>
        <v>0</v>
      </c>
      <c r="T21" s="126">
        <f t="shared" si="3"/>
        <v>17.23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13.64</v>
      </c>
      <c r="AB21" s="141">
        <f t="shared" si="4"/>
        <v>3.59</v>
      </c>
      <c r="AC21" s="142">
        <v>0</v>
      </c>
      <c r="AD21" s="143">
        <v>0</v>
      </c>
      <c r="AE21" s="144">
        <f t="shared" si="18"/>
        <v>13.64</v>
      </c>
      <c r="AF21" s="419">
        <f t="shared" si="5"/>
        <v>14</v>
      </c>
      <c r="AG21" s="396">
        <f t="shared" si="19"/>
        <v>17.23</v>
      </c>
      <c r="AH21" s="202">
        <v>13641</v>
      </c>
      <c r="AI21" s="389">
        <f t="shared" si="6"/>
        <v>13.641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485.09899999999999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17.86</v>
      </c>
      <c r="C22" s="124">
        <f t="shared" si="9"/>
        <v>17.86</v>
      </c>
      <c r="D22" s="125">
        <f t="shared" si="10"/>
        <v>17</v>
      </c>
      <c r="E22" s="126">
        <f t="shared" si="11"/>
        <v>0.85999999999999943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14.07</v>
      </c>
      <c r="N22" s="134">
        <f t="shared" si="13"/>
        <v>3.79</v>
      </c>
      <c r="O22" s="135">
        <f t="shared" si="14"/>
        <v>14.07</v>
      </c>
      <c r="P22" s="125">
        <f t="shared" si="14"/>
        <v>3.79</v>
      </c>
      <c r="Q22" s="125">
        <f t="shared" si="15"/>
        <v>0</v>
      </c>
      <c r="R22" s="126">
        <f t="shared" si="2"/>
        <v>0</v>
      </c>
      <c r="S22" s="126">
        <f t="shared" si="16"/>
        <v>0</v>
      </c>
      <c r="T22" s="126">
        <f t="shared" si="3"/>
        <v>17.86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14.07</v>
      </c>
      <c r="AB22" s="141">
        <f t="shared" si="4"/>
        <v>3.79</v>
      </c>
      <c r="AC22" s="142">
        <v>0</v>
      </c>
      <c r="AD22" s="143">
        <v>0</v>
      </c>
      <c r="AE22" s="144">
        <f t="shared" si="18"/>
        <v>14.07</v>
      </c>
      <c r="AF22" s="419">
        <f t="shared" si="5"/>
        <v>15</v>
      </c>
      <c r="AG22" s="396">
        <f t="shared" si="19"/>
        <v>17.86</v>
      </c>
      <c r="AH22" s="202">
        <v>14068</v>
      </c>
      <c r="AI22" s="389">
        <f t="shared" si="6"/>
        <v>14.068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18.670000000000002</v>
      </c>
      <c r="C23" s="124">
        <f t="shared" si="9"/>
        <v>18.670000000000002</v>
      </c>
      <c r="D23" s="125">
        <f t="shared" si="10"/>
        <v>20</v>
      </c>
      <c r="E23" s="126">
        <f t="shared" si="11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14.74</v>
      </c>
      <c r="N23" s="134">
        <f t="shared" si="13"/>
        <v>3.93</v>
      </c>
      <c r="O23" s="135">
        <f t="shared" si="14"/>
        <v>14.74</v>
      </c>
      <c r="P23" s="125">
        <f t="shared" si="14"/>
        <v>3.93</v>
      </c>
      <c r="Q23" s="125">
        <f t="shared" si="15"/>
        <v>0</v>
      </c>
      <c r="R23" s="126">
        <f t="shared" si="2"/>
        <v>0</v>
      </c>
      <c r="S23" s="126">
        <f t="shared" si="16"/>
        <v>0</v>
      </c>
      <c r="T23" s="126">
        <f t="shared" si="3"/>
        <v>18.670000000000002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14.74</v>
      </c>
      <c r="AB23" s="141">
        <f t="shared" si="4"/>
        <v>3.93</v>
      </c>
      <c r="AC23" s="142">
        <v>0</v>
      </c>
      <c r="AD23" s="143">
        <v>0</v>
      </c>
      <c r="AE23" s="144">
        <f t="shared" si="18"/>
        <v>14.74</v>
      </c>
      <c r="AF23" s="419">
        <f t="shared" si="5"/>
        <v>16</v>
      </c>
      <c r="AG23" s="396">
        <f t="shared" si="19"/>
        <v>18.670000000000002</v>
      </c>
      <c r="AH23" s="202">
        <v>14744</v>
      </c>
      <c r="AI23" s="389">
        <f t="shared" si="6"/>
        <v>14.744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21.159999999999997</v>
      </c>
      <c r="C24" s="124">
        <f t="shared" si="9"/>
        <v>21.159999999999997</v>
      </c>
      <c r="D24" s="125">
        <f t="shared" si="10"/>
        <v>22</v>
      </c>
      <c r="E24" s="126">
        <f t="shared" si="11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16.829999999999998</v>
      </c>
      <c r="N24" s="134">
        <f t="shared" si="13"/>
        <v>4.33</v>
      </c>
      <c r="O24" s="135">
        <f t="shared" si="14"/>
        <v>16.829999999999998</v>
      </c>
      <c r="P24" s="125">
        <f t="shared" si="14"/>
        <v>4.33</v>
      </c>
      <c r="Q24" s="125">
        <f t="shared" si="15"/>
        <v>0</v>
      </c>
      <c r="R24" s="126">
        <f t="shared" si="2"/>
        <v>0</v>
      </c>
      <c r="S24" s="126">
        <f t="shared" si="16"/>
        <v>0</v>
      </c>
      <c r="T24" s="126">
        <f t="shared" si="3"/>
        <v>21.159999999999997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16.829999999999998</v>
      </c>
      <c r="AB24" s="141">
        <f t="shared" si="4"/>
        <v>4.33</v>
      </c>
      <c r="AC24" s="142">
        <v>0</v>
      </c>
      <c r="AD24" s="143">
        <v>0</v>
      </c>
      <c r="AE24" s="144">
        <f t="shared" si="18"/>
        <v>16.829999999999998</v>
      </c>
      <c r="AF24" s="419">
        <f t="shared" si="5"/>
        <v>17</v>
      </c>
      <c r="AG24" s="396">
        <f t="shared" si="19"/>
        <v>21.159999999999997</v>
      </c>
      <c r="AH24" s="202">
        <v>16832</v>
      </c>
      <c r="AI24" s="389">
        <f t="shared" si="6"/>
        <v>16.832000000000001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24.51</v>
      </c>
      <c r="C25" s="124">
        <f t="shared" si="9"/>
        <v>24.51</v>
      </c>
      <c r="D25" s="125">
        <f t="shared" si="10"/>
        <v>25</v>
      </c>
      <c r="E25" s="126">
        <f t="shared" si="11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19.46</v>
      </c>
      <c r="N25" s="134">
        <f t="shared" si="13"/>
        <v>5.05</v>
      </c>
      <c r="O25" s="135">
        <f t="shared" si="14"/>
        <v>19.46</v>
      </c>
      <c r="P25" s="125">
        <f t="shared" si="14"/>
        <v>5.05</v>
      </c>
      <c r="Q25" s="125">
        <f t="shared" si="15"/>
        <v>0</v>
      </c>
      <c r="R25" s="126">
        <f t="shared" si="2"/>
        <v>0</v>
      </c>
      <c r="S25" s="126">
        <f t="shared" si="16"/>
        <v>0</v>
      </c>
      <c r="T25" s="126">
        <f t="shared" si="3"/>
        <v>24.51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19.46</v>
      </c>
      <c r="AB25" s="141">
        <f t="shared" si="4"/>
        <v>5.05</v>
      </c>
      <c r="AC25" s="142">
        <v>0</v>
      </c>
      <c r="AD25" s="143">
        <v>0</v>
      </c>
      <c r="AE25" s="144">
        <f t="shared" si="18"/>
        <v>19.46</v>
      </c>
      <c r="AF25" s="418">
        <f t="shared" si="5"/>
        <v>18</v>
      </c>
      <c r="AG25" s="396">
        <f t="shared" si="19"/>
        <v>24.51</v>
      </c>
      <c r="AH25" s="202">
        <v>19458</v>
      </c>
      <c r="AI25" s="389">
        <f t="shared" si="6"/>
        <v>19.457999999999998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25.23</v>
      </c>
      <c r="C26" s="124">
        <f t="shared" si="9"/>
        <v>25.23</v>
      </c>
      <c r="D26" s="125">
        <f t="shared" si="10"/>
        <v>26</v>
      </c>
      <c r="E26" s="126">
        <f t="shared" si="11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19.940000000000001</v>
      </c>
      <c r="N26" s="134">
        <f t="shared" si="13"/>
        <v>5.29</v>
      </c>
      <c r="O26" s="135">
        <f t="shared" si="14"/>
        <v>19.940000000000001</v>
      </c>
      <c r="P26" s="125">
        <f t="shared" si="14"/>
        <v>5.29</v>
      </c>
      <c r="Q26" s="125">
        <f t="shared" si="15"/>
        <v>0</v>
      </c>
      <c r="R26" s="126">
        <f t="shared" si="2"/>
        <v>0</v>
      </c>
      <c r="S26" s="126">
        <f t="shared" si="16"/>
        <v>0</v>
      </c>
      <c r="T26" s="126">
        <f t="shared" si="3"/>
        <v>25.23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19.940000000000001</v>
      </c>
      <c r="AB26" s="141">
        <f t="shared" si="4"/>
        <v>5.29</v>
      </c>
      <c r="AC26" s="142">
        <v>0</v>
      </c>
      <c r="AD26" s="143">
        <v>0</v>
      </c>
      <c r="AE26" s="144">
        <f t="shared" si="18"/>
        <v>19.940000000000001</v>
      </c>
      <c r="AF26" s="418">
        <f t="shared" si="5"/>
        <v>19</v>
      </c>
      <c r="AG26" s="396">
        <f t="shared" si="19"/>
        <v>25.23</v>
      </c>
      <c r="AH26" s="202">
        <v>19936</v>
      </c>
      <c r="AI26" s="389">
        <f t="shared" si="6"/>
        <v>19.936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25.14</v>
      </c>
      <c r="C27" s="124">
        <f t="shared" si="9"/>
        <v>25.14</v>
      </c>
      <c r="D27" s="125">
        <f t="shared" si="10"/>
        <v>26</v>
      </c>
      <c r="E27" s="126">
        <f t="shared" si="11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12"/>
        <v>19.739999999999998</v>
      </c>
      <c r="N27" s="134">
        <f t="shared" si="13"/>
        <v>5.4</v>
      </c>
      <c r="O27" s="135">
        <f t="shared" si="14"/>
        <v>19.739999999999998</v>
      </c>
      <c r="P27" s="125">
        <f t="shared" si="14"/>
        <v>5.4</v>
      </c>
      <c r="Q27" s="125">
        <f t="shared" si="15"/>
        <v>0</v>
      </c>
      <c r="R27" s="126">
        <f t="shared" si="2"/>
        <v>0</v>
      </c>
      <c r="S27" s="126">
        <f t="shared" si="16"/>
        <v>0</v>
      </c>
      <c r="T27" s="126">
        <f t="shared" si="3"/>
        <v>25.14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19.739999999999998</v>
      </c>
      <c r="AB27" s="141">
        <f t="shared" si="4"/>
        <v>5.4</v>
      </c>
      <c r="AC27" s="142">
        <v>0</v>
      </c>
      <c r="AD27" s="143">
        <v>0</v>
      </c>
      <c r="AE27" s="144">
        <f t="shared" si="18"/>
        <v>19.739999999999998</v>
      </c>
      <c r="AF27" s="418">
        <f t="shared" si="5"/>
        <v>20</v>
      </c>
      <c r="AG27" s="396">
        <f t="shared" si="19"/>
        <v>25.14</v>
      </c>
      <c r="AH27" s="202">
        <v>19741</v>
      </c>
      <c r="AI27" s="389">
        <f t="shared" si="6"/>
        <v>19.741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24.55</v>
      </c>
      <c r="C28" s="124">
        <f>M28+N28</f>
        <v>24.55</v>
      </c>
      <c r="D28" s="125">
        <f t="shared" si="10"/>
        <v>26</v>
      </c>
      <c r="E28" s="126">
        <f t="shared" si="11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12"/>
        <v>19.12</v>
      </c>
      <c r="N28" s="134">
        <f t="shared" si="13"/>
        <v>5.43</v>
      </c>
      <c r="O28" s="135">
        <f t="shared" si="14"/>
        <v>19.12</v>
      </c>
      <c r="P28" s="125">
        <f t="shared" si="14"/>
        <v>5.43</v>
      </c>
      <c r="Q28" s="125">
        <f t="shared" si="15"/>
        <v>0</v>
      </c>
      <c r="R28" s="126">
        <f t="shared" si="2"/>
        <v>0</v>
      </c>
      <c r="S28" s="126">
        <f t="shared" si="16"/>
        <v>0</v>
      </c>
      <c r="T28" s="126">
        <f t="shared" si="3"/>
        <v>24.55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19.12</v>
      </c>
      <c r="AB28" s="141">
        <f t="shared" si="4"/>
        <v>5.43</v>
      </c>
      <c r="AC28" s="142">
        <v>0</v>
      </c>
      <c r="AD28" s="143">
        <v>0</v>
      </c>
      <c r="AE28" s="144">
        <f t="shared" si="18"/>
        <v>19.12</v>
      </c>
      <c r="AF28" s="418">
        <f t="shared" si="5"/>
        <v>21</v>
      </c>
      <c r="AG28" s="396">
        <f t="shared" si="19"/>
        <v>24.55</v>
      </c>
      <c r="AH28" s="202">
        <v>19115</v>
      </c>
      <c r="AI28" s="389">
        <f t="shared" si="6"/>
        <v>19.114999999999998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23.4</v>
      </c>
      <c r="C29" s="124">
        <f t="shared" si="9"/>
        <v>23.4</v>
      </c>
      <c r="D29" s="125">
        <f t="shared" si="10"/>
        <v>25</v>
      </c>
      <c r="E29" s="126">
        <f t="shared" si="11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12"/>
        <v>18.05</v>
      </c>
      <c r="N29" s="134">
        <f t="shared" si="13"/>
        <v>5.35</v>
      </c>
      <c r="O29" s="135">
        <f t="shared" si="14"/>
        <v>18.05</v>
      </c>
      <c r="P29" s="125">
        <f t="shared" si="14"/>
        <v>5.35</v>
      </c>
      <c r="Q29" s="125">
        <f t="shared" si="15"/>
        <v>0</v>
      </c>
      <c r="R29" s="126">
        <f t="shared" si="2"/>
        <v>0</v>
      </c>
      <c r="S29" s="126">
        <f t="shared" si="16"/>
        <v>0</v>
      </c>
      <c r="T29" s="126">
        <f t="shared" si="3"/>
        <v>23.4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18.05</v>
      </c>
      <c r="AB29" s="141">
        <f t="shared" si="4"/>
        <v>5.35</v>
      </c>
      <c r="AC29" s="142">
        <v>0</v>
      </c>
      <c r="AD29" s="143">
        <v>0</v>
      </c>
      <c r="AE29" s="144">
        <f t="shared" si="18"/>
        <v>18.05</v>
      </c>
      <c r="AF29" s="418">
        <f t="shared" si="5"/>
        <v>22</v>
      </c>
      <c r="AG29" s="396">
        <f t="shared" si="19"/>
        <v>23.4</v>
      </c>
      <c r="AH29" s="202">
        <v>18054</v>
      </c>
      <c r="AI29" s="389">
        <f t="shared" si="6"/>
        <v>18.053999999999998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22.14</v>
      </c>
      <c r="C30" s="124">
        <f>M30+N30</f>
        <v>22.14</v>
      </c>
      <c r="D30" s="125">
        <f t="shared" si="10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16.82</v>
      </c>
      <c r="N30" s="134">
        <f t="shared" si="13"/>
        <v>5.32</v>
      </c>
      <c r="O30" s="135">
        <f t="shared" si="14"/>
        <v>16.82</v>
      </c>
      <c r="P30" s="125">
        <f t="shared" si="14"/>
        <v>5.32</v>
      </c>
      <c r="Q30" s="125">
        <f t="shared" si="15"/>
        <v>0</v>
      </c>
      <c r="R30" s="126">
        <f t="shared" si="2"/>
        <v>0</v>
      </c>
      <c r="S30" s="126">
        <f t="shared" si="16"/>
        <v>0</v>
      </c>
      <c r="T30" s="126">
        <f t="shared" si="3"/>
        <v>22.14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16.82</v>
      </c>
      <c r="AB30" s="141">
        <f t="shared" si="4"/>
        <v>5.32</v>
      </c>
      <c r="AC30" s="142">
        <v>0</v>
      </c>
      <c r="AD30" s="143">
        <v>0</v>
      </c>
      <c r="AE30" s="144">
        <f t="shared" si="18"/>
        <v>16.82</v>
      </c>
      <c r="AF30" s="404">
        <f t="shared" si="5"/>
        <v>23</v>
      </c>
      <c r="AG30" s="396">
        <f t="shared" si="19"/>
        <v>22.14</v>
      </c>
      <c r="AH30" s="202">
        <v>16816</v>
      </c>
      <c r="AI30" s="389">
        <f t="shared" si="6"/>
        <v>16.815999999999999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20.329999999999998</v>
      </c>
      <c r="C31" s="124">
        <f t="shared" si="9"/>
        <v>20.329999999999998</v>
      </c>
      <c r="D31" s="125">
        <f t="shared" si="10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15.4</v>
      </c>
      <c r="N31" s="134">
        <f t="shared" si="13"/>
        <v>4.93</v>
      </c>
      <c r="O31" s="135">
        <f t="shared" si="14"/>
        <v>15.4</v>
      </c>
      <c r="P31" s="125">
        <f t="shared" si="14"/>
        <v>4.93</v>
      </c>
      <c r="Q31" s="125">
        <f t="shared" si="15"/>
        <v>0</v>
      </c>
      <c r="R31" s="126">
        <f t="shared" si="2"/>
        <v>0</v>
      </c>
      <c r="S31" s="126">
        <f t="shared" si="16"/>
        <v>0</v>
      </c>
      <c r="T31" s="126">
        <f t="shared" si="3"/>
        <v>20.329999999999998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15.4</v>
      </c>
      <c r="AB31" s="141">
        <f t="shared" si="4"/>
        <v>4.93</v>
      </c>
      <c r="AC31" s="142">
        <v>0</v>
      </c>
      <c r="AD31" s="143">
        <v>0</v>
      </c>
      <c r="AE31" s="144">
        <f t="shared" si="18"/>
        <v>15.4</v>
      </c>
      <c r="AF31" s="404">
        <f t="shared" si="5"/>
        <v>24</v>
      </c>
      <c r="AG31" s="396">
        <f t="shared" si="19"/>
        <v>20.329999999999998</v>
      </c>
      <c r="AH31" s="202">
        <v>15401</v>
      </c>
      <c r="AI31" s="389">
        <f t="shared" si="6"/>
        <v>15.401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485.13</v>
      </c>
      <c r="AH32" s="453">
        <f>SUM(AH8:AH31)</f>
        <v>384657</v>
      </c>
      <c r="AI32" s="390">
        <f>SUM(AI8:AI31)</f>
        <v>384.65699999999998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485.13</v>
      </c>
      <c r="C33" s="299">
        <f>SUM(C8:C31)</f>
        <v>485.13</v>
      </c>
      <c r="D33" s="299">
        <f>SUM(D8:D31)</f>
        <v>495</v>
      </c>
      <c r="E33" s="299">
        <f>SUM(E8:E32)</f>
        <v>20.64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384.67999999999995</v>
      </c>
      <c r="N33" s="409">
        <f t="shared" si="23"/>
        <v>100.44999999999999</v>
      </c>
      <c r="O33" s="410">
        <f t="shared" si="23"/>
        <v>384.67999999999995</v>
      </c>
      <c r="P33" s="406">
        <f>SUM(P8:P32)</f>
        <v>100.44999999999999</v>
      </c>
      <c r="Q33" s="406">
        <f>SUM(Q8:Q31)</f>
        <v>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384.67999999999995</v>
      </c>
      <c r="AB33" s="299">
        <f>SUM(AB8:AB32)</f>
        <v>100.44999999999999</v>
      </c>
      <c r="AC33" s="299">
        <f>SUM(AC8:AC32)</f>
        <v>0</v>
      </c>
      <c r="AD33" s="411">
        <f>SUM(AD8:AD31)</f>
        <v>0</v>
      </c>
      <c r="AE33" s="409">
        <f>SUM(AE8:AE32)</f>
        <v>384.67999999999995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51.154890000000002</v>
      </c>
      <c r="F39" s="221">
        <f t="shared" ref="F39:F62" si="26">F8</f>
        <v>22</v>
      </c>
      <c r="G39" s="357">
        <v>50.355350000000001</v>
      </c>
      <c r="H39" s="358">
        <f>F39*G39</f>
        <v>1107.8177000000001</v>
      </c>
      <c r="J39" s="122">
        <v>1</v>
      </c>
      <c r="K39" s="126">
        <f t="shared" ref="K39:K62" si="27">C8</f>
        <v>19.55</v>
      </c>
      <c r="L39" s="245">
        <f t="shared" ref="L39:L62" si="28">K39*M39</f>
        <v>1000.0780995000001</v>
      </c>
      <c r="M39" s="372">
        <f t="shared" ref="M39:M62" si="29">D39</f>
        <v>51.154890000000002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48.009950000000003</v>
      </c>
      <c r="F40" s="221">
        <f t="shared" si="26"/>
        <v>21</v>
      </c>
      <c r="G40" s="357">
        <v>47.263710000000003</v>
      </c>
      <c r="H40" s="358">
        <f t="shared" ref="H40:H62" si="31">F40*G40</f>
        <v>992.53791000000001</v>
      </c>
      <c r="J40" s="122">
        <v>2</v>
      </c>
      <c r="K40" s="126">
        <f t="shared" si="27"/>
        <v>18.580000000000002</v>
      </c>
      <c r="L40" s="245">
        <f t="shared" si="28"/>
        <v>892.02487100000019</v>
      </c>
      <c r="M40" s="372">
        <f t="shared" si="29"/>
        <v>48.009950000000003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3834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47.040590000000002</v>
      </c>
      <c r="F41" s="221">
        <f t="shared" si="26"/>
        <v>21</v>
      </c>
      <c r="G41" s="357">
        <v>46.334769999999999</v>
      </c>
      <c r="H41" s="358">
        <f t="shared" si="31"/>
        <v>973.03017</v>
      </c>
      <c r="J41" s="122">
        <v>3</v>
      </c>
      <c r="K41" s="126">
        <f t="shared" si="27"/>
        <v>18.189999999999998</v>
      </c>
      <c r="L41" s="245">
        <f t="shared" si="28"/>
        <v>855.66833209999993</v>
      </c>
      <c r="M41" s="372">
        <f t="shared" si="29"/>
        <v>47.040590000000002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3679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47.24559</v>
      </c>
      <c r="F42" s="221">
        <f t="shared" si="26"/>
        <v>21</v>
      </c>
      <c r="G42" s="357">
        <v>46.555210000000002</v>
      </c>
      <c r="H42" s="358">
        <f t="shared" si="31"/>
        <v>977.65941000000009</v>
      </c>
      <c r="J42" s="122">
        <v>4</v>
      </c>
      <c r="K42" s="126">
        <f t="shared" si="27"/>
        <v>17.690000000000001</v>
      </c>
      <c r="L42" s="245">
        <f t="shared" si="28"/>
        <v>835.7744871000001</v>
      </c>
      <c r="M42" s="372">
        <f t="shared" si="29"/>
        <v>47.24559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3662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47.304630000000003</v>
      </c>
      <c r="F43" s="221">
        <f t="shared" si="26"/>
        <v>21</v>
      </c>
      <c r="G43" s="357">
        <v>46.642180000000003</v>
      </c>
      <c r="H43" s="358">
        <f t="shared" si="31"/>
        <v>979.48578000000009</v>
      </c>
      <c r="J43" s="122">
        <v>5</v>
      </c>
      <c r="K43" s="126">
        <f t="shared" si="27"/>
        <v>17.89</v>
      </c>
      <c r="L43" s="245">
        <f t="shared" si="28"/>
        <v>846.27983070000005</v>
      </c>
      <c r="M43" s="372">
        <f t="shared" si="29"/>
        <v>47.304630000000003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3536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49.942169999999997</v>
      </c>
      <c r="F44" s="221">
        <f t="shared" si="26"/>
        <v>21</v>
      </c>
      <c r="G44" s="357">
        <v>49.230829999999997</v>
      </c>
      <c r="H44" s="358">
        <f t="shared" si="31"/>
        <v>1033.84743</v>
      </c>
      <c r="J44" s="122">
        <v>6</v>
      </c>
      <c r="K44" s="126">
        <f t="shared" si="27"/>
        <v>18.16</v>
      </c>
      <c r="L44" s="245">
        <f t="shared" si="28"/>
        <v>906.94980720000001</v>
      </c>
      <c r="M44" s="372">
        <f t="shared" si="29"/>
        <v>49.942169999999997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3392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55.246830000000003</v>
      </c>
      <c r="F45" s="221">
        <f t="shared" si="26"/>
        <v>21</v>
      </c>
      <c r="G45" s="357">
        <v>54.460909999999998</v>
      </c>
      <c r="H45" s="358">
        <f t="shared" si="31"/>
        <v>1143.67911</v>
      </c>
      <c r="J45" s="122">
        <v>7</v>
      </c>
      <c r="K45" s="126">
        <f t="shared" si="27"/>
        <v>19.3</v>
      </c>
      <c r="L45" s="245">
        <f t="shared" si="28"/>
        <v>1066.263819</v>
      </c>
      <c r="M45" s="372">
        <f t="shared" si="29"/>
        <v>55.246830000000003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3482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0.64999999999999858</v>
      </c>
      <c r="C46" s="364">
        <f t="shared" si="25"/>
        <v>34.019784499999922</v>
      </c>
      <c r="D46" s="382">
        <v>52.33813</v>
      </c>
      <c r="F46" s="221">
        <f t="shared" si="26"/>
        <v>20</v>
      </c>
      <c r="G46" s="357">
        <v>51.539490000000001</v>
      </c>
      <c r="H46" s="358">
        <f t="shared" si="31"/>
        <v>1030.7898</v>
      </c>
      <c r="J46" s="122">
        <v>8</v>
      </c>
      <c r="K46" s="126">
        <f t="shared" si="27"/>
        <v>20.65</v>
      </c>
      <c r="L46" s="245">
        <f t="shared" si="28"/>
        <v>1080.7823844999998</v>
      </c>
      <c r="M46" s="372">
        <f t="shared" si="29"/>
        <v>52.33813</v>
      </c>
      <c r="AB46" s="216"/>
      <c r="AC46" s="199"/>
      <c r="AD46" s="203"/>
      <c r="AE46" s="126"/>
      <c r="AF46" s="385"/>
      <c r="AM46" s="91"/>
      <c r="AN46" s="122">
        <v>7</v>
      </c>
      <c r="AO46" s="200">
        <v>3664</v>
      </c>
      <c r="AP46" s="201"/>
    </row>
    <row r="47" spans="1:101" ht="15" x14ac:dyDescent="0.25">
      <c r="A47" s="219">
        <f t="shared" si="30"/>
        <v>9</v>
      </c>
      <c r="B47" s="225">
        <f t="shared" si="24"/>
        <v>2.84</v>
      </c>
      <c r="C47" s="364">
        <f t="shared" si="25"/>
        <v>120.65762720000001</v>
      </c>
      <c r="D47" s="382">
        <v>42.485080000000004</v>
      </c>
      <c r="F47" s="221">
        <f t="shared" si="26"/>
        <v>18</v>
      </c>
      <c r="G47" s="357">
        <v>41.720019999999998</v>
      </c>
      <c r="H47" s="358">
        <f t="shared" si="31"/>
        <v>750.96035999999992</v>
      </c>
      <c r="J47" s="122">
        <v>9</v>
      </c>
      <c r="K47" s="126">
        <f t="shared" si="27"/>
        <v>20.84</v>
      </c>
      <c r="L47" s="245">
        <f t="shared" si="28"/>
        <v>885.38906720000011</v>
      </c>
      <c r="M47" s="372">
        <f t="shared" si="29"/>
        <v>42.485080000000004</v>
      </c>
      <c r="AB47" s="216"/>
      <c r="AC47" s="199"/>
      <c r="AD47" s="203"/>
      <c r="AE47" s="126"/>
      <c r="AF47" s="385"/>
      <c r="AM47" s="91"/>
      <c r="AN47" s="122">
        <v>8</v>
      </c>
      <c r="AO47" s="200">
        <v>3816</v>
      </c>
      <c r="AP47" s="201"/>
    </row>
    <row r="48" spans="1:101" ht="15" x14ac:dyDescent="0.25">
      <c r="A48" s="219">
        <f t="shared" si="30"/>
        <v>10</v>
      </c>
      <c r="B48" s="225">
        <f t="shared" si="24"/>
        <v>3.0799999999999983</v>
      </c>
      <c r="C48" s="364">
        <f t="shared" si="25"/>
        <v>88.904477199999945</v>
      </c>
      <c r="D48" s="382">
        <v>28.865089999999999</v>
      </c>
      <c r="F48" s="221">
        <f t="shared" si="26"/>
        <v>17</v>
      </c>
      <c r="G48" s="357">
        <v>28.39019</v>
      </c>
      <c r="H48" s="358">
        <f t="shared" si="31"/>
        <v>482.63323000000003</v>
      </c>
      <c r="J48" s="122">
        <v>10</v>
      </c>
      <c r="K48" s="126">
        <f t="shared" si="27"/>
        <v>20.079999999999998</v>
      </c>
      <c r="L48" s="245">
        <f t="shared" si="28"/>
        <v>579.6110071999999</v>
      </c>
      <c r="M48" s="372">
        <f t="shared" si="29"/>
        <v>28.865089999999999</v>
      </c>
      <c r="AB48" s="216"/>
      <c r="AC48" s="199"/>
      <c r="AD48" s="203"/>
      <c r="AE48" s="126"/>
      <c r="AF48" s="385"/>
      <c r="AM48" s="91"/>
      <c r="AN48" s="122">
        <v>9</v>
      </c>
      <c r="AO48" s="200">
        <v>3860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3.4400000000000013</v>
      </c>
      <c r="C49" s="364">
        <f t="shared" si="25"/>
        <v>63.171506400000027</v>
      </c>
      <c r="D49" s="382">
        <v>18.363810000000001</v>
      </c>
      <c r="F49" s="221">
        <f t="shared" si="26"/>
        <v>15</v>
      </c>
      <c r="G49" s="357">
        <v>18.195499999999999</v>
      </c>
      <c r="H49" s="358">
        <f t="shared" si="31"/>
        <v>272.9325</v>
      </c>
      <c r="J49" s="122">
        <v>11</v>
      </c>
      <c r="K49" s="126">
        <f t="shared" si="27"/>
        <v>18.440000000000001</v>
      </c>
      <c r="L49" s="245">
        <f t="shared" si="28"/>
        <v>338.62865640000001</v>
      </c>
      <c r="M49" s="372">
        <f t="shared" si="29"/>
        <v>18.363810000000001</v>
      </c>
      <c r="AB49" s="204"/>
      <c r="AC49" s="199"/>
      <c r="AD49" s="203"/>
      <c r="AE49" s="126"/>
      <c r="AF49" s="385"/>
      <c r="AM49" s="91"/>
      <c r="AN49" s="122">
        <v>10</v>
      </c>
      <c r="AO49" s="200">
        <v>3827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3.9600000000000009</v>
      </c>
      <c r="C50" s="364">
        <f t="shared" si="25"/>
        <v>74.09298600000001</v>
      </c>
      <c r="D50" s="382">
        <v>18.710349999999998</v>
      </c>
      <c r="F50" s="221">
        <f t="shared" si="26"/>
        <v>14</v>
      </c>
      <c r="G50" s="357">
        <v>18.416640000000001</v>
      </c>
      <c r="H50" s="358">
        <f t="shared" si="31"/>
        <v>257.83296000000001</v>
      </c>
      <c r="J50" s="122">
        <v>12</v>
      </c>
      <c r="K50" s="126">
        <f t="shared" si="27"/>
        <v>17.96</v>
      </c>
      <c r="L50" s="245">
        <f t="shared" si="28"/>
        <v>336.03788599999996</v>
      </c>
      <c r="M50" s="372">
        <f t="shared" si="29"/>
        <v>18.710349999999998</v>
      </c>
      <c r="AB50" s="204"/>
      <c r="AC50" s="199"/>
      <c r="AD50" s="203"/>
      <c r="AE50" s="126"/>
      <c r="AF50" s="385"/>
      <c r="AM50" s="91"/>
      <c r="AN50" s="122">
        <v>11</v>
      </c>
      <c r="AO50" s="200">
        <v>3732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3.5800000000000018</v>
      </c>
      <c r="C51" s="364">
        <f t="shared" si="25"/>
        <v>72.342957400000031</v>
      </c>
      <c r="D51" s="382">
        <v>20.207529999999998</v>
      </c>
      <c r="F51" s="221">
        <f t="shared" si="26"/>
        <v>14</v>
      </c>
      <c r="G51" s="357">
        <v>19.852810000000002</v>
      </c>
      <c r="H51" s="358">
        <f t="shared" si="31"/>
        <v>277.93934000000002</v>
      </c>
      <c r="J51" s="122">
        <v>13</v>
      </c>
      <c r="K51" s="126">
        <f t="shared" si="27"/>
        <v>17.580000000000002</v>
      </c>
      <c r="L51" s="245">
        <f t="shared" si="28"/>
        <v>355.24837740000004</v>
      </c>
      <c r="M51" s="372">
        <f t="shared" si="29"/>
        <v>20.207529999999998</v>
      </c>
      <c r="AB51" s="204"/>
      <c r="AC51" s="199"/>
      <c r="AD51" s="203"/>
      <c r="AE51" s="126"/>
      <c r="AF51" s="385"/>
      <c r="AM51" s="226"/>
      <c r="AN51" s="122">
        <v>12</v>
      </c>
      <c r="AO51" s="200">
        <v>3775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2.2300000000000004</v>
      </c>
      <c r="C52" s="364">
        <f t="shared" si="25"/>
        <v>48.531333900000014</v>
      </c>
      <c r="D52" s="382">
        <v>21.762930000000001</v>
      </c>
      <c r="F52" s="221">
        <f t="shared" si="26"/>
        <v>15</v>
      </c>
      <c r="G52" s="357">
        <v>21.3506</v>
      </c>
      <c r="H52" s="358">
        <f t="shared" si="31"/>
        <v>320.25900000000001</v>
      </c>
      <c r="J52" s="122">
        <v>14</v>
      </c>
      <c r="K52" s="126">
        <f t="shared" si="27"/>
        <v>17.23</v>
      </c>
      <c r="L52" s="245">
        <f t="shared" si="28"/>
        <v>374.97528390000002</v>
      </c>
      <c r="M52" s="372">
        <f t="shared" si="29"/>
        <v>21.762930000000001</v>
      </c>
      <c r="AB52" s="204"/>
      <c r="AC52" s="199"/>
      <c r="AD52" s="203"/>
      <c r="AE52" s="126"/>
      <c r="AM52" s="76"/>
      <c r="AN52" s="122">
        <v>13</v>
      </c>
      <c r="AO52" s="200">
        <v>3782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0.85999999999999943</v>
      </c>
      <c r="C53" s="364">
        <f t="shared" si="25"/>
        <v>23.981452599999983</v>
      </c>
      <c r="D53" s="382">
        <v>27.88541</v>
      </c>
      <c r="F53" s="221">
        <f t="shared" si="26"/>
        <v>17</v>
      </c>
      <c r="G53" s="357">
        <v>27.32666</v>
      </c>
      <c r="H53" s="358">
        <f t="shared" si="31"/>
        <v>464.55322000000001</v>
      </c>
      <c r="J53" s="122">
        <v>15</v>
      </c>
      <c r="K53" s="126">
        <f t="shared" si="27"/>
        <v>17.86</v>
      </c>
      <c r="L53" s="245">
        <f t="shared" si="28"/>
        <v>498.03342259999999</v>
      </c>
      <c r="M53" s="372">
        <f t="shared" si="29"/>
        <v>27.88541</v>
      </c>
      <c r="AB53" s="204"/>
      <c r="AC53" s="199"/>
      <c r="AD53" s="229"/>
      <c r="AE53" s="126"/>
      <c r="AN53" s="122">
        <v>14</v>
      </c>
      <c r="AO53" s="200">
        <v>3592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42.414990000000003</v>
      </c>
      <c r="F54" s="221">
        <f t="shared" si="26"/>
        <v>20</v>
      </c>
      <c r="G54" s="357">
        <v>41.59366</v>
      </c>
      <c r="H54" s="358">
        <f t="shared" si="31"/>
        <v>831.8732</v>
      </c>
      <c r="J54" s="122">
        <v>16</v>
      </c>
      <c r="K54" s="126">
        <f t="shared" si="27"/>
        <v>18.670000000000002</v>
      </c>
      <c r="L54" s="245">
        <f t="shared" si="28"/>
        <v>791.88786330000016</v>
      </c>
      <c r="M54" s="372">
        <f t="shared" si="29"/>
        <v>42.414990000000003</v>
      </c>
      <c r="AB54" s="204"/>
      <c r="AC54" s="199"/>
      <c r="AE54" s="237"/>
      <c r="AN54" s="122">
        <v>15</v>
      </c>
      <c r="AO54" s="200">
        <v>3788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61.169559999999997</v>
      </c>
      <c r="F55" s="221">
        <f t="shared" si="26"/>
        <v>22</v>
      </c>
      <c r="G55" s="357">
        <v>59.989640000000001</v>
      </c>
      <c r="H55" s="358">
        <f t="shared" si="31"/>
        <v>1319.77208</v>
      </c>
      <c r="J55" s="122">
        <v>17</v>
      </c>
      <c r="K55" s="126">
        <f t="shared" si="27"/>
        <v>21.159999999999997</v>
      </c>
      <c r="L55" s="245">
        <f t="shared" si="28"/>
        <v>1294.3478895999997</v>
      </c>
      <c r="M55" s="372">
        <f t="shared" si="29"/>
        <v>61.169559999999997</v>
      </c>
      <c r="AB55" s="204"/>
      <c r="AC55" s="199"/>
      <c r="AE55" s="237"/>
      <c r="AN55" s="122">
        <v>16</v>
      </c>
      <c r="AO55" s="200">
        <v>3932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72.366650000000007</v>
      </c>
      <c r="F56" s="221">
        <f t="shared" si="26"/>
        <v>25</v>
      </c>
      <c r="G56" s="357">
        <v>70.956720000000004</v>
      </c>
      <c r="H56" s="358">
        <f t="shared" si="31"/>
        <v>1773.9180000000001</v>
      </c>
      <c r="J56" s="122">
        <v>18</v>
      </c>
      <c r="K56" s="126">
        <f t="shared" si="27"/>
        <v>24.51</v>
      </c>
      <c r="L56" s="245">
        <f t="shared" si="28"/>
        <v>1773.7065915000003</v>
      </c>
      <c r="M56" s="372">
        <f t="shared" si="29"/>
        <v>72.366650000000007</v>
      </c>
      <c r="AB56" s="230"/>
      <c r="AC56" s="199"/>
      <c r="AE56" s="237"/>
      <c r="AN56" s="122">
        <v>17</v>
      </c>
      <c r="AO56" s="200">
        <v>4326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73.040520000000001</v>
      </c>
      <c r="F57" s="221">
        <f t="shared" si="26"/>
        <v>26</v>
      </c>
      <c r="G57" s="357">
        <v>71.440489999999997</v>
      </c>
      <c r="H57" s="358">
        <f t="shared" si="31"/>
        <v>1857.4527399999999</v>
      </c>
      <c r="J57" s="122">
        <v>19</v>
      </c>
      <c r="K57" s="126">
        <f t="shared" si="27"/>
        <v>25.23</v>
      </c>
      <c r="L57" s="245">
        <f t="shared" si="28"/>
        <v>1842.8123196000001</v>
      </c>
      <c r="M57" s="372">
        <f t="shared" si="29"/>
        <v>73.040520000000001</v>
      </c>
      <c r="AC57" s="231"/>
      <c r="AD57" s="232"/>
      <c r="AE57" s="237"/>
      <c r="AN57" s="122">
        <v>18</v>
      </c>
      <c r="AO57" s="200">
        <v>5053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63.942270000000001</v>
      </c>
      <c r="F58" s="221">
        <f t="shared" si="26"/>
        <v>26</v>
      </c>
      <c r="G58" s="357">
        <v>62.562269999999998</v>
      </c>
      <c r="H58" s="358">
        <f t="shared" si="31"/>
        <v>1626.6190199999999</v>
      </c>
      <c r="J58" s="122">
        <v>20</v>
      </c>
      <c r="K58" s="126">
        <f t="shared" si="27"/>
        <v>25.14</v>
      </c>
      <c r="L58" s="245">
        <f t="shared" si="28"/>
        <v>1607.5086678</v>
      </c>
      <c r="M58" s="372">
        <f t="shared" si="29"/>
        <v>63.942270000000001</v>
      </c>
      <c r="AC58" s="231"/>
      <c r="AD58" s="76"/>
      <c r="AE58" s="237"/>
      <c r="AN58" s="122">
        <v>19</v>
      </c>
      <c r="AO58" s="200">
        <v>5290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62.325009999999999</v>
      </c>
      <c r="F59" s="221">
        <f t="shared" si="26"/>
        <v>26</v>
      </c>
      <c r="G59" s="357">
        <v>61.00271</v>
      </c>
      <c r="H59" s="358">
        <f t="shared" si="31"/>
        <v>1586.0704599999999</v>
      </c>
      <c r="J59" s="122">
        <v>21</v>
      </c>
      <c r="K59" s="126">
        <f t="shared" si="27"/>
        <v>24.55</v>
      </c>
      <c r="L59" s="245">
        <f t="shared" si="28"/>
        <v>1530.0789955</v>
      </c>
      <c r="M59" s="372">
        <f t="shared" si="29"/>
        <v>62.325009999999999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5396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56.733980000000003</v>
      </c>
      <c r="F60" s="221">
        <f t="shared" si="26"/>
        <v>25</v>
      </c>
      <c r="G60" s="357">
        <v>55.56326</v>
      </c>
      <c r="H60" s="358">
        <f t="shared" si="31"/>
        <v>1389.0815</v>
      </c>
      <c r="J60" s="122">
        <v>22</v>
      </c>
      <c r="K60" s="126">
        <f t="shared" si="27"/>
        <v>23.4</v>
      </c>
      <c r="L60" s="245">
        <f t="shared" si="28"/>
        <v>1327.5751319999999</v>
      </c>
      <c r="M60" s="372">
        <f t="shared" si="29"/>
        <v>56.733980000000003</v>
      </c>
      <c r="Z60" s="233"/>
      <c r="AA60" s="234"/>
      <c r="AB60" s="235"/>
      <c r="AC60" s="235"/>
      <c r="AD60" s="236"/>
      <c r="AE60" s="237"/>
      <c r="AN60" s="122">
        <v>21</v>
      </c>
      <c r="AO60" s="200">
        <v>5432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54.437289999999997</v>
      </c>
      <c r="F61" s="221">
        <f t="shared" si="26"/>
        <v>24</v>
      </c>
      <c r="G61" s="357">
        <v>53.366210000000002</v>
      </c>
      <c r="H61" s="358">
        <f t="shared" si="31"/>
        <v>1280.7890400000001</v>
      </c>
      <c r="J61" s="122">
        <v>23</v>
      </c>
      <c r="K61" s="126">
        <f t="shared" si="27"/>
        <v>22.14</v>
      </c>
      <c r="L61" s="245">
        <f t="shared" si="28"/>
        <v>1205.2416006000001</v>
      </c>
      <c r="M61" s="372">
        <f t="shared" si="29"/>
        <v>54.437289999999997</v>
      </c>
      <c r="Z61" s="233"/>
      <c r="AA61" s="234"/>
      <c r="AB61" s="235"/>
      <c r="AC61" s="235"/>
      <c r="AD61" s="236"/>
      <c r="AE61" s="237"/>
      <c r="AN61" s="122">
        <v>22</v>
      </c>
      <c r="AO61" s="200">
        <v>5348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50.361899999999999</v>
      </c>
      <c r="F62" s="362">
        <f t="shared" si="26"/>
        <v>23</v>
      </c>
      <c r="G62" s="360">
        <v>49.519469999999998</v>
      </c>
      <c r="H62" s="361">
        <f t="shared" si="31"/>
        <v>1138.9478099999999</v>
      </c>
      <c r="J62" s="122">
        <v>24</v>
      </c>
      <c r="K62" s="126">
        <f t="shared" si="27"/>
        <v>20.329999999999998</v>
      </c>
      <c r="L62" s="245">
        <f t="shared" si="28"/>
        <v>1023.8574269999999</v>
      </c>
      <c r="M62" s="372">
        <f t="shared" si="29"/>
        <v>50.361899999999999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5317</v>
      </c>
    </row>
    <row r="63" spans="1:43" ht="20.25" customHeight="1" thickBot="1" x14ac:dyDescent="0.3">
      <c r="A63" s="238"/>
      <c r="B63" s="239"/>
      <c r="C63" s="240"/>
      <c r="D63" s="307">
        <f>AVERAGE(D39:D62)</f>
        <v>46.389797916666673</v>
      </c>
      <c r="F63" s="363">
        <f>SUM(F39:F62)</f>
        <v>495</v>
      </c>
      <c r="G63" s="241">
        <f>AVERAGE(G39:G62)</f>
        <v>45.567887499999991</v>
      </c>
      <c r="H63" s="359">
        <f>SUM(H39:H62)/SUM(F39:F62)</f>
        <v>48.223195494949493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4927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485.13</v>
      </c>
      <c r="L64" s="245">
        <f>SUM(L39:L63)</f>
        <v>23248.761818699993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20.64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47.922746106610589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525.70212519999995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25.470064205426354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430.1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390.18000000000006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381.98999999999995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371.49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375.69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381.36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405.3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413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375.12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341.35999999999996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276.60000000000002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251.44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246.12000000000003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258.45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303.62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373.40000000000003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465.51999999999992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612.75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655.98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653.64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638.30000000000007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585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531.36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467.59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10185.36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0.64999999999999858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2.84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3.0799999999999983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3.4400000000000013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3.9600000000000009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3.5800000000000018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2.2300000000000004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0.85999999999999943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44577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19.55</v>
      </c>
      <c r="C135" s="124">
        <f t="shared" si="38"/>
        <v>19.55</v>
      </c>
      <c r="D135" s="290">
        <f t="shared" ref="D135:D158" si="39">J8</f>
        <v>0</v>
      </c>
      <c r="E135" s="291">
        <f t="shared" ref="E135:F158" si="40">M8</f>
        <v>15.72</v>
      </c>
      <c r="F135" s="291">
        <f t="shared" si="40"/>
        <v>3.83</v>
      </c>
      <c r="G135" s="292">
        <f t="shared" ref="G135:G158" si="41">AD8</f>
        <v>0</v>
      </c>
      <c r="I135" s="293">
        <f t="shared" ref="I135:I158" si="42">AE8</f>
        <v>15.72</v>
      </c>
      <c r="K135" s="142">
        <f t="shared" ref="K135:K158" si="43">AC8</f>
        <v>0</v>
      </c>
    </row>
    <row r="136" spans="1:11" ht="13.8" x14ac:dyDescent="0.25">
      <c r="A136" s="195">
        <f>A135+1</f>
        <v>2</v>
      </c>
      <c r="B136" s="289">
        <f t="shared" si="38"/>
        <v>18.580000000000002</v>
      </c>
      <c r="C136" s="124">
        <f t="shared" si="38"/>
        <v>18.580000000000002</v>
      </c>
      <c r="D136" s="290">
        <f t="shared" si="39"/>
        <v>0</v>
      </c>
      <c r="E136" s="291">
        <f t="shared" si="40"/>
        <v>14.9</v>
      </c>
      <c r="F136" s="291">
        <f t="shared" si="40"/>
        <v>3.68</v>
      </c>
      <c r="G136" s="292">
        <f t="shared" si="41"/>
        <v>0</v>
      </c>
      <c r="I136" s="294">
        <f t="shared" si="42"/>
        <v>14.9</v>
      </c>
      <c r="K136" s="142">
        <f t="shared" si="43"/>
        <v>0</v>
      </c>
    </row>
    <row r="137" spans="1:11" ht="13.8" x14ac:dyDescent="0.25">
      <c r="A137" s="195">
        <f t="shared" ref="A137:A158" si="44">A136+1</f>
        <v>3</v>
      </c>
      <c r="B137" s="289">
        <f t="shared" si="38"/>
        <v>18.189999999999998</v>
      </c>
      <c r="C137" s="124">
        <f t="shared" si="38"/>
        <v>18.189999999999998</v>
      </c>
      <c r="D137" s="290">
        <f t="shared" si="39"/>
        <v>0</v>
      </c>
      <c r="E137" s="291">
        <f t="shared" si="40"/>
        <v>14.53</v>
      </c>
      <c r="F137" s="291">
        <f t="shared" si="40"/>
        <v>3.66</v>
      </c>
      <c r="G137" s="292">
        <f t="shared" si="41"/>
        <v>0</v>
      </c>
      <c r="I137" s="294">
        <f t="shared" si="42"/>
        <v>14.53</v>
      </c>
      <c r="K137" s="142">
        <f t="shared" si="43"/>
        <v>0</v>
      </c>
    </row>
    <row r="138" spans="1:11" ht="13.8" x14ac:dyDescent="0.25">
      <c r="A138" s="195">
        <f t="shared" si="44"/>
        <v>4</v>
      </c>
      <c r="B138" s="289">
        <f t="shared" si="38"/>
        <v>17.690000000000001</v>
      </c>
      <c r="C138" s="124">
        <f t="shared" si="38"/>
        <v>17.690000000000001</v>
      </c>
      <c r="D138" s="290">
        <f t="shared" si="39"/>
        <v>0</v>
      </c>
      <c r="E138" s="291">
        <f t="shared" si="40"/>
        <v>14.15</v>
      </c>
      <c r="F138" s="291">
        <f t="shared" si="40"/>
        <v>3.54</v>
      </c>
      <c r="G138" s="292">
        <f t="shared" si="41"/>
        <v>0</v>
      </c>
      <c r="I138" s="294">
        <f t="shared" si="42"/>
        <v>14.15</v>
      </c>
      <c r="K138" s="142">
        <f t="shared" si="43"/>
        <v>0</v>
      </c>
    </row>
    <row r="139" spans="1:11" ht="13.8" x14ac:dyDescent="0.25">
      <c r="A139" s="195">
        <f t="shared" si="44"/>
        <v>5</v>
      </c>
      <c r="B139" s="289">
        <f t="shared" si="38"/>
        <v>17.89</v>
      </c>
      <c r="C139" s="124">
        <f t="shared" si="38"/>
        <v>17.89</v>
      </c>
      <c r="D139" s="290">
        <f t="shared" si="39"/>
        <v>0</v>
      </c>
      <c r="E139" s="291">
        <f t="shared" si="40"/>
        <v>14.5</v>
      </c>
      <c r="F139" s="291">
        <f t="shared" si="40"/>
        <v>3.39</v>
      </c>
      <c r="G139" s="292">
        <f t="shared" si="41"/>
        <v>0</v>
      </c>
      <c r="I139" s="294">
        <f t="shared" si="42"/>
        <v>14.5</v>
      </c>
      <c r="K139" s="142">
        <f t="shared" si="43"/>
        <v>0</v>
      </c>
    </row>
    <row r="140" spans="1:11" ht="13.8" x14ac:dyDescent="0.25">
      <c r="A140" s="195">
        <f t="shared" si="44"/>
        <v>6</v>
      </c>
      <c r="B140" s="289">
        <f t="shared" si="38"/>
        <v>18.16</v>
      </c>
      <c r="C140" s="124">
        <f t="shared" si="38"/>
        <v>18.16</v>
      </c>
      <c r="D140" s="290">
        <f t="shared" si="39"/>
        <v>0</v>
      </c>
      <c r="E140" s="291">
        <f t="shared" si="40"/>
        <v>14.68</v>
      </c>
      <c r="F140" s="291">
        <f t="shared" si="40"/>
        <v>3.48</v>
      </c>
      <c r="G140" s="292">
        <f t="shared" si="41"/>
        <v>0</v>
      </c>
      <c r="I140" s="294">
        <f t="shared" si="42"/>
        <v>14.68</v>
      </c>
      <c r="K140" s="142">
        <f t="shared" si="43"/>
        <v>0</v>
      </c>
    </row>
    <row r="141" spans="1:11" ht="13.8" x14ac:dyDescent="0.25">
      <c r="A141" s="195">
        <f t="shared" si="44"/>
        <v>7</v>
      </c>
      <c r="B141" s="289">
        <f t="shared" si="38"/>
        <v>19.3</v>
      </c>
      <c r="C141" s="124">
        <f t="shared" si="38"/>
        <v>19.3</v>
      </c>
      <c r="D141" s="290">
        <f t="shared" si="39"/>
        <v>0</v>
      </c>
      <c r="E141" s="291">
        <f t="shared" si="40"/>
        <v>15.64</v>
      </c>
      <c r="F141" s="291">
        <f t="shared" si="40"/>
        <v>3.66</v>
      </c>
      <c r="G141" s="292">
        <f t="shared" si="41"/>
        <v>0</v>
      </c>
      <c r="I141" s="294">
        <f t="shared" si="42"/>
        <v>15.64</v>
      </c>
      <c r="K141" s="142">
        <f t="shared" si="43"/>
        <v>0</v>
      </c>
    </row>
    <row r="142" spans="1:11" ht="13.8" x14ac:dyDescent="0.25">
      <c r="A142" s="195">
        <f t="shared" si="44"/>
        <v>8</v>
      </c>
      <c r="B142" s="289">
        <f t="shared" si="38"/>
        <v>20.65</v>
      </c>
      <c r="C142" s="124">
        <f t="shared" si="38"/>
        <v>20.65</v>
      </c>
      <c r="D142" s="290">
        <f t="shared" si="39"/>
        <v>0</v>
      </c>
      <c r="E142" s="291">
        <f t="shared" si="40"/>
        <v>16.829999999999998</v>
      </c>
      <c r="F142" s="291">
        <f t="shared" si="40"/>
        <v>3.82</v>
      </c>
      <c r="G142" s="292">
        <f t="shared" si="41"/>
        <v>0</v>
      </c>
      <c r="I142" s="294">
        <f t="shared" si="42"/>
        <v>16.829999999999998</v>
      </c>
      <c r="K142" s="142">
        <f t="shared" si="43"/>
        <v>0</v>
      </c>
    </row>
    <row r="143" spans="1:11" ht="13.8" x14ac:dyDescent="0.25">
      <c r="A143" s="195">
        <f t="shared" si="44"/>
        <v>9</v>
      </c>
      <c r="B143" s="289">
        <f t="shared" si="38"/>
        <v>20.84</v>
      </c>
      <c r="C143" s="124">
        <f t="shared" si="38"/>
        <v>20.84</v>
      </c>
      <c r="D143" s="290">
        <f t="shared" si="39"/>
        <v>0</v>
      </c>
      <c r="E143" s="291">
        <f t="shared" si="40"/>
        <v>16.98</v>
      </c>
      <c r="F143" s="291">
        <f t="shared" si="40"/>
        <v>3.86</v>
      </c>
      <c r="G143" s="292">
        <f t="shared" si="41"/>
        <v>0</v>
      </c>
      <c r="I143" s="294">
        <f t="shared" si="42"/>
        <v>16.98</v>
      </c>
      <c r="K143" s="142">
        <f t="shared" si="43"/>
        <v>0</v>
      </c>
    </row>
    <row r="144" spans="1:11" ht="13.8" x14ac:dyDescent="0.25">
      <c r="A144" s="195">
        <f t="shared" si="44"/>
        <v>10</v>
      </c>
      <c r="B144" s="289">
        <f t="shared" si="38"/>
        <v>20.079999999999998</v>
      </c>
      <c r="C144" s="124">
        <f t="shared" si="38"/>
        <v>20.079999999999998</v>
      </c>
      <c r="D144" s="290">
        <f t="shared" si="39"/>
        <v>0</v>
      </c>
      <c r="E144" s="291">
        <f t="shared" si="40"/>
        <v>16.25</v>
      </c>
      <c r="F144" s="291">
        <f t="shared" si="40"/>
        <v>3.83</v>
      </c>
      <c r="G144" s="292">
        <f t="shared" si="41"/>
        <v>0</v>
      </c>
      <c r="I144" s="294">
        <f t="shared" si="42"/>
        <v>16.25</v>
      </c>
      <c r="K144" s="142">
        <f t="shared" si="43"/>
        <v>0</v>
      </c>
    </row>
    <row r="145" spans="1:54" ht="13.8" x14ac:dyDescent="0.25">
      <c r="A145" s="195">
        <f t="shared" si="44"/>
        <v>11</v>
      </c>
      <c r="B145" s="289">
        <f t="shared" si="38"/>
        <v>18.440000000000001</v>
      </c>
      <c r="C145" s="124">
        <f t="shared" si="38"/>
        <v>18.440000000000001</v>
      </c>
      <c r="D145" s="290">
        <f t="shared" si="39"/>
        <v>0</v>
      </c>
      <c r="E145" s="291">
        <f t="shared" si="40"/>
        <v>14.71</v>
      </c>
      <c r="F145" s="291">
        <f t="shared" si="40"/>
        <v>3.73</v>
      </c>
      <c r="G145" s="292">
        <f t="shared" si="41"/>
        <v>0</v>
      </c>
      <c r="I145" s="294">
        <f t="shared" si="42"/>
        <v>14.71</v>
      </c>
      <c r="K145" s="142">
        <f t="shared" si="43"/>
        <v>0</v>
      </c>
    </row>
    <row r="146" spans="1:54" ht="13.8" x14ac:dyDescent="0.25">
      <c r="A146" s="195">
        <f t="shared" si="44"/>
        <v>12</v>
      </c>
      <c r="B146" s="289">
        <f t="shared" si="38"/>
        <v>17.96</v>
      </c>
      <c r="C146" s="124">
        <f t="shared" si="38"/>
        <v>17.96</v>
      </c>
      <c r="D146" s="290">
        <f t="shared" si="39"/>
        <v>0</v>
      </c>
      <c r="E146" s="291">
        <f t="shared" si="40"/>
        <v>14.18</v>
      </c>
      <c r="F146" s="291">
        <f t="shared" si="40"/>
        <v>3.78</v>
      </c>
      <c r="G146" s="292">
        <f t="shared" si="41"/>
        <v>0</v>
      </c>
      <c r="I146" s="294">
        <f t="shared" si="42"/>
        <v>14.18</v>
      </c>
      <c r="K146" s="142">
        <f t="shared" si="43"/>
        <v>0</v>
      </c>
    </row>
    <row r="147" spans="1:54" ht="13.8" x14ac:dyDescent="0.25">
      <c r="A147" s="195">
        <f t="shared" si="44"/>
        <v>13</v>
      </c>
      <c r="B147" s="289">
        <f t="shared" si="38"/>
        <v>17.580000000000002</v>
      </c>
      <c r="C147" s="124">
        <f t="shared" si="38"/>
        <v>17.580000000000002</v>
      </c>
      <c r="D147" s="290">
        <f t="shared" si="39"/>
        <v>0</v>
      </c>
      <c r="E147" s="291">
        <f t="shared" si="40"/>
        <v>13.8</v>
      </c>
      <c r="F147" s="291">
        <f t="shared" si="40"/>
        <v>3.78</v>
      </c>
      <c r="G147" s="292">
        <f t="shared" si="41"/>
        <v>0</v>
      </c>
      <c r="I147" s="294">
        <f t="shared" si="42"/>
        <v>13.8</v>
      </c>
      <c r="K147" s="142">
        <f t="shared" si="43"/>
        <v>0</v>
      </c>
    </row>
    <row r="148" spans="1:54" ht="13.8" x14ac:dyDescent="0.25">
      <c r="A148" s="195">
        <f t="shared" si="44"/>
        <v>14</v>
      </c>
      <c r="B148" s="289">
        <f t="shared" si="38"/>
        <v>17.23</v>
      </c>
      <c r="C148" s="124">
        <f t="shared" si="38"/>
        <v>17.23</v>
      </c>
      <c r="D148" s="290">
        <f t="shared" si="39"/>
        <v>0</v>
      </c>
      <c r="E148" s="291">
        <f t="shared" si="40"/>
        <v>13.64</v>
      </c>
      <c r="F148" s="291">
        <f t="shared" si="40"/>
        <v>3.59</v>
      </c>
      <c r="G148" s="292">
        <f t="shared" si="41"/>
        <v>0</v>
      </c>
      <c r="I148" s="294">
        <f t="shared" si="42"/>
        <v>13.64</v>
      </c>
      <c r="K148" s="142">
        <f t="shared" si="43"/>
        <v>0</v>
      </c>
    </row>
    <row r="149" spans="1:54" ht="13.8" x14ac:dyDescent="0.25">
      <c r="A149" s="195">
        <f t="shared" si="44"/>
        <v>15</v>
      </c>
      <c r="B149" s="289">
        <f t="shared" si="38"/>
        <v>17.86</v>
      </c>
      <c r="C149" s="124">
        <f t="shared" si="38"/>
        <v>17.86</v>
      </c>
      <c r="D149" s="290">
        <f t="shared" si="39"/>
        <v>0</v>
      </c>
      <c r="E149" s="291">
        <f t="shared" si="40"/>
        <v>14.07</v>
      </c>
      <c r="F149" s="291">
        <f t="shared" si="40"/>
        <v>3.79</v>
      </c>
      <c r="G149" s="292">
        <f t="shared" si="41"/>
        <v>0</v>
      </c>
      <c r="I149" s="294">
        <f t="shared" si="42"/>
        <v>14.07</v>
      </c>
      <c r="K149" s="142">
        <f t="shared" si="43"/>
        <v>0</v>
      </c>
    </row>
    <row r="150" spans="1:54" ht="13.8" x14ac:dyDescent="0.25">
      <c r="A150" s="195">
        <f t="shared" si="44"/>
        <v>16</v>
      </c>
      <c r="B150" s="289">
        <f t="shared" si="38"/>
        <v>18.670000000000002</v>
      </c>
      <c r="C150" s="124">
        <f t="shared" si="38"/>
        <v>18.670000000000002</v>
      </c>
      <c r="D150" s="290">
        <f t="shared" si="39"/>
        <v>0</v>
      </c>
      <c r="E150" s="291">
        <f t="shared" si="40"/>
        <v>14.74</v>
      </c>
      <c r="F150" s="291">
        <f t="shared" si="40"/>
        <v>3.93</v>
      </c>
      <c r="G150" s="292">
        <f t="shared" si="41"/>
        <v>0</v>
      </c>
      <c r="I150" s="294">
        <f t="shared" si="42"/>
        <v>14.74</v>
      </c>
      <c r="K150" s="142">
        <f t="shared" si="43"/>
        <v>0</v>
      </c>
    </row>
    <row r="151" spans="1:54" ht="13.8" x14ac:dyDescent="0.25">
      <c r="A151" s="195">
        <f t="shared" si="44"/>
        <v>17</v>
      </c>
      <c r="B151" s="289">
        <f t="shared" ref="B151:C158" si="45">B24</f>
        <v>21.159999999999997</v>
      </c>
      <c r="C151" s="124">
        <f t="shared" si="45"/>
        <v>21.159999999999997</v>
      </c>
      <c r="D151" s="290">
        <f t="shared" si="39"/>
        <v>0</v>
      </c>
      <c r="E151" s="291">
        <f t="shared" si="40"/>
        <v>16.829999999999998</v>
      </c>
      <c r="F151" s="291">
        <f t="shared" si="40"/>
        <v>4.33</v>
      </c>
      <c r="G151" s="292">
        <f t="shared" si="41"/>
        <v>0</v>
      </c>
      <c r="I151" s="294">
        <f t="shared" si="42"/>
        <v>16.829999999999998</v>
      </c>
      <c r="K151" s="142">
        <f t="shared" si="43"/>
        <v>0</v>
      </c>
    </row>
    <row r="152" spans="1:54" ht="13.8" x14ac:dyDescent="0.25">
      <c r="A152" s="195">
        <f t="shared" si="44"/>
        <v>18</v>
      </c>
      <c r="B152" s="289">
        <f t="shared" si="45"/>
        <v>24.51</v>
      </c>
      <c r="C152" s="124">
        <f t="shared" si="45"/>
        <v>24.51</v>
      </c>
      <c r="D152" s="290">
        <f t="shared" si="39"/>
        <v>0</v>
      </c>
      <c r="E152" s="291">
        <f t="shared" si="40"/>
        <v>19.46</v>
      </c>
      <c r="F152" s="291">
        <f t="shared" si="40"/>
        <v>5.05</v>
      </c>
      <c r="G152" s="292">
        <f t="shared" si="41"/>
        <v>0</v>
      </c>
      <c r="I152" s="294">
        <f t="shared" si="42"/>
        <v>19.46</v>
      </c>
      <c r="K152" s="142">
        <f t="shared" si="43"/>
        <v>0</v>
      </c>
    </row>
    <row r="153" spans="1:54" ht="13.8" x14ac:dyDescent="0.25">
      <c r="A153" s="195">
        <f t="shared" si="44"/>
        <v>19</v>
      </c>
      <c r="B153" s="289">
        <f t="shared" si="45"/>
        <v>25.23</v>
      </c>
      <c r="C153" s="124">
        <f t="shared" si="45"/>
        <v>25.23</v>
      </c>
      <c r="D153" s="290">
        <f t="shared" si="39"/>
        <v>0</v>
      </c>
      <c r="E153" s="291">
        <f t="shared" si="40"/>
        <v>19.940000000000001</v>
      </c>
      <c r="F153" s="291">
        <f t="shared" si="40"/>
        <v>5.29</v>
      </c>
      <c r="G153" s="292">
        <f t="shared" si="41"/>
        <v>0</v>
      </c>
      <c r="I153" s="294">
        <f t="shared" si="42"/>
        <v>19.940000000000001</v>
      </c>
      <c r="K153" s="142">
        <f t="shared" si="43"/>
        <v>0</v>
      </c>
    </row>
    <row r="154" spans="1:54" ht="13.8" x14ac:dyDescent="0.25">
      <c r="A154" s="195">
        <f t="shared" si="44"/>
        <v>20</v>
      </c>
      <c r="B154" s="289">
        <f t="shared" si="45"/>
        <v>25.14</v>
      </c>
      <c r="C154" s="124">
        <f t="shared" si="45"/>
        <v>25.14</v>
      </c>
      <c r="D154" s="290">
        <f t="shared" si="39"/>
        <v>0</v>
      </c>
      <c r="E154" s="291">
        <f t="shared" si="40"/>
        <v>19.739999999999998</v>
      </c>
      <c r="F154" s="291">
        <f t="shared" si="40"/>
        <v>5.4</v>
      </c>
      <c r="G154" s="292">
        <f t="shared" si="41"/>
        <v>0</v>
      </c>
      <c r="I154" s="294">
        <f t="shared" si="42"/>
        <v>19.739999999999998</v>
      </c>
      <c r="K154" s="142">
        <f t="shared" si="43"/>
        <v>0</v>
      </c>
    </row>
    <row r="155" spans="1:54" ht="13.8" x14ac:dyDescent="0.25">
      <c r="A155" s="195">
        <f>A154+1</f>
        <v>21</v>
      </c>
      <c r="B155" s="289">
        <f t="shared" si="45"/>
        <v>24.55</v>
      </c>
      <c r="C155" s="124">
        <f t="shared" si="45"/>
        <v>24.55</v>
      </c>
      <c r="D155" s="290">
        <f t="shared" si="39"/>
        <v>0</v>
      </c>
      <c r="E155" s="291">
        <f t="shared" si="40"/>
        <v>19.12</v>
      </c>
      <c r="F155" s="291">
        <f t="shared" si="40"/>
        <v>5.43</v>
      </c>
      <c r="G155" s="292">
        <f t="shared" si="41"/>
        <v>0</v>
      </c>
      <c r="I155" s="294">
        <f t="shared" si="42"/>
        <v>19.12</v>
      </c>
      <c r="K155" s="142">
        <f t="shared" si="43"/>
        <v>0</v>
      </c>
    </row>
    <row r="156" spans="1:54" ht="13.8" x14ac:dyDescent="0.25">
      <c r="A156" s="195">
        <f t="shared" si="44"/>
        <v>22</v>
      </c>
      <c r="B156" s="289">
        <f t="shared" si="45"/>
        <v>23.4</v>
      </c>
      <c r="C156" s="124">
        <f t="shared" si="45"/>
        <v>23.4</v>
      </c>
      <c r="D156" s="290">
        <f t="shared" si="39"/>
        <v>0</v>
      </c>
      <c r="E156" s="291">
        <f t="shared" si="40"/>
        <v>18.05</v>
      </c>
      <c r="F156" s="291">
        <f t="shared" si="40"/>
        <v>5.35</v>
      </c>
      <c r="G156" s="292">
        <f t="shared" si="41"/>
        <v>0</v>
      </c>
      <c r="I156" s="294">
        <f t="shared" si="42"/>
        <v>18.05</v>
      </c>
      <c r="K156" s="142">
        <f t="shared" si="43"/>
        <v>0</v>
      </c>
    </row>
    <row r="157" spans="1:54" ht="13.8" x14ac:dyDescent="0.25">
      <c r="A157" s="195">
        <f>A156+1</f>
        <v>23</v>
      </c>
      <c r="B157" s="289">
        <f t="shared" si="45"/>
        <v>22.14</v>
      </c>
      <c r="C157" s="124">
        <f t="shared" si="45"/>
        <v>22.14</v>
      </c>
      <c r="D157" s="290">
        <f t="shared" si="39"/>
        <v>0</v>
      </c>
      <c r="E157" s="291">
        <f t="shared" si="40"/>
        <v>16.82</v>
      </c>
      <c r="F157" s="291">
        <f t="shared" si="40"/>
        <v>5.32</v>
      </c>
      <c r="G157" s="292">
        <f t="shared" si="41"/>
        <v>0</v>
      </c>
      <c r="I157" s="294">
        <f t="shared" si="42"/>
        <v>16.82</v>
      </c>
      <c r="K157" s="142">
        <f t="shared" si="43"/>
        <v>0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20.329999999999998</v>
      </c>
      <c r="C158" s="297">
        <f t="shared" si="45"/>
        <v>20.329999999999998</v>
      </c>
      <c r="D158" s="298">
        <f t="shared" si="39"/>
        <v>0</v>
      </c>
      <c r="E158" s="299">
        <f t="shared" si="40"/>
        <v>15.4</v>
      </c>
      <c r="F158" s="299">
        <f t="shared" si="40"/>
        <v>4.93</v>
      </c>
      <c r="G158" s="300">
        <f t="shared" si="41"/>
        <v>0</v>
      </c>
      <c r="I158" s="301">
        <f t="shared" si="42"/>
        <v>15.4</v>
      </c>
      <c r="K158" s="302">
        <f t="shared" si="43"/>
        <v>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485.13</v>
      </c>
      <c r="C159" s="304">
        <f t="shared" si="46"/>
        <v>485.13</v>
      </c>
      <c r="D159" s="305">
        <f t="shared" si="46"/>
        <v>0</v>
      </c>
      <c r="E159" s="305">
        <f t="shared" si="46"/>
        <v>384.67999999999995</v>
      </c>
      <c r="F159" s="305">
        <f t="shared" si="46"/>
        <v>100.44999999999999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27" priority="7" operator="containsText" text="CHECK CALCS">
      <formula>NOT(ISERROR(SEARCH("CHECK CALCS",C34)))</formula>
    </cfRule>
  </conditionalFormatting>
  <conditionalFormatting sqref="AE8:AE31">
    <cfRule type="cellIs" dxfId="126" priority="6" operator="greaterThan">
      <formula>33</formula>
    </cfRule>
  </conditionalFormatting>
  <conditionalFormatting sqref="D63">
    <cfRule type="cellIs" dxfId="125" priority="8" operator="equal">
      <formula>#REF!</formula>
    </cfRule>
  </conditionalFormatting>
  <conditionalFormatting sqref="I135:I158">
    <cfRule type="cellIs" dxfId="124" priority="5" operator="greaterThan">
      <formula>33</formula>
    </cfRule>
  </conditionalFormatting>
  <conditionalFormatting sqref="D135:D158">
    <cfRule type="cellIs" dxfId="123" priority="4" operator="greaterThan">
      <formula>0</formula>
    </cfRule>
  </conditionalFormatting>
  <conditionalFormatting sqref="J8:J31">
    <cfRule type="cellIs" dxfId="122" priority="2" operator="greaterThan">
      <formula>0</formula>
    </cfRule>
  </conditionalFormatting>
  <conditionalFormatting sqref="N8:N31">
    <cfRule type="cellIs" dxfId="121" priority="3" operator="greaterThanOrEqual">
      <formula>4.99</formula>
    </cfRule>
  </conditionalFormatting>
  <conditionalFormatting sqref="M8:M31">
    <cfRule type="cellIs" dxfId="120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2" tint="-0.249977111117893"/>
  </sheetPr>
  <dimension ref="A1:CW159"/>
  <sheetViews>
    <sheetView topLeftCell="A25" zoomScale="70" zoomScaleNormal="70" workbookViewId="0">
      <selection activeCell="H61" sqref="H61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44576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604.61000000000013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44576</v>
      </c>
      <c r="AM5" s="422">
        <f>AM10</f>
        <v>15562</v>
      </c>
      <c r="AN5" s="422">
        <f t="shared" ref="AN5:BJ5" si="1">AN10</f>
        <v>14620</v>
      </c>
      <c r="AO5" s="422">
        <f t="shared" si="1"/>
        <v>13955</v>
      </c>
      <c r="AP5" s="422">
        <f t="shared" si="1"/>
        <v>13666</v>
      </c>
      <c r="AQ5" s="422">
        <f t="shared" si="1"/>
        <v>13740</v>
      </c>
      <c r="AR5" s="422">
        <f t="shared" si="1"/>
        <v>13875</v>
      </c>
      <c r="AS5" s="422">
        <f t="shared" si="1"/>
        <v>15046</v>
      </c>
      <c r="AT5" s="422">
        <f t="shared" si="1"/>
        <v>15595</v>
      </c>
      <c r="AU5" s="422">
        <f t="shared" si="1"/>
        <v>14752</v>
      </c>
      <c r="AV5" s="422">
        <f t="shared" si="1"/>
        <v>15347</v>
      </c>
      <c r="AW5" s="422">
        <f t="shared" si="1"/>
        <v>14692</v>
      </c>
      <c r="AX5" s="422">
        <f t="shared" si="1"/>
        <v>14239</v>
      </c>
      <c r="AY5" s="422">
        <f t="shared" si="1"/>
        <v>14119</v>
      </c>
      <c r="AZ5" s="422">
        <f t="shared" si="1"/>
        <v>14227</v>
      </c>
      <c r="BA5" s="422">
        <f t="shared" si="1"/>
        <v>15745</v>
      </c>
      <c r="BB5" s="422">
        <f t="shared" si="1"/>
        <v>16777</v>
      </c>
      <c r="BC5" s="422">
        <f t="shared" si="1"/>
        <v>20047</v>
      </c>
      <c r="BD5" s="422">
        <f t="shared" si="1"/>
        <v>23024</v>
      </c>
      <c r="BE5" s="422">
        <f t="shared" si="1"/>
        <v>23906</v>
      </c>
      <c r="BF5" s="422">
        <f t="shared" si="1"/>
        <v>23723</v>
      </c>
      <c r="BG5" s="422">
        <f t="shared" si="1"/>
        <v>22202</v>
      </c>
      <c r="BH5" s="422">
        <f t="shared" si="1"/>
        <v>20984</v>
      </c>
      <c r="BI5" s="422">
        <f t="shared" si="1"/>
        <v>18506</v>
      </c>
      <c r="BJ5" s="422">
        <f t="shared" si="1"/>
        <v>17016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44576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30.310000000000002</v>
      </c>
      <c r="C8" s="124">
        <f>M8+N8</f>
        <v>30.310000000000002</v>
      </c>
      <c r="D8" s="125">
        <f>F8</f>
        <v>22</v>
      </c>
      <c r="E8" s="126">
        <f>IF(C8-D8&lt;0,0,IF(C8-D8-H8&lt;0,0,C8-D8-H8))</f>
        <v>8.3100000000000023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27.060000000000002</v>
      </c>
      <c r="N8" s="134">
        <f>P8</f>
        <v>3.25</v>
      </c>
      <c r="O8" s="135">
        <f>ROUND(AA8,2)</f>
        <v>15.56</v>
      </c>
      <c r="P8" s="125">
        <f>ROUND(AB8,2)</f>
        <v>3.25</v>
      </c>
      <c r="Q8" s="125">
        <f>ROUND(SUM(AC8:AD8),2)</f>
        <v>11.5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30.310000000000002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15.56</v>
      </c>
      <c r="AB8" s="141">
        <f t="shared" ref="AB8:AB31" si="5">ROUND(AO40/1000,2)</f>
        <v>3.25</v>
      </c>
      <c r="AC8" s="142">
        <v>11.5</v>
      </c>
      <c r="AD8" s="143">
        <v>0</v>
      </c>
      <c r="AE8" s="144">
        <f>AA8+AD8</f>
        <v>15.56</v>
      </c>
      <c r="AF8" s="404">
        <f t="shared" ref="AF8:AF31" si="6">A8</f>
        <v>1</v>
      </c>
      <c r="AG8" s="396">
        <f>AA8+AB8</f>
        <v>18.810000000000002</v>
      </c>
      <c r="AH8" s="202">
        <f t="array" ref="AH8:AH31">TRANSPOSE(AM5:BJ5)</f>
        <v>15562</v>
      </c>
      <c r="AI8" s="389">
        <f t="shared" ref="AI8:AI31" si="7">AH8/1000</f>
        <v>15.561999999999999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29.29</v>
      </c>
      <c r="C9" s="124">
        <f t="shared" ref="C9:C31" si="10">M9+N9</f>
        <v>29.29</v>
      </c>
      <c r="D9" s="125">
        <f t="shared" ref="D9:D31" si="11">F9</f>
        <v>21</v>
      </c>
      <c r="E9" s="126">
        <f t="shared" ref="E9:E29" si="12">IF(C9-D9&lt;0,0,IF(C9-D9-H9&lt;0,0,C9-D9-H9))</f>
        <v>8.2899999999999991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26.119999999999997</v>
      </c>
      <c r="N9" s="134">
        <f t="shared" ref="N9:N31" si="13">P9</f>
        <v>3.17</v>
      </c>
      <c r="O9" s="135">
        <f t="shared" ref="O9:P31" si="14">ROUND(AA9,2)</f>
        <v>14.62</v>
      </c>
      <c r="P9" s="125">
        <f t="shared" si="14"/>
        <v>3.17</v>
      </c>
      <c r="Q9" s="125">
        <f t="shared" ref="Q9:Q31" si="15">ROUND(SUM(AC9:AD9),2)</f>
        <v>11.5</v>
      </c>
      <c r="R9" s="126">
        <f t="shared" si="3"/>
        <v>0</v>
      </c>
      <c r="S9" s="126">
        <f t="shared" ref="S9:S31" si="16">R9+L9</f>
        <v>0</v>
      </c>
      <c r="T9" s="126">
        <f t="shared" si="4"/>
        <v>29.29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14.62</v>
      </c>
      <c r="AB9" s="141">
        <f t="shared" si="5"/>
        <v>3.17</v>
      </c>
      <c r="AC9" s="142">
        <v>11.5</v>
      </c>
      <c r="AD9" s="143">
        <v>0</v>
      </c>
      <c r="AE9" s="144">
        <f t="shared" ref="AE9:AE31" si="18">AA9+AD9</f>
        <v>14.62</v>
      </c>
      <c r="AF9" s="404">
        <f t="shared" si="6"/>
        <v>2</v>
      </c>
      <c r="AG9" s="396">
        <f t="shared" ref="AG9:AG31" si="19">AA9+AB9</f>
        <v>17.79</v>
      </c>
      <c r="AH9" s="202">
        <v>14620</v>
      </c>
      <c r="AI9" s="389">
        <f t="shared" si="7"/>
        <v>14.62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28.66</v>
      </c>
      <c r="C10" s="124">
        <f t="shared" si="10"/>
        <v>28.66</v>
      </c>
      <c r="D10" s="125">
        <f t="shared" si="11"/>
        <v>21</v>
      </c>
      <c r="E10" s="126">
        <f t="shared" si="12"/>
        <v>7.66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25.46</v>
      </c>
      <c r="N10" s="134">
        <f t="shared" si="13"/>
        <v>3.2</v>
      </c>
      <c r="O10" s="135">
        <f t="shared" si="14"/>
        <v>13.96</v>
      </c>
      <c r="P10" s="125">
        <f t="shared" si="14"/>
        <v>3.2</v>
      </c>
      <c r="Q10" s="125">
        <f t="shared" si="15"/>
        <v>11.5</v>
      </c>
      <c r="R10" s="126">
        <f t="shared" si="3"/>
        <v>0</v>
      </c>
      <c r="S10" s="126">
        <f t="shared" si="16"/>
        <v>0</v>
      </c>
      <c r="T10" s="126">
        <f t="shared" si="4"/>
        <v>28.66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13.96</v>
      </c>
      <c r="AB10" s="141">
        <f t="shared" si="5"/>
        <v>3.2</v>
      </c>
      <c r="AC10" s="142">
        <v>11.5</v>
      </c>
      <c r="AD10" s="143">
        <v>0</v>
      </c>
      <c r="AE10" s="144">
        <f t="shared" si="18"/>
        <v>13.96</v>
      </c>
      <c r="AF10" s="404">
        <f t="shared" si="6"/>
        <v>3</v>
      </c>
      <c r="AG10" s="396">
        <f t="shared" si="19"/>
        <v>17.16</v>
      </c>
      <c r="AH10" s="202">
        <v>13955</v>
      </c>
      <c r="AI10" s="389">
        <f t="shared" si="7"/>
        <v>13.955</v>
      </c>
      <c r="AJ10" s="186">
        <f t="shared" si="20"/>
        <v>0</v>
      </c>
      <c r="AK10" s="403"/>
      <c r="AL10" s="380" t="s">
        <v>218</v>
      </c>
      <c r="AM10" s="154">
        <f>AM11+AM12</f>
        <v>15562</v>
      </c>
      <c r="AN10" s="154">
        <f t="shared" ref="AN10:BJ10" si="21">AN11+AN12</f>
        <v>14620</v>
      </c>
      <c r="AO10" s="154">
        <f t="shared" si="21"/>
        <v>13955</v>
      </c>
      <c r="AP10" s="154">
        <f t="shared" si="21"/>
        <v>13666</v>
      </c>
      <c r="AQ10" s="154">
        <f t="shared" si="21"/>
        <v>13740</v>
      </c>
      <c r="AR10" s="154">
        <f t="shared" si="21"/>
        <v>13875</v>
      </c>
      <c r="AS10" s="154">
        <f t="shared" si="21"/>
        <v>15046</v>
      </c>
      <c r="AT10" s="154">
        <f t="shared" si="21"/>
        <v>15595</v>
      </c>
      <c r="AU10" s="154">
        <f t="shared" si="21"/>
        <v>14752</v>
      </c>
      <c r="AV10" s="154">
        <f t="shared" si="21"/>
        <v>15347</v>
      </c>
      <c r="AW10" s="154">
        <f t="shared" si="21"/>
        <v>14692</v>
      </c>
      <c r="AX10" s="154">
        <f t="shared" si="21"/>
        <v>14239</v>
      </c>
      <c r="AY10" s="154">
        <f t="shared" si="21"/>
        <v>14119</v>
      </c>
      <c r="AZ10" s="154">
        <f t="shared" si="21"/>
        <v>14227</v>
      </c>
      <c r="BA10" s="154">
        <f t="shared" si="21"/>
        <v>15745</v>
      </c>
      <c r="BB10" s="154">
        <f t="shared" si="21"/>
        <v>16777</v>
      </c>
      <c r="BC10" s="154">
        <f t="shared" si="21"/>
        <v>20047</v>
      </c>
      <c r="BD10" s="154">
        <f t="shared" si="21"/>
        <v>23024</v>
      </c>
      <c r="BE10" s="154">
        <f t="shared" si="21"/>
        <v>23906</v>
      </c>
      <c r="BF10" s="154">
        <f t="shared" si="21"/>
        <v>23723</v>
      </c>
      <c r="BG10" s="154">
        <f t="shared" si="21"/>
        <v>22202</v>
      </c>
      <c r="BH10" s="154">
        <f t="shared" si="21"/>
        <v>20984</v>
      </c>
      <c r="BI10" s="154">
        <f t="shared" si="21"/>
        <v>18506</v>
      </c>
      <c r="BJ10" s="154">
        <f t="shared" si="21"/>
        <v>17016</v>
      </c>
      <c r="BK10" s="91"/>
      <c r="BL10" s="155">
        <f>SUM(AM10:BK10)/1000</f>
        <v>405.36500000000001</v>
      </c>
    </row>
    <row r="11" spans="1:88" ht="15" x14ac:dyDescent="0.25">
      <c r="A11" s="122">
        <f t="shared" si="8"/>
        <v>4</v>
      </c>
      <c r="B11" s="123">
        <f t="shared" si="9"/>
        <v>28.3</v>
      </c>
      <c r="C11" s="124">
        <f t="shared" si="10"/>
        <v>28.3</v>
      </c>
      <c r="D11" s="125">
        <f t="shared" si="11"/>
        <v>21</v>
      </c>
      <c r="E11" s="126">
        <f t="shared" si="12"/>
        <v>7.3000000000000007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25.17</v>
      </c>
      <c r="N11" s="134">
        <f t="shared" si="13"/>
        <v>3.13</v>
      </c>
      <c r="O11" s="135">
        <f t="shared" si="14"/>
        <v>13.67</v>
      </c>
      <c r="P11" s="125">
        <f t="shared" si="14"/>
        <v>3.13</v>
      </c>
      <c r="Q11" s="125">
        <f t="shared" si="15"/>
        <v>11.5</v>
      </c>
      <c r="R11" s="126">
        <f t="shared" si="3"/>
        <v>0</v>
      </c>
      <c r="S11" s="126">
        <f t="shared" si="16"/>
        <v>0</v>
      </c>
      <c r="T11" s="126">
        <f t="shared" si="4"/>
        <v>28.3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13.67</v>
      </c>
      <c r="AB11" s="141">
        <f t="shared" si="5"/>
        <v>3.13</v>
      </c>
      <c r="AC11" s="142">
        <v>11.5</v>
      </c>
      <c r="AD11" s="143">
        <v>0</v>
      </c>
      <c r="AE11" s="144">
        <f t="shared" si="18"/>
        <v>13.67</v>
      </c>
      <c r="AF11" s="404">
        <f t="shared" si="6"/>
        <v>4</v>
      </c>
      <c r="AG11" s="396">
        <f t="shared" si="19"/>
        <v>16.8</v>
      </c>
      <c r="AH11" s="202">
        <v>13666</v>
      </c>
      <c r="AI11" s="389">
        <f t="shared" si="7"/>
        <v>13.666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>
        <v>1000</v>
      </c>
      <c r="BB11" s="401">
        <v>1000</v>
      </c>
      <c r="BC11" s="401">
        <v>2000</v>
      </c>
      <c r="BD11" s="401">
        <v>2000</v>
      </c>
      <c r="BE11" s="401">
        <v>2000</v>
      </c>
      <c r="BF11" s="401">
        <v>2000</v>
      </c>
      <c r="BG11" s="401">
        <v>1000</v>
      </c>
      <c r="BH11" s="401">
        <v>1000</v>
      </c>
      <c r="BI11" s="401"/>
      <c r="BJ11" s="401"/>
      <c r="BK11" s="91"/>
      <c r="BL11" s="155">
        <f>SUM(AM11:BK11)/1000</f>
        <v>12</v>
      </c>
    </row>
    <row r="12" spans="1:88" ht="15" x14ac:dyDescent="0.25">
      <c r="A12" s="122">
        <f t="shared" si="8"/>
        <v>5</v>
      </c>
      <c r="B12" s="123">
        <f t="shared" si="9"/>
        <v>26.930000000000003</v>
      </c>
      <c r="C12" s="124">
        <f t="shared" si="10"/>
        <v>26.930000000000003</v>
      </c>
      <c r="D12" s="125">
        <f t="shared" si="11"/>
        <v>21</v>
      </c>
      <c r="E12" s="126">
        <f t="shared" si="12"/>
        <v>5.9300000000000033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23.740000000000002</v>
      </c>
      <c r="N12" s="134">
        <f t="shared" si="13"/>
        <v>3.19</v>
      </c>
      <c r="O12" s="135">
        <f t="shared" si="14"/>
        <v>13.74</v>
      </c>
      <c r="P12" s="125">
        <f t="shared" si="14"/>
        <v>3.19</v>
      </c>
      <c r="Q12" s="125">
        <f t="shared" si="15"/>
        <v>10</v>
      </c>
      <c r="R12" s="126">
        <f t="shared" si="3"/>
        <v>0</v>
      </c>
      <c r="S12" s="126">
        <f t="shared" si="16"/>
        <v>0</v>
      </c>
      <c r="T12" s="126">
        <f t="shared" si="4"/>
        <v>26.930000000000003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13.74</v>
      </c>
      <c r="AB12" s="141">
        <f t="shared" si="5"/>
        <v>3.19</v>
      </c>
      <c r="AC12" s="142">
        <v>10</v>
      </c>
      <c r="AD12" s="143">
        <v>0</v>
      </c>
      <c r="AE12" s="144">
        <f t="shared" si="18"/>
        <v>13.74</v>
      </c>
      <c r="AF12" s="404">
        <f t="shared" si="6"/>
        <v>5</v>
      </c>
      <c r="AG12" s="396">
        <f t="shared" si="19"/>
        <v>16.93</v>
      </c>
      <c r="AH12" s="202">
        <v>13740</v>
      </c>
      <c r="AI12" s="389">
        <f t="shared" si="7"/>
        <v>13.74</v>
      </c>
      <c r="AJ12" s="186">
        <f t="shared" si="20"/>
        <v>0</v>
      </c>
      <c r="AK12" s="403"/>
      <c r="AL12" s="153" t="s">
        <v>220</v>
      </c>
      <c r="AM12" s="156">
        <v>15562</v>
      </c>
      <c r="AN12" s="156">
        <v>14620</v>
      </c>
      <c r="AO12" s="156">
        <v>13955</v>
      </c>
      <c r="AP12" s="156">
        <v>13666</v>
      </c>
      <c r="AQ12" s="156">
        <v>13740</v>
      </c>
      <c r="AR12" s="156">
        <v>13875</v>
      </c>
      <c r="AS12" s="156">
        <v>15046</v>
      </c>
      <c r="AT12" s="156">
        <v>15595</v>
      </c>
      <c r="AU12" s="156">
        <v>14752</v>
      </c>
      <c r="AV12" s="156">
        <v>15347</v>
      </c>
      <c r="AW12" s="156">
        <v>14692</v>
      </c>
      <c r="AX12" s="156">
        <v>14239</v>
      </c>
      <c r="AY12" s="156">
        <v>14119</v>
      </c>
      <c r="AZ12" s="156">
        <v>14227</v>
      </c>
      <c r="BA12" s="156">
        <v>14745</v>
      </c>
      <c r="BB12" s="156">
        <v>15777</v>
      </c>
      <c r="BC12" s="156">
        <v>18047</v>
      </c>
      <c r="BD12" s="156">
        <v>21024</v>
      </c>
      <c r="BE12" s="156">
        <v>21906</v>
      </c>
      <c r="BF12" s="156">
        <v>21723</v>
      </c>
      <c r="BG12" s="156">
        <v>21202</v>
      </c>
      <c r="BH12" s="156">
        <v>19984</v>
      </c>
      <c r="BI12" s="156">
        <v>18506</v>
      </c>
      <c r="BJ12" s="156">
        <v>17016</v>
      </c>
      <c r="BK12" s="91"/>
      <c r="BL12" s="155">
        <f>SUM(AM12:BK12)/1000</f>
        <v>393.36500000000001</v>
      </c>
    </row>
    <row r="13" spans="1:88" ht="13.8" x14ac:dyDescent="0.25">
      <c r="A13" s="122">
        <f t="shared" si="8"/>
        <v>6</v>
      </c>
      <c r="B13" s="123">
        <f t="shared" si="9"/>
        <v>26.120000000000005</v>
      </c>
      <c r="C13" s="124">
        <f t="shared" si="10"/>
        <v>26.120000000000005</v>
      </c>
      <c r="D13" s="125">
        <f t="shared" si="11"/>
        <v>21</v>
      </c>
      <c r="E13" s="126">
        <f t="shared" si="12"/>
        <v>5.1200000000000045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22.880000000000003</v>
      </c>
      <c r="N13" s="134">
        <f t="shared" si="13"/>
        <v>3.24</v>
      </c>
      <c r="O13" s="135">
        <f t="shared" si="14"/>
        <v>13.88</v>
      </c>
      <c r="P13" s="125">
        <f t="shared" si="14"/>
        <v>3.24</v>
      </c>
      <c r="Q13" s="125">
        <f t="shared" si="15"/>
        <v>9</v>
      </c>
      <c r="R13" s="126">
        <f t="shared" si="3"/>
        <v>0</v>
      </c>
      <c r="S13" s="126">
        <f t="shared" si="16"/>
        <v>0</v>
      </c>
      <c r="T13" s="126">
        <f t="shared" si="4"/>
        <v>26.120000000000005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13.88</v>
      </c>
      <c r="AB13" s="141">
        <f t="shared" si="5"/>
        <v>3.24</v>
      </c>
      <c r="AC13" s="142">
        <v>9</v>
      </c>
      <c r="AD13" s="143">
        <v>0</v>
      </c>
      <c r="AE13" s="144">
        <f t="shared" si="18"/>
        <v>13.88</v>
      </c>
      <c r="AF13" s="404">
        <f t="shared" si="6"/>
        <v>6</v>
      </c>
      <c r="AG13" s="396">
        <f t="shared" si="19"/>
        <v>17.12</v>
      </c>
      <c r="AH13" s="202">
        <v>13875</v>
      </c>
      <c r="AI13" s="389">
        <f t="shared" si="7"/>
        <v>13.875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23.51</v>
      </c>
      <c r="C14" s="124">
        <f t="shared" si="10"/>
        <v>23.51</v>
      </c>
      <c r="D14" s="125">
        <f t="shared" si="11"/>
        <v>21</v>
      </c>
      <c r="E14" s="126">
        <f t="shared" si="12"/>
        <v>2.5100000000000016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20.05</v>
      </c>
      <c r="N14" s="134">
        <f t="shared" si="13"/>
        <v>3.46</v>
      </c>
      <c r="O14" s="135">
        <f t="shared" si="14"/>
        <v>15.05</v>
      </c>
      <c r="P14" s="125">
        <f t="shared" si="14"/>
        <v>3.46</v>
      </c>
      <c r="Q14" s="125">
        <f t="shared" si="15"/>
        <v>5</v>
      </c>
      <c r="R14" s="126">
        <f t="shared" si="3"/>
        <v>0</v>
      </c>
      <c r="S14" s="126">
        <f t="shared" si="16"/>
        <v>0</v>
      </c>
      <c r="T14" s="126">
        <f t="shared" si="4"/>
        <v>23.51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15.05</v>
      </c>
      <c r="AB14" s="141">
        <f t="shared" si="5"/>
        <v>3.46</v>
      </c>
      <c r="AC14" s="142">
        <v>5</v>
      </c>
      <c r="AD14" s="143">
        <v>0</v>
      </c>
      <c r="AE14" s="144">
        <f t="shared" si="18"/>
        <v>15.05</v>
      </c>
      <c r="AF14" s="419">
        <f t="shared" si="6"/>
        <v>7</v>
      </c>
      <c r="AG14" s="396">
        <f t="shared" si="19"/>
        <v>18.510000000000002</v>
      </c>
      <c r="AH14" s="202">
        <v>15046</v>
      </c>
      <c r="AI14" s="389">
        <f t="shared" si="7"/>
        <v>15.045999999999999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21.18</v>
      </c>
      <c r="C15" s="124">
        <f t="shared" si="10"/>
        <v>21.18</v>
      </c>
      <c r="D15" s="125">
        <f t="shared" si="11"/>
        <v>20</v>
      </c>
      <c r="E15" s="126">
        <f t="shared" si="12"/>
        <v>1.1799999999999997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17.600000000000001</v>
      </c>
      <c r="N15" s="134">
        <f t="shared" si="13"/>
        <v>3.58</v>
      </c>
      <c r="O15" s="135">
        <f t="shared" si="14"/>
        <v>15.6</v>
      </c>
      <c r="P15" s="125">
        <f t="shared" si="14"/>
        <v>3.58</v>
      </c>
      <c r="Q15" s="125">
        <f t="shared" si="15"/>
        <v>2</v>
      </c>
      <c r="R15" s="126">
        <f t="shared" si="3"/>
        <v>0</v>
      </c>
      <c r="S15" s="126">
        <f t="shared" si="16"/>
        <v>0</v>
      </c>
      <c r="T15" s="126">
        <f t="shared" si="4"/>
        <v>21.18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15.6</v>
      </c>
      <c r="AB15" s="141">
        <f t="shared" si="5"/>
        <v>3.58</v>
      </c>
      <c r="AC15" s="142">
        <v>2</v>
      </c>
      <c r="AD15" s="143">
        <v>0</v>
      </c>
      <c r="AE15" s="144">
        <f t="shared" si="18"/>
        <v>15.6</v>
      </c>
      <c r="AF15" s="419">
        <f t="shared" si="6"/>
        <v>8</v>
      </c>
      <c r="AG15" s="396">
        <f t="shared" si="19"/>
        <v>19.18</v>
      </c>
      <c r="AH15" s="202">
        <v>15595</v>
      </c>
      <c r="AI15" s="389">
        <f t="shared" si="7"/>
        <v>15.595000000000001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18.78</v>
      </c>
      <c r="C16" s="124">
        <f t="shared" si="10"/>
        <v>18.78</v>
      </c>
      <c r="D16" s="125">
        <f t="shared" si="11"/>
        <v>18</v>
      </c>
      <c r="E16" s="126">
        <f t="shared" si="12"/>
        <v>0.78000000000000114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15.25</v>
      </c>
      <c r="N16" s="134">
        <f t="shared" si="13"/>
        <v>3.53</v>
      </c>
      <c r="O16" s="135">
        <f t="shared" si="14"/>
        <v>14.75</v>
      </c>
      <c r="P16" s="125">
        <f t="shared" si="14"/>
        <v>3.53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18.78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14.75</v>
      </c>
      <c r="AB16" s="141">
        <f t="shared" si="5"/>
        <v>3.53</v>
      </c>
      <c r="AC16" s="142">
        <v>0.5</v>
      </c>
      <c r="AD16" s="143">
        <v>0</v>
      </c>
      <c r="AE16" s="144">
        <f t="shared" si="18"/>
        <v>14.75</v>
      </c>
      <c r="AF16" s="419">
        <f t="shared" si="6"/>
        <v>9</v>
      </c>
      <c r="AG16" s="396">
        <f t="shared" si="19"/>
        <v>18.28</v>
      </c>
      <c r="AH16" s="202">
        <v>14752</v>
      </c>
      <c r="AI16" s="389">
        <f t="shared" si="7"/>
        <v>14.752000000000001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19.3</v>
      </c>
      <c r="C17" s="124">
        <f t="shared" si="10"/>
        <v>19.3</v>
      </c>
      <c r="D17" s="125">
        <f t="shared" si="11"/>
        <v>17</v>
      </c>
      <c r="E17" s="126">
        <f t="shared" si="12"/>
        <v>2.3000000000000007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15.85</v>
      </c>
      <c r="N17" s="134">
        <f t="shared" si="13"/>
        <v>3.45</v>
      </c>
      <c r="O17" s="135">
        <f t="shared" si="14"/>
        <v>15.35</v>
      </c>
      <c r="P17" s="125">
        <f t="shared" si="14"/>
        <v>3.45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19.3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15.35</v>
      </c>
      <c r="AB17" s="141">
        <f t="shared" si="5"/>
        <v>3.45</v>
      </c>
      <c r="AC17" s="142">
        <v>0.5</v>
      </c>
      <c r="AD17" s="143">
        <v>0</v>
      </c>
      <c r="AE17" s="144">
        <f t="shared" si="18"/>
        <v>15.35</v>
      </c>
      <c r="AF17" s="419">
        <f t="shared" si="6"/>
        <v>10</v>
      </c>
      <c r="AG17" s="396">
        <f t="shared" si="19"/>
        <v>18.8</v>
      </c>
      <c r="AH17" s="202">
        <v>15347</v>
      </c>
      <c r="AI17" s="389">
        <f t="shared" si="7"/>
        <v>15.347</v>
      </c>
      <c r="AJ17" s="186">
        <f t="shared" si="20"/>
        <v>0</v>
      </c>
      <c r="AK17" s="403"/>
      <c r="AL17" s="380" t="s">
        <v>219</v>
      </c>
      <c r="AM17" s="378">
        <f>AM18+AM19</f>
        <v>3249</v>
      </c>
      <c r="AN17" s="378">
        <f t="shared" ref="AN17:BJ17" si="22">AN18+AN19</f>
        <v>3174</v>
      </c>
      <c r="AO17" s="378">
        <f t="shared" si="22"/>
        <v>3199</v>
      </c>
      <c r="AP17" s="378">
        <f t="shared" si="22"/>
        <v>3130</v>
      </c>
      <c r="AQ17" s="378">
        <f t="shared" si="22"/>
        <v>3186</v>
      </c>
      <c r="AR17" s="378">
        <f t="shared" si="22"/>
        <v>3236</v>
      </c>
      <c r="AS17" s="378">
        <f t="shared" si="22"/>
        <v>3455</v>
      </c>
      <c r="AT17" s="378">
        <f t="shared" si="22"/>
        <v>3579</v>
      </c>
      <c r="AU17" s="378">
        <f t="shared" si="22"/>
        <v>3531</v>
      </c>
      <c r="AV17" s="378">
        <f t="shared" si="22"/>
        <v>3450</v>
      </c>
      <c r="AW17" s="378">
        <f t="shared" si="22"/>
        <v>3448</v>
      </c>
      <c r="AX17" s="378">
        <f t="shared" si="22"/>
        <v>3380</v>
      </c>
      <c r="AY17" s="378">
        <f t="shared" si="22"/>
        <v>3374</v>
      </c>
      <c r="AZ17" s="378">
        <f t="shared" si="22"/>
        <v>3394</v>
      </c>
      <c r="BA17" s="378">
        <f t="shared" si="22"/>
        <v>4606</v>
      </c>
      <c r="BB17" s="378">
        <f t="shared" si="22"/>
        <v>4778</v>
      </c>
      <c r="BC17" s="378">
        <f t="shared" si="22"/>
        <v>5171</v>
      </c>
      <c r="BD17" s="378">
        <f t="shared" si="22"/>
        <v>5604</v>
      </c>
      <c r="BE17" s="378">
        <f t="shared" si="22"/>
        <v>5706</v>
      </c>
      <c r="BF17" s="378">
        <f t="shared" si="22"/>
        <v>5639</v>
      </c>
      <c r="BG17" s="378">
        <f t="shared" si="22"/>
        <v>5506</v>
      </c>
      <c r="BH17" s="378">
        <f t="shared" si="22"/>
        <v>5322</v>
      </c>
      <c r="BI17" s="378">
        <f t="shared" si="22"/>
        <v>4124</v>
      </c>
      <c r="BJ17" s="378">
        <f t="shared" si="22"/>
        <v>3961</v>
      </c>
      <c r="BK17" s="91"/>
      <c r="BL17" s="155">
        <f>SUM(AM17:BK17)/1000</f>
        <v>97.201999999999998</v>
      </c>
      <c r="BM17" s="91"/>
    </row>
    <row r="18" spans="1:92" ht="15" x14ac:dyDescent="0.25">
      <c r="A18" s="157">
        <f t="shared" si="8"/>
        <v>11</v>
      </c>
      <c r="B18" s="123">
        <f t="shared" si="9"/>
        <v>18.64</v>
      </c>
      <c r="C18" s="124">
        <f t="shared" si="10"/>
        <v>18.64</v>
      </c>
      <c r="D18" s="125">
        <f t="shared" si="11"/>
        <v>15</v>
      </c>
      <c r="E18" s="126">
        <f t="shared" si="12"/>
        <v>3.6400000000000006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15.19</v>
      </c>
      <c r="N18" s="134">
        <f t="shared" si="13"/>
        <v>3.45</v>
      </c>
      <c r="O18" s="135">
        <f t="shared" si="14"/>
        <v>14.69</v>
      </c>
      <c r="P18" s="125">
        <f t="shared" si="14"/>
        <v>3.45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18.64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14.69</v>
      </c>
      <c r="AB18" s="141">
        <f t="shared" si="5"/>
        <v>3.45</v>
      </c>
      <c r="AC18" s="142">
        <v>0.5</v>
      </c>
      <c r="AD18" s="143">
        <v>0</v>
      </c>
      <c r="AE18" s="144">
        <f t="shared" si="18"/>
        <v>14.69</v>
      </c>
      <c r="AF18" s="419">
        <f t="shared" si="6"/>
        <v>11</v>
      </c>
      <c r="AG18" s="396">
        <f t="shared" si="19"/>
        <v>18.14</v>
      </c>
      <c r="AH18" s="202">
        <v>14692</v>
      </c>
      <c r="AI18" s="389">
        <f>AH18/1000</f>
        <v>14.692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>
        <v>1000</v>
      </c>
      <c r="BB18" s="401">
        <v>1000</v>
      </c>
      <c r="BC18" s="401">
        <v>1000</v>
      </c>
      <c r="BD18" s="401">
        <v>1000</v>
      </c>
      <c r="BE18" s="401">
        <v>1000</v>
      </c>
      <c r="BF18" s="401">
        <v>1000</v>
      </c>
      <c r="BG18" s="401">
        <v>1000</v>
      </c>
      <c r="BH18" s="401">
        <v>1000</v>
      </c>
      <c r="BI18" s="401"/>
      <c r="BJ18" s="401"/>
      <c r="BK18" s="91"/>
      <c r="BL18" s="155">
        <f>SUM(AM18:BK18)/1000</f>
        <v>8</v>
      </c>
      <c r="BM18" s="91"/>
    </row>
    <row r="19" spans="1:92" ht="15" x14ac:dyDescent="0.25">
      <c r="A19" s="157">
        <f t="shared" si="8"/>
        <v>12</v>
      </c>
      <c r="B19" s="123">
        <f t="shared" si="9"/>
        <v>18.12</v>
      </c>
      <c r="C19" s="124">
        <f t="shared" si="10"/>
        <v>18.12</v>
      </c>
      <c r="D19" s="125">
        <f t="shared" si="11"/>
        <v>14</v>
      </c>
      <c r="E19" s="126">
        <f>IF(C19-D19&lt;0,0,IF(C19-D19-H19&lt;0,0,C19-D19-H19))</f>
        <v>4.120000000000001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14.74</v>
      </c>
      <c r="N19" s="134">
        <f t="shared" si="13"/>
        <v>3.38</v>
      </c>
      <c r="O19" s="135">
        <f t="shared" si="14"/>
        <v>14.24</v>
      </c>
      <c r="P19" s="125">
        <f t="shared" si="14"/>
        <v>3.38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18.12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14.24</v>
      </c>
      <c r="AB19" s="141">
        <f t="shared" si="5"/>
        <v>3.38</v>
      </c>
      <c r="AC19" s="142">
        <v>0.5</v>
      </c>
      <c r="AD19" s="143">
        <v>0</v>
      </c>
      <c r="AE19" s="144">
        <f t="shared" si="18"/>
        <v>14.24</v>
      </c>
      <c r="AF19" s="419">
        <f t="shared" si="6"/>
        <v>12</v>
      </c>
      <c r="AG19" s="396">
        <f t="shared" si="19"/>
        <v>17.62</v>
      </c>
      <c r="AH19" s="202">
        <v>14239</v>
      </c>
      <c r="AI19" s="389">
        <f t="shared" si="7"/>
        <v>14.239000000000001</v>
      </c>
      <c r="AJ19" s="186">
        <f t="shared" si="20"/>
        <v>0</v>
      </c>
      <c r="AK19" s="403"/>
      <c r="AL19" s="153" t="s">
        <v>220</v>
      </c>
      <c r="AM19" s="379">
        <v>3249</v>
      </c>
      <c r="AN19" s="379">
        <v>3174</v>
      </c>
      <c r="AO19" s="379">
        <v>3199</v>
      </c>
      <c r="AP19" s="379">
        <v>3130</v>
      </c>
      <c r="AQ19" s="379">
        <v>3186</v>
      </c>
      <c r="AR19" s="379">
        <v>3236</v>
      </c>
      <c r="AS19" s="379">
        <v>3455</v>
      </c>
      <c r="AT19" s="379">
        <v>3579</v>
      </c>
      <c r="AU19" s="379">
        <v>3531</v>
      </c>
      <c r="AV19" s="379">
        <v>3450</v>
      </c>
      <c r="AW19" s="379">
        <v>3448</v>
      </c>
      <c r="AX19" s="379">
        <v>3380</v>
      </c>
      <c r="AY19" s="379">
        <v>3374</v>
      </c>
      <c r="AZ19" s="379">
        <v>3394</v>
      </c>
      <c r="BA19" s="379">
        <v>3606</v>
      </c>
      <c r="BB19" s="379">
        <v>3778</v>
      </c>
      <c r="BC19" s="379">
        <v>4171</v>
      </c>
      <c r="BD19" s="379">
        <v>4604</v>
      </c>
      <c r="BE19" s="379">
        <v>4706</v>
      </c>
      <c r="BF19" s="379">
        <v>4639</v>
      </c>
      <c r="BG19" s="379">
        <v>4506</v>
      </c>
      <c r="BH19" s="379">
        <v>4322</v>
      </c>
      <c r="BI19" s="379">
        <v>4124</v>
      </c>
      <c r="BJ19" s="379">
        <v>3961</v>
      </c>
      <c r="BK19" s="91"/>
      <c r="BL19" s="155">
        <f>SUM(AM19:BK19)/1000</f>
        <v>89.201999999999998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17.989999999999998</v>
      </c>
      <c r="C20" s="124">
        <f t="shared" si="10"/>
        <v>17.989999999999998</v>
      </c>
      <c r="D20" s="125">
        <f t="shared" si="11"/>
        <v>14</v>
      </c>
      <c r="E20" s="126">
        <f t="shared" si="12"/>
        <v>3.9899999999999984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14.62</v>
      </c>
      <c r="N20" s="134">
        <f t="shared" si="13"/>
        <v>3.37</v>
      </c>
      <c r="O20" s="135">
        <f t="shared" si="14"/>
        <v>14.12</v>
      </c>
      <c r="P20" s="125">
        <f t="shared" si="14"/>
        <v>3.37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17.989999999999998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14.12</v>
      </c>
      <c r="AB20" s="141">
        <f t="shared" si="5"/>
        <v>3.37</v>
      </c>
      <c r="AC20" s="142">
        <v>0.5</v>
      </c>
      <c r="AD20" s="143">
        <v>0</v>
      </c>
      <c r="AE20" s="144">
        <f t="shared" si="18"/>
        <v>14.12</v>
      </c>
      <c r="AF20" s="419">
        <f t="shared" si="6"/>
        <v>13</v>
      </c>
      <c r="AG20" s="396">
        <f t="shared" si="19"/>
        <v>17.489999999999998</v>
      </c>
      <c r="AH20" s="202">
        <v>14119</v>
      </c>
      <c r="AI20" s="389">
        <f t="shared" si="7"/>
        <v>14.119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18.12</v>
      </c>
      <c r="C21" s="124">
        <f t="shared" si="10"/>
        <v>18.12</v>
      </c>
      <c r="D21" s="125">
        <f t="shared" si="11"/>
        <v>15</v>
      </c>
      <c r="E21" s="126">
        <f t="shared" si="12"/>
        <v>3.120000000000001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14.73</v>
      </c>
      <c r="N21" s="134">
        <f t="shared" si="13"/>
        <v>3.39</v>
      </c>
      <c r="O21" s="135">
        <f t="shared" si="14"/>
        <v>14.23</v>
      </c>
      <c r="P21" s="125">
        <f t="shared" si="14"/>
        <v>3.39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18.12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14.23</v>
      </c>
      <c r="AB21" s="141">
        <f t="shared" si="5"/>
        <v>3.39</v>
      </c>
      <c r="AC21" s="142">
        <v>0.5</v>
      </c>
      <c r="AD21" s="143">
        <v>0</v>
      </c>
      <c r="AE21" s="144">
        <f t="shared" si="18"/>
        <v>14.23</v>
      </c>
      <c r="AF21" s="419">
        <f t="shared" si="6"/>
        <v>14</v>
      </c>
      <c r="AG21" s="396">
        <f t="shared" si="19"/>
        <v>17.62</v>
      </c>
      <c r="AH21" s="202">
        <v>14227</v>
      </c>
      <c r="AI21" s="389">
        <f t="shared" si="7"/>
        <v>14.227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502.56700000000001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20.86</v>
      </c>
      <c r="C22" s="124">
        <f t="shared" si="10"/>
        <v>20.86</v>
      </c>
      <c r="D22" s="125">
        <f t="shared" si="11"/>
        <v>17</v>
      </c>
      <c r="E22" s="126">
        <f t="shared" si="12"/>
        <v>3.8599999999999994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16.25</v>
      </c>
      <c r="N22" s="134">
        <f t="shared" si="13"/>
        <v>4.6100000000000003</v>
      </c>
      <c r="O22" s="135">
        <f t="shared" si="14"/>
        <v>15.75</v>
      </c>
      <c r="P22" s="125">
        <f t="shared" si="14"/>
        <v>4.6100000000000003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20.86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15.75</v>
      </c>
      <c r="AB22" s="141">
        <f t="shared" si="5"/>
        <v>4.6100000000000003</v>
      </c>
      <c r="AC22" s="142">
        <v>0.5</v>
      </c>
      <c r="AD22" s="143">
        <v>0</v>
      </c>
      <c r="AE22" s="144">
        <f t="shared" si="18"/>
        <v>15.75</v>
      </c>
      <c r="AF22" s="419">
        <f t="shared" si="6"/>
        <v>15</v>
      </c>
      <c r="AG22" s="396">
        <f t="shared" si="19"/>
        <v>20.36</v>
      </c>
      <c r="AH22" s="202">
        <v>15745</v>
      </c>
      <c r="AI22" s="389">
        <f t="shared" si="7"/>
        <v>15.744999999999999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22.060000000000002</v>
      </c>
      <c r="C23" s="124">
        <f t="shared" si="10"/>
        <v>22.060000000000002</v>
      </c>
      <c r="D23" s="125">
        <f t="shared" si="11"/>
        <v>20</v>
      </c>
      <c r="E23" s="126">
        <f t="shared" si="12"/>
        <v>2.0600000000000023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17.28</v>
      </c>
      <c r="N23" s="134">
        <f t="shared" si="13"/>
        <v>4.78</v>
      </c>
      <c r="O23" s="135">
        <f t="shared" si="14"/>
        <v>16.78</v>
      </c>
      <c r="P23" s="125">
        <f t="shared" si="14"/>
        <v>4.78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22.060000000000002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16.78</v>
      </c>
      <c r="AB23" s="141">
        <f t="shared" si="5"/>
        <v>4.78</v>
      </c>
      <c r="AC23" s="142">
        <v>0.5</v>
      </c>
      <c r="AD23" s="143">
        <v>0</v>
      </c>
      <c r="AE23" s="144">
        <f t="shared" si="18"/>
        <v>16.78</v>
      </c>
      <c r="AF23" s="419">
        <f t="shared" si="6"/>
        <v>16</v>
      </c>
      <c r="AG23" s="396">
        <f t="shared" si="19"/>
        <v>21.560000000000002</v>
      </c>
      <c r="AH23" s="202">
        <v>16777</v>
      </c>
      <c r="AI23" s="389">
        <f t="shared" si="7"/>
        <v>16.777000000000001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25.72</v>
      </c>
      <c r="C24" s="124">
        <f t="shared" si="10"/>
        <v>25.72</v>
      </c>
      <c r="D24" s="125">
        <f t="shared" si="11"/>
        <v>22</v>
      </c>
      <c r="E24" s="126">
        <f t="shared" si="12"/>
        <v>3.7199999999999989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20.55</v>
      </c>
      <c r="N24" s="134">
        <f t="shared" si="13"/>
        <v>5.17</v>
      </c>
      <c r="O24" s="135">
        <f t="shared" si="14"/>
        <v>20.05</v>
      </c>
      <c r="P24" s="125">
        <f t="shared" si="14"/>
        <v>5.17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25.72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20.05</v>
      </c>
      <c r="AB24" s="141">
        <f t="shared" si="5"/>
        <v>5.17</v>
      </c>
      <c r="AC24" s="142">
        <v>0.5</v>
      </c>
      <c r="AD24" s="143">
        <v>0</v>
      </c>
      <c r="AE24" s="144">
        <f t="shared" si="18"/>
        <v>20.05</v>
      </c>
      <c r="AF24" s="419">
        <f t="shared" si="6"/>
        <v>17</v>
      </c>
      <c r="AG24" s="396">
        <f t="shared" si="19"/>
        <v>25.22</v>
      </c>
      <c r="AH24" s="202">
        <v>20047</v>
      </c>
      <c r="AI24" s="389">
        <f t="shared" si="7"/>
        <v>20.047000000000001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29.119999999999997</v>
      </c>
      <c r="C25" s="124">
        <f t="shared" si="10"/>
        <v>29.119999999999997</v>
      </c>
      <c r="D25" s="125">
        <f t="shared" si="11"/>
        <v>25</v>
      </c>
      <c r="E25" s="126">
        <f t="shared" si="12"/>
        <v>4.1199999999999974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23.52</v>
      </c>
      <c r="N25" s="134">
        <f t="shared" si="13"/>
        <v>5.6</v>
      </c>
      <c r="O25" s="135">
        <f t="shared" si="14"/>
        <v>23.02</v>
      </c>
      <c r="P25" s="125">
        <f t="shared" si="14"/>
        <v>5.6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29.119999999999997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23.02</v>
      </c>
      <c r="AB25" s="141">
        <f t="shared" si="5"/>
        <v>5.6</v>
      </c>
      <c r="AC25" s="142">
        <v>0.5</v>
      </c>
      <c r="AD25" s="143">
        <v>0</v>
      </c>
      <c r="AE25" s="144">
        <f t="shared" si="18"/>
        <v>23.02</v>
      </c>
      <c r="AF25" s="418">
        <f t="shared" si="6"/>
        <v>18</v>
      </c>
      <c r="AG25" s="396">
        <f t="shared" si="19"/>
        <v>28.619999999999997</v>
      </c>
      <c r="AH25" s="202">
        <v>23024</v>
      </c>
      <c r="AI25" s="389">
        <f t="shared" si="7"/>
        <v>23.024000000000001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30.12</v>
      </c>
      <c r="C26" s="124">
        <f t="shared" si="10"/>
        <v>30.12</v>
      </c>
      <c r="D26" s="125">
        <f t="shared" si="11"/>
        <v>26</v>
      </c>
      <c r="E26" s="126">
        <f t="shared" si="12"/>
        <v>4.120000000000001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24.41</v>
      </c>
      <c r="N26" s="134">
        <f t="shared" si="13"/>
        <v>5.71</v>
      </c>
      <c r="O26" s="135">
        <f t="shared" si="14"/>
        <v>23.91</v>
      </c>
      <c r="P26" s="125">
        <f t="shared" si="14"/>
        <v>5.71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30.12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23.91</v>
      </c>
      <c r="AB26" s="141">
        <f t="shared" si="5"/>
        <v>5.71</v>
      </c>
      <c r="AC26" s="142">
        <v>0.5</v>
      </c>
      <c r="AD26" s="143">
        <v>0</v>
      </c>
      <c r="AE26" s="144">
        <f t="shared" si="18"/>
        <v>23.91</v>
      </c>
      <c r="AF26" s="418">
        <f t="shared" si="6"/>
        <v>19</v>
      </c>
      <c r="AG26" s="396">
        <f t="shared" si="19"/>
        <v>29.62</v>
      </c>
      <c r="AH26" s="202">
        <v>23906</v>
      </c>
      <c r="AI26" s="389">
        <f t="shared" si="7"/>
        <v>23.905999999999999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29.86</v>
      </c>
      <c r="C27" s="124">
        <f t="shared" si="10"/>
        <v>29.86</v>
      </c>
      <c r="D27" s="125">
        <f t="shared" si="11"/>
        <v>26</v>
      </c>
      <c r="E27" s="126">
        <f t="shared" si="12"/>
        <v>3.8599999999999994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24.22</v>
      </c>
      <c r="N27" s="134">
        <f t="shared" si="13"/>
        <v>5.64</v>
      </c>
      <c r="O27" s="135">
        <f t="shared" si="14"/>
        <v>23.72</v>
      </c>
      <c r="P27" s="125">
        <f t="shared" si="14"/>
        <v>5.64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29.86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23.72</v>
      </c>
      <c r="AB27" s="141">
        <f t="shared" si="5"/>
        <v>5.64</v>
      </c>
      <c r="AC27" s="142">
        <v>0.5</v>
      </c>
      <c r="AD27" s="143">
        <v>0</v>
      </c>
      <c r="AE27" s="144">
        <f t="shared" si="18"/>
        <v>23.72</v>
      </c>
      <c r="AF27" s="418">
        <f t="shared" si="6"/>
        <v>20</v>
      </c>
      <c r="AG27" s="396">
        <f t="shared" si="19"/>
        <v>29.36</v>
      </c>
      <c r="AH27" s="202">
        <v>23723</v>
      </c>
      <c r="AI27" s="389">
        <f t="shared" si="7"/>
        <v>23.722999999999999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28.21</v>
      </c>
      <c r="C28" s="124">
        <f>M28+N28</f>
        <v>28.21</v>
      </c>
      <c r="D28" s="125">
        <f t="shared" si="11"/>
        <v>26</v>
      </c>
      <c r="E28" s="126">
        <f t="shared" si="12"/>
        <v>2.2100000000000009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22.7</v>
      </c>
      <c r="N28" s="134">
        <f t="shared" si="13"/>
        <v>5.51</v>
      </c>
      <c r="O28" s="135">
        <f t="shared" si="14"/>
        <v>22.2</v>
      </c>
      <c r="P28" s="125">
        <f t="shared" si="14"/>
        <v>5.51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28.21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22.2</v>
      </c>
      <c r="AB28" s="141">
        <f t="shared" si="5"/>
        <v>5.51</v>
      </c>
      <c r="AC28" s="142">
        <v>0.5</v>
      </c>
      <c r="AD28" s="143">
        <v>0</v>
      </c>
      <c r="AE28" s="144">
        <f t="shared" si="18"/>
        <v>22.2</v>
      </c>
      <c r="AF28" s="418">
        <f t="shared" si="6"/>
        <v>21</v>
      </c>
      <c r="AG28" s="396">
        <f t="shared" si="19"/>
        <v>27.71</v>
      </c>
      <c r="AH28" s="202">
        <v>22202</v>
      </c>
      <c r="AI28" s="389">
        <f t="shared" si="7"/>
        <v>22.202000000000002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26.8</v>
      </c>
      <c r="C29" s="124">
        <f t="shared" si="10"/>
        <v>26.8</v>
      </c>
      <c r="D29" s="125">
        <f t="shared" si="11"/>
        <v>25</v>
      </c>
      <c r="E29" s="126">
        <f t="shared" si="12"/>
        <v>1.8000000000000007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21.48</v>
      </c>
      <c r="N29" s="134">
        <f t="shared" si="13"/>
        <v>5.32</v>
      </c>
      <c r="O29" s="135">
        <f t="shared" si="14"/>
        <v>20.98</v>
      </c>
      <c r="P29" s="125">
        <f t="shared" si="14"/>
        <v>5.32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26.8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20.98</v>
      </c>
      <c r="AB29" s="141">
        <f t="shared" si="5"/>
        <v>5.32</v>
      </c>
      <c r="AC29" s="142">
        <v>0.5</v>
      </c>
      <c r="AD29" s="143">
        <v>0</v>
      </c>
      <c r="AE29" s="144">
        <f t="shared" si="18"/>
        <v>20.98</v>
      </c>
      <c r="AF29" s="418">
        <f t="shared" si="6"/>
        <v>22</v>
      </c>
      <c r="AG29" s="396">
        <f t="shared" si="19"/>
        <v>26.3</v>
      </c>
      <c r="AH29" s="202">
        <v>20984</v>
      </c>
      <c r="AI29" s="389">
        <f t="shared" si="7"/>
        <v>20.984000000000002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34.130000000000003</v>
      </c>
      <c r="C30" s="124">
        <f>M30+N30</f>
        <v>34.130000000000003</v>
      </c>
      <c r="D30" s="125">
        <f t="shared" si="11"/>
        <v>24</v>
      </c>
      <c r="E30" s="126">
        <f>IF(C30-D30&lt;0,0,C30-D30)</f>
        <v>10.130000000000003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30.01</v>
      </c>
      <c r="N30" s="134">
        <f t="shared" si="13"/>
        <v>4.12</v>
      </c>
      <c r="O30" s="135">
        <f t="shared" si="14"/>
        <v>18.510000000000002</v>
      </c>
      <c r="P30" s="125">
        <f t="shared" si="14"/>
        <v>4.12</v>
      </c>
      <c r="Q30" s="125">
        <f t="shared" si="15"/>
        <v>11.5</v>
      </c>
      <c r="R30" s="126">
        <f t="shared" si="3"/>
        <v>0</v>
      </c>
      <c r="S30" s="126">
        <f t="shared" si="16"/>
        <v>0</v>
      </c>
      <c r="T30" s="126">
        <f t="shared" si="4"/>
        <v>34.130000000000003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18.510000000000002</v>
      </c>
      <c r="AB30" s="141">
        <f t="shared" si="5"/>
        <v>4.12</v>
      </c>
      <c r="AC30" s="142">
        <v>11.5</v>
      </c>
      <c r="AD30" s="143">
        <v>0</v>
      </c>
      <c r="AE30" s="144">
        <f t="shared" si="18"/>
        <v>18.510000000000002</v>
      </c>
      <c r="AF30" s="404">
        <f t="shared" si="6"/>
        <v>23</v>
      </c>
      <c r="AG30" s="396">
        <f t="shared" si="19"/>
        <v>22.630000000000003</v>
      </c>
      <c r="AH30" s="202">
        <v>18506</v>
      </c>
      <c r="AI30" s="389">
        <f t="shared" si="7"/>
        <v>18.506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32.479999999999997</v>
      </c>
      <c r="C31" s="124">
        <f t="shared" si="10"/>
        <v>32.479999999999997</v>
      </c>
      <c r="D31" s="125">
        <f t="shared" si="11"/>
        <v>23</v>
      </c>
      <c r="E31" s="126">
        <f>IF(C31-D31&lt;0,0,C31-D31)</f>
        <v>9.4799999999999969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28.52</v>
      </c>
      <c r="N31" s="134">
        <f t="shared" si="13"/>
        <v>3.96</v>
      </c>
      <c r="O31" s="135">
        <f t="shared" si="14"/>
        <v>17.02</v>
      </c>
      <c r="P31" s="125">
        <f t="shared" si="14"/>
        <v>3.96</v>
      </c>
      <c r="Q31" s="125">
        <f t="shared" si="15"/>
        <v>11.5</v>
      </c>
      <c r="R31" s="126">
        <f t="shared" si="3"/>
        <v>0</v>
      </c>
      <c r="S31" s="126">
        <f t="shared" si="16"/>
        <v>0</v>
      </c>
      <c r="T31" s="126">
        <f t="shared" si="4"/>
        <v>32.479999999999997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17.02</v>
      </c>
      <c r="AB31" s="141">
        <f t="shared" si="5"/>
        <v>3.96</v>
      </c>
      <c r="AC31" s="142">
        <v>11.5</v>
      </c>
      <c r="AD31" s="143">
        <v>0</v>
      </c>
      <c r="AE31" s="144">
        <f t="shared" si="18"/>
        <v>17.02</v>
      </c>
      <c r="AF31" s="404">
        <f t="shared" si="6"/>
        <v>24</v>
      </c>
      <c r="AG31" s="396">
        <f t="shared" si="19"/>
        <v>20.98</v>
      </c>
      <c r="AH31" s="202">
        <v>17016</v>
      </c>
      <c r="AI31" s="389">
        <f t="shared" si="7"/>
        <v>17.015999999999998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502.61000000000013</v>
      </c>
      <c r="AH32" s="453">
        <f>SUM(AH8:AH31)</f>
        <v>405365</v>
      </c>
      <c r="AI32" s="390">
        <f>SUM(AI8:AI31)</f>
        <v>405.36500000000007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604.61000000000013</v>
      </c>
      <c r="C33" s="299">
        <f>SUM(C8:C31)</f>
        <v>604.61000000000013</v>
      </c>
      <c r="D33" s="299">
        <f>SUM(D8:D31)</f>
        <v>495</v>
      </c>
      <c r="E33" s="299">
        <f>SUM(E8:E32)</f>
        <v>109.61000000000001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507.40000000000003</v>
      </c>
      <c r="N33" s="409">
        <f t="shared" si="23"/>
        <v>97.21</v>
      </c>
      <c r="O33" s="410">
        <f t="shared" si="23"/>
        <v>405.39999999999992</v>
      </c>
      <c r="P33" s="406">
        <f>SUM(P8:P32)</f>
        <v>97.21</v>
      </c>
      <c r="Q33" s="406">
        <f>SUM(Q8:Q31)</f>
        <v>102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405.39999999999992</v>
      </c>
      <c r="AB33" s="299">
        <f>SUM(AB8:AB32)</f>
        <v>97.21</v>
      </c>
      <c r="AC33" s="299">
        <f>SUM(AC8:AC32)</f>
        <v>102</v>
      </c>
      <c r="AD33" s="411">
        <f>SUM(AD8:AD31)</f>
        <v>0</v>
      </c>
      <c r="AE33" s="409">
        <f>SUM(AE8:AE32)</f>
        <v>405.39999999999992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8.3100000000000023</v>
      </c>
      <c r="C39" s="364">
        <f t="shared" ref="C39:C62" si="25">IF(B39&gt;0,B39*D39,0)</f>
        <v>383.18714670000008</v>
      </c>
      <c r="D39" s="382">
        <v>46.11157</v>
      </c>
      <c r="F39" s="221">
        <f t="shared" ref="F39:F62" si="26">F8</f>
        <v>22</v>
      </c>
      <c r="G39" s="357">
        <v>45.270890000000001</v>
      </c>
      <c r="H39" s="358">
        <f>F39*G39</f>
        <v>995.95958000000007</v>
      </c>
      <c r="J39" s="122">
        <v>1</v>
      </c>
      <c r="K39" s="126">
        <f t="shared" ref="K39:K62" si="27">C8</f>
        <v>30.310000000000002</v>
      </c>
      <c r="L39" s="245">
        <f t="shared" ref="L39:L62" si="28">K39*M39</f>
        <v>1397.6416867</v>
      </c>
      <c r="M39" s="372">
        <f t="shared" ref="M39:M62" si="29">D39</f>
        <v>46.11157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8.2899999999999991</v>
      </c>
      <c r="C40" s="364">
        <f t="shared" si="25"/>
        <v>376.96909749999992</v>
      </c>
      <c r="D40" s="382">
        <v>45.472749999999998</v>
      </c>
      <c r="F40" s="221">
        <f t="shared" si="26"/>
        <v>21</v>
      </c>
      <c r="G40" s="357">
        <v>44.645220000000002</v>
      </c>
      <c r="H40" s="358">
        <f t="shared" ref="H40:H62" si="31">F40*G40</f>
        <v>937.54962</v>
      </c>
      <c r="J40" s="122">
        <v>2</v>
      </c>
      <c r="K40" s="126">
        <f t="shared" si="27"/>
        <v>29.29</v>
      </c>
      <c r="L40" s="245">
        <f t="shared" si="28"/>
        <v>1331.8968474999999</v>
      </c>
      <c r="M40" s="372">
        <f t="shared" si="29"/>
        <v>45.472749999999998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3249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7.66</v>
      </c>
      <c r="C41" s="364">
        <f t="shared" si="25"/>
        <v>338.11722580000003</v>
      </c>
      <c r="D41" s="382">
        <v>44.140630000000002</v>
      </c>
      <c r="F41" s="221">
        <f t="shared" si="26"/>
        <v>21</v>
      </c>
      <c r="G41" s="357">
        <v>43.425730000000001</v>
      </c>
      <c r="H41" s="358">
        <f t="shared" si="31"/>
        <v>911.94033000000002</v>
      </c>
      <c r="J41" s="122">
        <v>3</v>
      </c>
      <c r="K41" s="126">
        <f t="shared" si="27"/>
        <v>28.66</v>
      </c>
      <c r="L41" s="245">
        <f t="shared" si="28"/>
        <v>1265.0704558</v>
      </c>
      <c r="M41" s="372">
        <f t="shared" si="29"/>
        <v>44.140630000000002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3174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7.3000000000000007</v>
      </c>
      <c r="C42" s="364">
        <f t="shared" si="25"/>
        <v>328.68804800000004</v>
      </c>
      <c r="D42" s="382">
        <v>45.025759999999998</v>
      </c>
      <c r="F42" s="221">
        <f t="shared" si="26"/>
        <v>21</v>
      </c>
      <c r="G42" s="357">
        <v>44.277459999999998</v>
      </c>
      <c r="H42" s="358">
        <f t="shared" si="31"/>
        <v>929.82665999999995</v>
      </c>
      <c r="J42" s="122">
        <v>4</v>
      </c>
      <c r="K42" s="126">
        <f t="shared" si="27"/>
        <v>28.3</v>
      </c>
      <c r="L42" s="245">
        <f t="shared" si="28"/>
        <v>1274.229008</v>
      </c>
      <c r="M42" s="372">
        <f t="shared" si="29"/>
        <v>45.025759999999998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3199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5.9300000000000033</v>
      </c>
      <c r="C43" s="364">
        <f t="shared" si="25"/>
        <v>278.13550160000017</v>
      </c>
      <c r="D43" s="382">
        <v>46.903120000000001</v>
      </c>
      <c r="F43" s="221">
        <f t="shared" si="26"/>
        <v>21</v>
      </c>
      <c r="G43" s="357">
        <v>46.12283</v>
      </c>
      <c r="H43" s="358">
        <f t="shared" si="31"/>
        <v>968.57943</v>
      </c>
      <c r="J43" s="122">
        <v>5</v>
      </c>
      <c r="K43" s="126">
        <f t="shared" si="27"/>
        <v>26.930000000000003</v>
      </c>
      <c r="L43" s="245">
        <f t="shared" si="28"/>
        <v>1263.1010216000002</v>
      </c>
      <c r="M43" s="372">
        <f t="shared" si="29"/>
        <v>46.903120000000001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3130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5.1200000000000045</v>
      </c>
      <c r="C44" s="364">
        <f t="shared" si="25"/>
        <v>256.92344320000024</v>
      </c>
      <c r="D44" s="382">
        <v>50.18036</v>
      </c>
      <c r="F44" s="221">
        <f t="shared" si="26"/>
        <v>21</v>
      </c>
      <c r="G44" s="357">
        <v>49.356140000000003</v>
      </c>
      <c r="H44" s="358">
        <f t="shared" si="31"/>
        <v>1036.47894</v>
      </c>
      <c r="J44" s="122">
        <v>6</v>
      </c>
      <c r="K44" s="126">
        <f t="shared" si="27"/>
        <v>26.120000000000005</v>
      </c>
      <c r="L44" s="245">
        <f t="shared" si="28"/>
        <v>1310.7110032000003</v>
      </c>
      <c r="M44" s="372">
        <f t="shared" si="29"/>
        <v>50.18036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3186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2.5100000000000016</v>
      </c>
      <c r="C45" s="364">
        <f t="shared" si="25"/>
        <v>146.0961564000001</v>
      </c>
      <c r="D45" s="382">
        <v>58.205640000000002</v>
      </c>
      <c r="F45" s="221">
        <f t="shared" si="26"/>
        <v>21</v>
      </c>
      <c r="G45" s="357">
        <v>57.34</v>
      </c>
      <c r="H45" s="358">
        <f t="shared" si="31"/>
        <v>1204.1400000000001</v>
      </c>
      <c r="J45" s="122">
        <v>7</v>
      </c>
      <c r="K45" s="126">
        <f t="shared" si="27"/>
        <v>23.51</v>
      </c>
      <c r="L45" s="245">
        <f t="shared" si="28"/>
        <v>1368.4145964000002</v>
      </c>
      <c r="M45" s="372">
        <f t="shared" si="29"/>
        <v>58.205640000000002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3236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1.1799999999999997</v>
      </c>
      <c r="C46" s="364">
        <f t="shared" si="25"/>
        <v>69.132388599999985</v>
      </c>
      <c r="D46" s="382">
        <v>58.586770000000001</v>
      </c>
      <c r="F46" s="221">
        <f t="shared" si="26"/>
        <v>20</v>
      </c>
      <c r="G46" s="357">
        <v>57.592750000000002</v>
      </c>
      <c r="H46" s="358">
        <f t="shared" si="31"/>
        <v>1151.855</v>
      </c>
      <c r="J46" s="122">
        <v>8</v>
      </c>
      <c r="K46" s="126">
        <f t="shared" si="27"/>
        <v>21.18</v>
      </c>
      <c r="L46" s="245">
        <f t="shared" si="28"/>
        <v>1240.8677886</v>
      </c>
      <c r="M46" s="372">
        <f t="shared" si="29"/>
        <v>58.586770000000001</v>
      </c>
      <c r="AB46" s="216"/>
      <c r="AC46" s="199"/>
      <c r="AD46" s="203"/>
      <c r="AE46" s="126"/>
      <c r="AF46" s="385"/>
      <c r="AM46" s="91"/>
      <c r="AN46" s="122">
        <v>7</v>
      </c>
      <c r="AO46" s="200">
        <v>3455</v>
      </c>
      <c r="AP46" s="201"/>
    </row>
    <row r="47" spans="1:101" ht="15" x14ac:dyDescent="0.25">
      <c r="A47" s="219">
        <f t="shared" si="30"/>
        <v>9</v>
      </c>
      <c r="B47" s="225">
        <f t="shared" si="24"/>
        <v>0.78000000000000114</v>
      </c>
      <c r="C47" s="364">
        <f t="shared" si="25"/>
        <v>40.036815000000061</v>
      </c>
      <c r="D47" s="382">
        <v>51.329250000000002</v>
      </c>
      <c r="F47" s="221">
        <f t="shared" si="26"/>
        <v>18</v>
      </c>
      <c r="G47" s="357">
        <v>50.378320000000002</v>
      </c>
      <c r="H47" s="358">
        <f t="shared" si="31"/>
        <v>906.8097600000001</v>
      </c>
      <c r="J47" s="122">
        <v>9</v>
      </c>
      <c r="K47" s="126">
        <f t="shared" si="27"/>
        <v>18.78</v>
      </c>
      <c r="L47" s="245">
        <f t="shared" si="28"/>
        <v>963.96331500000008</v>
      </c>
      <c r="M47" s="372">
        <f t="shared" si="29"/>
        <v>51.329250000000002</v>
      </c>
      <c r="AB47" s="216"/>
      <c r="AC47" s="199"/>
      <c r="AD47" s="203"/>
      <c r="AE47" s="126"/>
      <c r="AF47" s="385"/>
      <c r="AM47" s="91"/>
      <c r="AN47" s="122">
        <v>8</v>
      </c>
      <c r="AO47" s="200">
        <v>3579</v>
      </c>
      <c r="AP47" s="201"/>
    </row>
    <row r="48" spans="1:101" ht="15" x14ac:dyDescent="0.25">
      <c r="A48" s="219">
        <f t="shared" si="30"/>
        <v>10</v>
      </c>
      <c r="B48" s="225">
        <f t="shared" si="24"/>
        <v>2.3000000000000007</v>
      </c>
      <c r="C48" s="364">
        <f t="shared" si="25"/>
        <v>107.64740600000005</v>
      </c>
      <c r="D48" s="382">
        <v>46.803220000000003</v>
      </c>
      <c r="F48" s="221">
        <f t="shared" si="26"/>
        <v>17</v>
      </c>
      <c r="G48" s="357">
        <v>45.887390000000003</v>
      </c>
      <c r="H48" s="358">
        <f t="shared" si="31"/>
        <v>780.08563000000004</v>
      </c>
      <c r="J48" s="122">
        <v>10</v>
      </c>
      <c r="K48" s="126">
        <f t="shared" si="27"/>
        <v>19.3</v>
      </c>
      <c r="L48" s="245">
        <f t="shared" si="28"/>
        <v>903.30214600000011</v>
      </c>
      <c r="M48" s="372">
        <f t="shared" si="29"/>
        <v>46.803220000000003</v>
      </c>
      <c r="AB48" s="216"/>
      <c r="AC48" s="199"/>
      <c r="AD48" s="203"/>
      <c r="AE48" s="126"/>
      <c r="AF48" s="385"/>
      <c r="AM48" s="91"/>
      <c r="AN48" s="122">
        <v>9</v>
      </c>
      <c r="AO48" s="200">
        <v>3531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3.6400000000000006</v>
      </c>
      <c r="C49" s="364">
        <f t="shared" si="25"/>
        <v>157.85165760000001</v>
      </c>
      <c r="D49" s="382">
        <v>43.365839999999999</v>
      </c>
      <c r="F49" s="221">
        <f t="shared" si="26"/>
        <v>15</v>
      </c>
      <c r="G49" s="357">
        <v>42.519089999999998</v>
      </c>
      <c r="H49" s="358">
        <f t="shared" si="31"/>
        <v>637.78634999999997</v>
      </c>
      <c r="J49" s="122">
        <v>11</v>
      </c>
      <c r="K49" s="126">
        <f t="shared" si="27"/>
        <v>18.64</v>
      </c>
      <c r="L49" s="245">
        <f t="shared" si="28"/>
        <v>808.3392576</v>
      </c>
      <c r="M49" s="372">
        <f t="shared" si="29"/>
        <v>43.365839999999999</v>
      </c>
      <c r="AB49" s="204"/>
      <c r="AC49" s="199"/>
      <c r="AD49" s="203"/>
      <c r="AE49" s="126"/>
      <c r="AF49" s="385"/>
      <c r="AM49" s="91"/>
      <c r="AN49" s="122">
        <v>10</v>
      </c>
      <c r="AO49" s="200">
        <v>3450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4.120000000000001</v>
      </c>
      <c r="C50" s="364">
        <f t="shared" si="25"/>
        <v>175.16353040000004</v>
      </c>
      <c r="D50" s="382">
        <v>42.515419999999999</v>
      </c>
      <c r="F50" s="221">
        <f t="shared" si="26"/>
        <v>14</v>
      </c>
      <c r="G50" s="357">
        <v>41.614519999999999</v>
      </c>
      <c r="H50" s="358">
        <f t="shared" si="31"/>
        <v>582.60328000000004</v>
      </c>
      <c r="J50" s="122">
        <v>12</v>
      </c>
      <c r="K50" s="126">
        <f t="shared" si="27"/>
        <v>18.12</v>
      </c>
      <c r="L50" s="245">
        <f t="shared" si="28"/>
        <v>770.37941039999998</v>
      </c>
      <c r="M50" s="372">
        <f t="shared" si="29"/>
        <v>42.515419999999999</v>
      </c>
      <c r="AB50" s="204"/>
      <c r="AC50" s="199"/>
      <c r="AD50" s="203"/>
      <c r="AE50" s="126"/>
      <c r="AF50" s="385"/>
      <c r="AM50" s="91"/>
      <c r="AN50" s="122">
        <v>11</v>
      </c>
      <c r="AO50" s="200">
        <v>3448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3.9899999999999984</v>
      </c>
      <c r="C51" s="364">
        <f t="shared" si="25"/>
        <v>162.51756779999994</v>
      </c>
      <c r="D51" s="382">
        <v>40.73122</v>
      </c>
      <c r="F51" s="221">
        <f t="shared" si="26"/>
        <v>14</v>
      </c>
      <c r="G51" s="357">
        <v>39.855899999999998</v>
      </c>
      <c r="H51" s="358">
        <f t="shared" si="31"/>
        <v>557.98259999999993</v>
      </c>
      <c r="J51" s="122">
        <v>13</v>
      </c>
      <c r="K51" s="126">
        <f t="shared" si="27"/>
        <v>17.989999999999998</v>
      </c>
      <c r="L51" s="245">
        <f t="shared" si="28"/>
        <v>732.75464779999993</v>
      </c>
      <c r="M51" s="372">
        <f t="shared" si="29"/>
        <v>40.73122</v>
      </c>
      <c r="AB51" s="204"/>
      <c r="AC51" s="199"/>
      <c r="AD51" s="203"/>
      <c r="AE51" s="126"/>
      <c r="AF51" s="385"/>
      <c r="AM51" s="226"/>
      <c r="AN51" s="122">
        <v>12</v>
      </c>
      <c r="AO51" s="200">
        <v>3380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3.120000000000001</v>
      </c>
      <c r="C52" s="364">
        <f t="shared" si="25"/>
        <v>125.00077200000003</v>
      </c>
      <c r="D52" s="382">
        <v>40.064349999999997</v>
      </c>
      <c r="F52" s="221">
        <f t="shared" si="26"/>
        <v>15</v>
      </c>
      <c r="G52" s="357">
        <v>39.194450000000003</v>
      </c>
      <c r="H52" s="358">
        <f t="shared" si="31"/>
        <v>587.91675000000009</v>
      </c>
      <c r="J52" s="122">
        <v>14</v>
      </c>
      <c r="K52" s="126">
        <f t="shared" si="27"/>
        <v>18.12</v>
      </c>
      <c r="L52" s="245">
        <f t="shared" si="28"/>
        <v>725.96602199999995</v>
      </c>
      <c r="M52" s="372">
        <f t="shared" si="29"/>
        <v>40.064349999999997</v>
      </c>
      <c r="AB52" s="204"/>
      <c r="AC52" s="199"/>
      <c r="AD52" s="203"/>
      <c r="AE52" s="126"/>
      <c r="AM52" s="76"/>
      <c r="AN52" s="122">
        <v>13</v>
      </c>
      <c r="AO52" s="200">
        <v>3374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3.8599999999999994</v>
      </c>
      <c r="C53" s="364">
        <f t="shared" si="25"/>
        <v>162.09328879999998</v>
      </c>
      <c r="D53" s="382">
        <v>41.993079999999999</v>
      </c>
      <c r="F53" s="221">
        <f t="shared" si="26"/>
        <v>17</v>
      </c>
      <c r="G53" s="357">
        <v>41.092059999999996</v>
      </c>
      <c r="H53" s="358">
        <f t="shared" si="31"/>
        <v>698.56501999999989</v>
      </c>
      <c r="J53" s="122">
        <v>15</v>
      </c>
      <c r="K53" s="126">
        <f t="shared" si="27"/>
        <v>20.86</v>
      </c>
      <c r="L53" s="245">
        <f t="shared" si="28"/>
        <v>875.97564879999993</v>
      </c>
      <c r="M53" s="372">
        <f t="shared" si="29"/>
        <v>41.993079999999999</v>
      </c>
      <c r="AB53" s="204"/>
      <c r="AC53" s="199"/>
      <c r="AD53" s="229"/>
      <c r="AE53" s="126"/>
      <c r="AN53" s="122">
        <v>14</v>
      </c>
      <c r="AO53" s="200">
        <v>3394</v>
      </c>
    </row>
    <row r="54" spans="1:43" ht="15" x14ac:dyDescent="0.25">
      <c r="A54" s="228">
        <f t="shared" si="30"/>
        <v>16</v>
      </c>
      <c r="B54" s="225">
        <f t="shared" si="24"/>
        <v>2.0600000000000023</v>
      </c>
      <c r="C54" s="364">
        <f t="shared" si="25"/>
        <v>105.05429380000012</v>
      </c>
      <c r="D54" s="382">
        <v>50.997230000000002</v>
      </c>
      <c r="F54" s="221">
        <f t="shared" si="26"/>
        <v>20</v>
      </c>
      <c r="G54" s="357">
        <v>49.955739999999999</v>
      </c>
      <c r="H54" s="358">
        <f t="shared" si="31"/>
        <v>999.11479999999995</v>
      </c>
      <c r="J54" s="122">
        <v>16</v>
      </c>
      <c r="K54" s="126">
        <f t="shared" si="27"/>
        <v>22.060000000000002</v>
      </c>
      <c r="L54" s="245">
        <f t="shared" si="28"/>
        <v>1124.9988938000001</v>
      </c>
      <c r="M54" s="372">
        <f t="shared" si="29"/>
        <v>50.997230000000002</v>
      </c>
      <c r="AB54" s="204"/>
      <c r="AC54" s="199"/>
      <c r="AE54" s="237"/>
      <c r="AN54" s="122">
        <v>15</v>
      </c>
      <c r="AO54" s="200">
        <v>4606</v>
      </c>
    </row>
    <row r="55" spans="1:43" ht="15" x14ac:dyDescent="0.25">
      <c r="A55" s="228">
        <f t="shared" si="30"/>
        <v>17</v>
      </c>
      <c r="B55" s="225">
        <f t="shared" si="24"/>
        <v>3.7199999999999989</v>
      </c>
      <c r="C55" s="364">
        <f t="shared" si="25"/>
        <v>221.70303479999993</v>
      </c>
      <c r="D55" s="382">
        <v>59.597589999999997</v>
      </c>
      <c r="F55" s="221">
        <f t="shared" si="26"/>
        <v>22</v>
      </c>
      <c r="G55" s="357">
        <v>58.50985</v>
      </c>
      <c r="H55" s="358">
        <f t="shared" si="31"/>
        <v>1287.2166999999999</v>
      </c>
      <c r="J55" s="122">
        <v>17</v>
      </c>
      <c r="K55" s="126">
        <f t="shared" si="27"/>
        <v>25.72</v>
      </c>
      <c r="L55" s="245">
        <f t="shared" si="28"/>
        <v>1532.8500147999998</v>
      </c>
      <c r="M55" s="372">
        <f t="shared" si="29"/>
        <v>59.597589999999997</v>
      </c>
      <c r="AB55" s="204"/>
      <c r="AC55" s="199"/>
      <c r="AE55" s="237"/>
      <c r="AN55" s="122">
        <v>16</v>
      </c>
      <c r="AO55" s="200">
        <v>4778</v>
      </c>
    </row>
    <row r="56" spans="1:43" ht="15" x14ac:dyDescent="0.25">
      <c r="A56" s="228">
        <f t="shared" si="30"/>
        <v>18</v>
      </c>
      <c r="B56" s="225">
        <f t="shared" si="24"/>
        <v>4.1199999999999974</v>
      </c>
      <c r="C56" s="364">
        <f t="shared" si="25"/>
        <v>299.26571719999981</v>
      </c>
      <c r="D56" s="382">
        <v>72.637309999999999</v>
      </c>
      <c r="F56" s="221">
        <f t="shared" si="26"/>
        <v>25</v>
      </c>
      <c r="G56" s="357">
        <v>71.126099999999994</v>
      </c>
      <c r="H56" s="358">
        <f t="shared" si="31"/>
        <v>1778.1524999999999</v>
      </c>
      <c r="J56" s="122">
        <v>18</v>
      </c>
      <c r="K56" s="126">
        <f t="shared" si="27"/>
        <v>29.119999999999997</v>
      </c>
      <c r="L56" s="245">
        <f t="shared" si="28"/>
        <v>2115.1984671999999</v>
      </c>
      <c r="M56" s="372">
        <f t="shared" si="29"/>
        <v>72.637309999999999</v>
      </c>
      <c r="AB56" s="230"/>
      <c r="AC56" s="199"/>
      <c r="AE56" s="237"/>
      <c r="AN56" s="122">
        <v>17</v>
      </c>
      <c r="AO56" s="200">
        <v>5171</v>
      </c>
    </row>
    <row r="57" spans="1:43" ht="15" x14ac:dyDescent="0.25">
      <c r="A57" s="228">
        <f t="shared" si="30"/>
        <v>19</v>
      </c>
      <c r="B57" s="225">
        <f t="shared" si="24"/>
        <v>4.120000000000001</v>
      </c>
      <c r="C57" s="364">
        <f t="shared" si="25"/>
        <v>298.13753760000003</v>
      </c>
      <c r="D57" s="382">
        <v>72.363479999999996</v>
      </c>
      <c r="F57" s="221">
        <f t="shared" si="26"/>
        <v>26</v>
      </c>
      <c r="G57" s="357">
        <v>70.826939999999993</v>
      </c>
      <c r="H57" s="358">
        <f t="shared" si="31"/>
        <v>1841.5004399999998</v>
      </c>
      <c r="J57" s="122">
        <v>19</v>
      </c>
      <c r="K57" s="126">
        <f t="shared" si="27"/>
        <v>30.12</v>
      </c>
      <c r="L57" s="245">
        <f t="shared" si="28"/>
        <v>2179.5880176000001</v>
      </c>
      <c r="M57" s="372">
        <f t="shared" si="29"/>
        <v>72.363479999999996</v>
      </c>
      <c r="AC57" s="231"/>
      <c r="AD57" s="232"/>
      <c r="AE57" s="237"/>
      <c r="AN57" s="122">
        <v>18</v>
      </c>
      <c r="AO57" s="200">
        <v>5604</v>
      </c>
    </row>
    <row r="58" spans="1:43" ht="15" x14ac:dyDescent="0.25">
      <c r="A58" s="228">
        <f t="shared" si="30"/>
        <v>20</v>
      </c>
      <c r="B58" s="225">
        <f t="shared" si="24"/>
        <v>3.8599999999999994</v>
      </c>
      <c r="C58" s="364">
        <f t="shared" si="25"/>
        <v>244.35571739999995</v>
      </c>
      <c r="D58" s="382">
        <v>63.304589999999997</v>
      </c>
      <c r="F58" s="221">
        <f t="shared" si="26"/>
        <v>26</v>
      </c>
      <c r="G58" s="357">
        <v>62.019190000000002</v>
      </c>
      <c r="H58" s="358">
        <f t="shared" si="31"/>
        <v>1612.4989399999999</v>
      </c>
      <c r="J58" s="122">
        <v>20</v>
      </c>
      <c r="K58" s="126">
        <f t="shared" si="27"/>
        <v>29.86</v>
      </c>
      <c r="L58" s="245">
        <f t="shared" si="28"/>
        <v>1890.2750573999999</v>
      </c>
      <c r="M58" s="372">
        <f t="shared" si="29"/>
        <v>63.304589999999997</v>
      </c>
      <c r="AC58" s="231"/>
      <c r="AD58" s="76"/>
      <c r="AE58" s="237"/>
      <c r="AN58" s="122">
        <v>19</v>
      </c>
      <c r="AO58" s="200">
        <v>5706</v>
      </c>
    </row>
    <row r="59" spans="1:43" ht="15" x14ac:dyDescent="0.25">
      <c r="A59" s="228">
        <f t="shared" si="30"/>
        <v>21</v>
      </c>
      <c r="B59" s="225">
        <f t="shared" si="24"/>
        <v>2.2100000000000009</v>
      </c>
      <c r="C59" s="364">
        <f t="shared" si="25"/>
        <v>128.17933700000003</v>
      </c>
      <c r="D59" s="382">
        <v>57.999699999999997</v>
      </c>
      <c r="F59" s="221">
        <f t="shared" si="26"/>
        <v>26</v>
      </c>
      <c r="G59" s="357">
        <v>58</v>
      </c>
      <c r="H59" s="358">
        <f t="shared" si="31"/>
        <v>1508</v>
      </c>
      <c r="J59" s="122">
        <v>21</v>
      </c>
      <c r="K59" s="126">
        <f t="shared" si="27"/>
        <v>28.21</v>
      </c>
      <c r="L59" s="245">
        <f t="shared" si="28"/>
        <v>1636.1715369999999</v>
      </c>
      <c r="M59" s="372">
        <f t="shared" si="29"/>
        <v>57.999699999999997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5639</v>
      </c>
    </row>
    <row r="60" spans="1:43" ht="15" x14ac:dyDescent="0.25">
      <c r="A60" s="228">
        <f t="shared" si="30"/>
        <v>22</v>
      </c>
      <c r="B60" s="225">
        <f t="shared" si="24"/>
        <v>1.8000000000000007</v>
      </c>
      <c r="C60" s="364">
        <f t="shared" si="25"/>
        <v>100.47686400000005</v>
      </c>
      <c r="D60" s="382">
        <v>55.820480000000003</v>
      </c>
      <c r="F60" s="221">
        <f t="shared" si="26"/>
        <v>25</v>
      </c>
      <c r="G60" s="357">
        <v>54.78</v>
      </c>
      <c r="H60" s="358">
        <f t="shared" si="31"/>
        <v>1369.5</v>
      </c>
      <c r="J60" s="122">
        <v>22</v>
      </c>
      <c r="K60" s="126">
        <f t="shared" si="27"/>
        <v>26.8</v>
      </c>
      <c r="L60" s="245">
        <f t="shared" si="28"/>
        <v>1495.9888640000001</v>
      </c>
      <c r="M60" s="372">
        <f t="shared" si="29"/>
        <v>55.820480000000003</v>
      </c>
      <c r="Z60" s="233"/>
      <c r="AA60" s="234"/>
      <c r="AB60" s="235"/>
      <c r="AC60" s="235"/>
      <c r="AD60" s="236"/>
      <c r="AE60" s="237"/>
      <c r="AN60" s="122">
        <v>21</v>
      </c>
      <c r="AO60" s="200">
        <v>5506</v>
      </c>
    </row>
    <row r="61" spans="1:43" ht="15" x14ac:dyDescent="0.25">
      <c r="A61" s="219">
        <f t="shared" si="30"/>
        <v>23</v>
      </c>
      <c r="B61" s="220">
        <f t="shared" si="24"/>
        <v>10.130000000000003</v>
      </c>
      <c r="C61" s="364">
        <f t="shared" si="25"/>
        <v>543.25518550000015</v>
      </c>
      <c r="D61" s="382">
        <v>53.628349999999998</v>
      </c>
      <c r="F61" s="221">
        <f t="shared" si="26"/>
        <v>24</v>
      </c>
      <c r="G61" s="357">
        <v>52.708300000000001</v>
      </c>
      <c r="H61" s="358">
        <f t="shared" si="31"/>
        <v>1264.9992</v>
      </c>
      <c r="J61" s="122">
        <v>23</v>
      </c>
      <c r="K61" s="126">
        <f t="shared" si="27"/>
        <v>34.130000000000003</v>
      </c>
      <c r="L61" s="245">
        <f t="shared" si="28"/>
        <v>1830.3355855</v>
      </c>
      <c r="M61" s="372">
        <f t="shared" si="29"/>
        <v>53.628349999999998</v>
      </c>
      <c r="Z61" s="233"/>
      <c r="AA61" s="234"/>
      <c r="AB61" s="235"/>
      <c r="AC61" s="235"/>
      <c r="AD61" s="236"/>
      <c r="AE61" s="237"/>
      <c r="AN61" s="122">
        <v>22</v>
      </c>
      <c r="AO61" s="200">
        <v>5322</v>
      </c>
    </row>
    <row r="62" spans="1:43" ht="15" customHeight="1" x14ac:dyDescent="0.25">
      <c r="A62" s="219">
        <f t="shared" si="30"/>
        <v>24</v>
      </c>
      <c r="B62" s="220">
        <f t="shared" si="24"/>
        <v>9.4799999999999969</v>
      </c>
      <c r="C62" s="364">
        <f t="shared" si="25"/>
        <v>490.76310479999984</v>
      </c>
      <c r="D62" s="382">
        <v>51.768259999999998</v>
      </c>
      <c r="F62" s="362">
        <f t="shared" si="26"/>
        <v>23</v>
      </c>
      <c r="G62" s="360">
        <v>51.018380000000001</v>
      </c>
      <c r="H62" s="361">
        <f t="shared" si="31"/>
        <v>1173.42274</v>
      </c>
      <c r="J62" s="122">
        <v>24</v>
      </c>
      <c r="K62" s="126">
        <f t="shared" si="27"/>
        <v>32.479999999999997</v>
      </c>
      <c r="L62" s="245">
        <f t="shared" si="28"/>
        <v>1681.4330847999997</v>
      </c>
      <c r="M62" s="372">
        <f t="shared" si="29"/>
        <v>51.768259999999998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4124</v>
      </c>
    </row>
    <row r="63" spans="1:43" ht="20.25" customHeight="1" thickBot="1" x14ac:dyDescent="0.3">
      <c r="A63" s="238"/>
      <c r="B63" s="239"/>
      <c r="C63" s="240"/>
      <c r="D63" s="307">
        <f>AVERAGE(D39:D62)</f>
        <v>51.647748749999998</v>
      </c>
      <c r="F63" s="363">
        <f>SUM(F39:F62)</f>
        <v>495</v>
      </c>
      <c r="G63" s="241">
        <f>AVERAGE(G39:G62)</f>
        <v>50.729885416666662</v>
      </c>
      <c r="H63" s="359">
        <f>SUM(H39:H62)/SUM(F39:F62)</f>
        <v>51.964614686868686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3961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604.61000000000013</v>
      </c>
      <c r="L64" s="245">
        <f>SUM(L39:L63)</f>
        <v>31719.452377499998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109.61000000000001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52.462665813499598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5538.7508375000016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50.531437254812523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666.82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615.09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601.86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594.30000000000007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565.53000000000009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548.5200000000001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493.71000000000004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423.6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338.04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328.1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279.60000000000002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253.68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251.85999999999999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271.8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354.62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441.20000000000005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565.83999999999992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727.99999999999989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783.12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776.36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733.46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670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819.12000000000012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747.04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12851.27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8.3100000000000023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8.2899999999999991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7.66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7.3000000000000007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5.9300000000000033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5.1200000000000045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2.5100000000000016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1.1799999999999997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0.78000000000000114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2.3000000000000007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3.6400000000000006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4.120000000000001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3.9899999999999984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3.120000000000001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3.8599999999999994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2.0600000000000023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3.7199999999999989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4.1199999999999974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4.120000000000001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3.8599999999999994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2.2100000000000009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1.8000000000000007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10.130000000000003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9.4799999999999969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44576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30.310000000000002</v>
      </c>
      <c r="C135" s="124">
        <f t="shared" si="38"/>
        <v>30.310000000000002</v>
      </c>
      <c r="D135" s="290">
        <f t="shared" ref="D135:D158" si="39">J8</f>
        <v>0</v>
      </c>
      <c r="E135" s="291">
        <f t="shared" ref="E135:F158" si="40">M8</f>
        <v>27.060000000000002</v>
      </c>
      <c r="F135" s="291">
        <f t="shared" si="40"/>
        <v>3.25</v>
      </c>
      <c r="G135" s="292">
        <f t="shared" ref="G135:G158" si="41">AD8</f>
        <v>0</v>
      </c>
      <c r="I135" s="293">
        <f t="shared" ref="I135:I158" si="42">AE8</f>
        <v>15.56</v>
      </c>
      <c r="K135" s="142">
        <f t="shared" ref="K135:K158" si="43">AC8</f>
        <v>11.5</v>
      </c>
    </row>
    <row r="136" spans="1:11" ht="13.8" x14ac:dyDescent="0.25">
      <c r="A136" s="195">
        <f>A135+1</f>
        <v>2</v>
      </c>
      <c r="B136" s="289">
        <f t="shared" si="38"/>
        <v>29.29</v>
      </c>
      <c r="C136" s="124">
        <f t="shared" si="38"/>
        <v>29.29</v>
      </c>
      <c r="D136" s="290">
        <f t="shared" si="39"/>
        <v>0</v>
      </c>
      <c r="E136" s="291">
        <f t="shared" si="40"/>
        <v>26.119999999999997</v>
      </c>
      <c r="F136" s="291">
        <f t="shared" si="40"/>
        <v>3.17</v>
      </c>
      <c r="G136" s="292">
        <f t="shared" si="41"/>
        <v>0</v>
      </c>
      <c r="I136" s="294">
        <f t="shared" si="42"/>
        <v>14.62</v>
      </c>
      <c r="K136" s="142">
        <f t="shared" si="43"/>
        <v>11.5</v>
      </c>
    </row>
    <row r="137" spans="1:11" ht="13.8" x14ac:dyDescent="0.25">
      <c r="A137" s="195">
        <f t="shared" ref="A137:A158" si="44">A136+1</f>
        <v>3</v>
      </c>
      <c r="B137" s="289">
        <f t="shared" si="38"/>
        <v>28.66</v>
      </c>
      <c r="C137" s="124">
        <f t="shared" si="38"/>
        <v>28.66</v>
      </c>
      <c r="D137" s="290">
        <f t="shared" si="39"/>
        <v>0</v>
      </c>
      <c r="E137" s="291">
        <f t="shared" si="40"/>
        <v>25.46</v>
      </c>
      <c r="F137" s="291">
        <f t="shared" si="40"/>
        <v>3.2</v>
      </c>
      <c r="G137" s="292">
        <f t="shared" si="41"/>
        <v>0</v>
      </c>
      <c r="I137" s="294">
        <f t="shared" si="42"/>
        <v>13.96</v>
      </c>
      <c r="K137" s="142">
        <f t="shared" si="43"/>
        <v>11.5</v>
      </c>
    </row>
    <row r="138" spans="1:11" ht="13.8" x14ac:dyDescent="0.25">
      <c r="A138" s="195">
        <f t="shared" si="44"/>
        <v>4</v>
      </c>
      <c r="B138" s="289">
        <f t="shared" si="38"/>
        <v>28.3</v>
      </c>
      <c r="C138" s="124">
        <f t="shared" si="38"/>
        <v>28.3</v>
      </c>
      <c r="D138" s="290">
        <f t="shared" si="39"/>
        <v>0</v>
      </c>
      <c r="E138" s="291">
        <f t="shared" si="40"/>
        <v>25.17</v>
      </c>
      <c r="F138" s="291">
        <f t="shared" si="40"/>
        <v>3.13</v>
      </c>
      <c r="G138" s="292">
        <f t="shared" si="41"/>
        <v>0</v>
      </c>
      <c r="I138" s="294">
        <f t="shared" si="42"/>
        <v>13.67</v>
      </c>
      <c r="K138" s="142">
        <f t="shared" si="43"/>
        <v>11.5</v>
      </c>
    </row>
    <row r="139" spans="1:11" ht="13.8" x14ac:dyDescent="0.25">
      <c r="A139" s="195">
        <f t="shared" si="44"/>
        <v>5</v>
      </c>
      <c r="B139" s="289">
        <f t="shared" si="38"/>
        <v>26.930000000000003</v>
      </c>
      <c r="C139" s="124">
        <f t="shared" si="38"/>
        <v>26.930000000000003</v>
      </c>
      <c r="D139" s="290">
        <f t="shared" si="39"/>
        <v>0</v>
      </c>
      <c r="E139" s="291">
        <f t="shared" si="40"/>
        <v>23.740000000000002</v>
      </c>
      <c r="F139" s="291">
        <f t="shared" si="40"/>
        <v>3.19</v>
      </c>
      <c r="G139" s="292">
        <f t="shared" si="41"/>
        <v>0</v>
      </c>
      <c r="I139" s="294">
        <f t="shared" si="42"/>
        <v>13.74</v>
      </c>
      <c r="K139" s="142">
        <f t="shared" si="43"/>
        <v>10</v>
      </c>
    </row>
    <row r="140" spans="1:11" ht="13.8" x14ac:dyDescent="0.25">
      <c r="A140" s="195">
        <f t="shared" si="44"/>
        <v>6</v>
      </c>
      <c r="B140" s="289">
        <f t="shared" si="38"/>
        <v>26.120000000000005</v>
      </c>
      <c r="C140" s="124">
        <f t="shared" si="38"/>
        <v>26.120000000000005</v>
      </c>
      <c r="D140" s="290">
        <f t="shared" si="39"/>
        <v>0</v>
      </c>
      <c r="E140" s="291">
        <f t="shared" si="40"/>
        <v>22.880000000000003</v>
      </c>
      <c r="F140" s="291">
        <f t="shared" si="40"/>
        <v>3.24</v>
      </c>
      <c r="G140" s="292">
        <f t="shared" si="41"/>
        <v>0</v>
      </c>
      <c r="I140" s="294">
        <f t="shared" si="42"/>
        <v>13.88</v>
      </c>
      <c r="K140" s="142">
        <f t="shared" si="43"/>
        <v>9</v>
      </c>
    </row>
    <row r="141" spans="1:11" ht="13.8" x14ac:dyDescent="0.25">
      <c r="A141" s="195">
        <f t="shared" si="44"/>
        <v>7</v>
      </c>
      <c r="B141" s="289">
        <f t="shared" si="38"/>
        <v>23.51</v>
      </c>
      <c r="C141" s="124">
        <f t="shared" si="38"/>
        <v>23.51</v>
      </c>
      <c r="D141" s="290">
        <f t="shared" si="39"/>
        <v>0</v>
      </c>
      <c r="E141" s="291">
        <f t="shared" si="40"/>
        <v>20.05</v>
      </c>
      <c r="F141" s="291">
        <f t="shared" si="40"/>
        <v>3.46</v>
      </c>
      <c r="G141" s="292">
        <f t="shared" si="41"/>
        <v>0</v>
      </c>
      <c r="I141" s="294">
        <f t="shared" si="42"/>
        <v>15.05</v>
      </c>
      <c r="K141" s="142">
        <f t="shared" si="43"/>
        <v>5</v>
      </c>
    </row>
    <row r="142" spans="1:11" ht="13.8" x14ac:dyDescent="0.25">
      <c r="A142" s="195">
        <f t="shared" si="44"/>
        <v>8</v>
      </c>
      <c r="B142" s="289">
        <f t="shared" si="38"/>
        <v>21.18</v>
      </c>
      <c r="C142" s="124">
        <f t="shared" si="38"/>
        <v>21.18</v>
      </c>
      <c r="D142" s="290">
        <f t="shared" si="39"/>
        <v>0</v>
      </c>
      <c r="E142" s="291">
        <f t="shared" si="40"/>
        <v>17.600000000000001</v>
      </c>
      <c r="F142" s="291">
        <f t="shared" si="40"/>
        <v>3.58</v>
      </c>
      <c r="G142" s="292">
        <f t="shared" si="41"/>
        <v>0</v>
      </c>
      <c r="I142" s="294">
        <f t="shared" si="42"/>
        <v>15.6</v>
      </c>
      <c r="K142" s="142">
        <f t="shared" si="43"/>
        <v>2</v>
      </c>
    </row>
    <row r="143" spans="1:11" ht="13.8" x14ac:dyDescent="0.25">
      <c r="A143" s="195">
        <f t="shared" si="44"/>
        <v>9</v>
      </c>
      <c r="B143" s="289">
        <f t="shared" si="38"/>
        <v>18.78</v>
      </c>
      <c r="C143" s="124">
        <f t="shared" si="38"/>
        <v>18.78</v>
      </c>
      <c r="D143" s="290">
        <f t="shared" si="39"/>
        <v>0</v>
      </c>
      <c r="E143" s="291">
        <f t="shared" si="40"/>
        <v>15.25</v>
      </c>
      <c r="F143" s="291">
        <f t="shared" si="40"/>
        <v>3.53</v>
      </c>
      <c r="G143" s="292">
        <f t="shared" si="41"/>
        <v>0</v>
      </c>
      <c r="I143" s="294">
        <f t="shared" si="42"/>
        <v>14.75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19.3</v>
      </c>
      <c r="C144" s="124">
        <f t="shared" si="38"/>
        <v>19.3</v>
      </c>
      <c r="D144" s="290">
        <f t="shared" si="39"/>
        <v>0</v>
      </c>
      <c r="E144" s="291">
        <f t="shared" si="40"/>
        <v>15.85</v>
      </c>
      <c r="F144" s="291">
        <f t="shared" si="40"/>
        <v>3.45</v>
      </c>
      <c r="G144" s="292">
        <f t="shared" si="41"/>
        <v>0</v>
      </c>
      <c r="I144" s="294">
        <f t="shared" si="42"/>
        <v>15.35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18.64</v>
      </c>
      <c r="C145" s="124">
        <f t="shared" si="38"/>
        <v>18.64</v>
      </c>
      <c r="D145" s="290">
        <f t="shared" si="39"/>
        <v>0</v>
      </c>
      <c r="E145" s="291">
        <f t="shared" si="40"/>
        <v>15.19</v>
      </c>
      <c r="F145" s="291">
        <f t="shared" si="40"/>
        <v>3.45</v>
      </c>
      <c r="G145" s="292">
        <f t="shared" si="41"/>
        <v>0</v>
      </c>
      <c r="I145" s="294">
        <f t="shared" si="42"/>
        <v>14.69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18.12</v>
      </c>
      <c r="C146" s="124">
        <f t="shared" si="38"/>
        <v>18.12</v>
      </c>
      <c r="D146" s="290">
        <f t="shared" si="39"/>
        <v>0</v>
      </c>
      <c r="E146" s="291">
        <f t="shared" si="40"/>
        <v>14.74</v>
      </c>
      <c r="F146" s="291">
        <f t="shared" si="40"/>
        <v>3.38</v>
      </c>
      <c r="G146" s="292">
        <f t="shared" si="41"/>
        <v>0</v>
      </c>
      <c r="I146" s="294">
        <f t="shared" si="42"/>
        <v>14.24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17.989999999999998</v>
      </c>
      <c r="C147" s="124">
        <f t="shared" si="38"/>
        <v>17.989999999999998</v>
      </c>
      <c r="D147" s="290">
        <f t="shared" si="39"/>
        <v>0</v>
      </c>
      <c r="E147" s="291">
        <f t="shared" si="40"/>
        <v>14.62</v>
      </c>
      <c r="F147" s="291">
        <f t="shared" si="40"/>
        <v>3.37</v>
      </c>
      <c r="G147" s="292">
        <f t="shared" si="41"/>
        <v>0</v>
      </c>
      <c r="I147" s="294">
        <f t="shared" si="42"/>
        <v>14.12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18.12</v>
      </c>
      <c r="C148" s="124">
        <f t="shared" si="38"/>
        <v>18.12</v>
      </c>
      <c r="D148" s="290">
        <f t="shared" si="39"/>
        <v>0</v>
      </c>
      <c r="E148" s="291">
        <f t="shared" si="40"/>
        <v>14.73</v>
      </c>
      <c r="F148" s="291">
        <f t="shared" si="40"/>
        <v>3.39</v>
      </c>
      <c r="G148" s="292">
        <f t="shared" si="41"/>
        <v>0</v>
      </c>
      <c r="I148" s="294">
        <f t="shared" si="42"/>
        <v>14.23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20.86</v>
      </c>
      <c r="C149" s="124">
        <f t="shared" si="38"/>
        <v>20.86</v>
      </c>
      <c r="D149" s="290">
        <f t="shared" si="39"/>
        <v>0</v>
      </c>
      <c r="E149" s="291">
        <f t="shared" si="40"/>
        <v>16.25</v>
      </c>
      <c r="F149" s="291">
        <f t="shared" si="40"/>
        <v>4.6100000000000003</v>
      </c>
      <c r="G149" s="292">
        <f t="shared" si="41"/>
        <v>0</v>
      </c>
      <c r="I149" s="294">
        <f t="shared" si="42"/>
        <v>15.75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22.060000000000002</v>
      </c>
      <c r="C150" s="124">
        <f t="shared" si="38"/>
        <v>22.060000000000002</v>
      </c>
      <c r="D150" s="290">
        <f t="shared" si="39"/>
        <v>0</v>
      </c>
      <c r="E150" s="291">
        <f t="shared" si="40"/>
        <v>17.28</v>
      </c>
      <c r="F150" s="291">
        <f t="shared" si="40"/>
        <v>4.78</v>
      </c>
      <c r="G150" s="292">
        <f t="shared" si="41"/>
        <v>0</v>
      </c>
      <c r="I150" s="294">
        <f t="shared" si="42"/>
        <v>16.78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25.72</v>
      </c>
      <c r="C151" s="124">
        <f t="shared" si="45"/>
        <v>25.72</v>
      </c>
      <c r="D151" s="290">
        <f t="shared" si="39"/>
        <v>0</v>
      </c>
      <c r="E151" s="291">
        <f t="shared" si="40"/>
        <v>20.55</v>
      </c>
      <c r="F151" s="291">
        <f t="shared" si="40"/>
        <v>5.17</v>
      </c>
      <c r="G151" s="292">
        <f t="shared" si="41"/>
        <v>0</v>
      </c>
      <c r="I151" s="294">
        <f t="shared" si="42"/>
        <v>20.05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29.119999999999997</v>
      </c>
      <c r="C152" s="124">
        <f t="shared" si="45"/>
        <v>29.119999999999997</v>
      </c>
      <c r="D152" s="290">
        <f t="shared" si="39"/>
        <v>0</v>
      </c>
      <c r="E152" s="291">
        <f t="shared" si="40"/>
        <v>23.52</v>
      </c>
      <c r="F152" s="291">
        <f t="shared" si="40"/>
        <v>5.6</v>
      </c>
      <c r="G152" s="292">
        <f t="shared" si="41"/>
        <v>0</v>
      </c>
      <c r="I152" s="294">
        <f t="shared" si="42"/>
        <v>23.02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30.12</v>
      </c>
      <c r="C153" s="124">
        <f t="shared" si="45"/>
        <v>30.12</v>
      </c>
      <c r="D153" s="290">
        <f t="shared" si="39"/>
        <v>0</v>
      </c>
      <c r="E153" s="291">
        <f t="shared" si="40"/>
        <v>24.41</v>
      </c>
      <c r="F153" s="291">
        <f t="shared" si="40"/>
        <v>5.71</v>
      </c>
      <c r="G153" s="292">
        <f t="shared" si="41"/>
        <v>0</v>
      </c>
      <c r="I153" s="294">
        <f t="shared" si="42"/>
        <v>23.91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29.86</v>
      </c>
      <c r="C154" s="124">
        <f t="shared" si="45"/>
        <v>29.86</v>
      </c>
      <c r="D154" s="290">
        <f t="shared" si="39"/>
        <v>0</v>
      </c>
      <c r="E154" s="291">
        <f t="shared" si="40"/>
        <v>24.22</v>
      </c>
      <c r="F154" s="291">
        <f t="shared" si="40"/>
        <v>5.64</v>
      </c>
      <c r="G154" s="292">
        <f t="shared" si="41"/>
        <v>0</v>
      </c>
      <c r="I154" s="294">
        <f t="shared" si="42"/>
        <v>23.72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28.21</v>
      </c>
      <c r="C155" s="124">
        <f t="shared" si="45"/>
        <v>28.21</v>
      </c>
      <c r="D155" s="290">
        <f t="shared" si="39"/>
        <v>0</v>
      </c>
      <c r="E155" s="291">
        <f t="shared" si="40"/>
        <v>22.7</v>
      </c>
      <c r="F155" s="291">
        <f t="shared" si="40"/>
        <v>5.51</v>
      </c>
      <c r="G155" s="292">
        <f t="shared" si="41"/>
        <v>0</v>
      </c>
      <c r="I155" s="294">
        <f t="shared" si="42"/>
        <v>22.2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26.8</v>
      </c>
      <c r="C156" s="124">
        <f t="shared" si="45"/>
        <v>26.8</v>
      </c>
      <c r="D156" s="290">
        <f t="shared" si="39"/>
        <v>0</v>
      </c>
      <c r="E156" s="291">
        <f t="shared" si="40"/>
        <v>21.48</v>
      </c>
      <c r="F156" s="291">
        <f t="shared" si="40"/>
        <v>5.32</v>
      </c>
      <c r="G156" s="292">
        <f t="shared" si="41"/>
        <v>0</v>
      </c>
      <c r="I156" s="294">
        <f t="shared" si="42"/>
        <v>20.98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34.130000000000003</v>
      </c>
      <c r="C157" s="124">
        <f t="shared" si="45"/>
        <v>34.130000000000003</v>
      </c>
      <c r="D157" s="290">
        <f t="shared" si="39"/>
        <v>0</v>
      </c>
      <c r="E157" s="291">
        <f t="shared" si="40"/>
        <v>30.01</v>
      </c>
      <c r="F157" s="291">
        <f t="shared" si="40"/>
        <v>4.12</v>
      </c>
      <c r="G157" s="292">
        <f t="shared" si="41"/>
        <v>0</v>
      </c>
      <c r="I157" s="294">
        <f t="shared" si="42"/>
        <v>18.510000000000002</v>
      </c>
      <c r="K157" s="142">
        <f t="shared" si="43"/>
        <v>11.5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32.479999999999997</v>
      </c>
      <c r="C158" s="297">
        <f t="shared" si="45"/>
        <v>32.479999999999997</v>
      </c>
      <c r="D158" s="298">
        <f t="shared" si="39"/>
        <v>0</v>
      </c>
      <c r="E158" s="299">
        <f t="shared" si="40"/>
        <v>28.52</v>
      </c>
      <c r="F158" s="299">
        <f t="shared" si="40"/>
        <v>3.96</v>
      </c>
      <c r="G158" s="300">
        <f t="shared" si="41"/>
        <v>0</v>
      </c>
      <c r="I158" s="301">
        <f t="shared" si="42"/>
        <v>17.02</v>
      </c>
      <c r="K158" s="302">
        <f t="shared" si="43"/>
        <v>11.5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604.61000000000013</v>
      </c>
      <c r="C159" s="304">
        <f t="shared" si="46"/>
        <v>604.61000000000013</v>
      </c>
      <c r="D159" s="305">
        <f t="shared" si="46"/>
        <v>0</v>
      </c>
      <c r="E159" s="305">
        <f t="shared" si="46"/>
        <v>507.40000000000003</v>
      </c>
      <c r="F159" s="305">
        <f t="shared" si="46"/>
        <v>97.21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19" priority="7" operator="containsText" text="CHECK CALCS">
      <formula>NOT(ISERROR(SEARCH("CHECK CALCS",C34)))</formula>
    </cfRule>
  </conditionalFormatting>
  <conditionalFormatting sqref="AE8:AE31">
    <cfRule type="cellIs" dxfId="118" priority="6" operator="greaterThan">
      <formula>33</formula>
    </cfRule>
  </conditionalFormatting>
  <conditionalFormatting sqref="D63">
    <cfRule type="cellIs" dxfId="117" priority="8" operator="equal">
      <formula>#REF!</formula>
    </cfRule>
  </conditionalFormatting>
  <conditionalFormatting sqref="I135:I158">
    <cfRule type="cellIs" dxfId="116" priority="5" operator="greaterThan">
      <formula>33</formula>
    </cfRule>
  </conditionalFormatting>
  <conditionalFormatting sqref="D135:D158">
    <cfRule type="cellIs" dxfId="115" priority="4" operator="greaterThan">
      <formula>0</formula>
    </cfRule>
  </conditionalFormatting>
  <conditionalFormatting sqref="J8:J31">
    <cfRule type="cellIs" dxfId="114" priority="2" operator="greaterThan">
      <formula>0</formula>
    </cfRule>
  </conditionalFormatting>
  <conditionalFormatting sqref="N8:N31">
    <cfRule type="cellIs" dxfId="113" priority="3" operator="greaterThanOrEqual">
      <formula>4.99</formula>
    </cfRule>
  </conditionalFormatting>
  <conditionalFormatting sqref="M8:M31">
    <cfRule type="cellIs" dxfId="112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2" tint="-0.249977111117893"/>
  </sheetPr>
  <dimension ref="A1:CW159"/>
  <sheetViews>
    <sheetView topLeftCell="A25"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44575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499.76000000000005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44575</v>
      </c>
      <c r="AM5" s="422">
        <f>AM10</f>
        <v>15810</v>
      </c>
      <c r="AN5" s="422">
        <f t="shared" ref="AN5:BJ5" si="1">AN10</f>
        <v>15497</v>
      </c>
      <c r="AO5" s="422">
        <f t="shared" si="1"/>
        <v>14819</v>
      </c>
      <c r="AP5" s="422">
        <f t="shared" si="1"/>
        <v>14770</v>
      </c>
      <c r="AQ5" s="422">
        <f t="shared" si="1"/>
        <v>14593</v>
      </c>
      <c r="AR5" s="422">
        <f t="shared" si="1"/>
        <v>15467</v>
      </c>
      <c r="AS5" s="422">
        <f t="shared" si="1"/>
        <v>16216</v>
      </c>
      <c r="AT5" s="422">
        <f t="shared" si="1"/>
        <v>17162</v>
      </c>
      <c r="AU5" s="422">
        <f t="shared" si="1"/>
        <v>16546</v>
      </c>
      <c r="AV5" s="422">
        <f t="shared" si="1"/>
        <v>15565</v>
      </c>
      <c r="AW5" s="422">
        <f t="shared" si="1"/>
        <v>14648</v>
      </c>
      <c r="AX5" s="422">
        <f t="shared" si="1"/>
        <v>13794</v>
      </c>
      <c r="AY5" s="422">
        <f t="shared" si="1"/>
        <v>13208</v>
      </c>
      <c r="AZ5" s="422">
        <f t="shared" si="1"/>
        <v>13142</v>
      </c>
      <c r="BA5" s="422">
        <f t="shared" si="1"/>
        <v>13641</v>
      </c>
      <c r="BB5" s="422">
        <f t="shared" si="1"/>
        <v>15424</v>
      </c>
      <c r="BC5" s="422">
        <f t="shared" si="1"/>
        <v>18047</v>
      </c>
      <c r="BD5" s="422">
        <f t="shared" si="1"/>
        <v>20798</v>
      </c>
      <c r="BE5" s="422">
        <f t="shared" si="1"/>
        <v>21718</v>
      </c>
      <c r="BF5" s="422">
        <f t="shared" si="1"/>
        <v>21977</v>
      </c>
      <c r="BG5" s="422">
        <f t="shared" si="1"/>
        <v>21307</v>
      </c>
      <c r="BH5" s="422">
        <f t="shared" si="1"/>
        <v>20392</v>
      </c>
      <c r="BI5" s="422">
        <f t="shared" si="1"/>
        <v>19210</v>
      </c>
      <c r="BJ5" s="422">
        <f t="shared" si="1"/>
        <v>17521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44575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19.650000000000002</v>
      </c>
      <c r="C8" s="124">
        <f>M8+N8</f>
        <v>19.650000000000002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16.310000000000002</v>
      </c>
      <c r="N8" s="134">
        <f>P8</f>
        <v>3.34</v>
      </c>
      <c r="O8" s="135">
        <f>ROUND(AA8,2)</f>
        <v>15.81</v>
      </c>
      <c r="P8" s="125">
        <f>ROUND(AB8,2)</f>
        <v>3.34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19.650000000000002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15.81</v>
      </c>
      <c r="AB8" s="141">
        <f t="shared" ref="AB8:AB31" si="5">ROUND(AO40/1000,2)</f>
        <v>3.34</v>
      </c>
      <c r="AC8" s="142">
        <v>0.5</v>
      </c>
      <c r="AD8" s="143">
        <v>0</v>
      </c>
      <c r="AE8" s="144">
        <f>AA8+AD8</f>
        <v>15.81</v>
      </c>
      <c r="AF8" s="404">
        <f t="shared" ref="AF8:AF31" si="6">A8</f>
        <v>1</v>
      </c>
      <c r="AG8" s="396">
        <f>AA8+AB8</f>
        <v>19.149999999999999</v>
      </c>
      <c r="AH8" s="202">
        <f t="array" ref="AH8:AH31">TRANSPOSE(AM5:BJ5)</f>
        <v>15810</v>
      </c>
      <c r="AI8" s="389">
        <f t="shared" ref="AI8:AI31" si="7">AH8/1000</f>
        <v>15.81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19.18</v>
      </c>
      <c r="C9" s="124">
        <f t="shared" ref="C9:C31" si="10">M9+N9</f>
        <v>19.18</v>
      </c>
      <c r="D9" s="125">
        <f t="shared" ref="D9:D31" si="11">F9</f>
        <v>21</v>
      </c>
      <c r="E9" s="126">
        <f t="shared" ref="E9:E29" si="12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16</v>
      </c>
      <c r="N9" s="134">
        <f t="shared" ref="N9:N31" si="13">P9</f>
        <v>3.18</v>
      </c>
      <c r="O9" s="135">
        <f t="shared" ref="O9:P31" si="14">ROUND(AA9,2)</f>
        <v>15.5</v>
      </c>
      <c r="P9" s="125">
        <f t="shared" si="14"/>
        <v>3.18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19.18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15.5</v>
      </c>
      <c r="AB9" s="141">
        <f t="shared" si="5"/>
        <v>3.18</v>
      </c>
      <c r="AC9" s="142">
        <v>0.5</v>
      </c>
      <c r="AD9" s="143">
        <v>0</v>
      </c>
      <c r="AE9" s="144">
        <f t="shared" ref="AE9:AE31" si="18">AA9+AD9</f>
        <v>15.5</v>
      </c>
      <c r="AF9" s="404">
        <f t="shared" si="6"/>
        <v>2</v>
      </c>
      <c r="AG9" s="396">
        <f t="shared" ref="AG9:AG31" si="19">AA9+AB9</f>
        <v>18.68</v>
      </c>
      <c r="AH9" s="202">
        <v>15497</v>
      </c>
      <c r="AI9" s="389">
        <f t="shared" si="7"/>
        <v>15.497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18.41</v>
      </c>
      <c r="C10" s="124">
        <f t="shared" si="10"/>
        <v>18.41</v>
      </c>
      <c r="D10" s="125">
        <f t="shared" si="11"/>
        <v>21</v>
      </c>
      <c r="E10" s="126">
        <f t="shared" si="12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15.32</v>
      </c>
      <c r="N10" s="134">
        <f t="shared" si="13"/>
        <v>3.09</v>
      </c>
      <c r="O10" s="135">
        <f t="shared" si="14"/>
        <v>14.82</v>
      </c>
      <c r="P10" s="125">
        <f t="shared" si="14"/>
        <v>3.09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18.41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14.82</v>
      </c>
      <c r="AB10" s="141">
        <f t="shared" si="5"/>
        <v>3.09</v>
      </c>
      <c r="AC10" s="142">
        <v>0.5</v>
      </c>
      <c r="AD10" s="143">
        <v>0</v>
      </c>
      <c r="AE10" s="144">
        <f t="shared" si="18"/>
        <v>14.82</v>
      </c>
      <c r="AF10" s="404">
        <f t="shared" si="6"/>
        <v>3</v>
      </c>
      <c r="AG10" s="396">
        <f t="shared" si="19"/>
        <v>17.91</v>
      </c>
      <c r="AH10" s="202">
        <v>14819</v>
      </c>
      <c r="AI10" s="389">
        <f t="shared" si="7"/>
        <v>14.819000000000001</v>
      </c>
      <c r="AJ10" s="186">
        <f t="shared" si="20"/>
        <v>0</v>
      </c>
      <c r="AK10" s="403"/>
      <c r="AL10" s="380" t="s">
        <v>218</v>
      </c>
      <c r="AM10" s="154">
        <f>AM11+AM12</f>
        <v>15810</v>
      </c>
      <c r="AN10" s="154">
        <f t="shared" ref="AN10:BJ10" si="21">AN11+AN12</f>
        <v>15497</v>
      </c>
      <c r="AO10" s="154">
        <f t="shared" si="21"/>
        <v>14819</v>
      </c>
      <c r="AP10" s="154">
        <f t="shared" si="21"/>
        <v>14770</v>
      </c>
      <c r="AQ10" s="154">
        <f t="shared" si="21"/>
        <v>14593</v>
      </c>
      <c r="AR10" s="154">
        <f t="shared" si="21"/>
        <v>15467</v>
      </c>
      <c r="AS10" s="154">
        <f t="shared" si="21"/>
        <v>16216</v>
      </c>
      <c r="AT10" s="154">
        <f t="shared" si="21"/>
        <v>17162</v>
      </c>
      <c r="AU10" s="154">
        <f t="shared" si="21"/>
        <v>16546</v>
      </c>
      <c r="AV10" s="154">
        <f t="shared" si="21"/>
        <v>15565</v>
      </c>
      <c r="AW10" s="154">
        <f t="shared" si="21"/>
        <v>14648</v>
      </c>
      <c r="AX10" s="154">
        <f t="shared" si="21"/>
        <v>13794</v>
      </c>
      <c r="AY10" s="154">
        <f t="shared" si="21"/>
        <v>13208</v>
      </c>
      <c r="AZ10" s="154">
        <f t="shared" si="21"/>
        <v>13142</v>
      </c>
      <c r="BA10" s="154">
        <f t="shared" si="21"/>
        <v>13641</v>
      </c>
      <c r="BB10" s="154">
        <f t="shared" si="21"/>
        <v>15424</v>
      </c>
      <c r="BC10" s="154">
        <f t="shared" si="21"/>
        <v>18047</v>
      </c>
      <c r="BD10" s="154">
        <f t="shared" si="21"/>
        <v>20798</v>
      </c>
      <c r="BE10" s="154">
        <f t="shared" si="21"/>
        <v>21718</v>
      </c>
      <c r="BF10" s="154">
        <f t="shared" si="21"/>
        <v>21977</v>
      </c>
      <c r="BG10" s="154">
        <f t="shared" si="21"/>
        <v>21307</v>
      </c>
      <c r="BH10" s="154">
        <f t="shared" si="21"/>
        <v>20392</v>
      </c>
      <c r="BI10" s="154">
        <f t="shared" si="21"/>
        <v>19210</v>
      </c>
      <c r="BJ10" s="154">
        <f t="shared" si="21"/>
        <v>17521</v>
      </c>
      <c r="BK10" s="91"/>
      <c r="BL10" s="155">
        <f>SUM(AM10:BK10)/1000</f>
        <v>401.27199999999999</v>
      </c>
    </row>
    <row r="11" spans="1:88" ht="15" x14ac:dyDescent="0.25">
      <c r="A11" s="122">
        <f t="shared" si="8"/>
        <v>4</v>
      </c>
      <c r="B11" s="123">
        <f t="shared" si="9"/>
        <v>18.309999999999999</v>
      </c>
      <c r="C11" s="124">
        <f t="shared" si="10"/>
        <v>18.309999999999999</v>
      </c>
      <c r="D11" s="125">
        <f t="shared" si="11"/>
        <v>21</v>
      </c>
      <c r="E11" s="126">
        <f t="shared" si="12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15.27</v>
      </c>
      <c r="N11" s="134">
        <f t="shared" si="13"/>
        <v>3.04</v>
      </c>
      <c r="O11" s="135">
        <f t="shared" si="14"/>
        <v>14.77</v>
      </c>
      <c r="P11" s="125">
        <f t="shared" si="14"/>
        <v>3.04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18.309999999999999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14.77</v>
      </c>
      <c r="AB11" s="141">
        <f t="shared" si="5"/>
        <v>3.04</v>
      </c>
      <c r="AC11" s="142">
        <v>0.5</v>
      </c>
      <c r="AD11" s="143">
        <v>0</v>
      </c>
      <c r="AE11" s="144">
        <f t="shared" si="18"/>
        <v>14.77</v>
      </c>
      <c r="AF11" s="404">
        <f t="shared" si="6"/>
        <v>4</v>
      </c>
      <c r="AG11" s="396">
        <f t="shared" si="19"/>
        <v>17.809999999999999</v>
      </c>
      <c r="AH11" s="202">
        <v>14770</v>
      </c>
      <c r="AI11" s="389">
        <f t="shared" si="7"/>
        <v>14.77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18.12</v>
      </c>
      <c r="C12" s="124">
        <f t="shared" si="10"/>
        <v>18.12</v>
      </c>
      <c r="D12" s="125">
        <f t="shared" si="11"/>
        <v>21</v>
      </c>
      <c r="E12" s="126">
        <f t="shared" si="12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15.09</v>
      </c>
      <c r="N12" s="134">
        <f t="shared" si="13"/>
        <v>3.03</v>
      </c>
      <c r="O12" s="135">
        <f t="shared" si="14"/>
        <v>14.59</v>
      </c>
      <c r="P12" s="125">
        <f t="shared" si="14"/>
        <v>3.03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18.12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14.59</v>
      </c>
      <c r="AB12" s="141">
        <f t="shared" si="5"/>
        <v>3.03</v>
      </c>
      <c r="AC12" s="142">
        <v>0.5</v>
      </c>
      <c r="AD12" s="143">
        <v>0</v>
      </c>
      <c r="AE12" s="144">
        <f t="shared" si="18"/>
        <v>14.59</v>
      </c>
      <c r="AF12" s="404">
        <f t="shared" si="6"/>
        <v>5</v>
      </c>
      <c r="AG12" s="396">
        <f t="shared" si="19"/>
        <v>17.62</v>
      </c>
      <c r="AH12" s="202">
        <v>14593</v>
      </c>
      <c r="AI12" s="389">
        <f t="shared" si="7"/>
        <v>14.593</v>
      </c>
      <c r="AJ12" s="186">
        <f t="shared" si="20"/>
        <v>0</v>
      </c>
      <c r="AK12" s="403"/>
      <c r="AL12" s="153" t="s">
        <v>220</v>
      </c>
      <c r="AM12" s="156">
        <v>15810</v>
      </c>
      <c r="AN12" s="156">
        <v>15497</v>
      </c>
      <c r="AO12" s="156">
        <v>14819</v>
      </c>
      <c r="AP12" s="156">
        <v>14770</v>
      </c>
      <c r="AQ12" s="156">
        <v>14593</v>
      </c>
      <c r="AR12" s="156">
        <v>15467</v>
      </c>
      <c r="AS12" s="156">
        <v>16216</v>
      </c>
      <c r="AT12" s="156">
        <v>17162</v>
      </c>
      <c r="AU12" s="156">
        <v>16546</v>
      </c>
      <c r="AV12" s="156">
        <v>15565</v>
      </c>
      <c r="AW12" s="156">
        <v>14648</v>
      </c>
      <c r="AX12" s="156">
        <v>13794</v>
      </c>
      <c r="AY12" s="156">
        <v>13208</v>
      </c>
      <c r="AZ12" s="156">
        <v>13142</v>
      </c>
      <c r="BA12" s="156">
        <v>13641</v>
      </c>
      <c r="BB12" s="156">
        <v>15424</v>
      </c>
      <c r="BC12" s="156">
        <v>18047</v>
      </c>
      <c r="BD12" s="156">
        <v>20798</v>
      </c>
      <c r="BE12" s="156">
        <v>21718</v>
      </c>
      <c r="BF12" s="156">
        <v>21977</v>
      </c>
      <c r="BG12" s="156">
        <v>21307</v>
      </c>
      <c r="BH12" s="156">
        <v>20392</v>
      </c>
      <c r="BI12" s="156">
        <v>19210</v>
      </c>
      <c r="BJ12" s="156">
        <v>17521</v>
      </c>
      <c r="BK12" s="91"/>
      <c r="BL12" s="155">
        <f>SUM(AM12:BK12)/1000</f>
        <v>401.27199999999999</v>
      </c>
    </row>
    <row r="13" spans="1:88" ht="13.8" x14ac:dyDescent="0.25">
      <c r="A13" s="122">
        <f t="shared" si="8"/>
        <v>6</v>
      </c>
      <c r="B13" s="123">
        <f t="shared" si="9"/>
        <v>19.03</v>
      </c>
      <c r="C13" s="124">
        <f t="shared" si="10"/>
        <v>19.03</v>
      </c>
      <c r="D13" s="125">
        <f t="shared" si="11"/>
        <v>21</v>
      </c>
      <c r="E13" s="126">
        <f t="shared" si="12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15.97</v>
      </c>
      <c r="N13" s="134">
        <f t="shared" si="13"/>
        <v>3.06</v>
      </c>
      <c r="O13" s="135">
        <f t="shared" si="14"/>
        <v>15.47</v>
      </c>
      <c r="P13" s="125">
        <f t="shared" si="14"/>
        <v>3.06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19.03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15.47</v>
      </c>
      <c r="AB13" s="141">
        <f t="shared" si="5"/>
        <v>3.06</v>
      </c>
      <c r="AC13" s="142">
        <v>0.5</v>
      </c>
      <c r="AD13" s="143">
        <v>0</v>
      </c>
      <c r="AE13" s="144">
        <f t="shared" si="18"/>
        <v>15.47</v>
      </c>
      <c r="AF13" s="404">
        <f t="shared" si="6"/>
        <v>6</v>
      </c>
      <c r="AG13" s="396">
        <f t="shared" si="19"/>
        <v>18.53</v>
      </c>
      <c r="AH13" s="202">
        <v>15467</v>
      </c>
      <c r="AI13" s="389">
        <f t="shared" si="7"/>
        <v>15.467000000000001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19.91</v>
      </c>
      <c r="C14" s="124">
        <f t="shared" si="10"/>
        <v>19.91</v>
      </c>
      <c r="D14" s="125">
        <f t="shared" si="11"/>
        <v>21</v>
      </c>
      <c r="E14" s="126">
        <f t="shared" si="12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16.72</v>
      </c>
      <c r="N14" s="134">
        <f t="shared" si="13"/>
        <v>3.19</v>
      </c>
      <c r="O14" s="135">
        <f t="shared" si="14"/>
        <v>16.22</v>
      </c>
      <c r="P14" s="125">
        <f t="shared" si="14"/>
        <v>3.19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19.91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16.22</v>
      </c>
      <c r="AB14" s="141">
        <f t="shared" si="5"/>
        <v>3.19</v>
      </c>
      <c r="AC14" s="142">
        <v>0.5</v>
      </c>
      <c r="AD14" s="143">
        <v>0</v>
      </c>
      <c r="AE14" s="144">
        <f t="shared" si="18"/>
        <v>16.22</v>
      </c>
      <c r="AF14" s="419">
        <f t="shared" si="6"/>
        <v>7</v>
      </c>
      <c r="AG14" s="396">
        <f t="shared" si="19"/>
        <v>19.41</v>
      </c>
      <c r="AH14" s="202">
        <v>16216</v>
      </c>
      <c r="AI14" s="389">
        <f t="shared" si="7"/>
        <v>16.216000000000001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21</v>
      </c>
      <c r="C15" s="124">
        <f t="shared" si="10"/>
        <v>21</v>
      </c>
      <c r="D15" s="125">
        <f t="shared" si="11"/>
        <v>20</v>
      </c>
      <c r="E15" s="126">
        <f t="shared" si="12"/>
        <v>1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17.66</v>
      </c>
      <c r="N15" s="134">
        <f t="shared" si="13"/>
        <v>3.34</v>
      </c>
      <c r="O15" s="135">
        <f t="shared" si="14"/>
        <v>17.16</v>
      </c>
      <c r="P15" s="125">
        <f t="shared" si="14"/>
        <v>3.34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21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17.16</v>
      </c>
      <c r="AB15" s="141">
        <f t="shared" si="5"/>
        <v>3.34</v>
      </c>
      <c r="AC15" s="142">
        <v>0.5</v>
      </c>
      <c r="AD15" s="143">
        <v>0</v>
      </c>
      <c r="AE15" s="144">
        <f t="shared" si="18"/>
        <v>17.16</v>
      </c>
      <c r="AF15" s="419">
        <f t="shared" si="6"/>
        <v>8</v>
      </c>
      <c r="AG15" s="396">
        <f t="shared" si="19"/>
        <v>20.5</v>
      </c>
      <c r="AH15" s="202">
        <v>17162</v>
      </c>
      <c r="AI15" s="389">
        <f t="shared" si="7"/>
        <v>17.161999999999999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20.420000000000002</v>
      </c>
      <c r="C16" s="124">
        <f t="shared" si="10"/>
        <v>20.420000000000002</v>
      </c>
      <c r="D16" s="125">
        <f t="shared" si="11"/>
        <v>18</v>
      </c>
      <c r="E16" s="126">
        <f t="shared" si="12"/>
        <v>2.4200000000000017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17.05</v>
      </c>
      <c r="N16" s="134">
        <f t="shared" si="13"/>
        <v>3.37</v>
      </c>
      <c r="O16" s="135">
        <f t="shared" si="14"/>
        <v>16.55</v>
      </c>
      <c r="P16" s="125">
        <f t="shared" si="14"/>
        <v>3.37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20.420000000000002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16.55</v>
      </c>
      <c r="AB16" s="141">
        <f t="shared" si="5"/>
        <v>3.37</v>
      </c>
      <c r="AC16" s="142">
        <v>0.5</v>
      </c>
      <c r="AD16" s="143">
        <v>0</v>
      </c>
      <c r="AE16" s="144">
        <f t="shared" si="18"/>
        <v>16.55</v>
      </c>
      <c r="AF16" s="419">
        <f t="shared" si="6"/>
        <v>9</v>
      </c>
      <c r="AG16" s="396">
        <f t="shared" si="19"/>
        <v>19.920000000000002</v>
      </c>
      <c r="AH16" s="202">
        <v>16546</v>
      </c>
      <c r="AI16" s="389">
        <f t="shared" si="7"/>
        <v>16.545999999999999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19.420000000000002</v>
      </c>
      <c r="C17" s="124">
        <f t="shared" si="10"/>
        <v>19.420000000000002</v>
      </c>
      <c r="D17" s="125">
        <f t="shared" si="11"/>
        <v>17</v>
      </c>
      <c r="E17" s="126">
        <f t="shared" si="12"/>
        <v>2.4200000000000017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16.07</v>
      </c>
      <c r="N17" s="134">
        <f t="shared" si="13"/>
        <v>3.35</v>
      </c>
      <c r="O17" s="135">
        <f t="shared" si="14"/>
        <v>15.57</v>
      </c>
      <c r="P17" s="125">
        <f t="shared" si="14"/>
        <v>3.35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19.420000000000002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15.57</v>
      </c>
      <c r="AB17" s="141">
        <f t="shared" si="5"/>
        <v>3.35</v>
      </c>
      <c r="AC17" s="142">
        <v>0.5</v>
      </c>
      <c r="AD17" s="143">
        <v>0</v>
      </c>
      <c r="AE17" s="144">
        <f t="shared" si="18"/>
        <v>15.57</v>
      </c>
      <c r="AF17" s="419">
        <f t="shared" si="6"/>
        <v>10</v>
      </c>
      <c r="AG17" s="396">
        <f t="shared" si="19"/>
        <v>18.920000000000002</v>
      </c>
      <c r="AH17" s="202">
        <v>15565</v>
      </c>
      <c r="AI17" s="389">
        <f t="shared" si="7"/>
        <v>15.565</v>
      </c>
      <c r="AJ17" s="186">
        <f t="shared" si="20"/>
        <v>0</v>
      </c>
      <c r="AK17" s="403"/>
      <c r="AL17" s="380" t="s">
        <v>219</v>
      </c>
      <c r="AM17" s="378">
        <f>AM18+AM19</f>
        <v>3343</v>
      </c>
      <c r="AN17" s="378">
        <f t="shared" ref="AN17:BJ17" si="22">AN18+AN19</f>
        <v>3181</v>
      </c>
      <c r="AO17" s="378">
        <f t="shared" si="22"/>
        <v>3091</v>
      </c>
      <c r="AP17" s="378">
        <f t="shared" si="22"/>
        <v>3041</v>
      </c>
      <c r="AQ17" s="378">
        <f t="shared" si="22"/>
        <v>3025</v>
      </c>
      <c r="AR17" s="378">
        <f t="shared" si="22"/>
        <v>3062</v>
      </c>
      <c r="AS17" s="378">
        <f t="shared" si="22"/>
        <v>3187</v>
      </c>
      <c r="AT17" s="378">
        <f t="shared" si="22"/>
        <v>3344</v>
      </c>
      <c r="AU17" s="378">
        <f t="shared" si="22"/>
        <v>3373</v>
      </c>
      <c r="AV17" s="378">
        <f t="shared" si="22"/>
        <v>3351</v>
      </c>
      <c r="AW17" s="378">
        <f t="shared" si="22"/>
        <v>3279</v>
      </c>
      <c r="AX17" s="378">
        <f t="shared" si="22"/>
        <v>3211</v>
      </c>
      <c r="AY17" s="378">
        <f t="shared" si="22"/>
        <v>3211</v>
      </c>
      <c r="AZ17" s="378">
        <f t="shared" si="22"/>
        <v>3181</v>
      </c>
      <c r="BA17" s="378">
        <f t="shared" si="22"/>
        <v>3304</v>
      </c>
      <c r="BB17" s="378">
        <f t="shared" si="22"/>
        <v>3494</v>
      </c>
      <c r="BC17" s="378">
        <f t="shared" si="22"/>
        <v>3834</v>
      </c>
      <c r="BD17" s="378">
        <f t="shared" si="22"/>
        <v>4431</v>
      </c>
      <c r="BE17" s="378">
        <f t="shared" si="22"/>
        <v>4683</v>
      </c>
      <c r="BF17" s="378">
        <f t="shared" si="22"/>
        <v>4680</v>
      </c>
      <c r="BG17" s="378">
        <f t="shared" si="22"/>
        <v>4648</v>
      </c>
      <c r="BH17" s="378">
        <f t="shared" si="22"/>
        <v>4507</v>
      </c>
      <c r="BI17" s="378">
        <f t="shared" si="22"/>
        <v>4161</v>
      </c>
      <c r="BJ17" s="378">
        <f t="shared" si="22"/>
        <v>3870</v>
      </c>
      <c r="BK17" s="91"/>
      <c r="BL17" s="155">
        <f>SUM(AM17:BK17)/1000</f>
        <v>86.492000000000004</v>
      </c>
      <c r="BM17" s="91"/>
    </row>
    <row r="18" spans="1:92" ht="15" x14ac:dyDescent="0.25">
      <c r="A18" s="157">
        <f t="shared" si="8"/>
        <v>11</v>
      </c>
      <c r="B18" s="123">
        <f t="shared" si="9"/>
        <v>18.43</v>
      </c>
      <c r="C18" s="124">
        <f t="shared" si="10"/>
        <v>18.43</v>
      </c>
      <c r="D18" s="125">
        <f t="shared" si="11"/>
        <v>15</v>
      </c>
      <c r="E18" s="126">
        <f t="shared" si="12"/>
        <v>3.4299999999999997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15.15</v>
      </c>
      <c r="N18" s="134">
        <f t="shared" si="13"/>
        <v>3.28</v>
      </c>
      <c r="O18" s="135">
        <f t="shared" si="14"/>
        <v>14.65</v>
      </c>
      <c r="P18" s="125">
        <f t="shared" si="14"/>
        <v>3.28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18.43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14.65</v>
      </c>
      <c r="AB18" s="141">
        <f t="shared" si="5"/>
        <v>3.28</v>
      </c>
      <c r="AC18" s="142">
        <v>0.5</v>
      </c>
      <c r="AD18" s="143">
        <v>0</v>
      </c>
      <c r="AE18" s="144">
        <f t="shared" si="18"/>
        <v>14.65</v>
      </c>
      <c r="AF18" s="419">
        <f t="shared" si="6"/>
        <v>11</v>
      </c>
      <c r="AG18" s="396">
        <f t="shared" si="19"/>
        <v>17.93</v>
      </c>
      <c r="AH18" s="202">
        <v>14648</v>
      </c>
      <c r="AI18" s="389">
        <f>AH18/1000</f>
        <v>14.648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17.5</v>
      </c>
      <c r="C19" s="124">
        <f t="shared" si="10"/>
        <v>17.5</v>
      </c>
      <c r="D19" s="125">
        <f t="shared" si="11"/>
        <v>14</v>
      </c>
      <c r="E19" s="126">
        <f>IF(C19-D19&lt;0,0,IF(C19-D19-H19&lt;0,0,C19-D19-H19))</f>
        <v>3.5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14.29</v>
      </c>
      <c r="N19" s="134">
        <f t="shared" si="13"/>
        <v>3.21</v>
      </c>
      <c r="O19" s="135">
        <f t="shared" si="14"/>
        <v>13.79</v>
      </c>
      <c r="P19" s="125">
        <f t="shared" si="14"/>
        <v>3.21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17.5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13.79</v>
      </c>
      <c r="AB19" s="141">
        <f t="shared" si="5"/>
        <v>3.21</v>
      </c>
      <c r="AC19" s="142">
        <v>0.5</v>
      </c>
      <c r="AD19" s="143">
        <v>0</v>
      </c>
      <c r="AE19" s="144">
        <f t="shared" si="18"/>
        <v>13.79</v>
      </c>
      <c r="AF19" s="419">
        <f t="shared" si="6"/>
        <v>12</v>
      </c>
      <c r="AG19" s="396">
        <f t="shared" si="19"/>
        <v>17</v>
      </c>
      <c r="AH19" s="202">
        <v>13794</v>
      </c>
      <c r="AI19" s="389">
        <f t="shared" si="7"/>
        <v>13.794</v>
      </c>
      <c r="AJ19" s="186">
        <f t="shared" si="20"/>
        <v>0</v>
      </c>
      <c r="AK19" s="403"/>
      <c r="AL19" s="153" t="s">
        <v>220</v>
      </c>
      <c r="AM19" s="379">
        <v>3343</v>
      </c>
      <c r="AN19" s="379">
        <v>3181</v>
      </c>
      <c r="AO19" s="379">
        <v>3091</v>
      </c>
      <c r="AP19" s="379">
        <v>3041</v>
      </c>
      <c r="AQ19" s="379">
        <v>3025</v>
      </c>
      <c r="AR19" s="379">
        <v>3062</v>
      </c>
      <c r="AS19" s="379">
        <v>3187</v>
      </c>
      <c r="AT19" s="379">
        <v>3344</v>
      </c>
      <c r="AU19" s="379">
        <v>3373</v>
      </c>
      <c r="AV19" s="379">
        <v>3351</v>
      </c>
      <c r="AW19" s="379">
        <v>3279</v>
      </c>
      <c r="AX19" s="379">
        <v>3211</v>
      </c>
      <c r="AY19" s="379">
        <v>3211</v>
      </c>
      <c r="AZ19" s="379">
        <v>3181</v>
      </c>
      <c r="BA19" s="379">
        <v>3304</v>
      </c>
      <c r="BB19" s="379">
        <v>3494</v>
      </c>
      <c r="BC19" s="379">
        <v>3834</v>
      </c>
      <c r="BD19" s="379">
        <v>4431</v>
      </c>
      <c r="BE19" s="379">
        <v>4683</v>
      </c>
      <c r="BF19" s="379">
        <v>4680</v>
      </c>
      <c r="BG19" s="379">
        <v>4648</v>
      </c>
      <c r="BH19" s="379">
        <v>4507</v>
      </c>
      <c r="BI19" s="379">
        <v>4161</v>
      </c>
      <c r="BJ19" s="379">
        <v>3870</v>
      </c>
      <c r="BK19" s="91"/>
      <c r="BL19" s="155">
        <f>SUM(AM19:BK19)/1000</f>
        <v>86.492000000000004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16.920000000000002</v>
      </c>
      <c r="C20" s="124">
        <f t="shared" si="10"/>
        <v>16.920000000000002</v>
      </c>
      <c r="D20" s="125">
        <f t="shared" si="11"/>
        <v>14</v>
      </c>
      <c r="E20" s="126">
        <f t="shared" si="12"/>
        <v>2.9200000000000017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13.71</v>
      </c>
      <c r="N20" s="134">
        <f t="shared" si="13"/>
        <v>3.21</v>
      </c>
      <c r="O20" s="135">
        <f t="shared" si="14"/>
        <v>13.21</v>
      </c>
      <c r="P20" s="125">
        <f t="shared" si="14"/>
        <v>3.21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16.920000000000002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13.21</v>
      </c>
      <c r="AB20" s="141">
        <f t="shared" si="5"/>
        <v>3.21</v>
      </c>
      <c r="AC20" s="142">
        <v>0.5</v>
      </c>
      <c r="AD20" s="143">
        <v>0</v>
      </c>
      <c r="AE20" s="144">
        <f t="shared" si="18"/>
        <v>13.21</v>
      </c>
      <c r="AF20" s="419">
        <f t="shared" si="6"/>
        <v>13</v>
      </c>
      <c r="AG20" s="396">
        <f t="shared" si="19"/>
        <v>16.420000000000002</v>
      </c>
      <c r="AH20" s="202">
        <v>13208</v>
      </c>
      <c r="AI20" s="389">
        <f t="shared" si="7"/>
        <v>13.208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16.82</v>
      </c>
      <c r="C21" s="124">
        <f t="shared" si="10"/>
        <v>16.82</v>
      </c>
      <c r="D21" s="125">
        <f t="shared" si="11"/>
        <v>15</v>
      </c>
      <c r="E21" s="126">
        <f t="shared" si="12"/>
        <v>1.8200000000000003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13.64</v>
      </c>
      <c r="N21" s="134">
        <f t="shared" si="13"/>
        <v>3.18</v>
      </c>
      <c r="O21" s="135">
        <f t="shared" si="14"/>
        <v>13.14</v>
      </c>
      <c r="P21" s="125">
        <f t="shared" si="14"/>
        <v>3.18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16.82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13.14</v>
      </c>
      <c r="AB21" s="141">
        <f t="shared" si="5"/>
        <v>3.18</v>
      </c>
      <c r="AC21" s="142">
        <v>0.5</v>
      </c>
      <c r="AD21" s="143">
        <v>0</v>
      </c>
      <c r="AE21" s="144">
        <f t="shared" si="18"/>
        <v>13.14</v>
      </c>
      <c r="AF21" s="419">
        <f t="shared" si="6"/>
        <v>14</v>
      </c>
      <c r="AG21" s="396">
        <f t="shared" si="19"/>
        <v>16.32</v>
      </c>
      <c r="AH21" s="202">
        <v>13142</v>
      </c>
      <c r="AI21" s="389">
        <f t="shared" si="7"/>
        <v>13.141999999999999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487.76400000000001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17.440000000000001</v>
      </c>
      <c r="C22" s="124">
        <f t="shared" si="10"/>
        <v>17.440000000000001</v>
      </c>
      <c r="D22" s="125">
        <f t="shared" si="11"/>
        <v>17</v>
      </c>
      <c r="E22" s="126">
        <f t="shared" si="12"/>
        <v>0.44000000000000128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14.14</v>
      </c>
      <c r="N22" s="134">
        <f t="shared" si="13"/>
        <v>3.3</v>
      </c>
      <c r="O22" s="135">
        <f t="shared" si="14"/>
        <v>13.64</v>
      </c>
      <c r="P22" s="125">
        <f t="shared" si="14"/>
        <v>3.3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17.440000000000001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13.64</v>
      </c>
      <c r="AB22" s="141">
        <f t="shared" si="5"/>
        <v>3.3</v>
      </c>
      <c r="AC22" s="142">
        <v>0.5</v>
      </c>
      <c r="AD22" s="143">
        <v>0</v>
      </c>
      <c r="AE22" s="144">
        <f t="shared" si="18"/>
        <v>13.64</v>
      </c>
      <c r="AF22" s="419">
        <f t="shared" si="6"/>
        <v>15</v>
      </c>
      <c r="AG22" s="396">
        <f t="shared" si="19"/>
        <v>16.940000000000001</v>
      </c>
      <c r="AH22" s="202">
        <v>13641</v>
      </c>
      <c r="AI22" s="389">
        <f t="shared" si="7"/>
        <v>13.641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19.41</v>
      </c>
      <c r="C23" s="124">
        <f t="shared" si="10"/>
        <v>19.41</v>
      </c>
      <c r="D23" s="125">
        <f t="shared" si="11"/>
        <v>20</v>
      </c>
      <c r="E23" s="126">
        <f t="shared" si="12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15.92</v>
      </c>
      <c r="N23" s="134">
        <f t="shared" si="13"/>
        <v>3.49</v>
      </c>
      <c r="O23" s="135">
        <f t="shared" si="14"/>
        <v>15.42</v>
      </c>
      <c r="P23" s="125">
        <f t="shared" si="14"/>
        <v>3.49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19.41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15.42</v>
      </c>
      <c r="AB23" s="141">
        <f t="shared" si="5"/>
        <v>3.49</v>
      </c>
      <c r="AC23" s="142">
        <v>0.5</v>
      </c>
      <c r="AD23" s="143">
        <v>0</v>
      </c>
      <c r="AE23" s="144">
        <f t="shared" si="18"/>
        <v>15.42</v>
      </c>
      <c r="AF23" s="419">
        <f t="shared" si="6"/>
        <v>16</v>
      </c>
      <c r="AG23" s="396">
        <f t="shared" si="19"/>
        <v>18.91</v>
      </c>
      <c r="AH23" s="202">
        <v>15424</v>
      </c>
      <c r="AI23" s="389">
        <f t="shared" si="7"/>
        <v>15.423999999999999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22.380000000000003</v>
      </c>
      <c r="C24" s="124">
        <f t="shared" si="10"/>
        <v>22.380000000000003</v>
      </c>
      <c r="D24" s="125">
        <f t="shared" si="11"/>
        <v>22</v>
      </c>
      <c r="E24" s="126">
        <f t="shared" si="12"/>
        <v>0.38000000000000256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18.55</v>
      </c>
      <c r="N24" s="134">
        <f t="shared" si="13"/>
        <v>3.83</v>
      </c>
      <c r="O24" s="135">
        <f t="shared" si="14"/>
        <v>18.05</v>
      </c>
      <c r="P24" s="125">
        <f t="shared" si="14"/>
        <v>3.83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22.380000000000003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18.05</v>
      </c>
      <c r="AB24" s="141">
        <f t="shared" si="5"/>
        <v>3.83</v>
      </c>
      <c r="AC24" s="142">
        <v>0.5</v>
      </c>
      <c r="AD24" s="143">
        <v>0</v>
      </c>
      <c r="AE24" s="144">
        <f t="shared" si="18"/>
        <v>18.05</v>
      </c>
      <c r="AF24" s="419">
        <f t="shared" si="6"/>
        <v>17</v>
      </c>
      <c r="AG24" s="396">
        <f t="shared" si="19"/>
        <v>21.880000000000003</v>
      </c>
      <c r="AH24" s="202">
        <v>18047</v>
      </c>
      <c r="AI24" s="389">
        <f t="shared" si="7"/>
        <v>18.047000000000001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25.73</v>
      </c>
      <c r="C25" s="124">
        <f t="shared" si="10"/>
        <v>25.73</v>
      </c>
      <c r="D25" s="125">
        <f t="shared" si="11"/>
        <v>25</v>
      </c>
      <c r="E25" s="126">
        <f t="shared" si="12"/>
        <v>0.73000000000000043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21.3</v>
      </c>
      <c r="N25" s="134">
        <f t="shared" si="13"/>
        <v>4.43</v>
      </c>
      <c r="O25" s="135">
        <f t="shared" si="14"/>
        <v>20.8</v>
      </c>
      <c r="P25" s="125">
        <f t="shared" si="14"/>
        <v>4.43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25.73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20.8</v>
      </c>
      <c r="AB25" s="141">
        <f t="shared" si="5"/>
        <v>4.43</v>
      </c>
      <c r="AC25" s="142">
        <v>0.5</v>
      </c>
      <c r="AD25" s="143">
        <v>0</v>
      </c>
      <c r="AE25" s="144">
        <f t="shared" si="18"/>
        <v>20.8</v>
      </c>
      <c r="AF25" s="418">
        <f t="shared" si="6"/>
        <v>18</v>
      </c>
      <c r="AG25" s="396">
        <f t="shared" si="19"/>
        <v>25.23</v>
      </c>
      <c r="AH25" s="202">
        <v>20798</v>
      </c>
      <c r="AI25" s="389">
        <f t="shared" si="7"/>
        <v>20.797999999999998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26.9</v>
      </c>
      <c r="C26" s="124">
        <f t="shared" si="10"/>
        <v>26.9</v>
      </c>
      <c r="D26" s="125">
        <f t="shared" si="11"/>
        <v>26</v>
      </c>
      <c r="E26" s="126">
        <f t="shared" si="12"/>
        <v>0.89999999999999858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22.22</v>
      </c>
      <c r="N26" s="134">
        <f t="shared" si="13"/>
        <v>4.68</v>
      </c>
      <c r="O26" s="135">
        <f t="shared" si="14"/>
        <v>21.72</v>
      </c>
      <c r="P26" s="125">
        <f t="shared" si="14"/>
        <v>4.68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26.9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21.72</v>
      </c>
      <c r="AB26" s="141">
        <f t="shared" si="5"/>
        <v>4.68</v>
      </c>
      <c r="AC26" s="142">
        <v>0.5</v>
      </c>
      <c r="AD26" s="143">
        <v>0</v>
      </c>
      <c r="AE26" s="144">
        <f t="shared" si="18"/>
        <v>21.72</v>
      </c>
      <c r="AF26" s="418">
        <f t="shared" si="6"/>
        <v>19</v>
      </c>
      <c r="AG26" s="396">
        <f t="shared" si="19"/>
        <v>26.4</v>
      </c>
      <c r="AH26" s="202">
        <v>21718</v>
      </c>
      <c r="AI26" s="389">
        <f t="shared" si="7"/>
        <v>21.718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27.16</v>
      </c>
      <c r="C27" s="124">
        <f t="shared" si="10"/>
        <v>27.16</v>
      </c>
      <c r="D27" s="125">
        <f t="shared" si="11"/>
        <v>26</v>
      </c>
      <c r="E27" s="126">
        <f t="shared" si="12"/>
        <v>1.1600000000000001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22.48</v>
      </c>
      <c r="N27" s="134">
        <f t="shared" si="13"/>
        <v>4.68</v>
      </c>
      <c r="O27" s="135">
        <f t="shared" si="14"/>
        <v>21.98</v>
      </c>
      <c r="P27" s="125">
        <f t="shared" si="14"/>
        <v>4.68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27.16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21.98</v>
      </c>
      <c r="AB27" s="141">
        <f t="shared" si="5"/>
        <v>4.68</v>
      </c>
      <c r="AC27" s="142">
        <v>0.5</v>
      </c>
      <c r="AD27" s="143">
        <v>0</v>
      </c>
      <c r="AE27" s="144">
        <f t="shared" si="18"/>
        <v>21.98</v>
      </c>
      <c r="AF27" s="418">
        <f t="shared" si="6"/>
        <v>20</v>
      </c>
      <c r="AG27" s="396">
        <f t="shared" si="19"/>
        <v>26.66</v>
      </c>
      <c r="AH27" s="202">
        <v>21977</v>
      </c>
      <c r="AI27" s="389">
        <f t="shared" si="7"/>
        <v>21.977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26.46</v>
      </c>
      <c r="C28" s="124">
        <f>M28+N28</f>
        <v>26.46</v>
      </c>
      <c r="D28" s="125">
        <f t="shared" si="11"/>
        <v>26</v>
      </c>
      <c r="E28" s="126">
        <f t="shared" si="12"/>
        <v>0.46000000000000085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21.81</v>
      </c>
      <c r="N28" s="134">
        <f t="shared" si="13"/>
        <v>4.6500000000000004</v>
      </c>
      <c r="O28" s="135">
        <f t="shared" si="14"/>
        <v>21.31</v>
      </c>
      <c r="P28" s="125">
        <f t="shared" si="14"/>
        <v>4.6500000000000004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26.46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21.31</v>
      </c>
      <c r="AB28" s="141">
        <f t="shared" si="5"/>
        <v>4.6500000000000004</v>
      </c>
      <c r="AC28" s="142">
        <v>0.5</v>
      </c>
      <c r="AD28" s="143">
        <v>0</v>
      </c>
      <c r="AE28" s="144">
        <f t="shared" si="18"/>
        <v>21.31</v>
      </c>
      <c r="AF28" s="418">
        <f t="shared" si="6"/>
        <v>21</v>
      </c>
      <c r="AG28" s="396">
        <f t="shared" si="19"/>
        <v>25.96</v>
      </c>
      <c r="AH28" s="202">
        <v>21307</v>
      </c>
      <c r="AI28" s="389">
        <f t="shared" si="7"/>
        <v>21.306999999999999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25.4</v>
      </c>
      <c r="C29" s="124">
        <f t="shared" si="10"/>
        <v>25.4</v>
      </c>
      <c r="D29" s="125">
        <f t="shared" si="11"/>
        <v>25</v>
      </c>
      <c r="E29" s="126">
        <f t="shared" si="12"/>
        <v>0.39999999999999858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20.89</v>
      </c>
      <c r="N29" s="134">
        <f t="shared" si="13"/>
        <v>4.51</v>
      </c>
      <c r="O29" s="135">
        <f t="shared" si="14"/>
        <v>20.39</v>
      </c>
      <c r="P29" s="125">
        <f t="shared" si="14"/>
        <v>4.51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25.4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20.39</v>
      </c>
      <c r="AB29" s="141">
        <f t="shared" si="5"/>
        <v>4.51</v>
      </c>
      <c r="AC29" s="142">
        <v>0.5</v>
      </c>
      <c r="AD29" s="143">
        <v>0</v>
      </c>
      <c r="AE29" s="144">
        <f t="shared" si="18"/>
        <v>20.39</v>
      </c>
      <c r="AF29" s="418">
        <f t="shared" si="6"/>
        <v>22</v>
      </c>
      <c r="AG29" s="396">
        <f t="shared" si="19"/>
        <v>24.9</v>
      </c>
      <c r="AH29" s="202">
        <v>20392</v>
      </c>
      <c r="AI29" s="389">
        <f t="shared" si="7"/>
        <v>20.391999999999999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23.87</v>
      </c>
      <c r="C30" s="124">
        <f>M30+N30</f>
        <v>23.87</v>
      </c>
      <c r="D30" s="125">
        <f t="shared" si="11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19.71</v>
      </c>
      <c r="N30" s="134">
        <f t="shared" si="13"/>
        <v>4.16</v>
      </c>
      <c r="O30" s="135">
        <f t="shared" si="14"/>
        <v>19.21</v>
      </c>
      <c r="P30" s="125">
        <f t="shared" si="14"/>
        <v>4.16</v>
      </c>
      <c r="Q30" s="125">
        <f t="shared" si="15"/>
        <v>0.5</v>
      </c>
      <c r="R30" s="126">
        <f t="shared" si="3"/>
        <v>0</v>
      </c>
      <c r="S30" s="126">
        <f t="shared" si="16"/>
        <v>0</v>
      </c>
      <c r="T30" s="126">
        <f t="shared" si="4"/>
        <v>23.87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19.21</v>
      </c>
      <c r="AB30" s="141">
        <f t="shared" si="5"/>
        <v>4.16</v>
      </c>
      <c r="AC30" s="142">
        <v>0.5</v>
      </c>
      <c r="AD30" s="143">
        <v>0</v>
      </c>
      <c r="AE30" s="144">
        <f t="shared" si="18"/>
        <v>19.21</v>
      </c>
      <c r="AF30" s="404">
        <f t="shared" si="6"/>
        <v>23</v>
      </c>
      <c r="AG30" s="396">
        <f t="shared" si="19"/>
        <v>23.37</v>
      </c>
      <c r="AH30" s="202">
        <v>19210</v>
      </c>
      <c r="AI30" s="389">
        <f t="shared" si="7"/>
        <v>19.21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21.89</v>
      </c>
      <c r="C31" s="124">
        <f t="shared" si="10"/>
        <v>21.89</v>
      </c>
      <c r="D31" s="125">
        <f t="shared" si="11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18.02</v>
      </c>
      <c r="N31" s="134">
        <f t="shared" si="13"/>
        <v>3.87</v>
      </c>
      <c r="O31" s="135">
        <f t="shared" si="14"/>
        <v>17.52</v>
      </c>
      <c r="P31" s="125">
        <f t="shared" si="14"/>
        <v>3.87</v>
      </c>
      <c r="Q31" s="125">
        <f t="shared" si="15"/>
        <v>0.5</v>
      </c>
      <c r="R31" s="126">
        <f t="shared" si="3"/>
        <v>0</v>
      </c>
      <c r="S31" s="126">
        <f t="shared" si="16"/>
        <v>0</v>
      </c>
      <c r="T31" s="126">
        <f t="shared" si="4"/>
        <v>21.89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17.52</v>
      </c>
      <c r="AB31" s="141">
        <f t="shared" si="5"/>
        <v>3.87</v>
      </c>
      <c r="AC31" s="142">
        <v>0.5</v>
      </c>
      <c r="AD31" s="143">
        <v>0</v>
      </c>
      <c r="AE31" s="144">
        <f t="shared" si="18"/>
        <v>17.52</v>
      </c>
      <c r="AF31" s="404">
        <f t="shared" si="6"/>
        <v>24</v>
      </c>
      <c r="AG31" s="396">
        <f t="shared" si="19"/>
        <v>21.39</v>
      </c>
      <c r="AH31" s="202">
        <v>17521</v>
      </c>
      <c r="AI31" s="389">
        <f t="shared" si="7"/>
        <v>17.521000000000001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487.76000000000005</v>
      </c>
      <c r="AH32" s="453">
        <f>SUM(AH8:AH31)</f>
        <v>401272</v>
      </c>
      <c r="AI32" s="390">
        <f>SUM(AI8:AI31)</f>
        <v>401.27199999999999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499.76000000000005</v>
      </c>
      <c r="C33" s="299">
        <f>SUM(C8:C31)</f>
        <v>499.76000000000005</v>
      </c>
      <c r="D33" s="299">
        <f>SUM(D8:D31)</f>
        <v>495</v>
      </c>
      <c r="E33" s="299">
        <f>SUM(E8:E32)</f>
        <v>21.980000000000008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413.28999999999996</v>
      </c>
      <c r="N33" s="409">
        <f t="shared" si="23"/>
        <v>86.470000000000013</v>
      </c>
      <c r="O33" s="410">
        <f t="shared" si="23"/>
        <v>401.28999999999996</v>
      </c>
      <c r="P33" s="406">
        <f>SUM(P8:P32)</f>
        <v>86.470000000000013</v>
      </c>
      <c r="Q33" s="406">
        <f>SUM(Q8:Q31)</f>
        <v>12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401.28999999999996</v>
      </c>
      <c r="AB33" s="299">
        <f>SUM(AB8:AB32)</f>
        <v>86.470000000000013</v>
      </c>
      <c r="AC33" s="299">
        <f>SUM(AC8:AC32)</f>
        <v>12</v>
      </c>
      <c r="AD33" s="411">
        <f>SUM(AD8:AD31)</f>
        <v>0</v>
      </c>
      <c r="AE33" s="409">
        <f>SUM(AE8:AE32)</f>
        <v>401.28999999999996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46.898420000000002</v>
      </c>
      <c r="F39" s="221">
        <f t="shared" ref="F39:F62" si="26">F8</f>
        <v>22</v>
      </c>
      <c r="G39" s="357">
        <v>46.032130000000002</v>
      </c>
      <c r="H39" s="358">
        <f>F39*G39</f>
        <v>1012.70686</v>
      </c>
      <c r="J39" s="122">
        <v>1</v>
      </c>
      <c r="K39" s="126">
        <f t="shared" ref="K39:K62" si="27">C8</f>
        <v>19.650000000000002</v>
      </c>
      <c r="L39" s="245">
        <f t="shared" ref="L39:L62" si="28">K39*M39</f>
        <v>921.55395300000009</v>
      </c>
      <c r="M39" s="372">
        <f t="shared" ref="M39:M62" si="29">D39</f>
        <v>46.898420000000002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46.41534</v>
      </c>
      <c r="F40" s="221">
        <f t="shared" si="26"/>
        <v>21</v>
      </c>
      <c r="G40" s="357">
        <v>45.556939999999997</v>
      </c>
      <c r="H40" s="358">
        <f t="shared" ref="H40:H62" si="31">F40*G40</f>
        <v>956.69573999999989</v>
      </c>
      <c r="J40" s="122">
        <v>2</v>
      </c>
      <c r="K40" s="126">
        <f t="shared" si="27"/>
        <v>19.18</v>
      </c>
      <c r="L40" s="245">
        <f t="shared" si="28"/>
        <v>890.24622120000004</v>
      </c>
      <c r="M40" s="372">
        <f t="shared" si="29"/>
        <v>46.41534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3343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45.11</v>
      </c>
      <c r="F41" s="221">
        <f t="shared" si="26"/>
        <v>21</v>
      </c>
      <c r="G41" s="357">
        <v>44.35266</v>
      </c>
      <c r="H41" s="358">
        <f t="shared" si="31"/>
        <v>931.40585999999996</v>
      </c>
      <c r="J41" s="122">
        <v>3</v>
      </c>
      <c r="K41" s="126">
        <f t="shared" si="27"/>
        <v>18.41</v>
      </c>
      <c r="L41" s="245">
        <f t="shared" si="28"/>
        <v>830.4751</v>
      </c>
      <c r="M41" s="372">
        <f t="shared" si="29"/>
        <v>45.11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3181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46.131129999999999</v>
      </c>
      <c r="F42" s="221">
        <f t="shared" si="26"/>
        <v>21</v>
      </c>
      <c r="G42" s="357">
        <v>45.356409999999997</v>
      </c>
      <c r="H42" s="358">
        <f t="shared" si="31"/>
        <v>952.48460999999998</v>
      </c>
      <c r="J42" s="122">
        <v>4</v>
      </c>
      <c r="K42" s="126">
        <f t="shared" si="27"/>
        <v>18.309999999999999</v>
      </c>
      <c r="L42" s="245">
        <f t="shared" si="28"/>
        <v>844.66099029999987</v>
      </c>
      <c r="M42" s="372">
        <f t="shared" si="29"/>
        <v>46.131129999999999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3091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47.435600000000001</v>
      </c>
      <c r="F43" s="221">
        <f t="shared" si="26"/>
        <v>21</v>
      </c>
      <c r="G43" s="357">
        <v>46.636180000000003</v>
      </c>
      <c r="H43" s="358">
        <f t="shared" si="31"/>
        <v>979.35978000000011</v>
      </c>
      <c r="J43" s="122">
        <v>5</v>
      </c>
      <c r="K43" s="126">
        <f t="shared" si="27"/>
        <v>18.12</v>
      </c>
      <c r="L43" s="245">
        <f t="shared" si="28"/>
        <v>859.53307200000006</v>
      </c>
      <c r="M43" s="372">
        <f t="shared" si="29"/>
        <v>47.435600000000001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3041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53.816099999999999</v>
      </c>
      <c r="F44" s="221">
        <f t="shared" si="26"/>
        <v>21</v>
      </c>
      <c r="G44" s="357">
        <v>52.75</v>
      </c>
      <c r="H44" s="358">
        <f t="shared" si="31"/>
        <v>1107.75</v>
      </c>
      <c r="J44" s="122">
        <v>6</v>
      </c>
      <c r="K44" s="126">
        <f t="shared" si="27"/>
        <v>19.03</v>
      </c>
      <c r="L44" s="245">
        <f t="shared" si="28"/>
        <v>1024.1203829999999</v>
      </c>
      <c r="M44" s="372">
        <f t="shared" si="29"/>
        <v>53.816099999999999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3025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63.323169999999998</v>
      </c>
      <c r="F45" s="221">
        <f t="shared" si="26"/>
        <v>21</v>
      </c>
      <c r="G45" s="357">
        <v>62.029809999999998</v>
      </c>
      <c r="H45" s="358">
        <f t="shared" si="31"/>
        <v>1302.62601</v>
      </c>
      <c r="J45" s="122">
        <v>7</v>
      </c>
      <c r="K45" s="126">
        <f t="shared" si="27"/>
        <v>19.91</v>
      </c>
      <c r="L45" s="245">
        <f t="shared" si="28"/>
        <v>1260.7643146999999</v>
      </c>
      <c r="M45" s="372">
        <f t="shared" si="29"/>
        <v>63.323169999999998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3062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</v>
      </c>
      <c r="C46" s="364">
        <f t="shared" si="25"/>
        <v>69.435860000000005</v>
      </c>
      <c r="D46" s="382">
        <v>69.435860000000005</v>
      </c>
      <c r="F46" s="221">
        <f t="shared" si="26"/>
        <v>20</v>
      </c>
      <c r="G46" s="357">
        <v>67.792370000000005</v>
      </c>
      <c r="H46" s="358">
        <f t="shared" si="31"/>
        <v>1355.8474000000001</v>
      </c>
      <c r="J46" s="122">
        <v>8</v>
      </c>
      <c r="K46" s="126">
        <f t="shared" si="27"/>
        <v>21</v>
      </c>
      <c r="L46" s="245">
        <f t="shared" si="28"/>
        <v>1458.1530600000001</v>
      </c>
      <c r="M46" s="372">
        <f t="shared" si="29"/>
        <v>69.435860000000005</v>
      </c>
      <c r="AB46" s="216"/>
      <c r="AC46" s="199"/>
      <c r="AD46" s="203"/>
      <c r="AE46" s="126"/>
      <c r="AF46" s="385"/>
      <c r="AM46" s="91"/>
      <c r="AN46" s="122">
        <v>7</v>
      </c>
      <c r="AO46" s="200">
        <v>3187</v>
      </c>
      <c r="AP46" s="201"/>
    </row>
    <row r="47" spans="1:101" ht="15" x14ac:dyDescent="0.25">
      <c r="A47" s="219">
        <f t="shared" si="30"/>
        <v>9</v>
      </c>
      <c r="B47" s="225">
        <f t="shared" si="24"/>
        <v>2.4200000000000017</v>
      </c>
      <c r="C47" s="364">
        <f t="shared" si="25"/>
        <v>127.47652500000009</v>
      </c>
      <c r="D47" s="382">
        <v>52.676250000000003</v>
      </c>
      <c r="F47" s="221">
        <f t="shared" si="26"/>
        <v>18</v>
      </c>
      <c r="G47" s="357">
        <v>51.34431</v>
      </c>
      <c r="H47" s="358">
        <f t="shared" si="31"/>
        <v>924.19758000000002</v>
      </c>
      <c r="J47" s="122">
        <v>9</v>
      </c>
      <c r="K47" s="126">
        <f t="shared" si="27"/>
        <v>20.420000000000002</v>
      </c>
      <c r="L47" s="245">
        <f t="shared" si="28"/>
        <v>1075.6490250000002</v>
      </c>
      <c r="M47" s="372">
        <f t="shared" si="29"/>
        <v>52.676250000000003</v>
      </c>
      <c r="AB47" s="216"/>
      <c r="AC47" s="199"/>
      <c r="AD47" s="203"/>
      <c r="AE47" s="126"/>
      <c r="AF47" s="385"/>
      <c r="AM47" s="91"/>
      <c r="AN47" s="122">
        <v>8</v>
      </c>
      <c r="AO47" s="200">
        <v>3344</v>
      </c>
      <c r="AP47" s="201"/>
    </row>
    <row r="48" spans="1:101" ht="15" x14ac:dyDescent="0.25">
      <c r="A48" s="219">
        <f t="shared" si="30"/>
        <v>10</v>
      </c>
      <c r="B48" s="225">
        <f t="shared" si="24"/>
        <v>2.4200000000000017</v>
      </c>
      <c r="C48" s="364">
        <f t="shared" si="25"/>
        <v>113.79154600000007</v>
      </c>
      <c r="D48" s="382">
        <v>47.021299999999997</v>
      </c>
      <c r="F48" s="221">
        <f t="shared" si="26"/>
        <v>17</v>
      </c>
      <c r="G48" s="357">
        <v>45.79542</v>
      </c>
      <c r="H48" s="358">
        <f t="shared" si="31"/>
        <v>778.52214000000004</v>
      </c>
      <c r="J48" s="122">
        <v>10</v>
      </c>
      <c r="K48" s="126">
        <f t="shared" si="27"/>
        <v>19.420000000000002</v>
      </c>
      <c r="L48" s="245">
        <f t="shared" si="28"/>
        <v>913.15364599999998</v>
      </c>
      <c r="M48" s="372">
        <f t="shared" si="29"/>
        <v>47.021299999999997</v>
      </c>
      <c r="AB48" s="216"/>
      <c r="AC48" s="199"/>
      <c r="AD48" s="203"/>
      <c r="AE48" s="126"/>
      <c r="AF48" s="385"/>
      <c r="AM48" s="91"/>
      <c r="AN48" s="122">
        <v>9</v>
      </c>
      <c r="AO48" s="200">
        <v>3373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3.4299999999999997</v>
      </c>
      <c r="C49" s="364">
        <f t="shared" si="25"/>
        <v>147.84112909999999</v>
      </c>
      <c r="D49" s="382">
        <v>43.102370000000001</v>
      </c>
      <c r="F49" s="221">
        <f t="shared" si="26"/>
        <v>15</v>
      </c>
      <c r="G49" s="357">
        <v>41.952680000000001</v>
      </c>
      <c r="H49" s="358">
        <f t="shared" si="31"/>
        <v>629.29020000000003</v>
      </c>
      <c r="J49" s="122">
        <v>11</v>
      </c>
      <c r="K49" s="126">
        <f t="shared" si="27"/>
        <v>18.43</v>
      </c>
      <c r="L49" s="245">
        <f t="shared" si="28"/>
        <v>794.37667910000005</v>
      </c>
      <c r="M49" s="372">
        <f t="shared" si="29"/>
        <v>43.102370000000001</v>
      </c>
      <c r="AB49" s="204"/>
      <c r="AC49" s="199"/>
      <c r="AD49" s="203"/>
      <c r="AE49" s="126"/>
      <c r="AF49" s="385"/>
      <c r="AM49" s="91"/>
      <c r="AN49" s="122">
        <v>10</v>
      </c>
      <c r="AO49" s="200">
        <v>3351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3.5</v>
      </c>
      <c r="C50" s="364">
        <f t="shared" si="25"/>
        <v>137.53852000000001</v>
      </c>
      <c r="D50" s="382">
        <v>39.296720000000001</v>
      </c>
      <c r="F50" s="221">
        <f t="shared" si="26"/>
        <v>14</v>
      </c>
      <c r="G50" s="357">
        <v>38.247230000000002</v>
      </c>
      <c r="H50" s="358">
        <f t="shared" si="31"/>
        <v>535.46122000000003</v>
      </c>
      <c r="J50" s="122">
        <v>12</v>
      </c>
      <c r="K50" s="126">
        <f t="shared" si="27"/>
        <v>17.5</v>
      </c>
      <c r="L50" s="245">
        <f t="shared" si="28"/>
        <v>687.69259999999997</v>
      </c>
      <c r="M50" s="372">
        <f t="shared" si="29"/>
        <v>39.296720000000001</v>
      </c>
      <c r="AB50" s="204"/>
      <c r="AC50" s="199"/>
      <c r="AD50" s="203"/>
      <c r="AE50" s="126"/>
      <c r="AF50" s="385"/>
      <c r="AM50" s="91"/>
      <c r="AN50" s="122">
        <v>11</v>
      </c>
      <c r="AO50" s="200">
        <v>3279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2.9200000000000017</v>
      </c>
      <c r="C51" s="364">
        <f t="shared" si="25"/>
        <v>108.32642280000006</v>
      </c>
      <c r="D51" s="382">
        <v>37.098089999999999</v>
      </c>
      <c r="F51" s="221">
        <f t="shared" si="26"/>
        <v>14</v>
      </c>
      <c r="G51" s="357">
        <v>36.12961</v>
      </c>
      <c r="H51" s="358">
        <f t="shared" si="31"/>
        <v>505.81453999999997</v>
      </c>
      <c r="J51" s="122">
        <v>13</v>
      </c>
      <c r="K51" s="126">
        <f t="shared" si="27"/>
        <v>16.920000000000002</v>
      </c>
      <c r="L51" s="245">
        <f t="shared" si="28"/>
        <v>627.69968280000001</v>
      </c>
      <c r="M51" s="372">
        <f t="shared" si="29"/>
        <v>37.098089999999999</v>
      </c>
      <c r="AB51" s="204"/>
      <c r="AC51" s="199"/>
      <c r="AD51" s="203"/>
      <c r="AE51" s="126"/>
      <c r="AF51" s="385"/>
      <c r="AM51" s="226"/>
      <c r="AN51" s="122">
        <v>12</v>
      </c>
      <c r="AO51" s="200">
        <v>3211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1.8200000000000003</v>
      </c>
      <c r="C52" s="364">
        <f t="shared" si="25"/>
        <v>67.537542800000011</v>
      </c>
      <c r="D52" s="382">
        <v>37.108539999999998</v>
      </c>
      <c r="F52" s="221">
        <f t="shared" si="26"/>
        <v>15</v>
      </c>
      <c r="G52" s="357">
        <v>36.153680000000001</v>
      </c>
      <c r="H52" s="358">
        <f t="shared" si="31"/>
        <v>542.30520000000001</v>
      </c>
      <c r="J52" s="122">
        <v>14</v>
      </c>
      <c r="K52" s="126">
        <f t="shared" si="27"/>
        <v>16.82</v>
      </c>
      <c r="L52" s="245">
        <f t="shared" si="28"/>
        <v>624.1656428</v>
      </c>
      <c r="M52" s="372">
        <f t="shared" si="29"/>
        <v>37.108539999999998</v>
      </c>
      <c r="AB52" s="204"/>
      <c r="AC52" s="199"/>
      <c r="AD52" s="203"/>
      <c r="AE52" s="126"/>
      <c r="AM52" s="76"/>
      <c r="AN52" s="122">
        <v>13</v>
      </c>
      <c r="AO52" s="200">
        <v>3211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0.44000000000000128</v>
      </c>
      <c r="C53" s="364">
        <f t="shared" si="25"/>
        <v>17.598543600000053</v>
      </c>
      <c r="D53" s="382">
        <v>39.996690000000001</v>
      </c>
      <c r="F53" s="221">
        <f t="shared" si="26"/>
        <v>17</v>
      </c>
      <c r="G53" s="357">
        <v>38.89481</v>
      </c>
      <c r="H53" s="358">
        <f t="shared" si="31"/>
        <v>661.21177</v>
      </c>
      <c r="J53" s="122">
        <v>15</v>
      </c>
      <c r="K53" s="126">
        <f t="shared" si="27"/>
        <v>17.440000000000001</v>
      </c>
      <c r="L53" s="245">
        <f t="shared" si="28"/>
        <v>697.54227360000004</v>
      </c>
      <c r="M53" s="372">
        <f t="shared" si="29"/>
        <v>39.996690000000001</v>
      </c>
      <c r="AB53" s="204"/>
      <c r="AC53" s="199"/>
      <c r="AD53" s="229"/>
      <c r="AE53" s="126"/>
      <c r="AN53" s="122">
        <v>14</v>
      </c>
      <c r="AO53" s="200">
        <v>3181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48.16498</v>
      </c>
      <c r="F54" s="221">
        <f t="shared" si="26"/>
        <v>20</v>
      </c>
      <c r="G54" s="357">
        <v>46.942270000000001</v>
      </c>
      <c r="H54" s="358">
        <f t="shared" si="31"/>
        <v>938.84540000000004</v>
      </c>
      <c r="J54" s="122">
        <v>16</v>
      </c>
      <c r="K54" s="126">
        <f t="shared" si="27"/>
        <v>19.41</v>
      </c>
      <c r="L54" s="245">
        <f t="shared" si="28"/>
        <v>934.88226180000004</v>
      </c>
      <c r="M54" s="372">
        <f t="shared" si="29"/>
        <v>48.16498</v>
      </c>
      <c r="AB54" s="204"/>
      <c r="AC54" s="199"/>
      <c r="AE54" s="237"/>
      <c r="AN54" s="122">
        <v>15</v>
      </c>
      <c r="AO54" s="200">
        <v>3304</v>
      </c>
    </row>
    <row r="55" spans="1:43" ht="15" x14ac:dyDescent="0.25">
      <c r="A55" s="228">
        <f t="shared" si="30"/>
        <v>17</v>
      </c>
      <c r="B55" s="225">
        <f t="shared" si="24"/>
        <v>0.38000000000000256</v>
      </c>
      <c r="C55" s="364">
        <f t="shared" si="25"/>
        <v>23.447364200000159</v>
      </c>
      <c r="D55" s="382">
        <v>61.703589999999998</v>
      </c>
      <c r="F55" s="221">
        <f t="shared" si="26"/>
        <v>22</v>
      </c>
      <c r="G55" s="357">
        <v>60.254300000000001</v>
      </c>
      <c r="H55" s="358">
        <f t="shared" si="31"/>
        <v>1325.5945999999999</v>
      </c>
      <c r="J55" s="122">
        <v>17</v>
      </c>
      <c r="K55" s="126">
        <f t="shared" si="27"/>
        <v>22.380000000000003</v>
      </c>
      <c r="L55" s="245">
        <f t="shared" si="28"/>
        <v>1380.9263442000001</v>
      </c>
      <c r="M55" s="372">
        <f t="shared" si="29"/>
        <v>61.703589999999998</v>
      </c>
      <c r="AB55" s="204"/>
      <c r="AC55" s="199"/>
      <c r="AE55" s="237"/>
      <c r="AN55" s="122">
        <v>16</v>
      </c>
      <c r="AO55" s="200">
        <v>3494</v>
      </c>
    </row>
    <row r="56" spans="1:43" ht="15" x14ac:dyDescent="0.25">
      <c r="A56" s="228">
        <f t="shared" si="30"/>
        <v>18</v>
      </c>
      <c r="B56" s="225">
        <f t="shared" si="24"/>
        <v>0.73000000000000043</v>
      </c>
      <c r="C56" s="364">
        <f t="shared" si="25"/>
        <v>54.053740600000033</v>
      </c>
      <c r="D56" s="382">
        <v>74.046220000000005</v>
      </c>
      <c r="F56" s="221">
        <f t="shared" si="26"/>
        <v>25</v>
      </c>
      <c r="G56" s="357">
        <v>72.082449999999994</v>
      </c>
      <c r="H56" s="358">
        <f t="shared" si="31"/>
        <v>1802.0612499999997</v>
      </c>
      <c r="J56" s="122">
        <v>18</v>
      </c>
      <c r="K56" s="126">
        <f t="shared" si="27"/>
        <v>25.73</v>
      </c>
      <c r="L56" s="245">
        <f t="shared" si="28"/>
        <v>1905.2092406000002</v>
      </c>
      <c r="M56" s="372">
        <f t="shared" si="29"/>
        <v>74.046220000000005</v>
      </c>
      <c r="AB56" s="230"/>
      <c r="AC56" s="199"/>
      <c r="AE56" s="237"/>
      <c r="AN56" s="122">
        <v>17</v>
      </c>
      <c r="AO56" s="200">
        <v>3834</v>
      </c>
    </row>
    <row r="57" spans="1:43" ht="15" x14ac:dyDescent="0.25">
      <c r="A57" s="228">
        <f t="shared" si="30"/>
        <v>19</v>
      </c>
      <c r="B57" s="225">
        <f t="shared" si="24"/>
        <v>0.89999999999999858</v>
      </c>
      <c r="C57" s="364">
        <f t="shared" si="25"/>
        <v>62.231399999999901</v>
      </c>
      <c r="D57" s="382">
        <v>69.146000000000001</v>
      </c>
      <c r="F57" s="221">
        <f t="shared" si="26"/>
        <v>26</v>
      </c>
      <c r="G57" s="357">
        <v>67.319000000000003</v>
      </c>
      <c r="H57" s="358">
        <f t="shared" si="31"/>
        <v>1750.2940000000001</v>
      </c>
      <c r="J57" s="122">
        <v>19</v>
      </c>
      <c r="K57" s="126">
        <f t="shared" si="27"/>
        <v>26.9</v>
      </c>
      <c r="L57" s="245">
        <f t="shared" si="28"/>
        <v>1860.0273999999999</v>
      </c>
      <c r="M57" s="372">
        <f t="shared" si="29"/>
        <v>69.146000000000001</v>
      </c>
      <c r="AC57" s="231"/>
      <c r="AD57" s="232"/>
      <c r="AE57" s="237"/>
      <c r="AN57" s="122">
        <v>18</v>
      </c>
      <c r="AO57" s="200">
        <v>4431</v>
      </c>
    </row>
    <row r="58" spans="1:43" ht="15" x14ac:dyDescent="0.25">
      <c r="A58" s="228">
        <f t="shared" si="30"/>
        <v>20</v>
      </c>
      <c r="B58" s="225">
        <f t="shared" si="24"/>
        <v>1.1600000000000001</v>
      </c>
      <c r="C58" s="364">
        <f t="shared" si="25"/>
        <v>72.339525600000016</v>
      </c>
      <c r="D58" s="382">
        <v>62.361660000000001</v>
      </c>
      <c r="F58" s="221">
        <f t="shared" si="26"/>
        <v>26</v>
      </c>
      <c r="G58" s="357">
        <v>60.809399999999997</v>
      </c>
      <c r="H58" s="358">
        <f t="shared" si="31"/>
        <v>1581.0444</v>
      </c>
      <c r="J58" s="122">
        <v>20</v>
      </c>
      <c r="K58" s="126">
        <f t="shared" si="27"/>
        <v>27.16</v>
      </c>
      <c r="L58" s="245">
        <f t="shared" si="28"/>
        <v>1693.7426856</v>
      </c>
      <c r="M58" s="372">
        <f t="shared" si="29"/>
        <v>62.361660000000001</v>
      </c>
      <c r="AC58" s="231"/>
      <c r="AD58" s="76"/>
      <c r="AE58" s="237"/>
      <c r="AN58" s="122">
        <v>19</v>
      </c>
      <c r="AO58" s="200">
        <v>4683</v>
      </c>
    </row>
    <row r="59" spans="1:43" ht="15" x14ac:dyDescent="0.25">
      <c r="A59" s="228">
        <f t="shared" si="30"/>
        <v>21</v>
      </c>
      <c r="B59" s="225">
        <f t="shared" si="24"/>
        <v>0.46000000000000085</v>
      </c>
      <c r="C59" s="364">
        <f t="shared" si="25"/>
        <v>26.968663800000051</v>
      </c>
      <c r="D59" s="382">
        <v>58.62753</v>
      </c>
      <c r="F59" s="221">
        <f t="shared" si="26"/>
        <v>26</v>
      </c>
      <c r="G59" s="357">
        <v>57.19585</v>
      </c>
      <c r="H59" s="358">
        <f t="shared" si="31"/>
        <v>1487.0921000000001</v>
      </c>
      <c r="J59" s="122">
        <v>21</v>
      </c>
      <c r="K59" s="126">
        <f t="shared" si="27"/>
        <v>26.46</v>
      </c>
      <c r="L59" s="245">
        <f t="shared" si="28"/>
        <v>1551.2844438</v>
      </c>
      <c r="M59" s="372">
        <f t="shared" si="29"/>
        <v>58.62753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4680</v>
      </c>
    </row>
    <row r="60" spans="1:43" ht="15" x14ac:dyDescent="0.25">
      <c r="A60" s="228">
        <f t="shared" si="30"/>
        <v>22</v>
      </c>
      <c r="B60" s="225">
        <f t="shared" si="24"/>
        <v>0.39999999999999858</v>
      </c>
      <c r="C60" s="364">
        <f t="shared" si="25"/>
        <v>21.879055999999924</v>
      </c>
      <c r="D60" s="382">
        <v>54.69764</v>
      </c>
      <c r="F60" s="221">
        <f t="shared" si="26"/>
        <v>25</v>
      </c>
      <c r="G60" s="357">
        <v>53.454389999999997</v>
      </c>
      <c r="H60" s="358">
        <f t="shared" si="31"/>
        <v>1336.3597499999998</v>
      </c>
      <c r="J60" s="122">
        <v>22</v>
      </c>
      <c r="K60" s="126">
        <f t="shared" si="27"/>
        <v>25.4</v>
      </c>
      <c r="L60" s="245">
        <f t="shared" si="28"/>
        <v>1389.320056</v>
      </c>
      <c r="M60" s="372">
        <f t="shared" si="29"/>
        <v>54.69764</v>
      </c>
      <c r="Z60" s="233"/>
      <c r="AA60" s="234"/>
      <c r="AB60" s="235"/>
      <c r="AC60" s="235"/>
      <c r="AD60" s="236"/>
      <c r="AE60" s="237"/>
      <c r="AN60" s="122">
        <v>21</v>
      </c>
      <c r="AO60" s="200">
        <v>4648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52.489609999999999</v>
      </c>
      <c r="F61" s="221">
        <f t="shared" si="26"/>
        <v>24</v>
      </c>
      <c r="G61" s="357">
        <v>51.339550000000003</v>
      </c>
      <c r="H61" s="358">
        <f t="shared" si="31"/>
        <v>1232.1492000000001</v>
      </c>
      <c r="J61" s="122">
        <v>23</v>
      </c>
      <c r="K61" s="126">
        <f t="shared" si="27"/>
        <v>23.87</v>
      </c>
      <c r="L61" s="245">
        <f t="shared" si="28"/>
        <v>1252.9269907</v>
      </c>
      <c r="M61" s="372">
        <f t="shared" si="29"/>
        <v>52.489609999999999</v>
      </c>
      <c r="Z61" s="233"/>
      <c r="AA61" s="234"/>
      <c r="AB61" s="235"/>
      <c r="AC61" s="235"/>
      <c r="AD61" s="236"/>
      <c r="AE61" s="237"/>
      <c r="AN61" s="122">
        <v>22</v>
      </c>
      <c r="AO61" s="200">
        <v>4507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50.98433</v>
      </c>
      <c r="F62" s="362">
        <f t="shared" si="26"/>
        <v>23</v>
      </c>
      <c r="G62" s="360">
        <v>50.015360000000001</v>
      </c>
      <c r="H62" s="361">
        <f t="shared" si="31"/>
        <v>1150.35328</v>
      </c>
      <c r="J62" s="122">
        <v>24</v>
      </c>
      <c r="K62" s="126">
        <f t="shared" si="27"/>
        <v>21.89</v>
      </c>
      <c r="L62" s="245">
        <f t="shared" si="28"/>
        <v>1116.0469837000001</v>
      </c>
      <c r="M62" s="372">
        <f t="shared" si="29"/>
        <v>50.98433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4161</v>
      </c>
    </row>
    <row r="63" spans="1:43" ht="20.25" customHeight="1" thickBot="1" x14ac:dyDescent="0.3">
      <c r="A63" s="238"/>
      <c r="B63" s="239"/>
      <c r="C63" s="240"/>
      <c r="D63" s="307">
        <f>AVERAGE(D39:D62)</f>
        <v>51.961964166666668</v>
      </c>
      <c r="F63" s="363">
        <f>SUM(F39:F62)</f>
        <v>495</v>
      </c>
      <c r="G63" s="241">
        <f>AVERAGE(G39:G62)</f>
        <v>50.768200416666666</v>
      </c>
      <c r="H63" s="359">
        <f>SUM(H39:H62)/SUM(F39:F62)</f>
        <v>52.079743212121208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3870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499.76000000000005</v>
      </c>
      <c r="L64" s="245">
        <f>SUM(L39:L63)</f>
        <v>26594.1530499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21.980000000000008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53.213848747198654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1050.4658395000004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47.79189442675159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432.30000000000007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402.78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386.61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384.51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380.52000000000004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399.63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418.11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420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367.56000000000006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330.14000000000004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276.45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245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236.88000000000002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252.3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296.48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388.2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492.36000000000007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643.25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699.4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706.16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687.96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635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572.88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503.47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10557.949999999997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2.4200000000000017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2.4200000000000017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3.4299999999999997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3.5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2.9200000000000017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1.8200000000000003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0.44000000000000128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0.38000000000000256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0.73000000000000043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0.89999999999999858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1.1600000000000001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0.46000000000000085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0.39999999999999858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44575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19.650000000000002</v>
      </c>
      <c r="C135" s="124">
        <f t="shared" si="38"/>
        <v>19.650000000000002</v>
      </c>
      <c r="D135" s="290">
        <f t="shared" ref="D135:D158" si="39">J8</f>
        <v>0</v>
      </c>
      <c r="E135" s="291">
        <f t="shared" ref="E135:F158" si="40">M8</f>
        <v>16.310000000000002</v>
      </c>
      <c r="F135" s="291">
        <f t="shared" si="40"/>
        <v>3.34</v>
      </c>
      <c r="G135" s="292">
        <f t="shared" ref="G135:G158" si="41">AD8</f>
        <v>0</v>
      </c>
      <c r="I135" s="293">
        <f t="shared" ref="I135:I158" si="42">AE8</f>
        <v>15.81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19.18</v>
      </c>
      <c r="C136" s="124">
        <f t="shared" si="38"/>
        <v>19.18</v>
      </c>
      <c r="D136" s="290">
        <f t="shared" si="39"/>
        <v>0</v>
      </c>
      <c r="E136" s="291">
        <f t="shared" si="40"/>
        <v>16</v>
      </c>
      <c r="F136" s="291">
        <f t="shared" si="40"/>
        <v>3.18</v>
      </c>
      <c r="G136" s="292">
        <f t="shared" si="41"/>
        <v>0</v>
      </c>
      <c r="I136" s="294">
        <f t="shared" si="42"/>
        <v>15.5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18.41</v>
      </c>
      <c r="C137" s="124">
        <f t="shared" si="38"/>
        <v>18.41</v>
      </c>
      <c r="D137" s="290">
        <f t="shared" si="39"/>
        <v>0</v>
      </c>
      <c r="E137" s="291">
        <f t="shared" si="40"/>
        <v>15.32</v>
      </c>
      <c r="F137" s="291">
        <f t="shared" si="40"/>
        <v>3.09</v>
      </c>
      <c r="G137" s="292">
        <f t="shared" si="41"/>
        <v>0</v>
      </c>
      <c r="I137" s="294">
        <f t="shared" si="42"/>
        <v>14.82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18.309999999999999</v>
      </c>
      <c r="C138" s="124">
        <f t="shared" si="38"/>
        <v>18.309999999999999</v>
      </c>
      <c r="D138" s="290">
        <f t="shared" si="39"/>
        <v>0</v>
      </c>
      <c r="E138" s="291">
        <f t="shared" si="40"/>
        <v>15.27</v>
      </c>
      <c r="F138" s="291">
        <f t="shared" si="40"/>
        <v>3.04</v>
      </c>
      <c r="G138" s="292">
        <f t="shared" si="41"/>
        <v>0</v>
      </c>
      <c r="I138" s="294">
        <f t="shared" si="42"/>
        <v>14.77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18.12</v>
      </c>
      <c r="C139" s="124">
        <f t="shared" si="38"/>
        <v>18.12</v>
      </c>
      <c r="D139" s="290">
        <f t="shared" si="39"/>
        <v>0</v>
      </c>
      <c r="E139" s="291">
        <f t="shared" si="40"/>
        <v>15.09</v>
      </c>
      <c r="F139" s="291">
        <f t="shared" si="40"/>
        <v>3.03</v>
      </c>
      <c r="G139" s="292">
        <f t="shared" si="41"/>
        <v>0</v>
      </c>
      <c r="I139" s="294">
        <f t="shared" si="42"/>
        <v>14.59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19.03</v>
      </c>
      <c r="C140" s="124">
        <f t="shared" si="38"/>
        <v>19.03</v>
      </c>
      <c r="D140" s="290">
        <f t="shared" si="39"/>
        <v>0</v>
      </c>
      <c r="E140" s="291">
        <f t="shared" si="40"/>
        <v>15.97</v>
      </c>
      <c r="F140" s="291">
        <f t="shared" si="40"/>
        <v>3.06</v>
      </c>
      <c r="G140" s="292">
        <f t="shared" si="41"/>
        <v>0</v>
      </c>
      <c r="I140" s="294">
        <f t="shared" si="42"/>
        <v>15.47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19.91</v>
      </c>
      <c r="C141" s="124">
        <f t="shared" si="38"/>
        <v>19.91</v>
      </c>
      <c r="D141" s="290">
        <f t="shared" si="39"/>
        <v>0</v>
      </c>
      <c r="E141" s="291">
        <f t="shared" si="40"/>
        <v>16.72</v>
      </c>
      <c r="F141" s="291">
        <f t="shared" si="40"/>
        <v>3.19</v>
      </c>
      <c r="G141" s="292">
        <f t="shared" si="41"/>
        <v>0</v>
      </c>
      <c r="I141" s="294">
        <f t="shared" si="42"/>
        <v>16.22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21</v>
      </c>
      <c r="C142" s="124">
        <f t="shared" si="38"/>
        <v>21</v>
      </c>
      <c r="D142" s="290">
        <f t="shared" si="39"/>
        <v>0</v>
      </c>
      <c r="E142" s="291">
        <f t="shared" si="40"/>
        <v>17.66</v>
      </c>
      <c r="F142" s="291">
        <f t="shared" si="40"/>
        <v>3.34</v>
      </c>
      <c r="G142" s="292">
        <f t="shared" si="41"/>
        <v>0</v>
      </c>
      <c r="I142" s="294">
        <f t="shared" si="42"/>
        <v>17.16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20.420000000000002</v>
      </c>
      <c r="C143" s="124">
        <f t="shared" si="38"/>
        <v>20.420000000000002</v>
      </c>
      <c r="D143" s="290">
        <f t="shared" si="39"/>
        <v>0</v>
      </c>
      <c r="E143" s="291">
        <f t="shared" si="40"/>
        <v>17.05</v>
      </c>
      <c r="F143" s="291">
        <f t="shared" si="40"/>
        <v>3.37</v>
      </c>
      <c r="G143" s="292">
        <f t="shared" si="41"/>
        <v>0</v>
      </c>
      <c r="I143" s="294">
        <f t="shared" si="42"/>
        <v>16.55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19.420000000000002</v>
      </c>
      <c r="C144" s="124">
        <f t="shared" si="38"/>
        <v>19.420000000000002</v>
      </c>
      <c r="D144" s="290">
        <f t="shared" si="39"/>
        <v>0</v>
      </c>
      <c r="E144" s="291">
        <f t="shared" si="40"/>
        <v>16.07</v>
      </c>
      <c r="F144" s="291">
        <f t="shared" si="40"/>
        <v>3.35</v>
      </c>
      <c r="G144" s="292">
        <f t="shared" si="41"/>
        <v>0</v>
      </c>
      <c r="I144" s="294">
        <f t="shared" si="42"/>
        <v>15.57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18.43</v>
      </c>
      <c r="C145" s="124">
        <f t="shared" si="38"/>
        <v>18.43</v>
      </c>
      <c r="D145" s="290">
        <f t="shared" si="39"/>
        <v>0</v>
      </c>
      <c r="E145" s="291">
        <f t="shared" si="40"/>
        <v>15.15</v>
      </c>
      <c r="F145" s="291">
        <f t="shared" si="40"/>
        <v>3.28</v>
      </c>
      <c r="G145" s="292">
        <f t="shared" si="41"/>
        <v>0</v>
      </c>
      <c r="I145" s="294">
        <f t="shared" si="42"/>
        <v>14.65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17.5</v>
      </c>
      <c r="C146" s="124">
        <f t="shared" si="38"/>
        <v>17.5</v>
      </c>
      <c r="D146" s="290">
        <f t="shared" si="39"/>
        <v>0</v>
      </c>
      <c r="E146" s="291">
        <f t="shared" si="40"/>
        <v>14.29</v>
      </c>
      <c r="F146" s="291">
        <f t="shared" si="40"/>
        <v>3.21</v>
      </c>
      <c r="G146" s="292">
        <f t="shared" si="41"/>
        <v>0</v>
      </c>
      <c r="I146" s="294">
        <f t="shared" si="42"/>
        <v>13.79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16.920000000000002</v>
      </c>
      <c r="C147" s="124">
        <f t="shared" si="38"/>
        <v>16.920000000000002</v>
      </c>
      <c r="D147" s="290">
        <f t="shared" si="39"/>
        <v>0</v>
      </c>
      <c r="E147" s="291">
        <f t="shared" si="40"/>
        <v>13.71</v>
      </c>
      <c r="F147" s="291">
        <f t="shared" si="40"/>
        <v>3.21</v>
      </c>
      <c r="G147" s="292">
        <f t="shared" si="41"/>
        <v>0</v>
      </c>
      <c r="I147" s="294">
        <f t="shared" si="42"/>
        <v>13.21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16.82</v>
      </c>
      <c r="C148" s="124">
        <f t="shared" si="38"/>
        <v>16.82</v>
      </c>
      <c r="D148" s="290">
        <f t="shared" si="39"/>
        <v>0</v>
      </c>
      <c r="E148" s="291">
        <f t="shared" si="40"/>
        <v>13.64</v>
      </c>
      <c r="F148" s="291">
        <f t="shared" si="40"/>
        <v>3.18</v>
      </c>
      <c r="G148" s="292">
        <f t="shared" si="41"/>
        <v>0</v>
      </c>
      <c r="I148" s="294">
        <f t="shared" si="42"/>
        <v>13.14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17.440000000000001</v>
      </c>
      <c r="C149" s="124">
        <f t="shared" si="38"/>
        <v>17.440000000000001</v>
      </c>
      <c r="D149" s="290">
        <f t="shared" si="39"/>
        <v>0</v>
      </c>
      <c r="E149" s="291">
        <f t="shared" si="40"/>
        <v>14.14</v>
      </c>
      <c r="F149" s="291">
        <f t="shared" si="40"/>
        <v>3.3</v>
      </c>
      <c r="G149" s="292">
        <f t="shared" si="41"/>
        <v>0</v>
      </c>
      <c r="I149" s="294">
        <f t="shared" si="42"/>
        <v>13.64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19.41</v>
      </c>
      <c r="C150" s="124">
        <f t="shared" si="38"/>
        <v>19.41</v>
      </c>
      <c r="D150" s="290">
        <f t="shared" si="39"/>
        <v>0</v>
      </c>
      <c r="E150" s="291">
        <f t="shared" si="40"/>
        <v>15.92</v>
      </c>
      <c r="F150" s="291">
        <f t="shared" si="40"/>
        <v>3.49</v>
      </c>
      <c r="G150" s="292">
        <f t="shared" si="41"/>
        <v>0</v>
      </c>
      <c r="I150" s="294">
        <f t="shared" si="42"/>
        <v>15.42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22.380000000000003</v>
      </c>
      <c r="C151" s="124">
        <f t="shared" si="45"/>
        <v>22.380000000000003</v>
      </c>
      <c r="D151" s="290">
        <f t="shared" si="39"/>
        <v>0</v>
      </c>
      <c r="E151" s="291">
        <f t="shared" si="40"/>
        <v>18.55</v>
      </c>
      <c r="F151" s="291">
        <f t="shared" si="40"/>
        <v>3.83</v>
      </c>
      <c r="G151" s="292">
        <f t="shared" si="41"/>
        <v>0</v>
      </c>
      <c r="I151" s="294">
        <f t="shared" si="42"/>
        <v>18.05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25.73</v>
      </c>
      <c r="C152" s="124">
        <f t="shared" si="45"/>
        <v>25.73</v>
      </c>
      <c r="D152" s="290">
        <f t="shared" si="39"/>
        <v>0</v>
      </c>
      <c r="E152" s="291">
        <f t="shared" si="40"/>
        <v>21.3</v>
      </c>
      <c r="F152" s="291">
        <f t="shared" si="40"/>
        <v>4.43</v>
      </c>
      <c r="G152" s="292">
        <f t="shared" si="41"/>
        <v>0</v>
      </c>
      <c r="I152" s="294">
        <f t="shared" si="42"/>
        <v>20.8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26.9</v>
      </c>
      <c r="C153" s="124">
        <f t="shared" si="45"/>
        <v>26.9</v>
      </c>
      <c r="D153" s="290">
        <f t="shared" si="39"/>
        <v>0</v>
      </c>
      <c r="E153" s="291">
        <f t="shared" si="40"/>
        <v>22.22</v>
      </c>
      <c r="F153" s="291">
        <f t="shared" si="40"/>
        <v>4.68</v>
      </c>
      <c r="G153" s="292">
        <f t="shared" si="41"/>
        <v>0</v>
      </c>
      <c r="I153" s="294">
        <f t="shared" si="42"/>
        <v>21.72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27.16</v>
      </c>
      <c r="C154" s="124">
        <f t="shared" si="45"/>
        <v>27.16</v>
      </c>
      <c r="D154" s="290">
        <f t="shared" si="39"/>
        <v>0</v>
      </c>
      <c r="E154" s="291">
        <f t="shared" si="40"/>
        <v>22.48</v>
      </c>
      <c r="F154" s="291">
        <f t="shared" si="40"/>
        <v>4.68</v>
      </c>
      <c r="G154" s="292">
        <f t="shared" si="41"/>
        <v>0</v>
      </c>
      <c r="I154" s="294">
        <f t="shared" si="42"/>
        <v>21.98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26.46</v>
      </c>
      <c r="C155" s="124">
        <f t="shared" si="45"/>
        <v>26.46</v>
      </c>
      <c r="D155" s="290">
        <f t="shared" si="39"/>
        <v>0</v>
      </c>
      <c r="E155" s="291">
        <f t="shared" si="40"/>
        <v>21.81</v>
      </c>
      <c r="F155" s="291">
        <f t="shared" si="40"/>
        <v>4.6500000000000004</v>
      </c>
      <c r="G155" s="292">
        <f t="shared" si="41"/>
        <v>0</v>
      </c>
      <c r="I155" s="294">
        <f t="shared" si="42"/>
        <v>21.31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25.4</v>
      </c>
      <c r="C156" s="124">
        <f t="shared" si="45"/>
        <v>25.4</v>
      </c>
      <c r="D156" s="290">
        <f t="shared" si="39"/>
        <v>0</v>
      </c>
      <c r="E156" s="291">
        <f t="shared" si="40"/>
        <v>20.89</v>
      </c>
      <c r="F156" s="291">
        <f t="shared" si="40"/>
        <v>4.51</v>
      </c>
      <c r="G156" s="292">
        <f t="shared" si="41"/>
        <v>0</v>
      </c>
      <c r="I156" s="294">
        <f t="shared" si="42"/>
        <v>20.39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23.87</v>
      </c>
      <c r="C157" s="124">
        <f t="shared" si="45"/>
        <v>23.87</v>
      </c>
      <c r="D157" s="290">
        <f t="shared" si="39"/>
        <v>0</v>
      </c>
      <c r="E157" s="291">
        <f t="shared" si="40"/>
        <v>19.71</v>
      </c>
      <c r="F157" s="291">
        <f t="shared" si="40"/>
        <v>4.16</v>
      </c>
      <c r="G157" s="292">
        <f t="shared" si="41"/>
        <v>0</v>
      </c>
      <c r="I157" s="294">
        <f t="shared" si="42"/>
        <v>19.21</v>
      </c>
      <c r="K157" s="142">
        <f t="shared" si="43"/>
        <v>0.5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21.89</v>
      </c>
      <c r="C158" s="297">
        <f t="shared" si="45"/>
        <v>21.89</v>
      </c>
      <c r="D158" s="298">
        <f t="shared" si="39"/>
        <v>0</v>
      </c>
      <c r="E158" s="299">
        <f t="shared" si="40"/>
        <v>18.02</v>
      </c>
      <c r="F158" s="299">
        <f t="shared" si="40"/>
        <v>3.87</v>
      </c>
      <c r="G158" s="300">
        <f t="shared" si="41"/>
        <v>0</v>
      </c>
      <c r="I158" s="301">
        <f t="shared" si="42"/>
        <v>17.52</v>
      </c>
      <c r="K158" s="302">
        <f t="shared" si="43"/>
        <v>0.5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499.76000000000005</v>
      </c>
      <c r="C159" s="304">
        <f t="shared" si="46"/>
        <v>499.76000000000005</v>
      </c>
      <c r="D159" s="305">
        <f t="shared" si="46"/>
        <v>0</v>
      </c>
      <c r="E159" s="305">
        <f t="shared" si="46"/>
        <v>413.28999999999996</v>
      </c>
      <c r="F159" s="305">
        <f t="shared" si="46"/>
        <v>86.470000000000013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11" priority="7" operator="containsText" text="CHECK CALCS">
      <formula>NOT(ISERROR(SEARCH("CHECK CALCS",C34)))</formula>
    </cfRule>
  </conditionalFormatting>
  <conditionalFormatting sqref="AE8:AE31">
    <cfRule type="cellIs" dxfId="110" priority="6" operator="greaterThan">
      <formula>33</formula>
    </cfRule>
  </conditionalFormatting>
  <conditionalFormatting sqref="D63">
    <cfRule type="cellIs" dxfId="109" priority="8" operator="equal">
      <formula>#REF!</formula>
    </cfRule>
  </conditionalFormatting>
  <conditionalFormatting sqref="I135:I158">
    <cfRule type="cellIs" dxfId="108" priority="5" operator="greaterThan">
      <formula>33</formula>
    </cfRule>
  </conditionalFormatting>
  <conditionalFormatting sqref="D135:D158">
    <cfRule type="cellIs" dxfId="107" priority="4" operator="greaterThan">
      <formula>0</formula>
    </cfRule>
  </conditionalFormatting>
  <conditionalFormatting sqref="J8:J31">
    <cfRule type="cellIs" dxfId="106" priority="2" operator="greaterThan">
      <formula>0</formula>
    </cfRule>
  </conditionalFormatting>
  <conditionalFormatting sqref="N8:N31">
    <cfRule type="cellIs" dxfId="105" priority="3" operator="greaterThanOrEqual">
      <formula>4.99</formula>
    </cfRule>
  </conditionalFormatting>
  <conditionalFormatting sqref="M8:M31">
    <cfRule type="cellIs" dxfId="104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2" tint="-0.249977111117893"/>
  </sheetPr>
  <dimension ref="A1:CW159"/>
  <sheetViews>
    <sheetView topLeftCell="A27" zoomScale="70" zoomScaleNormal="70" workbookViewId="0">
      <selection activeCell="I42" sqref="I4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44574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487.28000000000003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44574</v>
      </c>
      <c r="AM5" s="422">
        <f>AM10</f>
        <v>16540</v>
      </c>
      <c r="AN5" s="422">
        <f t="shared" ref="AN5:BJ5" si="1">AN10</f>
        <v>15711</v>
      </c>
      <c r="AO5" s="422">
        <f t="shared" si="1"/>
        <v>15431</v>
      </c>
      <c r="AP5" s="422">
        <f t="shared" si="1"/>
        <v>15058</v>
      </c>
      <c r="AQ5" s="422">
        <f t="shared" si="1"/>
        <v>15030</v>
      </c>
      <c r="AR5" s="422">
        <f t="shared" si="1"/>
        <v>15215</v>
      </c>
      <c r="AS5" s="422">
        <f t="shared" si="1"/>
        <v>15716</v>
      </c>
      <c r="AT5" s="422">
        <f t="shared" si="1"/>
        <v>16553</v>
      </c>
      <c r="AU5" s="422">
        <f t="shared" si="1"/>
        <v>17541</v>
      </c>
      <c r="AV5" s="422">
        <f t="shared" si="1"/>
        <v>16750</v>
      </c>
      <c r="AW5" s="422">
        <f t="shared" si="1"/>
        <v>15488</v>
      </c>
      <c r="AX5" s="422">
        <f t="shared" si="1"/>
        <v>14257</v>
      </c>
      <c r="AY5" s="422">
        <f t="shared" si="1"/>
        <v>13367</v>
      </c>
      <c r="AZ5" s="422">
        <f t="shared" si="1"/>
        <v>13075</v>
      </c>
      <c r="BA5" s="422">
        <f t="shared" si="1"/>
        <v>13347</v>
      </c>
      <c r="BB5" s="422">
        <f t="shared" si="1"/>
        <v>13922</v>
      </c>
      <c r="BC5" s="422">
        <f t="shared" si="1"/>
        <v>15300</v>
      </c>
      <c r="BD5" s="422">
        <f t="shared" si="1"/>
        <v>17395</v>
      </c>
      <c r="BE5" s="422">
        <f t="shared" si="1"/>
        <v>19605</v>
      </c>
      <c r="BF5" s="422">
        <f t="shared" si="1"/>
        <v>20205</v>
      </c>
      <c r="BG5" s="422">
        <f t="shared" si="1"/>
        <v>20094</v>
      </c>
      <c r="BH5" s="422">
        <f t="shared" si="1"/>
        <v>19676</v>
      </c>
      <c r="BI5" s="422">
        <f t="shared" si="1"/>
        <v>18922</v>
      </c>
      <c r="BJ5" s="422">
        <f t="shared" si="1"/>
        <v>17972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44574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20.439999999999998</v>
      </c>
      <c r="C8" s="124">
        <f>M8+N8</f>
        <v>20.439999999999998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17.04</v>
      </c>
      <c r="N8" s="134">
        <f>P8</f>
        <v>3.4</v>
      </c>
      <c r="O8" s="135">
        <f>ROUND(AA8,2)</f>
        <v>16.54</v>
      </c>
      <c r="P8" s="125">
        <f>ROUND(AB8,2)</f>
        <v>3.4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20.439999999999998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16.54</v>
      </c>
      <c r="AB8" s="141">
        <f t="shared" ref="AB8:AB31" si="5">ROUND(AO40/1000,2)</f>
        <v>3.4</v>
      </c>
      <c r="AC8" s="142">
        <v>0.5</v>
      </c>
      <c r="AD8" s="143">
        <v>0</v>
      </c>
      <c r="AE8" s="144">
        <f>AA8+AD8</f>
        <v>16.54</v>
      </c>
      <c r="AF8" s="404">
        <f t="shared" ref="AF8:AF31" si="6">A8</f>
        <v>1</v>
      </c>
      <c r="AG8" s="396">
        <f>AA8+AB8</f>
        <v>19.939999999999998</v>
      </c>
      <c r="AH8" s="202">
        <f t="array" ref="AH8:AH31">TRANSPOSE(AM5:BJ5)</f>
        <v>16540</v>
      </c>
      <c r="AI8" s="389">
        <f t="shared" ref="AI8:AI31" si="7">AH8/1000</f>
        <v>16.54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19.53</v>
      </c>
      <c r="C9" s="124">
        <f t="shared" ref="C9:C31" si="10">M9+N9</f>
        <v>19.53</v>
      </c>
      <c r="D9" s="125">
        <f t="shared" ref="D9:D31" si="11">F9</f>
        <v>21</v>
      </c>
      <c r="E9" s="126">
        <f t="shared" ref="E9:E29" si="12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16.21</v>
      </c>
      <c r="N9" s="134">
        <f t="shared" ref="N9:N31" si="13">P9</f>
        <v>3.32</v>
      </c>
      <c r="O9" s="135">
        <f t="shared" ref="O9:P31" si="14">ROUND(AA9,2)</f>
        <v>15.71</v>
      </c>
      <c r="P9" s="125">
        <f t="shared" si="14"/>
        <v>3.32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19.53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15.71</v>
      </c>
      <c r="AB9" s="141">
        <f t="shared" si="5"/>
        <v>3.32</v>
      </c>
      <c r="AC9" s="142">
        <v>0.5</v>
      </c>
      <c r="AD9" s="143">
        <v>0</v>
      </c>
      <c r="AE9" s="144">
        <f t="shared" ref="AE9:AE31" si="18">AA9+AD9</f>
        <v>15.71</v>
      </c>
      <c r="AF9" s="404">
        <f t="shared" si="6"/>
        <v>2</v>
      </c>
      <c r="AG9" s="396">
        <f t="shared" ref="AG9:AG31" si="19">AA9+AB9</f>
        <v>19.03</v>
      </c>
      <c r="AH9" s="202">
        <v>15711</v>
      </c>
      <c r="AI9" s="389">
        <f t="shared" si="7"/>
        <v>15.711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19.09</v>
      </c>
      <c r="C10" s="124">
        <f t="shared" si="10"/>
        <v>19.09</v>
      </c>
      <c r="D10" s="125">
        <f t="shared" si="11"/>
        <v>21</v>
      </c>
      <c r="E10" s="126">
        <f t="shared" si="12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15.93</v>
      </c>
      <c r="N10" s="134">
        <f t="shared" si="13"/>
        <v>3.16</v>
      </c>
      <c r="O10" s="135">
        <f t="shared" si="14"/>
        <v>15.43</v>
      </c>
      <c r="P10" s="125">
        <f t="shared" si="14"/>
        <v>3.16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19.09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15.43</v>
      </c>
      <c r="AB10" s="141">
        <f t="shared" si="5"/>
        <v>3.16</v>
      </c>
      <c r="AC10" s="142">
        <v>0.5</v>
      </c>
      <c r="AD10" s="143">
        <v>0</v>
      </c>
      <c r="AE10" s="144">
        <f t="shared" si="18"/>
        <v>15.43</v>
      </c>
      <c r="AF10" s="404">
        <f t="shared" si="6"/>
        <v>3</v>
      </c>
      <c r="AG10" s="396">
        <f t="shared" si="19"/>
        <v>18.59</v>
      </c>
      <c r="AH10" s="202">
        <v>15431</v>
      </c>
      <c r="AI10" s="389">
        <f t="shared" si="7"/>
        <v>15.430999999999999</v>
      </c>
      <c r="AJ10" s="186">
        <f t="shared" si="20"/>
        <v>0</v>
      </c>
      <c r="AK10" s="403"/>
      <c r="AL10" s="380" t="s">
        <v>218</v>
      </c>
      <c r="AM10" s="154">
        <f>AM11+AM12</f>
        <v>16540</v>
      </c>
      <c r="AN10" s="154">
        <f t="shared" ref="AN10:BJ10" si="21">AN11+AN12</f>
        <v>15711</v>
      </c>
      <c r="AO10" s="154">
        <f t="shared" si="21"/>
        <v>15431</v>
      </c>
      <c r="AP10" s="154">
        <f t="shared" si="21"/>
        <v>15058</v>
      </c>
      <c r="AQ10" s="154">
        <f t="shared" si="21"/>
        <v>15030</v>
      </c>
      <c r="AR10" s="154">
        <f t="shared" si="21"/>
        <v>15215</v>
      </c>
      <c r="AS10" s="154">
        <f t="shared" si="21"/>
        <v>15716</v>
      </c>
      <c r="AT10" s="154">
        <f t="shared" si="21"/>
        <v>16553</v>
      </c>
      <c r="AU10" s="154">
        <f t="shared" si="21"/>
        <v>17541</v>
      </c>
      <c r="AV10" s="154">
        <f t="shared" si="21"/>
        <v>16750</v>
      </c>
      <c r="AW10" s="154">
        <f t="shared" si="21"/>
        <v>15488</v>
      </c>
      <c r="AX10" s="154">
        <f t="shared" si="21"/>
        <v>14257</v>
      </c>
      <c r="AY10" s="154">
        <f t="shared" si="21"/>
        <v>13367</v>
      </c>
      <c r="AZ10" s="154">
        <f t="shared" si="21"/>
        <v>13075</v>
      </c>
      <c r="BA10" s="154">
        <f t="shared" si="21"/>
        <v>13347</v>
      </c>
      <c r="BB10" s="154">
        <f t="shared" si="21"/>
        <v>13922</v>
      </c>
      <c r="BC10" s="154">
        <f t="shared" si="21"/>
        <v>15300</v>
      </c>
      <c r="BD10" s="154">
        <f t="shared" si="21"/>
        <v>17395</v>
      </c>
      <c r="BE10" s="154">
        <f t="shared" si="21"/>
        <v>19605</v>
      </c>
      <c r="BF10" s="154">
        <f t="shared" si="21"/>
        <v>20205</v>
      </c>
      <c r="BG10" s="154">
        <f t="shared" si="21"/>
        <v>20094</v>
      </c>
      <c r="BH10" s="154">
        <f t="shared" si="21"/>
        <v>19676</v>
      </c>
      <c r="BI10" s="154">
        <f t="shared" si="21"/>
        <v>18922</v>
      </c>
      <c r="BJ10" s="154">
        <f t="shared" si="21"/>
        <v>17972</v>
      </c>
      <c r="BK10" s="91"/>
      <c r="BL10" s="155">
        <f>SUM(AM10:BK10)/1000</f>
        <v>392.17</v>
      </c>
    </row>
    <row r="11" spans="1:88" ht="15" x14ac:dyDescent="0.25">
      <c r="A11" s="122">
        <f t="shared" si="8"/>
        <v>4</v>
      </c>
      <c r="B11" s="123">
        <f t="shared" si="9"/>
        <v>18.68</v>
      </c>
      <c r="C11" s="124">
        <f t="shared" si="10"/>
        <v>18.68</v>
      </c>
      <c r="D11" s="125">
        <f t="shared" si="11"/>
        <v>21</v>
      </c>
      <c r="E11" s="126">
        <f t="shared" si="12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15.56</v>
      </c>
      <c r="N11" s="134">
        <f t="shared" si="13"/>
        <v>3.12</v>
      </c>
      <c r="O11" s="135">
        <f t="shared" si="14"/>
        <v>15.06</v>
      </c>
      <c r="P11" s="125">
        <f t="shared" si="14"/>
        <v>3.12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18.68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15.06</v>
      </c>
      <c r="AB11" s="141">
        <f t="shared" si="5"/>
        <v>3.12</v>
      </c>
      <c r="AC11" s="142">
        <v>0.5</v>
      </c>
      <c r="AD11" s="143">
        <v>0</v>
      </c>
      <c r="AE11" s="144">
        <f t="shared" si="18"/>
        <v>15.06</v>
      </c>
      <c r="AF11" s="404">
        <f t="shared" si="6"/>
        <v>4</v>
      </c>
      <c r="AG11" s="396">
        <f t="shared" si="19"/>
        <v>18.18</v>
      </c>
      <c r="AH11" s="202">
        <v>15058</v>
      </c>
      <c r="AI11" s="389">
        <f t="shared" si="7"/>
        <v>15.058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18.59</v>
      </c>
      <c r="C12" s="124">
        <f t="shared" si="10"/>
        <v>18.59</v>
      </c>
      <c r="D12" s="125">
        <f t="shared" si="11"/>
        <v>21</v>
      </c>
      <c r="E12" s="126">
        <f t="shared" si="12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15.53</v>
      </c>
      <c r="N12" s="134">
        <f t="shared" si="13"/>
        <v>3.06</v>
      </c>
      <c r="O12" s="135">
        <f t="shared" si="14"/>
        <v>15.03</v>
      </c>
      <c r="P12" s="125">
        <f t="shared" si="14"/>
        <v>3.06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18.59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15.03</v>
      </c>
      <c r="AB12" s="141">
        <f t="shared" si="5"/>
        <v>3.06</v>
      </c>
      <c r="AC12" s="142">
        <v>0.5</v>
      </c>
      <c r="AD12" s="143">
        <v>0</v>
      </c>
      <c r="AE12" s="144">
        <f t="shared" si="18"/>
        <v>15.03</v>
      </c>
      <c r="AF12" s="404">
        <f t="shared" si="6"/>
        <v>5</v>
      </c>
      <c r="AG12" s="396">
        <f t="shared" si="19"/>
        <v>18.09</v>
      </c>
      <c r="AH12" s="202">
        <v>15030</v>
      </c>
      <c r="AI12" s="389">
        <f t="shared" si="7"/>
        <v>15.03</v>
      </c>
      <c r="AJ12" s="186">
        <f t="shared" si="20"/>
        <v>0</v>
      </c>
      <c r="AK12" s="403"/>
      <c r="AL12" s="153" t="s">
        <v>220</v>
      </c>
      <c r="AM12" s="156">
        <v>16540</v>
      </c>
      <c r="AN12" s="156">
        <v>15711</v>
      </c>
      <c r="AO12" s="156">
        <v>15431</v>
      </c>
      <c r="AP12" s="156">
        <v>15058</v>
      </c>
      <c r="AQ12" s="156">
        <v>15030</v>
      </c>
      <c r="AR12" s="156">
        <v>15215</v>
      </c>
      <c r="AS12" s="156">
        <v>15716</v>
      </c>
      <c r="AT12" s="156">
        <v>16553</v>
      </c>
      <c r="AU12" s="156">
        <v>17541</v>
      </c>
      <c r="AV12" s="156">
        <v>16750</v>
      </c>
      <c r="AW12" s="156">
        <v>15488</v>
      </c>
      <c r="AX12" s="156">
        <v>14257</v>
      </c>
      <c r="AY12" s="156">
        <v>13367</v>
      </c>
      <c r="AZ12" s="156">
        <v>13075</v>
      </c>
      <c r="BA12" s="156">
        <v>13347</v>
      </c>
      <c r="BB12" s="156">
        <v>13922</v>
      </c>
      <c r="BC12" s="156">
        <v>15300</v>
      </c>
      <c r="BD12" s="156">
        <v>17395</v>
      </c>
      <c r="BE12" s="156">
        <v>19605</v>
      </c>
      <c r="BF12" s="156">
        <v>20205</v>
      </c>
      <c r="BG12" s="156">
        <v>20094</v>
      </c>
      <c r="BH12" s="156">
        <v>19676</v>
      </c>
      <c r="BI12" s="156">
        <v>18922</v>
      </c>
      <c r="BJ12" s="156">
        <v>17972</v>
      </c>
      <c r="BK12" s="91"/>
      <c r="BL12" s="155">
        <f>SUM(AM12:BK12)/1000</f>
        <v>392.17</v>
      </c>
    </row>
    <row r="13" spans="1:88" ht="13.8" x14ac:dyDescent="0.25">
      <c r="A13" s="122">
        <f t="shared" si="8"/>
        <v>6</v>
      </c>
      <c r="B13" s="123">
        <f t="shared" si="9"/>
        <v>18.79</v>
      </c>
      <c r="C13" s="124">
        <f t="shared" si="10"/>
        <v>18.79</v>
      </c>
      <c r="D13" s="125">
        <f t="shared" si="11"/>
        <v>21</v>
      </c>
      <c r="E13" s="126">
        <f t="shared" si="12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15.72</v>
      </c>
      <c r="N13" s="134">
        <f t="shared" si="13"/>
        <v>3.07</v>
      </c>
      <c r="O13" s="135">
        <f t="shared" si="14"/>
        <v>15.22</v>
      </c>
      <c r="P13" s="125">
        <f t="shared" si="14"/>
        <v>3.07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18.79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15.22</v>
      </c>
      <c r="AB13" s="141">
        <f t="shared" si="5"/>
        <v>3.07</v>
      </c>
      <c r="AC13" s="142">
        <v>0.5</v>
      </c>
      <c r="AD13" s="143">
        <v>0</v>
      </c>
      <c r="AE13" s="144">
        <f t="shared" si="18"/>
        <v>15.22</v>
      </c>
      <c r="AF13" s="404">
        <f t="shared" si="6"/>
        <v>6</v>
      </c>
      <c r="AG13" s="396">
        <f t="shared" si="19"/>
        <v>18.29</v>
      </c>
      <c r="AH13" s="202">
        <v>15215</v>
      </c>
      <c r="AI13" s="389">
        <f t="shared" si="7"/>
        <v>15.215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19.329999999999998</v>
      </c>
      <c r="C14" s="124">
        <f t="shared" si="10"/>
        <v>19.329999999999998</v>
      </c>
      <c r="D14" s="125">
        <f t="shared" si="11"/>
        <v>21</v>
      </c>
      <c r="E14" s="126">
        <f t="shared" si="12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16.22</v>
      </c>
      <c r="N14" s="134">
        <f t="shared" si="13"/>
        <v>3.11</v>
      </c>
      <c r="O14" s="135">
        <f t="shared" si="14"/>
        <v>15.72</v>
      </c>
      <c r="P14" s="125">
        <f t="shared" si="14"/>
        <v>3.11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19.329999999999998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15.72</v>
      </c>
      <c r="AB14" s="141">
        <f t="shared" si="5"/>
        <v>3.11</v>
      </c>
      <c r="AC14" s="142">
        <v>0.5</v>
      </c>
      <c r="AD14" s="143">
        <v>0</v>
      </c>
      <c r="AE14" s="144">
        <f t="shared" si="18"/>
        <v>15.72</v>
      </c>
      <c r="AF14" s="419">
        <f t="shared" si="6"/>
        <v>7</v>
      </c>
      <c r="AG14" s="396">
        <f t="shared" si="19"/>
        <v>18.830000000000002</v>
      </c>
      <c r="AH14" s="202">
        <v>15716</v>
      </c>
      <c r="AI14" s="389">
        <f t="shared" si="7"/>
        <v>15.715999999999999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20.27</v>
      </c>
      <c r="C15" s="124">
        <f t="shared" si="10"/>
        <v>20.27</v>
      </c>
      <c r="D15" s="125">
        <f t="shared" si="11"/>
        <v>20</v>
      </c>
      <c r="E15" s="126">
        <f t="shared" si="12"/>
        <v>0.26999999999999957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17.05</v>
      </c>
      <c r="N15" s="134">
        <f t="shared" si="13"/>
        <v>3.22</v>
      </c>
      <c r="O15" s="135">
        <f t="shared" si="14"/>
        <v>16.55</v>
      </c>
      <c r="P15" s="125">
        <f t="shared" si="14"/>
        <v>3.22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20.27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16.55</v>
      </c>
      <c r="AB15" s="141">
        <f t="shared" si="5"/>
        <v>3.22</v>
      </c>
      <c r="AC15" s="142">
        <v>0.5</v>
      </c>
      <c r="AD15" s="143">
        <v>0</v>
      </c>
      <c r="AE15" s="144">
        <f t="shared" si="18"/>
        <v>16.55</v>
      </c>
      <c r="AF15" s="419">
        <f t="shared" si="6"/>
        <v>8</v>
      </c>
      <c r="AG15" s="396">
        <f t="shared" si="19"/>
        <v>19.77</v>
      </c>
      <c r="AH15" s="202">
        <v>16553</v>
      </c>
      <c r="AI15" s="389">
        <f t="shared" si="7"/>
        <v>16.553000000000001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21.49</v>
      </c>
      <c r="C16" s="124">
        <f t="shared" si="10"/>
        <v>21.49</v>
      </c>
      <c r="D16" s="125">
        <f t="shared" si="11"/>
        <v>18</v>
      </c>
      <c r="E16" s="126">
        <f t="shared" si="12"/>
        <v>3.4899999999999984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18.04</v>
      </c>
      <c r="N16" s="134">
        <f t="shared" si="13"/>
        <v>3.45</v>
      </c>
      <c r="O16" s="135">
        <f t="shared" si="14"/>
        <v>17.54</v>
      </c>
      <c r="P16" s="125">
        <f t="shared" si="14"/>
        <v>3.45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21.49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17.54</v>
      </c>
      <c r="AB16" s="141">
        <f t="shared" si="5"/>
        <v>3.45</v>
      </c>
      <c r="AC16" s="142">
        <v>0.5</v>
      </c>
      <c r="AD16" s="143">
        <v>0</v>
      </c>
      <c r="AE16" s="144">
        <f t="shared" si="18"/>
        <v>17.54</v>
      </c>
      <c r="AF16" s="419">
        <f t="shared" si="6"/>
        <v>9</v>
      </c>
      <c r="AG16" s="396">
        <f t="shared" si="19"/>
        <v>20.99</v>
      </c>
      <c r="AH16" s="202">
        <v>17541</v>
      </c>
      <c r="AI16" s="389">
        <f t="shared" si="7"/>
        <v>17.541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20.7</v>
      </c>
      <c r="C17" s="124">
        <f t="shared" si="10"/>
        <v>20.7</v>
      </c>
      <c r="D17" s="125">
        <f t="shared" si="11"/>
        <v>17</v>
      </c>
      <c r="E17" s="126">
        <f t="shared" si="12"/>
        <v>3.6999999999999993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17.25</v>
      </c>
      <c r="N17" s="134">
        <f t="shared" si="13"/>
        <v>3.45</v>
      </c>
      <c r="O17" s="135">
        <f t="shared" si="14"/>
        <v>16.75</v>
      </c>
      <c r="P17" s="125">
        <f t="shared" si="14"/>
        <v>3.45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20.7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16.75</v>
      </c>
      <c r="AB17" s="141">
        <f t="shared" si="5"/>
        <v>3.45</v>
      </c>
      <c r="AC17" s="142">
        <v>0.5</v>
      </c>
      <c r="AD17" s="143">
        <v>0</v>
      </c>
      <c r="AE17" s="144">
        <f t="shared" si="18"/>
        <v>16.75</v>
      </c>
      <c r="AF17" s="419">
        <f t="shared" si="6"/>
        <v>10</v>
      </c>
      <c r="AG17" s="396">
        <f t="shared" si="19"/>
        <v>20.2</v>
      </c>
      <c r="AH17" s="202">
        <v>16750</v>
      </c>
      <c r="AI17" s="389">
        <f t="shared" si="7"/>
        <v>16.75</v>
      </c>
      <c r="AJ17" s="186">
        <f t="shared" si="20"/>
        <v>0</v>
      </c>
      <c r="AK17" s="403"/>
      <c r="AL17" s="380" t="s">
        <v>219</v>
      </c>
      <c r="AM17" s="378">
        <f>AM18+AM19</f>
        <v>3403</v>
      </c>
      <c r="AN17" s="378">
        <f t="shared" ref="AN17:BJ17" si="22">AN18+AN19</f>
        <v>3316</v>
      </c>
      <c r="AO17" s="378">
        <f t="shared" si="22"/>
        <v>3161</v>
      </c>
      <c r="AP17" s="378">
        <f t="shared" si="22"/>
        <v>3121</v>
      </c>
      <c r="AQ17" s="378">
        <f t="shared" si="22"/>
        <v>3058</v>
      </c>
      <c r="AR17" s="378">
        <f t="shared" si="22"/>
        <v>3067</v>
      </c>
      <c r="AS17" s="378">
        <f t="shared" si="22"/>
        <v>3107</v>
      </c>
      <c r="AT17" s="378">
        <f t="shared" si="22"/>
        <v>3216</v>
      </c>
      <c r="AU17" s="378">
        <f t="shared" si="22"/>
        <v>3447</v>
      </c>
      <c r="AV17" s="378">
        <f t="shared" si="22"/>
        <v>3453</v>
      </c>
      <c r="AW17" s="378">
        <f t="shared" si="22"/>
        <v>3410</v>
      </c>
      <c r="AX17" s="378">
        <f t="shared" si="22"/>
        <v>3347</v>
      </c>
      <c r="AY17" s="378">
        <f t="shared" si="22"/>
        <v>3212</v>
      </c>
      <c r="AZ17" s="378">
        <f t="shared" si="22"/>
        <v>3215</v>
      </c>
      <c r="BA17" s="378">
        <f t="shared" si="22"/>
        <v>3166</v>
      </c>
      <c r="BB17" s="378">
        <f t="shared" si="22"/>
        <v>3193</v>
      </c>
      <c r="BC17" s="378">
        <f t="shared" si="22"/>
        <v>3325</v>
      </c>
      <c r="BD17" s="378">
        <f t="shared" si="22"/>
        <v>3640</v>
      </c>
      <c r="BE17" s="378">
        <f t="shared" si="22"/>
        <v>4095</v>
      </c>
      <c r="BF17" s="378">
        <f t="shared" si="22"/>
        <v>4203</v>
      </c>
      <c r="BG17" s="378">
        <f t="shared" si="22"/>
        <v>4194</v>
      </c>
      <c r="BH17" s="378">
        <f t="shared" si="22"/>
        <v>4081</v>
      </c>
      <c r="BI17" s="378">
        <f t="shared" si="22"/>
        <v>3932</v>
      </c>
      <c r="BJ17" s="378">
        <f t="shared" si="22"/>
        <v>3700</v>
      </c>
      <c r="BK17" s="91"/>
      <c r="BL17" s="155">
        <f>SUM(AM17:BK17)/1000</f>
        <v>83.061999999999998</v>
      </c>
      <c r="BM17" s="91"/>
    </row>
    <row r="18" spans="1:92" ht="15" x14ac:dyDescent="0.25">
      <c r="A18" s="157">
        <f t="shared" si="8"/>
        <v>11</v>
      </c>
      <c r="B18" s="123">
        <f t="shared" si="9"/>
        <v>19.399999999999999</v>
      </c>
      <c r="C18" s="124">
        <f t="shared" si="10"/>
        <v>19.399999999999999</v>
      </c>
      <c r="D18" s="125">
        <f t="shared" si="11"/>
        <v>15</v>
      </c>
      <c r="E18" s="126">
        <f t="shared" si="12"/>
        <v>4.3999999999999986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15.99</v>
      </c>
      <c r="N18" s="134">
        <f t="shared" si="13"/>
        <v>3.41</v>
      </c>
      <c r="O18" s="135">
        <f t="shared" si="14"/>
        <v>15.49</v>
      </c>
      <c r="P18" s="125">
        <f t="shared" si="14"/>
        <v>3.41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19.399999999999999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15.49</v>
      </c>
      <c r="AB18" s="141">
        <f t="shared" si="5"/>
        <v>3.41</v>
      </c>
      <c r="AC18" s="142">
        <v>0.5</v>
      </c>
      <c r="AD18" s="143">
        <v>0</v>
      </c>
      <c r="AE18" s="144">
        <f t="shared" si="18"/>
        <v>15.49</v>
      </c>
      <c r="AF18" s="419">
        <f t="shared" si="6"/>
        <v>11</v>
      </c>
      <c r="AG18" s="396">
        <f t="shared" si="19"/>
        <v>18.899999999999999</v>
      </c>
      <c r="AH18" s="202">
        <v>15488</v>
      </c>
      <c r="AI18" s="389">
        <f>AH18/1000</f>
        <v>15.488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18.11</v>
      </c>
      <c r="C19" s="124">
        <f t="shared" si="10"/>
        <v>18.11</v>
      </c>
      <c r="D19" s="125">
        <f t="shared" si="11"/>
        <v>14</v>
      </c>
      <c r="E19" s="126">
        <f>IF(C19-D19&lt;0,0,IF(C19-D19-H19&lt;0,0,C19-D19-H19))</f>
        <v>4.1099999999999994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14.76</v>
      </c>
      <c r="N19" s="134">
        <f t="shared" si="13"/>
        <v>3.35</v>
      </c>
      <c r="O19" s="135">
        <f t="shared" si="14"/>
        <v>14.26</v>
      </c>
      <c r="P19" s="125">
        <f t="shared" si="14"/>
        <v>3.35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18.11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14.26</v>
      </c>
      <c r="AB19" s="141">
        <f t="shared" si="5"/>
        <v>3.35</v>
      </c>
      <c r="AC19" s="142">
        <v>0.5</v>
      </c>
      <c r="AD19" s="143">
        <v>0</v>
      </c>
      <c r="AE19" s="144">
        <f t="shared" si="18"/>
        <v>14.26</v>
      </c>
      <c r="AF19" s="419">
        <f t="shared" si="6"/>
        <v>12</v>
      </c>
      <c r="AG19" s="396">
        <f t="shared" si="19"/>
        <v>17.61</v>
      </c>
      <c r="AH19" s="202">
        <v>14257</v>
      </c>
      <c r="AI19" s="389">
        <f t="shared" si="7"/>
        <v>14.257</v>
      </c>
      <c r="AJ19" s="186">
        <f t="shared" si="20"/>
        <v>0</v>
      </c>
      <c r="AK19" s="403"/>
      <c r="AL19" s="153" t="s">
        <v>220</v>
      </c>
      <c r="AM19" s="379">
        <v>3403</v>
      </c>
      <c r="AN19" s="379">
        <v>3316</v>
      </c>
      <c r="AO19" s="379">
        <v>3161</v>
      </c>
      <c r="AP19" s="379">
        <v>3121</v>
      </c>
      <c r="AQ19" s="379">
        <v>3058</v>
      </c>
      <c r="AR19" s="379">
        <v>3067</v>
      </c>
      <c r="AS19" s="379">
        <v>3107</v>
      </c>
      <c r="AT19" s="379">
        <v>3216</v>
      </c>
      <c r="AU19" s="379">
        <v>3447</v>
      </c>
      <c r="AV19" s="379">
        <v>3453</v>
      </c>
      <c r="AW19" s="379">
        <v>3410</v>
      </c>
      <c r="AX19" s="379">
        <v>3347</v>
      </c>
      <c r="AY19" s="379">
        <v>3212</v>
      </c>
      <c r="AZ19" s="379">
        <v>3215</v>
      </c>
      <c r="BA19" s="379">
        <v>3166</v>
      </c>
      <c r="BB19" s="379">
        <v>3193</v>
      </c>
      <c r="BC19" s="379">
        <v>3325</v>
      </c>
      <c r="BD19" s="379">
        <v>3640</v>
      </c>
      <c r="BE19" s="379">
        <v>4095</v>
      </c>
      <c r="BF19" s="379">
        <v>4203</v>
      </c>
      <c r="BG19" s="379">
        <v>4194</v>
      </c>
      <c r="BH19" s="379">
        <v>4081</v>
      </c>
      <c r="BI19" s="379">
        <v>3932</v>
      </c>
      <c r="BJ19" s="379">
        <v>3700</v>
      </c>
      <c r="BK19" s="91"/>
      <c r="BL19" s="155">
        <f>SUM(AM19:BK19)/1000</f>
        <v>83.061999999999998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17.079999999999998</v>
      </c>
      <c r="C20" s="124">
        <f t="shared" si="10"/>
        <v>17.079999999999998</v>
      </c>
      <c r="D20" s="125">
        <f t="shared" si="11"/>
        <v>14</v>
      </c>
      <c r="E20" s="126">
        <f t="shared" si="12"/>
        <v>3.0799999999999983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13.87</v>
      </c>
      <c r="N20" s="134">
        <f t="shared" si="13"/>
        <v>3.21</v>
      </c>
      <c r="O20" s="135">
        <f t="shared" si="14"/>
        <v>13.37</v>
      </c>
      <c r="P20" s="125">
        <f t="shared" si="14"/>
        <v>3.21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17.079999999999998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13.37</v>
      </c>
      <c r="AB20" s="141">
        <f t="shared" si="5"/>
        <v>3.21</v>
      </c>
      <c r="AC20" s="142">
        <v>0.5</v>
      </c>
      <c r="AD20" s="143">
        <v>0</v>
      </c>
      <c r="AE20" s="144">
        <f t="shared" si="18"/>
        <v>13.37</v>
      </c>
      <c r="AF20" s="419">
        <f t="shared" si="6"/>
        <v>13</v>
      </c>
      <c r="AG20" s="396">
        <f t="shared" si="19"/>
        <v>16.579999999999998</v>
      </c>
      <c r="AH20" s="202">
        <v>13367</v>
      </c>
      <c r="AI20" s="389">
        <f t="shared" si="7"/>
        <v>13.367000000000001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16.8</v>
      </c>
      <c r="C21" s="124">
        <f t="shared" si="10"/>
        <v>16.8</v>
      </c>
      <c r="D21" s="125">
        <f t="shared" si="11"/>
        <v>15</v>
      </c>
      <c r="E21" s="126">
        <f t="shared" si="12"/>
        <v>1.8000000000000007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13.58</v>
      </c>
      <c r="N21" s="134">
        <f t="shared" si="13"/>
        <v>3.22</v>
      </c>
      <c r="O21" s="135">
        <f t="shared" si="14"/>
        <v>13.08</v>
      </c>
      <c r="P21" s="125">
        <f t="shared" si="14"/>
        <v>3.22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16.8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13.08</v>
      </c>
      <c r="AB21" s="141">
        <f t="shared" si="5"/>
        <v>3.22</v>
      </c>
      <c r="AC21" s="142">
        <v>0.5</v>
      </c>
      <c r="AD21" s="143">
        <v>0</v>
      </c>
      <c r="AE21" s="144">
        <f t="shared" si="18"/>
        <v>13.08</v>
      </c>
      <c r="AF21" s="419">
        <f t="shared" si="6"/>
        <v>14</v>
      </c>
      <c r="AG21" s="396">
        <f t="shared" si="19"/>
        <v>16.3</v>
      </c>
      <c r="AH21" s="202">
        <v>13075</v>
      </c>
      <c r="AI21" s="389">
        <f t="shared" si="7"/>
        <v>13.074999999999999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475.23200000000003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17.02</v>
      </c>
      <c r="C22" s="124">
        <f t="shared" si="10"/>
        <v>17.02</v>
      </c>
      <c r="D22" s="125">
        <f t="shared" si="11"/>
        <v>17</v>
      </c>
      <c r="E22" s="126">
        <f t="shared" si="12"/>
        <v>1.9999999999999574E-2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13.85</v>
      </c>
      <c r="N22" s="134">
        <f t="shared" si="13"/>
        <v>3.17</v>
      </c>
      <c r="O22" s="135">
        <f t="shared" si="14"/>
        <v>13.35</v>
      </c>
      <c r="P22" s="125">
        <f t="shared" si="14"/>
        <v>3.17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17.02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13.35</v>
      </c>
      <c r="AB22" s="141">
        <f t="shared" si="5"/>
        <v>3.17</v>
      </c>
      <c r="AC22" s="142">
        <v>0.5</v>
      </c>
      <c r="AD22" s="143">
        <v>0</v>
      </c>
      <c r="AE22" s="144">
        <f t="shared" si="18"/>
        <v>13.35</v>
      </c>
      <c r="AF22" s="419">
        <f t="shared" si="6"/>
        <v>15</v>
      </c>
      <c r="AG22" s="396">
        <f t="shared" si="19"/>
        <v>16.52</v>
      </c>
      <c r="AH22" s="202">
        <v>13347</v>
      </c>
      <c r="AI22" s="389">
        <f t="shared" si="7"/>
        <v>13.347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17.61</v>
      </c>
      <c r="C23" s="124">
        <f t="shared" si="10"/>
        <v>17.61</v>
      </c>
      <c r="D23" s="125">
        <f t="shared" si="11"/>
        <v>20</v>
      </c>
      <c r="E23" s="126">
        <f t="shared" si="12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14.42</v>
      </c>
      <c r="N23" s="134">
        <f t="shared" si="13"/>
        <v>3.19</v>
      </c>
      <c r="O23" s="135">
        <f t="shared" si="14"/>
        <v>13.92</v>
      </c>
      <c r="P23" s="125">
        <f t="shared" si="14"/>
        <v>3.19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17.61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13.92</v>
      </c>
      <c r="AB23" s="141">
        <f t="shared" si="5"/>
        <v>3.19</v>
      </c>
      <c r="AC23" s="142">
        <v>0.5</v>
      </c>
      <c r="AD23" s="143">
        <v>0</v>
      </c>
      <c r="AE23" s="144">
        <f t="shared" si="18"/>
        <v>13.92</v>
      </c>
      <c r="AF23" s="419">
        <f t="shared" si="6"/>
        <v>16</v>
      </c>
      <c r="AG23" s="396">
        <f t="shared" si="19"/>
        <v>17.11</v>
      </c>
      <c r="AH23" s="202">
        <v>13922</v>
      </c>
      <c r="AI23" s="389">
        <f t="shared" si="7"/>
        <v>13.922000000000001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19.130000000000003</v>
      </c>
      <c r="C24" s="124">
        <f t="shared" si="10"/>
        <v>19.130000000000003</v>
      </c>
      <c r="D24" s="125">
        <f t="shared" si="11"/>
        <v>22</v>
      </c>
      <c r="E24" s="126">
        <f t="shared" si="12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15.8</v>
      </c>
      <c r="N24" s="134">
        <f t="shared" si="13"/>
        <v>3.33</v>
      </c>
      <c r="O24" s="135">
        <f t="shared" si="14"/>
        <v>15.3</v>
      </c>
      <c r="P24" s="125">
        <f t="shared" si="14"/>
        <v>3.33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19.130000000000003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15.3</v>
      </c>
      <c r="AB24" s="141">
        <f t="shared" si="5"/>
        <v>3.33</v>
      </c>
      <c r="AC24" s="142">
        <v>0.5</v>
      </c>
      <c r="AD24" s="143">
        <v>0</v>
      </c>
      <c r="AE24" s="144">
        <f t="shared" si="18"/>
        <v>15.3</v>
      </c>
      <c r="AF24" s="419">
        <f t="shared" si="6"/>
        <v>17</v>
      </c>
      <c r="AG24" s="396">
        <f t="shared" si="19"/>
        <v>18.630000000000003</v>
      </c>
      <c r="AH24" s="202">
        <v>15300</v>
      </c>
      <c r="AI24" s="389">
        <f t="shared" si="7"/>
        <v>15.3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21.54</v>
      </c>
      <c r="C25" s="124">
        <f t="shared" si="10"/>
        <v>21.54</v>
      </c>
      <c r="D25" s="125">
        <f t="shared" si="11"/>
        <v>25</v>
      </c>
      <c r="E25" s="126">
        <f t="shared" si="12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17.899999999999999</v>
      </c>
      <c r="N25" s="134">
        <f t="shared" si="13"/>
        <v>3.64</v>
      </c>
      <c r="O25" s="135">
        <f t="shared" si="14"/>
        <v>17.399999999999999</v>
      </c>
      <c r="P25" s="125">
        <f t="shared" si="14"/>
        <v>3.64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21.54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17.399999999999999</v>
      </c>
      <c r="AB25" s="141">
        <f t="shared" si="5"/>
        <v>3.64</v>
      </c>
      <c r="AC25" s="142">
        <v>0.5</v>
      </c>
      <c r="AD25" s="143">
        <v>0</v>
      </c>
      <c r="AE25" s="144">
        <f t="shared" si="18"/>
        <v>17.399999999999999</v>
      </c>
      <c r="AF25" s="418">
        <f t="shared" si="6"/>
        <v>18</v>
      </c>
      <c r="AG25" s="396">
        <f t="shared" si="19"/>
        <v>21.04</v>
      </c>
      <c r="AH25" s="202">
        <v>17395</v>
      </c>
      <c r="AI25" s="389">
        <f t="shared" si="7"/>
        <v>17.395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24.21</v>
      </c>
      <c r="C26" s="124">
        <f t="shared" si="10"/>
        <v>24.21</v>
      </c>
      <c r="D26" s="125">
        <f t="shared" si="11"/>
        <v>26</v>
      </c>
      <c r="E26" s="126">
        <f t="shared" si="12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20.11</v>
      </c>
      <c r="N26" s="134">
        <f t="shared" si="13"/>
        <v>4.0999999999999996</v>
      </c>
      <c r="O26" s="135">
        <f t="shared" si="14"/>
        <v>19.61</v>
      </c>
      <c r="P26" s="125">
        <f t="shared" si="14"/>
        <v>4.0999999999999996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24.21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19.61</v>
      </c>
      <c r="AB26" s="141">
        <f t="shared" si="5"/>
        <v>4.0999999999999996</v>
      </c>
      <c r="AC26" s="142">
        <v>0.5</v>
      </c>
      <c r="AD26" s="143">
        <v>0</v>
      </c>
      <c r="AE26" s="144">
        <f t="shared" si="18"/>
        <v>19.61</v>
      </c>
      <c r="AF26" s="418">
        <f t="shared" si="6"/>
        <v>19</v>
      </c>
      <c r="AG26" s="396">
        <f t="shared" si="19"/>
        <v>23.71</v>
      </c>
      <c r="AH26" s="202">
        <v>19605</v>
      </c>
      <c r="AI26" s="389">
        <f t="shared" si="7"/>
        <v>19.605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24.91</v>
      </c>
      <c r="C27" s="124">
        <f t="shared" si="10"/>
        <v>24.91</v>
      </c>
      <c r="D27" s="125">
        <f t="shared" si="11"/>
        <v>26</v>
      </c>
      <c r="E27" s="126">
        <f t="shared" si="12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20.71</v>
      </c>
      <c r="N27" s="134">
        <f t="shared" si="13"/>
        <v>4.2</v>
      </c>
      <c r="O27" s="135">
        <f t="shared" si="14"/>
        <v>20.21</v>
      </c>
      <c r="P27" s="125">
        <f t="shared" si="14"/>
        <v>4.2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24.91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20.21</v>
      </c>
      <c r="AB27" s="141">
        <f t="shared" si="5"/>
        <v>4.2</v>
      </c>
      <c r="AC27" s="142">
        <v>0.5</v>
      </c>
      <c r="AD27" s="143">
        <v>0</v>
      </c>
      <c r="AE27" s="144">
        <f t="shared" si="18"/>
        <v>20.21</v>
      </c>
      <c r="AF27" s="418">
        <f t="shared" si="6"/>
        <v>20</v>
      </c>
      <c r="AG27" s="396">
        <f t="shared" si="19"/>
        <v>24.41</v>
      </c>
      <c r="AH27" s="202">
        <v>20205</v>
      </c>
      <c r="AI27" s="389">
        <f t="shared" si="7"/>
        <v>20.204999999999998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24.78</v>
      </c>
      <c r="C28" s="124">
        <f>M28+N28</f>
        <v>24.78</v>
      </c>
      <c r="D28" s="125">
        <f t="shared" si="11"/>
        <v>26</v>
      </c>
      <c r="E28" s="126">
        <f t="shared" si="12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20.59</v>
      </c>
      <c r="N28" s="134">
        <f t="shared" si="13"/>
        <v>4.1900000000000004</v>
      </c>
      <c r="O28" s="135">
        <f t="shared" si="14"/>
        <v>20.09</v>
      </c>
      <c r="P28" s="125">
        <f t="shared" si="14"/>
        <v>4.1900000000000004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24.78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20.09</v>
      </c>
      <c r="AB28" s="141">
        <f t="shared" si="5"/>
        <v>4.1900000000000004</v>
      </c>
      <c r="AC28" s="142">
        <v>0.5</v>
      </c>
      <c r="AD28" s="143">
        <v>0</v>
      </c>
      <c r="AE28" s="144">
        <f t="shared" si="18"/>
        <v>20.09</v>
      </c>
      <c r="AF28" s="418">
        <f t="shared" si="6"/>
        <v>21</v>
      </c>
      <c r="AG28" s="396">
        <f t="shared" si="19"/>
        <v>24.28</v>
      </c>
      <c r="AH28" s="202">
        <v>20094</v>
      </c>
      <c r="AI28" s="389">
        <f t="shared" si="7"/>
        <v>20.094000000000001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24.259999999999998</v>
      </c>
      <c r="C29" s="124">
        <f t="shared" si="10"/>
        <v>24.259999999999998</v>
      </c>
      <c r="D29" s="125">
        <f t="shared" si="11"/>
        <v>25</v>
      </c>
      <c r="E29" s="126">
        <f t="shared" si="12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20.18</v>
      </c>
      <c r="N29" s="134">
        <f t="shared" si="13"/>
        <v>4.08</v>
      </c>
      <c r="O29" s="135">
        <f t="shared" si="14"/>
        <v>19.68</v>
      </c>
      <c r="P29" s="125">
        <f t="shared" si="14"/>
        <v>4.08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24.259999999999998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19.68</v>
      </c>
      <c r="AB29" s="141">
        <f t="shared" si="5"/>
        <v>4.08</v>
      </c>
      <c r="AC29" s="142">
        <v>0.5</v>
      </c>
      <c r="AD29" s="143">
        <v>0</v>
      </c>
      <c r="AE29" s="144">
        <f t="shared" si="18"/>
        <v>19.68</v>
      </c>
      <c r="AF29" s="418">
        <f t="shared" si="6"/>
        <v>22</v>
      </c>
      <c r="AG29" s="396">
        <f t="shared" si="19"/>
        <v>23.759999999999998</v>
      </c>
      <c r="AH29" s="202">
        <v>19676</v>
      </c>
      <c r="AI29" s="389">
        <f t="shared" si="7"/>
        <v>19.675999999999998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23.35</v>
      </c>
      <c r="C30" s="124">
        <f>M30+N30</f>
        <v>23.35</v>
      </c>
      <c r="D30" s="125">
        <f t="shared" si="11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19.420000000000002</v>
      </c>
      <c r="N30" s="134">
        <f t="shared" si="13"/>
        <v>3.93</v>
      </c>
      <c r="O30" s="135">
        <f t="shared" si="14"/>
        <v>18.920000000000002</v>
      </c>
      <c r="P30" s="125">
        <f t="shared" si="14"/>
        <v>3.93</v>
      </c>
      <c r="Q30" s="125">
        <f t="shared" si="15"/>
        <v>0.5</v>
      </c>
      <c r="R30" s="126">
        <f t="shared" si="3"/>
        <v>0</v>
      </c>
      <c r="S30" s="126">
        <f t="shared" si="16"/>
        <v>0</v>
      </c>
      <c r="T30" s="126">
        <f t="shared" si="4"/>
        <v>23.35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18.920000000000002</v>
      </c>
      <c r="AB30" s="141">
        <f t="shared" si="5"/>
        <v>3.93</v>
      </c>
      <c r="AC30" s="142">
        <v>0.5</v>
      </c>
      <c r="AD30" s="143">
        <v>0</v>
      </c>
      <c r="AE30" s="144">
        <f t="shared" si="18"/>
        <v>18.920000000000002</v>
      </c>
      <c r="AF30" s="404">
        <f t="shared" si="6"/>
        <v>23</v>
      </c>
      <c r="AG30" s="396">
        <f t="shared" si="19"/>
        <v>22.85</v>
      </c>
      <c r="AH30" s="202">
        <v>18922</v>
      </c>
      <c r="AI30" s="389">
        <f t="shared" si="7"/>
        <v>18.922000000000001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22.169999999999998</v>
      </c>
      <c r="C31" s="124">
        <f t="shared" si="10"/>
        <v>22.169999999999998</v>
      </c>
      <c r="D31" s="125">
        <f t="shared" si="11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18.47</v>
      </c>
      <c r="N31" s="134">
        <f t="shared" si="13"/>
        <v>3.7</v>
      </c>
      <c r="O31" s="135">
        <f t="shared" si="14"/>
        <v>17.97</v>
      </c>
      <c r="P31" s="125">
        <f t="shared" si="14"/>
        <v>3.7</v>
      </c>
      <c r="Q31" s="125">
        <f t="shared" si="15"/>
        <v>0.5</v>
      </c>
      <c r="R31" s="126">
        <f t="shared" si="3"/>
        <v>0</v>
      </c>
      <c r="S31" s="126">
        <f t="shared" si="16"/>
        <v>0</v>
      </c>
      <c r="T31" s="126">
        <f t="shared" si="4"/>
        <v>22.169999999999998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17.97</v>
      </c>
      <c r="AB31" s="141">
        <f t="shared" si="5"/>
        <v>3.7</v>
      </c>
      <c r="AC31" s="142">
        <v>0.5</v>
      </c>
      <c r="AD31" s="143">
        <v>0</v>
      </c>
      <c r="AE31" s="144">
        <f t="shared" si="18"/>
        <v>17.97</v>
      </c>
      <c r="AF31" s="404">
        <f t="shared" si="6"/>
        <v>24</v>
      </c>
      <c r="AG31" s="396">
        <f t="shared" si="19"/>
        <v>21.669999999999998</v>
      </c>
      <c r="AH31" s="202">
        <v>17972</v>
      </c>
      <c r="AI31" s="389">
        <f t="shared" si="7"/>
        <v>17.972000000000001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475.28000000000003</v>
      </c>
      <c r="AH32" s="453">
        <f>SUM(AH8:AH31)</f>
        <v>392170</v>
      </c>
      <c r="AI32" s="390">
        <f>SUM(AI8:AI31)</f>
        <v>392.16999999999996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487.28000000000003</v>
      </c>
      <c r="C33" s="299">
        <f>SUM(C8:C31)</f>
        <v>487.28000000000003</v>
      </c>
      <c r="D33" s="299">
        <f>SUM(D8:D31)</f>
        <v>495</v>
      </c>
      <c r="E33" s="299">
        <f>SUM(E8:E32)</f>
        <v>20.869999999999994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404.19999999999993</v>
      </c>
      <c r="N33" s="409">
        <f t="shared" si="23"/>
        <v>83.08</v>
      </c>
      <c r="O33" s="410">
        <f t="shared" si="23"/>
        <v>392.19999999999993</v>
      </c>
      <c r="P33" s="406">
        <f>SUM(P8:P32)</f>
        <v>83.08</v>
      </c>
      <c r="Q33" s="406">
        <f>SUM(Q8:Q31)</f>
        <v>12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392.19999999999993</v>
      </c>
      <c r="AB33" s="299">
        <f>SUM(AB8:AB32)</f>
        <v>83.08</v>
      </c>
      <c r="AC33" s="299">
        <f>SUM(AC8:AC32)</f>
        <v>12</v>
      </c>
      <c r="AD33" s="411">
        <f>SUM(AD8:AD31)</f>
        <v>0</v>
      </c>
      <c r="AE33" s="409">
        <f>SUM(AE8:AE32)</f>
        <v>392.19999999999993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47.93056</v>
      </c>
      <c r="F39" s="221">
        <f t="shared" ref="F39:F62" si="26">F8</f>
        <v>22</v>
      </c>
      <c r="G39" s="357">
        <v>47.020269999999996</v>
      </c>
      <c r="H39" s="358">
        <f>F39*G39</f>
        <v>1034.4459399999998</v>
      </c>
      <c r="J39" s="122">
        <v>1</v>
      </c>
      <c r="K39" s="126">
        <f t="shared" ref="K39:K62" si="27">C8</f>
        <v>20.439999999999998</v>
      </c>
      <c r="L39" s="245">
        <f t="shared" ref="L39:L62" si="28">K39*M39</f>
        <v>979.70064639999987</v>
      </c>
      <c r="M39" s="372">
        <f t="shared" ref="M39:M62" si="29">D39</f>
        <v>47.93056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47.574950000000001</v>
      </c>
      <c r="F40" s="221">
        <f t="shared" si="26"/>
        <v>21</v>
      </c>
      <c r="G40" s="357">
        <v>46.715449999999997</v>
      </c>
      <c r="H40" s="358">
        <f t="shared" ref="H40:H62" si="31">F40*G40</f>
        <v>981.02444999999989</v>
      </c>
      <c r="J40" s="122">
        <v>2</v>
      </c>
      <c r="K40" s="126">
        <f t="shared" si="27"/>
        <v>19.53</v>
      </c>
      <c r="L40" s="245">
        <f t="shared" si="28"/>
        <v>929.13877350000007</v>
      </c>
      <c r="M40" s="372">
        <f t="shared" si="29"/>
        <v>47.574950000000001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3403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46.249609999999997</v>
      </c>
      <c r="F41" s="221">
        <f t="shared" si="26"/>
        <v>21</v>
      </c>
      <c r="G41" s="357">
        <v>45.438299999999998</v>
      </c>
      <c r="H41" s="358">
        <f t="shared" si="31"/>
        <v>954.20429999999999</v>
      </c>
      <c r="J41" s="122">
        <v>3</v>
      </c>
      <c r="K41" s="126">
        <f t="shared" si="27"/>
        <v>19.09</v>
      </c>
      <c r="L41" s="245">
        <f t="shared" si="28"/>
        <v>882.90505489999998</v>
      </c>
      <c r="M41" s="372">
        <f t="shared" si="29"/>
        <v>46.249609999999997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3316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46.749279999999999</v>
      </c>
      <c r="F42" s="221">
        <f t="shared" si="26"/>
        <v>21</v>
      </c>
      <c r="G42" s="357">
        <v>45.952530000000003</v>
      </c>
      <c r="H42" s="358">
        <f t="shared" si="31"/>
        <v>965.00313000000006</v>
      </c>
      <c r="J42" s="122">
        <v>4</v>
      </c>
      <c r="K42" s="126">
        <f t="shared" si="27"/>
        <v>18.68</v>
      </c>
      <c r="L42" s="245">
        <f t="shared" si="28"/>
        <v>873.27655040000002</v>
      </c>
      <c r="M42" s="372">
        <f t="shared" si="29"/>
        <v>46.749279999999999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3161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48.018720000000002</v>
      </c>
      <c r="F43" s="221">
        <f t="shared" si="26"/>
        <v>21</v>
      </c>
      <c r="G43" s="357">
        <v>47.171439999999997</v>
      </c>
      <c r="H43" s="358">
        <f t="shared" si="31"/>
        <v>990.60023999999999</v>
      </c>
      <c r="J43" s="122">
        <v>5</v>
      </c>
      <c r="K43" s="126">
        <f t="shared" si="27"/>
        <v>18.59</v>
      </c>
      <c r="L43" s="245">
        <f t="shared" si="28"/>
        <v>892.66800480000006</v>
      </c>
      <c r="M43" s="372">
        <f t="shared" si="29"/>
        <v>48.018720000000002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3121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56.615519999999997</v>
      </c>
      <c r="F44" s="221">
        <f t="shared" si="26"/>
        <v>21</v>
      </c>
      <c r="G44" s="357">
        <v>55.59348</v>
      </c>
      <c r="H44" s="358">
        <f t="shared" si="31"/>
        <v>1167.46308</v>
      </c>
      <c r="J44" s="122">
        <v>6</v>
      </c>
      <c r="K44" s="126">
        <f t="shared" si="27"/>
        <v>18.79</v>
      </c>
      <c r="L44" s="245">
        <f t="shared" si="28"/>
        <v>1063.8056207999998</v>
      </c>
      <c r="M44" s="372">
        <f t="shared" si="29"/>
        <v>56.615519999999997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3058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68.2</v>
      </c>
      <c r="F45" s="221">
        <f t="shared" si="26"/>
        <v>21</v>
      </c>
      <c r="G45" s="357">
        <v>66.866789999999995</v>
      </c>
      <c r="H45" s="358">
        <f t="shared" si="31"/>
        <v>1404.2025899999999</v>
      </c>
      <c r="J45" s="122">
        <v>7</v>
      </c>
      <c r="K45" s="126">
        <f t="shared" si="27"/>
        <v>19.329999999999998</v>
      </c>
      <c r="L45" s="245">
        <f t="shared" si="28"/>
        <v>1318.306</v>
      </c>
      <c r="M45" s="372">
        <f t="shared" si="29"/>
        <v>68.2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3067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0.26999999999999957</v>
      </c>
      <c r="C46" s="364">
        <f t="shared" si="25"/>
        <v>20.656112399999966</v>
      </c>
      <c r="D46" s="382">
        <v>76.50412</v>
      </c>
      <c r="F46" s="221">
        <f t="shared" si="26"/>
        <v>20</v>
      </c>
      <c r="G46" s="357">
        <v>74.773179999999996</v>
      </c>
      <c r="H46" s="358">
        <f t="shared" si="31"/>
        <v>1495.4636</v>
      </c>
      <c r="J46" s="122">
        <v>8</v>
      </c>
      <c r="K46" s="126">
        <f t="shared" si="27"/>
        <v>20.27</v>
      </c>
      <c r="L46" s="245">
        <f t="shared" si="28"/>
        <v>1550.7385124</v>
      </c>
      <c r="M46" s="372">
        <f t="shared" si="29"/>
        <v>76.50412</v>
      </c>
      <c r="AB46" s="216"/>
      <c r="AC46" s="199"/>
      <c r="AD46" s="203"/>
      <c r="AE46" s="126"/>
      <c r="AF46" s="385"/>
      <c r="AM46" s="91"/>
      <c r="AN46" s="122">
        <v>7</v>
      </c>
      <c r="AO46" s="200">
        <v>3107</v>
      </c>
      <c r="AP46" s="201"/>
    </row>
    <row r="47" spans="1:101" ht="15" x14ac:dyDescent="0.25">
      <c r="A47" s="219">
        <f t="shared" si="30"/>
        <v>9</v>
      </c>
      <c r="B47" s="225">
        <f t="shared" si="24"/>
        <v>3.4899999999999984</v>
      </c>
      <c r="C47" s="364">
        <f t="shared" si="25"/>
        <v>210.3820510999999</v>
      </c>
      <c r="D47" s="382">
        <v>60.281390000000002</v>
      </c>
      <c r="F47" s="221">
        <f t="shared" si="26"/>
        <v>18</v>
      </c>
      <c r="G47" s="357">
        <v>58.740459999999999</v>
      </c>
      <c r="H47" s="358">
        <f t="shared" si="31"/>
        <v>1057.3282799999999</v>
      </c>
      <c r="J47" s="122">
        <v>9</v>
      </c>
      <c r="K47" s="126">
        <f t="shared" si="27"/>
        <v>21.49</v>
      </c>
      <c r="L47" s="245">
        <f t="shared" si="28"/>
        <v>1295.4470710999999</v>
      </c>
      <c r="M47" s="372">
        <f t="shared" si="29"/>
        <v>60.281390000000002</v>
      </c>
      <c r="AB47" s="216"/>
      <c r="AC47" s="199"/>
      <c r="AD47" s="203"/>
      <c r="AE47" s="126"/>
      <c r="AF47" s="385"/>
      <c r="AM47" s="91"/>
      <c r="AN47" s="122">
        <v>8</v>
      </c>
      <c r="AO47" s="200">
        <v>3216</v>
      </c>
      <c r="AP47" s="201"/>
    </row>
    <row r="48" spans="1:101" ht="15" x14ac:dyDescent="0.25">
      <c r="A48" s="219">
        <f t="shared" si="30"/>
        <v>10</v>
      </c>
      <c r="B48" s="225">
        <f t="shared" si="24"/>
        <v>3.6999999999999993</v>
      </c>
      <c r="C48" s="364">
        <f t="shared" si="25"/>
        <v>194.51610399999996</v>
      </c>
      <c r="D48" s="382">
        <v>52.571919999999999</v>
      </c>
      <c r="F48" s="221">
        <f t="shared" si="26"/>
        <v>17</v>
      </c>
      <c r="G48" s="357">
        <v>50.958530000000003</v>
      </c>
      <c r="H48" s="358">
        <f t="shared" si="31"/>
        <v>866.29501000000005</v>
      </c>
      <c r="J48" s="122">
        <v>10</v>
      </c>
      <c r="K48" s="126">
        <f t="shared" si="27"/>
        <v>20.7</v>
      </c>
      <c r="L48" s="245">
        <f t="shared" si="28"/>
        <v>1088.238744</v>
      </c>
      <c r="M48" s="372">
        <f t="shared" si="29"/>
        <v>52.571919999999999</v>
      </c>
      <c r="AB48" s="216"/>
      <c r="AC48" s="199"/>
      <c r="AD48" s="203"/>
      <c r="AE48" s="126"/>
      <c r="AF48" s="385"/>
      <c r="AM48" s="91"/>
      <c r="AN48" s="122">
        <v>9</v>
      </c>
      <c r="AO48" s="200">
        <v>3447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4.3999999999999986</v>
      </c>
      <c r="C49" s="364">
        <f t="shared" si="25"/>
        <v>216.75733199999993</v>
      </c>
      <c r="D49" s="382">
        <v>49.263030000000001</v>
      </c>
      <c r="F49" s="221">
        <f t="shared" si="26"/>
        <v>15</v>
      </c>
      <c r="G49" s="357">
        <v>47.670819999999999</v>
      </c>
      <c r="H49" s="358">
        <f t="shared" si="31"/>
        <v>715.06229999999994</v>
      </c>
      <c r="J49" s="122">
        <v>11</v>
      </c>
      <c r="K49" s="126">
        <f t="shared" si="27"/>
        <v>19.399999999999999</v>
      </c>
      <c r="L49" s="245">
        <f t="shared" si="28"/>
        <v>955.70278199999996</v>
      </c>
      <c r="M49" s="372">
        <f t="shared" si="29"/>
        <v>49.263030000000001</v>
      </c>
      <c r="AB49" s="204"/>
      <c r="AC49" s="199"/>
      <c r="AD49" s="203"/>
      <c r="AE49" s="126"/>
      <c r="AF49" s="385"/>
      <c r="AM49" s="91"/>
      <c r="AN49" s="122">
        <v>10</v>
      </c>
      <c r="AO49" s="200">
        <v>3453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4.1099999999999994</v>
      </c>
      <c r="C50" s="364">
        <f t="shared" si="25"/>
        <v>191.38679429999999</v>
      </c>
      <c r="D50" s="382">
        <v>46.566130000000001</v>
      </c>
      <c r="F50" s="221">
        <f t="shared" si="26"/>
        <v>14</v>
      </c>
      <c r="G50" s="357">
        <v>45.104410000000001</v>
      </c>
      <c r="H50" s="358">
        <f t="shared" si="31"/>
        <v>631.46173999999996</v>
      </c>
      <c r="J50" s="122">
        <v>12</v>
      </c>
      <c r="K50" s="126">
        <f t="shared" si="27"/>
        <v>18.11</v>
      </c>
      <c r="L50" s="245">
        <f t="shared" si="28"/>
        <v>843.31261429999995</v>
      </c>
      <c r="M50" s="372">
        <f t="shared" si="29"/>
        <v>46.566130000000001</v>
      </c>
      <c r="AB50" s="204"/>
      <c r="AC50" s="199"/>
      <c r="AD50" s="203"/>
      <c r="AE50" s="126"/>
      <c r="AF50" s="385"/>
      <c r="AM50" s="91"/>
      <c r="AN50" s="122">
        <v>11</v>
      </c>
      <c r="AO50" s="200">
        <v>3410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3.0799999999999983</v>
      </c>
      <c r="C51" s="364">
        <f t="shared" si="25"/>
        <v>142.06724839999993</v>
      </c>
      <c r="D51" s="382">
        <v>46.125729999999997</v>
      </c>
      <c r="F51" s="221">
        <f t="shared" si="26"/>
        <v>14</v>
      </c>
      <c r="G51" s="357">
        <v>44.672989999999999</v>
      </c>
      <c r="H51" s="358">
        <f t="shared" si="31"/>
        <v>625.42185999999992</v>
      </c>
      <c r="J51" s="122">
        <v>13</v>
      </c>
      <c r="K51" s="126">
        <f t="shared" si="27"/>
        <v>17.079999999999998</v>
      </c>
      <c r="L51" s="245">
        <f t="shared" si="28"/>
        <v>787.82746839999993</v>
      </c>
      <c r="M51" s="372">
        <f t="shared" si="29"/>
        <v>46.125729999999997</v>
      </c>
      <c r="AB51" s="204"/>
      <c r="AC51" s="199"/>
      <c r="AD51" s="203"/>
      <c r="AE51" s="126"/>
      <c r="AF51" s="385"/>
      <c r="AM51" s="226"/>
      <c r="AN51" s="122">
        <v>12</v>
      </c>
      <c r="AO51" s="200">
        <v>3347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1.8000000000000007</v>
      </c>
      <c r="C52" s="364">
        <f t="shared" si="25"/>
        <v>83.286612000000034</v>
      </c>
      <c r="D52" s="382">
        <v>46.270339999999997</v>
      </c>
      <c r="F52" s="221">
        <f t="shared" si="26"/>
        <v>15</v>
      </c>
      <c r="G52" s="357">
        <v>44.869630000000001</v>
      </c>
      <c r="H52" s="358">
        <f t="shared" si="31"/>
        <v>673.04444999999998</v>
      </c>
      <c r="J52" s="122">
        <v>14</v>
      </c>
      <c r="K52" s="126">
        <f t="shared" si="27"/>
        <v>16.8</v>
      </c>
      <c r="L52" s="245">
        <f t="shared" si="28"/>
        <v>777.34171200000003</v>
      </c>
      <c r="M52" s="372">
        <f t="shared" si="29"/>
        <v>46.270339999999997</v>
      </c>
      <c r="AB52" s="204"/>
      <c r="AC52" s="199"/>
      <c r="AD52" s="203"/>
      <c r="AE52" s="126"/>
      <c r="AM52" s="76"/>
      <c r="AN52" s="122">
        <v>13</v>
      </c>
      <c r="AO52" s="200">
        <v>3212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1.9999999999999574E-2</v>
      </c>
      <c r="C53" s="364">
        <f t="shared" si="25"/>
        <v>0.96503719999997939</v>
      </c>
      <c r="D53" s="382">
        <v>48.251860000000001</v>
      </c>
      <c r="F53" s="221">
        <f t="shared" si="26"/>
        <v>17</v>
      </c>
      <c r="G53" s="357">
        <v>46.772069999999999</v>
      </c>
      <c r="H53" s="358">
        <f t="shared" si="31"/>
        <v>795.12518999999998</v>
      </c>
      <c r="J53" s="122">
        <v>15</v>
      </c>
      <c r="K53" s="126">
        <f t="shared" si="27"/>
        <v>17.02</v>
      </c>
      <c r="L53" s="245">
        <f t="shared" si="28"/>
        <v>821.24665719999996</v>
      </c>
      <c r="M53" s="372">
        <f t="shared" si="29"/>
        <v>48.251860000000001</v>
      </c>
      <c r="AB53" s="204"/>
      <c r="AC53" s="199"/>
      <c r="AD53" s="229"/>
      <c r="AE53" s="126"/>
      <c r="AN53" s="122">
        <v>14</v>
      </c>
      <c r="AO53" s="200">
        <v>3215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54.227719999999998</v>
      </c>
      <c r="F54" s="221">
        <f t="shared" si="26"/>
        <v>20</v>
      </c>
      <c r="G54" s="357">
        <v>52.764919999999996</v>
      </c>
      <c r="H54" s="358">
        <f t="shared" si="31"/>
        <v>1055.2983999999999</v>
      </c>
      <c r="J54" s="122">
        <v>16</v>
      </c>
      <c r="K54" s="126">
        <f t="shared" si="27"/>
        <v>17.61</v>
      </c>
      <c r="L54" s="245">
        <f t="shared" si="28"/>
        <v>954.95014919999994</v>
      </c>
      <c r="M54" s="372">
        <f t="shared" si="29"/>
        <v>54.227719999999998</v>
      </c>
      <c r="AB54" s="204"/>
      <c r="AC54" s="199"/>
      <c r="AE54" s="237"/>
      <c r="AN54" s="122">
        <v>15</v>
      </c>
      <c r="AO54" s="200">
        <v>3166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67.598560000000006</v>
      </c>
      <c r="F55" s="221">
        <f t="shared" si="26"/>
        <v>22</v>
      </c>
      <c r="G55" s="357">
        <v>65.975809999999996</v>
      </c>
      <c r="H55" s="358">
        <f t="shared" si="31"/>
        <v>1451.4678199999998</v>
      </c>
      <c r="J55" s="122">
        <v>17</v>
      </c>
      <c r="K55" s="126">
        <f t="shared" si="27"/>
        <v>19.130000000000003</v>
      </c>
      <c r="L55" s="245">
        <f t="shared" si="28"/>
        <v>1293.1604528000003</v>
      </c>
      <c r="M55" s="372">
        <f t="shared" si="29"/>
        <v>67.598560000000006</v>
      </c>
      <c r="AB55" s="204"/>
      <c r="AC55" s="199"/>
      <c r="AE55" s="237"/>
      <c r="AN55" s="122">
        <v>16</v>
      </c>
      <c r="AO55" s="200">
        <v>3193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80.801069999999996</v>
      </c>
      <c r="F56" s="221">
        <f t="shared" si="26"/>
        <v>25</v>
      </c>
      <c r="G56" s="357">
        <v>78.773030000000006</v>
      </c>
      <c r="H56" s="358">
        <f t="shared" si="31"/>
        <v>1969.3257500000002</v>
      </c>
      <c r="J56" s="122">
        <v>18</v>
      </c>
      <c r="K56" s="126">
        <f t="shared" si="27"/>
        <v>21.54</v>
      </c>
      <c r="L56" s="245">
        <f t="shared" si="28"/>
        <v>1740.4550477999999</v>
      </c>
      <c r="M56" s="372">
        <f t="shared" si="29"/>
        <v>80.801069999999996</v>
      </c>
      <c r="AB56" s="230"/>
      <c r="AC56" s="199"/>
      <c r="AE56" s="237"/>
      <c r="AN56" s="122">
        <v>17</v>
      </c>
      <c r="AO56" s="200">
        <v>3325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73.905450000000002</v>
      </c>
      <c r="F57" s="221">
        <f t="shared" si="26"/>
        <v>26</v>
      </c>
      <c r="G57" s="357">
        <v>71.991969999999995</v>
      </c>
      <c r="H57" s="358">
        <f t="shared" si="31"/>
        <v>1871.7912199999998</v>
      </c>
      <c r="J57" s="122">
        <v>19</v>
      </c>
      <c r="K57" s="126">
        <f t="shared" si="27"/>
        <v>24.21</v>
      </c>
      <c r="L57" s="245">
        <f t="shared" si="28"/>
        <v>1789.2509445000001</v>
      </c>
      <c r="M57" s="372">
        <f t="shared" si="29"/>
        <v>73.905450000000002</v>
      </c>
      <c r="AC57" s="231"/>
      <c r="AD57" s="232"/>
      <c r="AE57" s="237"/>
      <c r="AN57" s="122">
        <v>18</v>
      </c>
      <c r="AO57" s="200">
        <v>3640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67.987229999999997</v>
      </c>
      <c r="F58" s="221">
        <f t="shared" si="26"/>
        <v>26</v>
      </c>
      <c r="G58" s="357">
        <v>66.271709999999999</v>
      </c>
      <c r="H58" s="358">
        <f t="shared" si="31"/>
        <v>1723.0644600000001</v>
      </c>
      <c r="J58" s="122">
        <v>20</v>
      </c>
      <c r="K58" s="126">
        <f t="shared" si="27"/>
        <v>24.91</v>
      </c>
      <c r="L58" s="245">
        <f t="shared" si="28"/>
        <v>1693.5618992999998</v>
      </c>
      <c r="M58" s="372">
        <f t="shared" si="29"/>
        <v>67.987229999999997</v>
      </c>
      <c r="AC58" s="231"/>
      <c r="AD58" s="76"/>
      <c r="AE58" s="237"/>
      <c r="AN58" s="122">
        <v>19</v>
      </c>
      <c r="AO58" s="200">
        <v>4095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62.793489999999998</v>
      </c>
      <c r="F59" s="221">
        <f t="shared" si="26"/>
        <v>26</v>
      </c>
      <c r="G59" s="357">
        <v>61.289639999999999</v>
      </c>
      <c r="H59" s="358">
        <f t="shared" si="31"/>
        <v>1593.5306399999999</v>
      </c>
      <c r="J59" s="122">
        <v>21</v>
      </c>
      <c r="K59" s="126">
        <f t="shared" si="27"/>
        <v>24.78</v>
      </c>
      <c r="L59" s="245">
        <f t="shared" si="28"/>
        <v>1556.0226822</v>
      </c>
      <c r="M59" s="372">
        <f t="shared" si="29"/>
        <v>62.793489999999998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4203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57.267560000000003</v>
      </c>
      <c r="F60" s="221">
        <f t="shared" si="26"/>
        <v>25</v>
      </c>
      <c r="G60" s="357">
        <v>55.919750000000001</v>
      </c>
      <c r="H60" s="358">
        <f t="shared" si="31"/>
        <v>1397.9937500000001</v>
      </c>
      <c r="J60" s="122">
        <v>22</v>
      </c>
      <c r="K60" s="126">
        <f t="shared" si="27"/>
        <v>24.259999999999998</v>
      </c>
      <c r="L60" s="245">
        <f t="shared" si="28"/>
        <v>1389.3110056</v>
      </c>
      <c r="M60" s="372">
        <f t="shared" si="29"/>
        <v>57.267560000000003</v>
      </c>
      <c r="Z60" s="233"/>
      <c r="AA60" s="234"/>
      <c r="AB60" s="235"/>
      <c r="AC60" s="235"/>
      <c r="AD60" s="236"/>
      <c r="AE60" s="237"/>
      <c r="AN60" s="122">
        <v>21</v>
      </c>
      <c r="AO60" s="200">
        <v>4194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52.765540000000001</v>
      </c>
      <c r="F61" s="221">
        <f t="shared" si="26"/>
        <v>24</v>
      </c>
      <c r="G61" s="357">
        <v>51.498739999999998</v>
      </c>
      <c r="H61" s="358">
        <f t="shared" si="31"/>
        <v>1235.96976</v>
      </c>
      <c r="J61" s="122">
        <v>23</v>
      </c>
      <c r="K61" s="126">
        <f t="shared" si="27"/>
        <v>23.35</v>
      </c>
      <c r="L61" s="245">
        <f t="shared" si="28"/>
        <v>1232.0753590000002</v>
      </c>
      <c r="M61" s="372">
        <f t="shared" si="29"/>
        <v>52.765540000000001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4081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50.530560000000001</v>
      </c>
      <c r="F62" s="362">
        <f t="shared" si="26"/>
        <v>23</v>
      </c>
      <c r="G62" s="360">
        <v>49.398020000000002</v>
      </c>
      <c r="H62" s="361">
        <f t="shared" si="31"/>
        <v>1136.15446</v>
      </c>
      <c r="J62" s="122">
        <v>24</v>
      </c>
      <c r="K62" s="126">
        <f t="shared" si="27"/>
        <v>22.169999999999998</v>
      </c>
      <c r="L62" s="245">
        <f t="shared" si="28"/>
        <v>1120.2625151999998</v>
      </c>
      <c r="M62" s="372">
        <f t="shared" si="29"/>
        <v>50.530560000000001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3932</v>
      </c>
    </row>
    <row r="63" spans="1:43" ht="20.25" customHeight="1" thickBot="1" x14ac:dyDescent="0.3">
      <c r="A63" s="238"/>
      <c r="B63" s="239"/>
      <c r="C63" s="240"/>
      <c r="D63" s="307">
        <f>AVERAGE(D39:D62)</f>
        <v>56.460430833333334</v>
      </c>
      <c r="F63" s="363">
        <f>SUM(F39:F62)</f>
        <v>495</v>
      </c>
      <c r="G63" s="241">
        <f>AVERAGE(G39:G62)</f>
        <v>55.09183083333334</v>
      </c>
      <c r="H63" s="359">
        <f>SUM(H39:H62)/SUM(F39:F62)</f>
        <v>56.142913979797989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3700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487.28000000000003</v>
      </c>
      <c r="L64" s="245">
        <f>SUM(L39:L63)</f>
        <v>27828.706267799993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20.869999999999994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57.110298530208489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1060.0172913999995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50.791437057977951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449.67999999999995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410.13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400.89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392.28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390.39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394.59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405.92999999999995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405.4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386.82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351.9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291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253.54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239.11999999999998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252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289.33999999999997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352.2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420.86000000000007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538.5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629.46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647.66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644.28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606.5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560.40000000000009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509.90999999999997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10222.779999999999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0.26999999999999957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3.4899999999999984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3.6999999999999993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4.3999999999999986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4.1099999999999994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3.0799999999999983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1.8000000000000007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1.9999999999999574E-2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44574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20.439999999999998</v>
      </c>
      <c r="C135" s="124">
        <f t="shared" si="38"/>
        <v>20.439999999999998</v>
      </c>
      <c r="D135" s="290">
        <f t="shared" ref="D135:D158" si="39">J8</f>
        <v>0</v>
      </c>
      <c r="E135" s="291">
        <f t="shared" ref="E135:F158" si="40">M8</f>
        <v>17.04</v>
      </c>
      <c r="F135" s="291">
        <f t="shared" si="40"/>
        <v>3.4</v>
      </c>
      <c r="G135" s="292">
        <f t="shared" ref="G135:G158" si="41">AD8</f>
        <v>0</v>
      </c>
      <c r="I135" s="293">
        <f t="shared" ref="I135:I158" si="42">AE8</f>
        <v>16.54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19.53</v>
      </c>
      <c r="C136" s="124">
        <f t="shared" si="38"/>
        <v>19.53</v>
      </c>
      <c r="D136" s="290">
        <f t="shared" si="39"/>
        <v>0</v>
      </c>
      <c r="E136" s="291">
        <f t="shared" si="40"/>
        <v>16.21</v>
      </c>
      <c r="F136" s="291">
        <f t="shared" si="40"/>
        <v>3.32</v>
      </c>
      <c r="G136" s="292">
        <f t="shared" si="41"/>
        <v>0</v>
      </c>
      <c r="I136" s="294">
        <f t="shared" si="42"/>
        <v>15.71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19.09</v>
      </c>
      <c r="C137" s="124">
        <f t="shared" si="38"/>
        <v>19.09</v>
      </c>
      <c r="D137" s="290">
        <f t="shared" si="39"/>
        <v>0</v>
      </c>
      <c r="E137" s="291">
        <f t="shared" si="40"/>
        <v>15.93</v>
      </c>
      <c r="F137" s="291">
        <f t="shared" si="40"/>
        <v>3.16</v>
      </c>
      <c r="G137" s="292">
        <f t="shared" si="41"/>
        <v>0</v>
      </c>
      <c r="I137" s="294">
        <f t="shared" si="42"/>
        <v>15.43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18.68</v>
      </c>
      <c r="C138" s="124">
        <f t="shared" si="38"/>
        <v>18.68</v>
      </c>
      <c r="D138" s="290">
        <f t="shared" si="39"/>
        <v>0</v>
      </c>
      <c r="E138" s="291">
        <f t="shared" si="40"/>
        <v>15.56</v>
      </c>
      <c r="F138" s="291">
        <f t="shared" si="40"/>
        <v>3.12</v>
      </c>
      <c r="G138" s="292">
        <f t="shared" si="41"/>
        <v>0</v>
      </c>
      <c r="I138" s="294">
        <f t="shared" si="42"/>
        <v>15.06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18.59</v>
      </c>
      <c r="C139" s="124">
        <f t="shared" si="38"/>
        <v>18.59</v>
      </c>
      <c r="D139" s="290">
        <f t="shared" si="39"/>
        <v>0</v>
      </c>
      <c r="E139" s="291">
        <f t="shared" si="40"/>
        <v>15.53</v>
      </c>
      <c r="F139" s="291">
        <f t="shared" si="40"/>
        <v>3.06</v>
      </c>
      <c r="G139" s="292">
        <f t="shared" si="41"/>
        <v>0</v>
      </c>
      <c r="I139" s="294">
        <f t="shared" si="42"/>
        <v>15.03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18.79</v>
      </c>
      <c r="C140" s="124">
        <f t="shared" si="38"/>
        <v>18.79</v>
      </c>
      <c r="D140" s="290">
        <f t="shared" si="39"/>
        <v>0</v>
      </c>
      <c r="E140" s="291">
        <f t="shared" si="40"/>
        <v>15.72</v>
      </c>
      <c r="F140" s="291">
        <f t="shared" si="40"/>
        <v>3.07</v>
      </c>
      <c r="G140" s="292">
        <f t="shared" si="41"/>
        <v>0</v>
      </c>
      <c r="I140" s="294">
        <f t="shared" si="42"/>
        <v>15.22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19.329999999999998</v>
      </c>
      <c r="C141" s="124">
        <f t="shared" si="38"/>
        <v>19.329999999999998</v>
      </c>
      <c r="D141" s="290">
        <f t="shared" si="39"/>
        <v>0</v>
      </c>
      <c r="E141" s="291">
        <f t="shared" si="40"/>
        <v>16.22</v>
      </c>
      <c r="F141" s="291">
        <f t="shared" si="40"/>
        <v>3.11</v>
      </c>
      <c r="G141" s="292">
        <f t="shared" si="41"/>
        <v>0</v>
      </c>
      <c r="I141" s="294">
        <f t="shared" si="42"/>
        <v>15.72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20.27</v>
      </c>
      <c r="C142" s="124">
        <f t="shared" si="38"/>
        <v>20.27</v>
      </c>
      <c r="D142" s="290">
        <f t="shared" si="39"/>
        <v>0</v>
      </c>
      <c r="E142" s="291">
        <f t="shared" si="40"/>
        <v>17.05</v>
      </c>
      <c r="F142" s="291">
        <f t="shared" si="40"/>
        <v>3.22</v>
      </c>
      <c r="G142" s="292">
        <f t="shared" si="41"/>
        <v>0</v>
      </c>
      <c r="I142" s="294">
        <f t="shared" si="42"/>
        <v>16.55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21.49</v>
      </c>
      <c r="C143" s="124">
        <f t="shared" si="38"/>
        <v>21.49</v>
      </c>
      <c r="D143" s="290">
        <f t="shared" si="39"/>
        <v>0</v>
      </c>
      <c r="E143" s="291">
        <f t="shared" si="40"/>
        <v>18.04</v>
      </c>
      <c r="F143" s="291">
        <f t="shared" si="40"/>
        <v>3.45</v>
      </c>
      <c r="G143" s="292">
        <f t="shared" si="41"/>
        <v>0</v>
      </c>
      <c r="I143" s="294">
        <f t="shared" si="42"/>
        <v>17.54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20.7</v>
      </c>
      <c r="C144" s="124">
        <f t="shared" si="38"/>
        <v>20.7</v>
      </c>
      <c r="D144" s="290">
        <f t="shared" si="39"/>
        <v>0</v>
      </c>
      <c r="E144" s="291">
        <f t="shared" si="40"/>
        <v>17.25</v>
      </c>
      <c r="F144" s="291">
        <f t="shared" si="40"/>
        <v>3.45</v>
      </c>
      <c r="G144" s="292">
        <f t="shared" si="41"/>
        <v>0</v>
      </c>
      <c r="I144" s="294">
        <f t="shared" si="42"/>
        <v>16.75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19.399999999999999</v>
      </c>
      <c r="C145" s="124">
        <f t="shared" si="38"/>
        <v>19.399999999999999</v>
      </c>
      <c r="D145" s="290">
        <f t="shared" si="39"/>
        <v>0</v>
      </c>
      <c r="E145" s="291">
        <f t="shared" si="40"/>
        <v>15.99</v>
      </c>
      <c r="F145" s="291">
        <f t="shared" si="40"/>
        <v>3.41</v>
      </c>
      <c r="G145" s="292">
        <f t="shared" si="41"/>
        <v>0</v>
      </c>
      <c r="I145" s="294">
        <f t="shared" si="42"/>
        <v>15.49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18.11</v>
      </c>
      <c r="C146" s="124">
        <f t="shared" si="38"/>
        <v>18.11</v>
      </c>
      <c r="D146" s="290">
        <f t="shared" si="39"/>
        <v>0</v>
      </c>
      <c r="E146" s="291">
        <f t="shared" si="40"/>
        <v>14.76</v>
      </c>
      <c r="F146" s="291">
        <f t="shared" si="40"/>
        <v>3.35</v>
      </c>
      <c r="G146" s="292">
        <f t="shared" si="41"/>
        <v>0</v>
      </c>
      <c r="I146" s="294">
        <f t="shared" si="42"/>
        <v>14.26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17.079999999999998</v>
      </c>
      <c r="C147" s="124">
        <f t="shared" si="38"/>
        <v>17.079999999999998</v>
      </c>
      <c r="D147" s="290">
        <f t="shared" si="39"/>
        <v>0</v>
      </c>
      <c r="E147" s="291">
        <f t="shared" si="40"/>
        <v>13.87</v>
      </c>
      <c r="F147" s="291">
        <f t="shared" si="40"/>
        <v>3.21</v>
      </c>
      <c r="G147" s="292">
        <f t="shared" si="41"/>
        <v>0</v>
      </c>
      <c r="I147" s="294">
        <f t="shared" si="42"/>
        <v>13.37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16.8</v>
      </c>
      <c r="C148" s="124">
        <f t="shared" si="38"/>
        <v>16.8</v>
      </c>
      <c r="D148" s="290">
        <f t="shared" si="39"/>
        <v>0</v>
      </c>
      <c r="E148" s="291">
        <f t="shared" si="40"/>
        <v>13.58</v>
      </c>
      <c r="F148" s="291">
        <f t="shared" si="40"/>
        <v>3.22</v>
      </c>
      <c r="G148" s="292">
        <f t="shared" si="41"/>
        <v>0</v>
      </c>
      <c r="I148" s="294">
        <f t="shared" si="42"/>
        <v>13.08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17.02</v>
      </c>
      <c r="C149" s="124">
        <f t="shared" si="38"/>
        <v>17.02</v>
      </c>
      <c r="D149" s="290">
        <f t="shared" si="39"/>
        <v>0</v>
      </c>
      <c r="E149" s="291">
        <f t="shared" si="40"/>
        <v>13.85</v>
      </c>
      <c r="F149" s="291">
        <f t="shared" si="40"/>
        <v>3.17</v>
      </c>
      <c r="G149" s="292">
        <f t="shared" si="41"/>
        <v>0</v>
      </c>
      <c r="I149" s="294">
        <f t="shared" si="42"/>
        <v>13.35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17.61</v>
      </c>
      <c r="C150" s="124">
        <f t="shared" si="38"/>
        <v>17.61</v>
      </c>
      <c r="D150" s="290">
        <f t="shared" si="39"/>
        <v>0</v>
      </c>
      <c r="E150" s="291">
        <f t="shared" si="40"/>
        <v>14.42</v>
      </c>
      <c r="F150" s="291">
        <f t="shared" si="40"/>
        <v>3.19</v>
      </c>
      <c r="G150" s="292">
        <f t="shared" si="41"/>
        <v>0</v>
      </c>
      <c r="I150" s="294">
        <f t="shared" si="42"/>
        <v>13.92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19.130000000000003</v>
      </c>
      <c r="C151" s="124">
        <f t="shared" si="45"/>
        <v>19.130000000000003</v>
      </c>
      <c r="D151" s="290">
        <f t="shared" si="39"/>
        <v>0</v>
      </c>
      <c r="E151" s="291">
        <f t="shared" si="40"/>
        <v>15.8</v>
      </c>
      <c r="F151" s="291">
        <f t="shared" si="40"/>
        <v>3.33</v>
      </c>
      <c r="G151" s="292">
        <f t="shared" si="41"/>
        <v>0</v>
      </c>
      <c r="I151" s="294">
        <f t="shared" si="42"/>
        <v>15.3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21.54</v>
      </c>
      <c r="C152" s="124">
        <f t="shared" si="45"/>
        <v>21.54</v>
      </c>
      <c r="D152" s="290">
        <f t="shared" si="39"/>
        <v>0</v>
      </c>
      <c r="E152" s="291">
        <f t="shared" si="40"/>
        <v>17.899999999999999</v>
      </c>
      <c r="F152" s="291">
        <f t="shared" si="40"/>
        <v>3.64</v>
      </c>
      <c r="G152" s="292">
        <f t="shared" si="41"/>
        <v>0</v>
      </c>
      <c r="I152" s="294">
        <f t="shared" si="42"/>
        <v>17.399999999999999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24.21</v>
      </c>
      <c r="C153" s="124">
        <f t="shared" si="45"/>
        <v>24.21</v>
      </c>
      <c r="D153" s="290">
        <f t="shared" si="39"/>
        <v>0</v>
      </c>
      <c r="E153" s="291">
        <f t="shared" si="40"/>
        <v>20.11</v>
      </c>
      <c r="F153" s="291">
        <f t="shared" si="40"/>
        <v>4.0999999999999996</v>
      </c>
      <c r="G153" s="292">
        <f t="shared" si="41"/>
        <v>0</v>
      </c>
      <c r="I153" s="294">
        <f t="shared" si="42"/>
        <v>19.61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24.91</v>
      </c>
      <c r="C154" s="124">
        <f t="shared" si="45"/>
        <v>24.91</v>
      </c>
      <c r="D154" s="290">
        <f t="shared" si="39"/>
        <v>0</v>
      </c>
      <c r="E154" s="291">
        <f t="shared" si="40"/>
        <v>20.71</v>
      </c>
      <c r="F154" s="291">
        <f t="shared" si="40"/>
        <v>4.2</v>
      </c>
      <c r="G154" s="292">
        <f t="shared" si="41"/>
        <v>0</v>
      </c>
      <c r="I154" s="294">
        <f t="shared" si="42"/>
        <v>20.21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24.78</v>
      </c>
      <c r="C155" s="124">
        <f t="shared" si="45"/>
        <v>24.78</v>
      </c>
      <c r="D155" s="290">
        <f t="shared" si="39"/>
        <v>0</v>
      </c>
      <c r="E155" s="291">
        <f t="shared" si="40"/>
        <v>20.59</v>
      </c>
      <c r="F155" s="291">
        <f t="shared" si="40"/>
        <v>4.1900000000000004</v>
      </c>
      <c r="G155" s="292">
        <f t="shared" si="41"/>
        <v>0</v>
      </c>
      <c r="I155" s="294">
        <f t="shared" si="42"/>
        <v>20.09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24.259999999999998</v>
      </c>
      <c r="C156" s="124">
        <f t="shared" si="45"/>
        <v>24.259999999999998</v>
      </c>
      <c r="D156" s="290">
        <f t="shared" si="39"/>
        <v>0</v>
      </c>
      <c r="E156" s="291">
        <f t="shared" si="40"/>
        <v>20.18</v>
      </c>
      <c r="F156" s="291">
        <f t="shared" si="40"/>
        <v>4.08</v>
      </c>
      <c r="G156" s="292">
        <f t="shared" si="41"/>
        <v>0</v>
      </c>
      <c r="I156" s="294">
        <f t="shared" si="42"/>
        <v>19.68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23.35</v>
      </c>
      <c r="C157" s="124">
        <f t="shared" si="45"/>
        <v>23.35</v>
      </c>
      <c r="D157" s="290">
        <f t="shared" si="39"/>
        <v>0</v>
      </c>
      <c r="E157" s="291">
        <f t="shared" si="40"/>
        <v>19.420000000000002</v>
      </c>
      <c r="F157" s="291">
        <f t="shared" si="40"/>
        <v>3.93</v>
      </c>
      <c r="G157" s="292">
        <f t="shared" si="41"/>
        <v>0</v>
      </c>
      <c r="I157" s="294">
        <f t="shared" si="42"/>
        <v>18.920000000000002</v>
      </c>
      <c r="K157" s="142">
        <f t="shared" si="43"/>
        <v>0.5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22.169999999999998</v>
      </c>
      <c r="C158" s="297">
        <f t="shared" si="45"/>
        <v>22.169999999999998</v>
      </c>
      <c r="D158" s="298">
        <f t="shared" si="39"/>
        <v>0</v>
      </c>
      <c r="E158" s="299">
        <f t="shared" si="40"/>
        <v>18.47</v>
      </c>
      <c r="F158" s="299">
        <f t="shared" si="40"/>
        <v>3.7</v>
      </c>
      <c r="G158" s="300">
        <f t="shared" si="41"/>
        <v>0</v>
      </c>
      <c r="I158" s="301">
        <f t="shared" si="42"/>
        <v>17.97</v>
      </c>
      <c r="K158" s="302">
        <f t="shared" si="43"/>
        <v>0.5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487.28000000000003</v>
      </c>
      <c r="C159" s="304">
        <f t="shared" si="46"/>
        <v>487.28000000000003</v>
      </c>
      <c r="D159" s="305">
        <f t="shared" si="46"/>
        <v>0</v>
      </c>
      <c r="E159" s="305">
        <f t="shared" si="46"/>
        <v>404.19999999999993</v>
      </c>
      <c r="F159" s="305">
        <f t="shared" si="46"/>
        <v>83.08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03" priority="7" operator="containsText" text="CHECK CALCS">
      <formula>NOT(ISERROR(SEARCH("CHECK CALCS",C34)))</formula>
    </cfRule>
  </conditionalFormatting>
  <conditionalFormatting sqref="AE8:AE31">
    <cfRule type="cellIs" dxfId="102" priority="6" operator="greaterThan">
      <formula>33</formula>
    </cfRule>
  </conditionalFormatting>
  <conditionalFormatting sqref="D63">
    <cfRule type="cellIs" dxfId="101" priority="8" operator="equal">
      <formula>#REF!</formula>
    </cfRule>
  </conditionalFormatting>
  <conditionalFormatting sqref="I135:I158">
    <cfRule type="cellIs" dxfId="100" priority="5" operator="greaterThan">
      <formula>33</formula>
    </cfRule>
  </conditionalFormatting>
  <conditionalFormatting sqref="D135:D158">
    <cfRule type="cellIs" dxfId="99" priority="4" operator="greaterThan">
      <formula>0</formula>
    </cfRule>
  </conditionalFormatting>
  <conditionalFormatting sqref="J8:J31">
    <cfRule type="cellIs" dxfId="98" priority="2" operator="greaterThan">
      <formula>0</formula>
    </cfRule>
  </conditionalFormatting>
  <conditionalFormatting sqref="N8:N31">
    <cfRule type="cellIs" dxfId="97" priority="3" operator="greaterThanOrEqual">
      <formula>4.99</formula>
    </cfRule>
  </conditionalFormatting>
  <conditionalFormatting sqref="M8:M31">
    <cfRule type="cellIs" dxfId="96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2" tint="-0.249977111117893"/>
  </sheetPr>
  <dimension ref="A1:CW159"/>
  <sheetViews>
    <sheetView topLeftCell="A28" zoomScale="70" zoomScaleNormal="70" workbookViewId="0">
      <selection activeCell="G39" sqref="G39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44573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492.11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44573</v>
      </c>
      <c r="AM5" s="422">
        <f>AM10</f>
        <v>17109</v>
      </c>
      <c r="AN5" s="422">
        <f t="shared" ref="AN5:BJ5" si="1">AN10</f>
        <v>16184</v>
      </c>
      <c r="AO5" s="422">
        <f t="shared" si="1"/>
        <v>15892</v>
      </c>
      <c r="AP5" s="422">
        <f t="shared" si="1"/>
        <v>15266</v>
      </c>
      <c r="AQ5" s="422">
        <f t="shared" si="1"/>
        <v>15223</v>
      </c>
      <c r="AR5" s="422">
        <f t="shared" si="1"/>
        <v>15358</v>
      </c>
      <c r="AS5" s="422">
        <f t="shared" si="1"/>
        <v>15927</v>
      </c>
      <c r="AT5" s="422">
        <f t="shared" si="1"/>
        <v>16781</v>
      </c>
      <c r="AU5" s="422">
        <f t="shared" si="1"/>
        <v>17441</v>
      </c>
      <c r="AV5" s="422">
        <f t="shared" si="1"/>
        <v>16931</v>
      </c>
      <c r="AW5" s="422">
        <f t="shared" si="1"/>
        <v>15734</v>
      </c>
      <c r="AX5" s="422">
        <f t="shared" si="1"/>
        <v>14557</v>
      </c>
      <c r="AY5" s="422">
        <f t="shared" si="1"/>
        <v>13632</v>
      </c>
      <c r="AZ5" s="422">
        <f t="shared" si="1"/>
        <v>13152</v>
      </c>
      <c r="BA5" s="422">
        <f t="shared" si="1"/>
        <v>13313</v>
      </c>
      <c r="BB5" s="422">
        <f t="shared" si="1"/>
        <v>13872</v>
      </c>
      <c r="BC5" s="422">
        <f t="shared" si="1"/>
        <v>15402</v>
      </c>
      <c r="BD5" s="422">
        <f t="shared" si="1"/>
        <v>17562</v>
      </c>
      <c r="BE5" s="422">
        <f t="shared" si="1"/>
        <v>19861</v>
      </c>
      <c r="BF5" s="422">
        <f t="shared" si="1"/>
        <v>20407</v>
      </c>
      <c r="BG5" s="422">
        <f t="shared" si="1"/>
        <v>20475</v>
      </c>
      <c r="BH5" s="422">
        <f t="shared" si="1"/>
        <v>20011</v>
      </c>
      <c r="BI5" s="422">
        <f t="shared" si="1"/>
        <v>18986</v>
      </c>
      <c r="BJ5" s="422">
        <f t="shared" si="1"/>
        <v>17890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44573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21.04</v>
      </c>
      <c r="C8" s="124">
        <f>M8+N8</f>
        <v>21.04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17.61</v>
      </c>
      <c r="N8" s="134">
        <f>P8</f>
        <v>3.43</v>
      </c>
      <c r="O8" s="135">
        <f>ROUND(AA8,2)</f>
        <v>17.11</v>
      </c>
      <c r="P8" s="125">
        <f>ROUND(AB8,2)</f>
        <v>3.43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21.04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17.11</v>
      </c>
      <c r="AB8" s="141">
        <f t="shared" ref="AB8:AB31" si="5">ROUND(AO40/1000,2)</f>
        <v>3.43</v>
      </c>
      <c r="AC8" s="142">
        <v>0.5</v>
      </c>
      <c r="AD8" s="143">
        <v>0</v>
      </c>
      <c r="AE8" s="144">
        <f>AA8+AD8</f>
        <v>17.11</v>
      </c>
      <c r="AF8" s="404">
        <f t="shared" ref="AF8:AF31" si="6">A8</f>
        <v>1</v>
      </c>
      <c r="AG8" s="396">
        <f>AA8+AB8</f>
        <v>20.54</v>
      </c>
      <c r="AH8" s="202">
        <f t="array" ref="AH8:AH31">TRANSPOSE(AM5:BJ5)</f>
        <v>17109</v>
      </c>
      <c r="AI8" s="389">
        <f t="shared" ref="AI8:AI31" si="7">AH8/1000</f>
        <v>17.109000000000002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19.989999999999998</v>
      </c>
      <c r="C9" s="124">
        <f t="shared" ref="C9:C31" si="10">M9+N9</f>
        <v>19.989999999999998</v>
      </c>
      <c r="D9" s="125">
        <f t="shared" ref="D9:D31" si="11">F9</f>
        <v>21</v>
      </c>
      <c r="E9" s="126">
        <f t="shared" ref="E9:E29" si="12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16.68</v>
      </c>
      <c r="N9" s="134">
        <f t="shared" ref="N9:N31" si="13">P9</f>
        <v>3.31</v>
      </c>
      <c r="O9" s="135">
        <f t="shared" ref="O9:P31" si="14">ROUND(AA9,2)</f>
        <v>16.18</v>
      </c>
      <c r="P9" s="125">
        <f t="shared" si="14"/>
        <v>3.31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19.989999999999998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16.18</v>
      </c>
      <c r="AB9" s="141">
        <f t="shared" si="5"/>
        <v>3.31</v>
      </c>
      <c r="AC9" s="142">
        <v>0.5</v>
      </c>
      <c r="AD9" s="143">
        <v>0</v>
      </c>
      <c r="AE9" s="144">
        <f t="shared" ref="AE9:AE31" si="18">AA9+AD9</f>
        <v>16.18</v>
      </c>
      <c r="AF9" s="404">
        <f t="shared" si="6"/>
        <v>2</v>
      </c>
      <c r="AG9" s="396">
        <f t="shared" ref="AG9:AG31" si="19">AA9+AB9</f>
        <v>19.489999999999998</v>
      </c>
      <c r="AH9" s="202">
        <v>16184</v>
      </c>
      <c r="AI9" s="389">
        <f t="shared" si="7"/>
        <v>16.184000000000001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19.53</v>
      </c>
      <c r="C10" s="124">
        <f t="shared" si="10"/>
        <v>19.53</v>
      </c>
      <c r="D10" s="125">
        <f t="shared" si="11"/>
        <v>21</v>
      </c>
      <c r="E10" s="126">
        <f t="shared" si="12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16.39</v>
      </c>
      <c r="N10" s="134">
        <f t="shared" si="13"/>
        <v>3.14</v>
      </c>
      <c r="O10" s="135">
        <f t="shared" si="14"/>
        <v>15.89</v>
      </c>
      <c r="P10" s="125">
        <f t="shared" si="14"/>
        <v>3.14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19.53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15.89</v>
      </c>
      <c r="AB10" s="141">
        <f t="shared" si="5"/>
        <v>3.14</v>
      </c>
      <c r="AC10" s="142">
        <v>0.5</v>
      </c>
      <c r="AD10" s="143">
        <v>0</v>
      </c>
      <c r="AE10" s="144">
        <f t="shared" si="18"/>
        <v>15.89</v>
      </c>
      <c r="AF10" s="404">
        <f t="shared" si="6"/>
        <v>3</v>
      </c>
      <c r="AG10" s="396">
        <f t="shared" si="19"/>
        <v>19.03</v>
      </c>
      <c r="AH10" s="202">
        <v>15892</v>
      </c>
      <c r="AI10" s="389">
        <f t="shared" si="7"/>
        <v>15.891999999999999</v>
      </c>
      <c r="AJ10" s="186">
        <f t="shared" si="20"/>
        <v>0</v>
      </c>
      <c r="AK10" s="403"/>
      <c r="AL10" s="380" t="s">
        <v>218</v>
      </c>
      <c r="AM10" s="154">
        <f>AM11+AM12</f>
        <v>17109</v>
      </c>
      <c r="AN10" s="154">
        <f t="shared" ref="AN10:BJ10" si="21">AN11+AN12</f>
        <v>16184</v>
      </c>
      <c r="AO10" s="154">
        <f t="shared" si="21"/>
        <v>15892</v>
      </c>
      <c r="AP10" s="154">
        <f t="shared" si="21"/>
        <v>15266</v>
      </c>
      <c r="AQ10" s="154">
        <f t="shared" si="21"/>
        <v>15223</v>
      </c>
      <c r="AR10" s="154">
        <f t="shared" si="21"/>
        <v>15358</v>
      </c>
      <c r="AS10" s="154">
        <f t="shared" si="21"/>
        <v>15927</v>
      </c>
      <c r="AT10" s="154">
        <f t="shared" si="21"/>
        <v>16781</v>
      </c>
      <c r="AU10" s="154">
        <f t="shared" si="21"/>
        <v>17441</v>
      </c>
      <c r="AV10" s="154">
        <f t="shared" si="21"/>
        <v>16931</v>
      </c>
      <c r="AW10" s="154">
        <f t="shared" si="21"/>
        <v>15734</v>
      </c>
      <c r="AX10" s="154">
        <f t="shared" si="21"/>
        <v>14557</v>
      </c>
      <c r="AY10" s="154">
        <f t="shared" si="21"/>
        <v>13632</v>
      </c>
      <c r="AZ10" s="154">
        <f t="shared" si="21"/>
        <v>13152</v>
      </c>
      <c r="BA10" s="154">
        <f t="shared" si="21"/>
        <v>13313</v>
      </c>
      <c r="BB10" s="154">
        <f t="shared" si="21"/>
        <v>13872</v>
      </c>
      <c r="BC10" s="154">
        <f t="shared" si="21"/>
        <v>15402</v>
      </c>
      <c r="BD10" s="154">
        <f t="shared" si="21"/>
        <v>17562</v>
      </c>
      <c r="BE10" s="154">
        <f t="shared" si="21"/>
        <v>19861</v>
      </c>
      <c r="BF10" s="154">
        <f t="shared" si="21"/>
        <v>20407</v>
      </c>
      <c r="BG10" s="154">
        <f t="shared" si="21"/>
        <v>20475</v>
      </c>
      <c r="BH10" s="154">
        <f t="shared" si="21"/>
        <v>20011</v>
      </c>
      <c r="BI10" s="154">
        <f t="shared" si="21"/>
        <v>18986</v>
      </c>
      <c r="BJ10" s="154">
        <f t="shared" si="21"/>
        <v>17890</v>
      </c>
      <c r="BK10" s="91"/>
      <c r="BL10" s="155">
        <f>SUM(AM10:BK10)/1000</f>
        <v>396.96600000000001</v>
      </c>
    </row>
    <row r="11" spans="1:88" ht="15" x14ac:dyDescent="0.25">
      <c r="A11" s="122">
        <f t="shared" si="8"/>
        <v>4</v>
      </c>
      <c r="B11" s="123">
        <f t="shared" si="9"/>
        <v>18.87</v>
      </c>
      <c r="C11" s="124">
        <f t="shared" si="10"/>
        <v>18.87</v>
      </c>
      <c r="D11" s="125">
        <f t="shared" si="11"/>
        <v>21</v>
      </c>
      <c r="E11" s="126">
        <f t="shared" si="12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15.77</v>
      </c>
      <c r="N11" s="134">
        <f t="shared" si="13"/>
        <v>3.1</v>
      </c>
      <c r="O11" s="135">
        <f t="shared" si="14"/>
        <v>15.27</v>
      </c>
      <c r="P11" s="125">
        <f t="shared" si="14"/>
        <v>3.1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18.87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15.27</v>
      </c>
      <c r="AB11" s="141">
        <f t="shared" si="5"/>
        <v>3.1</v>
      </c>
      <c r="AC11" s="142">
        <v>0.5</v>
      </c>
      <c r="AD11" s="143">
        <v>0</v>
      </c>
      <c r="AE11" s="144">
        <f t="shared" si="18"/>
        <v>15.27</v>
      </c>
      <c r="AF11" s="404">
        <f t="shared" si="6"/>
        <v>4</v>
      </c>
      <c r="AG11" s="396">
        <f t="shared" si="19"/>
        <v>18.37</v>
      </c>
      <c r="AH11" s="202">
        <v>15266</v>
      </c>
      <c r="AI11" s="389">
        <f t="shared" si="7"/>
        <v>15.266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18.78</v>
      </c>
      <c r="C12" s="124">
        <f t="shared" si="10"/>
        <v>18.78</v>
      </c>
      <c r="D12" s="125">
        <f t="shared" si="11"/>
        <v>21</v>
      </c>
      <c r="E12" s="126">
        <f t="shared" si="12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15.72</v>
      </c>
      <c r="N12" s="134">
        <f t="shared" si="13"/>
        <v>3.06</v>
      </c>
      <c r="O12" s="135">
        <f t="shared" si="14"/>
        <v>15.22</v>
      </c>
      <c r="P12" s="125">
        <f t="shared" si="14"/>
        <v>3.06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18.78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15.22</v>
      </c>
      <c r="AB12" s="141">
        <f t="shared" si="5"/>
        <v>3.06</v>
      </c>
      <c r="AC12" s="142">
        <v>0.5</v>
      </c>
      <c r="AD12" s="143">
        <v>0</v>
      </c>
      <c r="AE12" s="144">
        <f t="shared" si="18"/>
        <v>15.22</v>
      </c>
      <c r="AF12" s="404">
        <f t="shared" si="6"/>
        <v>5</v>
      </c>
      <c r="AG12" s="396">
        <f t="shared" si="19"/>
        <v>18.28</v>
      </c>
      <c r="AH12" s="202">
        <v>15223</v>
      </c>
      <c r="AI12" s="389">
        <f t="shared" si="7"/>
        <v>15.223000000000001</v>
      </c>
      <c r="AJ12" s="186">
        <f t="shared" si="20"/>
        <v>0</v>
      </c>
      <c r="AK12" s="403"/>
      <c r="AL12" s="153" t="s">
        <v>220</v>
      </c>
      <c r="AM12" s="156">
        <v>17109</v>
      </c>
      <c r="AN12" s="156">
        <v>16184</v>
      </c>
      <c r="AO12" s="156">
        <v>15892</v>
      </c>
      <c r="AP12" s="156">
        <v>15266</v>
      </c>
      <c r="AQ12" s="156">
        <v>15223</v>
      </c>
      <c r="AR12" s="156">
        <v>15358</v>
      </c>
      <c r="AS12" s="156">
        <v>15927</v>
      </c>
      <c r="AT12" s="156">
        <v>16781</v>
      </c>
      <c r="AU12" s="156">
        <v>17441</v>
      </c>
      <c r="AV12" s="156">
        <v>16931</v>
      </c>
      <c r="AW12" s="156">
        <v>15734</v>
      </c>
      <c r="AX12" s="156">
        <v>14557</v>
      </c>
      <c r="AY12" s="156">
        <v>13632</v>
      </c>
      <c r="AZ12" s="156">
        <v>13152</v>
      </c>
      <c r="BA12" s="156">
        <v>13313</v>
      </c>
      <c r="BB12" s="156">
        <v>13872</v>
      </c>
      <c r="BC12" s="156">
        <v>15402</v>
      </c>
      <c r="BD12" s="156">
        <v>17562</v>
      </c>
      <c r="BE12" s="156">
        <v>19861</v>
      </c>
      <c r="BF12" s="156">
        <v>20407</v>
      </c>
      <c r="BG12" s="156">
        <v>20475</v>
      </c>
      <c r="BH12" s="156">
        <v>20011</v>
      </c>
      <c r="BI12" s="156">
        <v>18986</v>
      </c>
      <c r="BJ12" s="156">
        <v>17890</v>
      </c>
      <c r="BK12" s="91"/>
      <c r="BL12" s="155">
        <f>SUM(AM12:BK12)/1000</f>
        <v>396.96600000000001</v>
      </c>
    </row>
    <row r="13" spans="1:88" ht="13.8" x14ac:dyDescent="0.25">
      <c r="A13" s="122">
        <f t="shared" si="8"/>
        <v>6</v>
      </c>
      <c r="B13" s="123">
        <f t="shared" si="9"/>
        <v>18.93</v>
      </c>
      <c r="C13" s="124">
        <f t="shared" si="10"/>
        <v>18.93</v>
      </c>
      <c r="D13" s="125">
        <f t="shared" si="11"/>
        <v>21</v>
      </c>
      <c r="E13" s="126">
        <f t="shared" si="12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15.86</v>
      </c>
      <c r="N13" s="134">
        <f t="shared" si="13"/>
        <v>3.07</v>
      </c>
      <c r="O13" s="135">
        <f t="shared" si="14"/>
        <v>15.36</v>
      </c>
      <c r="P13" s="125">
        <f t="shared" si="14"/>
        <v>3.07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18.93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15.36</v>
      </c>
      <c r="AB13" s="141">
        <f t="shared" si="5"/>
        <v>3.07</v>
      </c>
      <c r="AC13" s="142">
        <v>0.5</v>
      </c>
      <c r="AD13" s="143">
        <v>0</v>
      </c>
      <c r="AE13" s="144">
        <f t="shared" si="18"/>
        <v>15.36</v>
      </c>
      <c r="AF13" s="404">
        <f t="shared" si="6"/>
        <v>6</v>
      </c>
      <c r="AG13" s="396">
        <f t="shared" si="19"/>
        <v>18.43</v>
      </c>
      <c r="AH13" s="202">
        <v>15358</v>
      </c>
      <c r="AI13" s="389">
        <f t="shared" si="7"/>
        <v>15.358000000000001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19.54</v>
      </c>
      <c r="C14" s="124">
        <f t="shared" si="10"/>
        <v>19.54</v>
      </c>
      <c r="D14" s="125">
        <f t="shared" si="11"/>
        <v>21</v>
      </c>
      <c r="E14" s="126">
        <f t="shared" si="12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16.43</v>
      </c>
      <c r="N14" s="134">
        <f t="shared" si="13"/>
        <v>3.11</v>
      </c>
      <c r="O14" s="135">
        <f t="shared" si="14"/>
        <v>15.93</v>
      </c>
      <c r="P14" s="125">
        <f t="shared" si="14"/>
        <v>3.11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19.54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15.93</v>
      </c>
      <c r="AB14" s="141">
        <f t="shared" si="5"/>
        <v>3.11</v>
      </c>
      <c r="AC14" s="142">
        <v>0.5</v>
      </c>
      <c r="AD14" s="143">
        <v>0</v>
      </c>
      <c r="AE14" s="144">
        <f t="shared" si="18"/>
        <v>15.93</v>
      </c>
      <c r="AF14" s="419">
        <f t="shared" si="6"/>
        <v>7</v>
      </c>
      <c r="AG14" s="396">
        <f t="shared" si="19"/>
        <v>19.04</v>
      </c>
      <c r="AH14" s="202">
        <v>15927</v>
      </c>
      <c r="AI14" s="389">
        <f t="shared" si="7"/>
        <v>15.927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20.55</v>
      </c>
      <c r="C15" s="124">
        <f t="shared" si="10"/>
        <v>20.55</v>
      </c>
      <c r="D15" s="125">
        <f t="shared" si="11"/>
        <v>20</v>
      </c>
      <c r="E15" s="126">
        <f t="shared" si="12"/>
        <v>0.55000000000000071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17.28</v>
      </c>
      <c r="N15" s="134">
        <f t="shared" si="13"/>
        <v>3.27</v>
      </c>
      <c r="O15" s="135">
        <f t="shared" si="14"/>
        <v>16.78</v>
      </c>
      <c r="P15" s="125">
        <f t="shared" si="14"/>
        <v>3.27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20.55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16.78</v>
      </c>
      <c r="AB15" s="141">
        <f t="shared" si="5"/>
        <v>3.27</v>
      </c>
      <c r="AC15" s="142">
        <v>0.5</v>
      </c>
      <c r="AD15" s="143">
        <v>0</v>
      </c>
      <c r="AE15" s="144">
        <f t="shared" si="18"/>
        <v>16.78</v>
      </c>
      <c r="AF15" s="419">
        <f t="shared" si="6"/>
        <v>8</v>
      </c>
      <c r="AG15" s="396">
        <f t="shared" si="19"/>
        <v>20.05</v>
      </c>
      <c r="AH15" s="202">
        <v>16781</v>
      </c>
      <c r="AI15" s="389">
        <f t="shared" si="7"/>
        <v>16.780999999999999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21.37</v>
      </c>
      <c r="C16" s="124">
        <f t="shared" si="10"/>
        <v>21.37</v>
      </c>
      <c r="D16" s="125">
        <f t="shared" si="11"/>
        <v>18</v>
      </c>
      <c r="E16" s="126">
        <f t="shared" si="12"/>
        <v>3.370000000000001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17.940000000000001</v>
      </c>
      <c r="N16" s="134">
        <f t="shared" si="13"/>
        <v>3.43</v>
      </c>
      <c r="O16" s="135">
        <f t="shared" si="14"/>
        <v>17.440000000000001</v>
      </c>
      <c r="P16" s="125">
        <f t="shared" si="14"/>
        <v>3.43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21.37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17.440000000000001</v>
      </c>
      <c r="AB16" s="141">
        <f t="shared" si="5"/>
        <v>3.43</v>
      </c>
      <c r="AC16" s="142">
        <v>0.5</v>
      </c>
      <c r="AD16" s="143">
        <v>0</v>
      </c>
      <c r="AE16" s="144">
        <f t="shared" si="18"/>
        <v>17.440000000000001</v>
      </c>
      <c r="AF16" s="419">
        <f t="shared" si="6"/>
        <v>9</v>
      </c>
      <c r="AG16" s="396">
        <f t="shared" si="19"/>
        <v>20.87</v>
      </c>
      <c r="AH16" s="202">
        <v>17441</v>
      </c>
      <c r="AI16" s="389">
        <f t="shared" si="7"/>
        <v>17.440999999999999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20.95</v>
      </c>
      <c r="C17" s="124">
        <f t="shared" si="10"/>
        <v>20.95</v>
      </c>
      <c r="D17" s="125">
        <f t="shared" si="11"/>
        <v>17</v>
      </c>
      <c r="E17" s="126">
        <f t="shared" si="12"/>
        <v>3.9499999999999993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17.43</v>
      </c>
      <c r="N17" s="134">
        <f t="shared" si="13"/>
        <v>3.52</v>
      </c>
      <c r="O17" s="135">
        <f t="shared" si="14"/>
        <v>16.93</v>
      </c>
      <c r="P17" s="125">
        <f t="shared" si="14"/>
        <v>3.52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20.95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16.93</v>
      </c>
      <c r="AB17" s="141">
        <f t="shared" si="5"/>
        <v>3.52</v>
      </c>
      <c r="AC17" s="142">
        <v>0.5</v>
      </c>
      <c r="AD17" s="143">
        <v>0</v>
      </c>
      <c r="AE17" s="144">
        <f t="shared" si="18"/>
        <v>16.93</v>
      </c>
      <c r="AF17" s="419">
        <f t="shared" si="6"/>
        <v>10</v>
      </c>
      <c r="AG17" s="396">
        <f t="shared" si="19"/>
        <v>20.45</v>
      </c>
      <c r="AH17" s="202">
        <v>16931</v>
      </c>
      <c r="AI17" s="389">
        <f t="shared" si="7"/>
        <v>16.931000000000001</v>
      </c>
      <c r="AJ17" s="186">
        <f t="shared" si="20"/>
        <v>0</v>
      </c>
      <c r="AK17" s="403"/>
      <c r="AL17" s="380" t="s">
        <v>219</v>
      </c>
      <c r="AM17" s="378">
        <f>AM18+AM19</f>
        <v>3429</v>
      </c>
      <c r="AN17" s="378">
        <f t="shared" ref="AN17:BJ17" si="22">AN18+AN19</f>
        <v>3312</v>
      </c>
      <c r="AO17" s="378">
        <f t="shared" si="22"/>
        <v>3141</v>
      </c>
      <c r="AP17" s="378">
        <f t="shared" si="22"/>
        <v>3097</v>
      </c>
      <c r="AQ17" s="378">
        <f t="shared" si="22"/>
        <v>3059</v>
      </c>
      <c r="AR17" s="378">
        <f t="shared" si="22"/>
        <v>3067</v>
      </c>
      <c r="AS17" s="378">
        <f t="shared" si="22"/>
        <v>3113</v>
      </c>
      <c r="AT17" s="378">
        <f t="shared" si="22"/>
        <v>3272</v>
      </c>
      <c r="AU17" s="378">
        <f t="shared" si="22"/>
        <v>3434</v>
      </c>
      <c r="AV17" s="378">
        <f t="shared" si="22"/>
        <v>3515</v>
      </c>
      <c r="AW17" s="378">
        <f t="shared" si="22"/>
        <v>3473</v>
      </c>
      <c r="AX17" s="378">
        <f t="shared" si="22"/>
        <v>3314</v>
      </c>
      <c r="AY17" s="378">
        <f t="shared" si="22"/>
        <v>3215</v>
      </c>
      <c r="AZ17" s="378">
        <f t="shared" si="22"/>
        <v>3186</v>
      </c>
      <c r="BA17" s="378">
        <f t="shared" si="22"/>
        <v>3188</v>
      </c>
      <c r="BB17" s="378">
        <f t="shared" si="22"/>
        <v>3251</v>
      </c>
      <c r="BC17" s="378">
        <f t="shared" si="22"/>
        <v>3359</v>
      </c>
      <c r="BD17" s="378">
        <f t="shared" si="22"/>
        <v>3716</v>
      </c>
      <c r="BE17" s="378">
        <f t="shared" si="22"/>
        <v>4079</v>
      </c>
      <c r="BF17" s="378">
        <f t="shared" si="22"/>
        <v>4140</v>
      </c>
      <c r="BG17" s="378">
        <f t="shared" si="22"/>
        <v>4106</v>
      </c>
      <c r="BH17" s="378">
        <f t="shared" si="22"/>
        <v>4082</v>
      </c>
      <c r="BI17" s="378">
        <f t="shared" si="22"/>
        <v>3932</v>
      </c>
      <c r="BJ17" s="378">
        <f t="shared" si="22"/>
        <v>3655</v>
      </c>
      <c r="BK17" s="91"/>
      <c r="BL17" s="155">
        <f>SUM(AM17:BK17)/1000</f>
        <v>83.135000000000005</v>
      </c>
      <c r="BM17" s="91"/>
    </row>
    <row r="18" spans="1:92" ht="15" x14ac:dyDescent="0.25">
      <c r="A18" s="157">
        <f t="shared" si="8"/>
        <v>11</v>
      </c>
      <c r="B18" s="123">
        <f t="shared" si="9"/>
        <v>19.7</v>
      </c>
      <c r="C18" s="124">
        <f t="shared" si="10"/>
        <v>19.7</v>
      </c>
      <c r="D18" s="125">
        <f t="shared" si="11"/>
        <v>15</v>
      </c>
      <c r="E18" s="126">
        <f t="shared" si="12"/>
        <v>4.6999999999999993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16.23</v>
      </c>
      <c r="N18" s="134">
        <f t="shared" si="13"/>
        <v>3.47</v>
      </c>
      <c r="O18" s="135">
        <f t="shared" si="14"/>
        <v>15.73</v>
      </c>
      <c r="P18" s="125">
        <f t="shared" si="14"/>
        <v>3.47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19.7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15.73</v>
      </c>
      <c r="AB18" s="141">
        <f t="shared" si="5"/>
        <v>3.47</v>
      </c>
      <c r="AC18" s="142">
        <v>0.5</v>
      </c>
      <c r="AD18" s="143">
        <v>0</v>
      </c>
      <c r="AE18" s="144">
        <f t="shared" si="18"/>
        <v>15.73</v>
      </c>
      <c r="AF18" s="419">
        <f t="shared" si="6"/>
        <v>11</v>
      </c>
      <c r="AG18" s="396">
        <f t="shared" si="19"/>
        <v>19.2</v>
      </c>
      <c r="AH18" s="202">
        <v>15734</v>
      </c>
      <c r="AI18" s="389">
        <f>AH18/1000</f>
        <v>15.734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18.37</v>
      </c>
      <c r="C19" s="124">
        <f t="shared" si="10"/>
        <v>18.37</v>
      </c>
      <c r="D19" s="125">
        <f t="shared" si="11"/>
        <v>14</v>
      </c>
      <c r="E19" s="126">
        <f>IF(C19-D19&lt;0,0,IF(C19-D19-H19&lt;0,0,C19-D19-H19))</f>
        <v>4.370000000000001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15.06</v>
      </c>
      <c r="N19" s="134">
        <f t="shared" si="13"/>
        <v>3.31</v>
      </c>
      <c r="O19" s="135">
        <f t="shared" si="14"/>
        <v>14.56</v>
      </c>
      <c r="P19" s="125">
        <f t="shared" si="14"/>
        <v>3.31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18.37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14.56</v>
      </c>
      <c r="AB19" s="141">
        <f t="shared" si="5"/>
        <v>3.31</v>
      </c>
      <c r="AC19" s="142">
        <v>0.5</v>
      </c>
      <c r="AD19" s="143">
        <v>0</v>
      </c>
      <c r="AE19" s="144">
        <f t="shared" si="18"/>
        <v>14.56</v>
      </c>
      <c r="AF19" s="419">
        <f t="shared" si="6"/>
        <v>12</v>
      </c>
      <c r="AG19" s="396">
        <f t="shared" si="19"/>
        <v>17.87</v>
      </c>
      <c r="AH19" s="202">
        <v>14557</v>
      </c>
      <c r="AI19" s="389">
        <f t="shared" si="7"/>
        <v>14.557</v>
      </c>
      <c r="AJ19" s="186">
        <f t="shared" si="20"/>
        <v>0</v>
      </c>
      <c r="AK19" s="403"/>
      <c r="AL19" s="153" t="s">
        <v>220</v>
      </c>
      <c r="AM19" s="379">
        <v>3429</v>
      </c>
      <c r="AN19" s="379">
        <v>3312</v>
      </c>
      <c r="AO19" s="379">
        <v>3141</v>
      </c>
      <c r="AP19" s="379">
        <v>3097</v>
      </c>
      <c r="AQ19" s="379">
        <v>3059</v>
      </c>
      <c r="AR19" s="379">
        <v>3067</v>
      </c>
      <c r="AS19" s="379">
        <v>3113</v>
      </c>
      <c r="AT19" s="379">
        <v>3272</v>
      </c>
      <c r="AU19" s="379">
        <v>3434</v>
      </c>
      <c r="AV19" s="379">
        <v>3515</v>
      </c>
      <c r="AW19" s="379">
        <v>3473</v>
      </c>
      <c r="AX19" s="379">
        <v>3314</v>
      </c>
      <c r="AY19" s="379">
        <v>3215</v>
      </c>
      <c r="AZ19" s="379">
        <v>3186</v>
      </c>
      <c r="BA19" s="379">
        <v>3188</v>
      </c>
      <c r="BB19" s="379">
        <v>3251</v>
      </c>
      <c r="BC19" s="379">
        <v>3359</v>
      </c>
      <c r="BD19" s="379">
        <v>3716</v>
      </c>
      <c r="BE19" s="379">
        <v>4079</v>
      </c>
      <c r="BF19" s="379">
        <v>4140</v>
      </c>
      <c r="BG19" s="379">
        <v>4106</v>
      </c>
      <c r="BH19" s="379">
        <v>4082</v>
      </c>
      <c r="BI19" s="379">
        <v>3932</v>
      </c>
      <c r="BJ19" s="379">
        <v>3655</v>
      </c>
      <c r="BK19" s="91"/>
      <c r="BL19" s="155">
        <f>SUM(AM19:BK19)/1000</f>
        <v>83.135000000000005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17.350000000000001</v>
      </c>
      <c r="C20" s="124">
        <f t="shared" si="10"/>
        <v>17.350000000000001</v>
      </c>
      <c r="D20" s="125">
        <f t="shared" si="11"/>
        <v>14</v>
      </c>
      <c r="E20" s="126">
        <f t="shared" si="12"/>
        <v>3.3500000000000014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14.13</v>
      </c>
      <c r="N20" s="134">
        <f t="shared" si="13"/>
        <v>3.22</v>
      </c>
      <c r="O20" s="135">
        <f t="shared" si="14"/>
        <v>13.63</v>
      </c>
      <c r="P20" s="125">
        <f t="shared" si="14"/>
        <v>3.22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17.350000000000001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13.63</v>
      </c>
      <c r="AB20" s="141">
        <f t="shared" si="5"/>
        <v>3.22</v>
      </c>
      <c r="AC20" s="142">
        <v>0.5</v>
      </c>
      <c r="AD20" s="143">
        <v>0</v>
      </c>
      <c r="AE20" s="144">
        <f t="shared" si="18"/>
        <v>13.63</v>
      </c>
      <c r="AF20" s="419">
        <f t="shared" si="6"/>
        <v>13</v>
      </c>
      <c r="AG20" s="396">
        <f t="shared" si="19"/>
        <v>16.850000000000001</v>
      </c>
      <c r="AH20" s="202">
        <v>13632</v>
      </c>
      <c r="AI20" s="389">
        <f t="shared" si="7"/>
        <v>13.632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16.84</v>
      </c>
      <c r="C21" s="124">
        <f t="shared" si="10"/>
        <v>16.84</v>
      </c>
      <c r="D21" s="125">
        <f t="shared" si="11"/>
        <v>15</v>
      </c>
      <c r="E21" s="126">
        <f t="shared" si="12"/>
        <v>1.8399999999999999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13.65</v>
      </c>
      <c r="N21" s="134">
        <f t="shared" si="13"/>
        <v>3.19</v>
      </c>
      <c r="O21" s="135">
        <f t="shared" si="14"/>
        <v>13.15</v>
      </c>
      <c r="P21" s="125">
        <f t="shared" si="14"/>
        <v>3.19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16.84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13.15</v>
      </c>
      <c r="AB21" s="141">
        <f t="shared" si="5"/>
        <v>3.19</v>
      </c>
      <c r="AC21" s="142">
        <v>0.5</v>
      </c>
      <c r="AD21" s="143">
        <v>0</v>
      </c>
      <c r="AE21" s="144">
        <f t="shared" si="18"/>
        <v>13.15</v>
      </c>
      <c r="AF21" s="419">
        <f t="shared" si="6"/>
        <v>14</v>
      </c>
      <c r="AG21" s="396">
        <f t="shared" si="19"/>
        <v>16.34</v>
      </c>
      <c r="AH21" s="202">
        <v>13152</v>
      </c>
      <c r="AI21" s="389">
        <f t="shared" si="7"/>
        <v>13.151999999999999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480.101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17</v>
      </c>
      <c r="C22" s="124">
        <f t="shared" si="10"/>
        <v>17</v>
      </c>
      <c r="D22" s="125">
        <f t="shared" si="11"/>
        <v>17</v>
      </c>
      <c r="E22" s="126">
        <f t="shared" si="12"/>
        <v>0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13.81</v>
      </c>
      <c r="N22" s="134">
        <f t="shared" si="13"/>
        <v>3.19</v>
      </c>
      <c r="O22" s="135">
        <f t="shared" si="14"/>
        <v>13.31</v>
      </c>
      <c r="P22" s="125">
        <f t="shared" si="14"/>
        <v>3.19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17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13.31</v>
      </c>
      <c r="AB22" s="141">
        <f t="shared" si="5"/>
        <v>3.19</v>
      </c>
      <c r="AC22" s="142">
        <v>0.5</v>
      </c>
      <c r="AD22" s="143">
        <v>0</v>
      </c>
      <c r="AE22" s="144">
        <f t="shared" si="18"/>
        <v>13.31</v>
      </c>
      <c r="AF22" s="419">
        <f t="shared" si="6"/>
        <v>15</v>
      </c>
      <c r="AG22" s="396">
        <f t="shared" si="19"/>
        <v>16.5</v>
      </c>
      <c r="AH22" s="202">
        <v>13313</v>
      </c>
      <c r="AI22" s="389">
        <f t="shared" si="7"/>
        <v>13.313000000000001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17.619999999999997</v>
      </c>
      <c r="C23" s="124">
        <f t="shared" si="10"/>
        <v>17.619999999999997</v>
      </c>
      <c r="D23" s="125">
        <f t="shared" si="11"/>
        <v>20</v>
      </c>
      <c r="E23" s="126">
        <f t="shared" si="12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14.37</v>
      </c>
      <c r="N23" s="134">
        <f t="shared" si="13"/>
        <v>3.25</v>
      </c>
      <c r="O23" s="135">
        <f t="shared" si="14"/>
        <v>13.87</v>
      </c>
      <c r="P23" s="125">
        <f t="shared" si="14"/>
        <v>3.25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17.619999999999997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13.87</v>
      </c>
      <c r="AB23" s="141">
        <f t="shared" si="5"/>
        <v>3.25</v>
      </c>
      <c r="AC23" s="142">
        <v>0.5</v>
      </c>
      <c r="AD23" s="143">
        <v>0</v>
      </c>
      <c r="AE23" s="144">
        <f t="shared" si="18"/>
        <v>13.87</v>
      </c>
      <c r="AF23" s="419">
        <f t="shared" si="6"/>
        <v>16</v>
      </c>
      <c r="AG23" s="396">
        <f t="shared" si="19"/>
        <v>17.119999999999997</v>
      </c>
      <c r="AH23" s="202">
        <v>13872</v>
      </c>
      <c r="AI23" s="389">
        <f t="shared" si="7"/>
        <v>13.872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19.260000000000002</v>
      </c>
      <c r="C24" s="124">
        <f t="shared" si="10"/>
        <v>19.260000000000002</v>
      </c>
      <c r="D24" s="125">
        <f t="shared" si="11"/>
        <v>22</v>
      </c>
      <c r="E24" s="126">
        <f t="shared" si="12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15.9</v>
      </c>
      <c r="N24" s="134">
        <f t="shared" si="13"/>
        <v>3.36</v>
      </c>
      <c r="O24" s="135">
        <f t="shared" si="14"/>
        <v>15.4</v>
      </c>
      <c r="P24" s="125">
        <f t="shared" si="14"/>
        <v>3.36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19.260000000000002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15.4</v>
      </c>
      <c r="AB24" s="141">
        <f t="shared" si="5"/>
        <v>3.36</v>
      </c>
      <c r="AC24" s="142">
        <v>0.5</v>
      </c>
      <c r="AD24" s="143">
        <v>0</v>
      </c>
      <c r="AE24" s="144">
        <f t="shared" si="18"/>
        <v>15.4</v>
      </c>
      <c r="AF24" s="419">
        <f t="shared" si="6"/>
        <v>17</v>
      </c>
      <c r="AG24" s="396">
        <f t="shared" si="19"/>
        <v>18.760000000000002</v>
      </c>
      <c r="AH24" s="202">
        <v>15402</v>
      </c>
      <c r="AI24" s="389">
        <f t="shared" si="7"/>
        <v>15.401999999999999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21.779999999999998</v>
      </c>
      <c r="C25" s="124">
        <f t="shared" si="10"/>
        <v>21.779999999999998</v>
      </c>
      <c r="D25" s="125">
        <f t="shared" si="11"/>
        <v>25</v>
      </c>
      <c r="E25" s="126">
        <f t="shared" si="12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18.059999999999999</v>
      </c>
      <c r="N25" s="134">
        <f t="shared" si="13"/>
        <v>3.72</v>
      </c>
      <c r="O25" s="135">
        <f t="shared" si="14"/>
        <v>17.559999999999999</v>
      </c>
      <c r="P25" s="125">
        <f t="shared" si="14"/>
        <v>3.72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21.779999999999998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17.559999999999999</v>
      </c>
      <c r="AB25" s="141">
        <f t="shared" si="5"/>
        <v>3.72</v>
      </c>
      <c r="AC25" s="142">
        <v>0.5</v>
      </c>
      <c r="AD25" s="143">
        <v>0</v>
      </c>
      <c r="AE25" s="144">
        <f t="shared" si="18"/>
        <v>17.559999999999999</v>
      </c>
      <c r="AF25" s="418">
        <f t="shared" si="6"/>
        <v>18</v>
      </c>
      <c r="AG25" s="396">
        <f t="shared" si="19"/>
        <v>21.279999999999998</v>
      </c>
      <c r="AH25" s="202">
        <v>17562</v>
      </c>
      <c r="AI25" s="389">
        <f t="shared" si="7"/>
        <v>17.562000000000001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24.439999999999998</v>
      </c>
      <c r="C26" s="124">
        <f t="shared" si="10"/>
        <v>24.439999999999998</v>
      </c>
      <c r="D26" s="125">
        <f t="shared" si="11"/>
        <v>26</v>
      </c>
      <c r="E26" s="126">
        <f t="shared" si="12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20.36</v>
      </c>
      <c r="N26" s="134">
        <f t="shared" si="13"/>
        <v>4.08</v>
      </c>
      <c r="O26" s="135">
        <f t="shared" si="14"/>
        <v>19.86</v>
      </c>
      <c r="P26" s="125">
        <f t="shared" si="14"/>
        <v>4.08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24.439999999999998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19.86</v>
      </c>
      <c r="AB26" s="141">
        <f t="shared" si="5"/>
        <v>4.08</v>
      </c>
      <c r="AC26" s="142">
        <v>0.5</v>
      </c>
      <c r="AD26" s="143">
        <v>0</v>
      </c>
      <c r="AE26" s="144">
        <f t="shared" si="18"/>
        <v>19.86</v>
      </c>
      <c r="AF26" s="418">
        <f t="shared" si="6"/>
        <v>19</v>
      </c>
      <c r="AG26" s="396">
        <f t="shared" si="19"/>
        <v>23.939999999999998</v>
      </c>
      <c r="AH26" s="202">
        <v>19861</v>
      </c>
      <c r="AI26" s="389">
        <f t="shared" si="7"/>
        <v>19.861000000000001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25.05</v>
      </c>
      <c r="C27" s="124">
        <f t="shared" si="10"/>
        <v>25.05</v>
      </c>
      <c r="D27" s="125">
        <f t="shared" si="11"/>
        <v>26</v>
      </c>
      <c r="E27" s="126">
        <f t="shared" si="12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20.91</v>
      </c>
      <c r="N27" s="134">
        <f t="shared" si="13"/>
        <v>4.1399999999999997</v>
      </c>
      <c r="O27" s="135">
        <f t="shared" si="14"/>
        <v>20.41</v>
      </c>
      <c r="P27" s="125">
        <f t="shared" si="14"/>
        <v>4.1399999999999997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25.05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20.41</v>
      </c>
      <c r="AB27" s="141">
        <f t="shared" si="5"/>
        <v>4.1399999999999997</v>
      </c>
      <c r="AC27" s="142">
        <v>0.5</v>
      </c>
      <c r="AD27" s="143">
        <v>0</v>
      </c>
      <c r="AE27" s="144">
        <f t="shared" si="18"/>
        <v>20.41</v>
      </c>
      <c r="AF27" s="418">
        <f t="shared" si="6"/>
        <v>20</v>
      </c>
      <c r="AG27" s="396">
        <f t="shared" si="19"/>
        <v>24.55</v>
      </c>
      <c r="AH27" s="202">
        <v>20407</v>
      </c>
      <c r="AI27" s="389">
        <f t="shared" si="7"/>
        <v>20.407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25.09</v>
      </c>
      <c r="C28" s="124">
        <f>M28+N28</f>
        <v>25.09</v>
      </c>
      <c r="D28" s="125">
        <f t="shared" si="11"/>
        <v>26</v>
      </c>
      <c r="E28" s="126">
        <f t="shared" si="12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20.98</v>
      </c>
      <c r="N28" s="134">
        <f t="shared" si="13"/>
        <v>4.1100000000000003</v>
      </c>
      <c r="O28" s="135">
        <f t="shared" si="14"/>
        <v>20.48</v>
      </c>
      <c r="P28" s="125">
        <f t="shared" si="14"/>
        <v>4.1100000000000003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25.09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20.48</v>
      </c>
      <c r="AB28" s="141">
        <f t="shared" si="5"/>
        <v>4.1100000000000003</v>
      </c>
      <c r="AC28" s="142">
        <v>0.5</v>
      </c>
      <c r="AD28" s="143">
        <v>0</v>
      </c>
      <c r="AE28" s="144">
        <f t="shared" si="18"/>
        <v>20.48</v>
      </c>
      <c r="AF28" s="418">
        <f t="shared" si="6"/>
        <v>21</v>
      </c>
      <c r="AG28" s="396">
        <f t="shared" si="19"/>
        <v>24.59</v>
      </c>
      <c r="AH28" s="202">
        <v>20475</v>
      </c>
      <c r="AI28" s="389">
        <f t="shared" si="7"/>
        <v>20.475000000000001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24.590000000000003</v>
      </c>
      <c r="C29" s="124">
        <f t="shared" si="10"/>
        <v>24.590000000000003</v>
      </c>
      <c r="D29" s="125">
        <f t="shared" si="11"/>
        <v>25</v>
      </c>
      <c r="E29" s="126">
        <f t="shared" si="12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20.51</v>
      </c>
      <c r="N29" s="134">
        <f t="shared" si="13"/>
        <v>4.08</v>
      </c>
      <c r="O29" s="135">
        <f t="shared" si="14"/>
        <v>20.010000000000002</v>
      </c>
      <c r="P29" s="125">
        <f t="shared" si="14"/>
        <v>4.08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24.590000000000003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20.010000000000002</v>
      </c>
      <c r="AB29" s="141">
        <f t="shared" si="5"/>
        <v>4.08</v>
      </c>
      <c r="AC29" s="142">
        <v>0.5</v>
      </c>
      <c r="AD29" s="143">
        <v>0</v>
      </c>
      <c r="AE29" s="144">
        <f t="shared" si="18"/>
        <v>20.010000000000002</v>
      </c>
      <c r="AF29" s="418">
        <f t="shared" si="6"/>
        <v>22</v>
      </c>
      <c r="AG29" s="396">
        <f t="shared" si="19"/>
        <v>24.090000000000003</v>
      </c>
      <c r="AH29" s="202">
        <v>20011</v>
      </c>
      <c r="AI29" s="389">
        <f t="shared" si="7"/>
        <v>20.010999999999999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23.419999999999998</v>
      </c>
      <c r="C30" s="124">
        <f>M30+N30</f>
        <v>23.419999999999998</v>
      </c>
      <c r="D30" s="125">
        <f t="shared" si="11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19.489999999999998</v>
      </c>
      <c r="N30" s="134">
        <f t="shared" si="13"/>
        <v>3.93</v>
      </c>
      <c r="O30" s="135">
        <f t="shared" si="14"/>
        <v>18.989999999999998</v>
      </c>
      <c r="P30" s="125">
        <f t="shared" si="14"/>
        <v>3.93</v>
      </c>
      <c r="Q30" s="125">
        <f t="shared" si="15"/>
        <v>0.5</v>
      </c>
      <c r="R30" s="126">
        <f t="shared" si="3"/>
        <v>0</v>
      </c>
      <c r="S30" s="126">
        <f t="shared" si="16"/>
        <v>0</v>
      </c>
      <c r="T30" s="126">
        <f t="shared" si="4"/>
        <v>23.419999999999998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18.989999999999998</v>
      </c>
      <c r="AB30" s="141">
        <f t="shared" si="5"/>
        <v>3.93</v>
      </c>
      <c r="AC30" s="142">
        <v>0.5</v>
      </c>
      <c r="AD30" s="143">
        <v>0</v>
      </c>
      <c r="AE30" s="144">
        <f t="shared" si="18"/>
        <v>18.989999999999998</v>
      </c>
      <c r="AF30" s="404">
        <f t="shared" si="6"/>
        <v>23</v>
      </c>
      <c r="AG30" s="396">
        <f t="shared" si="19"/>
        <v>22.919999999999998</v>
      </c>
      <c r="AH30" s="202">
        <v>18986</v>
      </c>
      <c r="AI30" s="389">
        <f t="shared" si="7"/>
        <v>18.986000000000001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22.05</v>
      </c>
      <c r="C31" s="124">
        <f t="shared" si="10"/>
        <v>22.05</v>
      </c>
      <c r="D31" s="125">
        <f t="shared" si="11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18.39</v>
      </c>
      <c r="N31" s="134">
        <f t="shared" si="13"/>
        <v>3.66</v>
      </c>
      <c r="O31" s="135">
        <f t="shared" si="14"/>
        <v>17.89</v>
      </c>
      <c r="P31" s="125">
        <f t="shared" si="14"/>
        <v>3.66</v>
      </c>
      <c r="Q31" s="125">
        <f t="shared" si="15"/>
        <v>0.5</v>
      </c>
      <c r="R31" s="126">
        <f t="shared" si="3"/>
        <v>0</v>
      </c>
      <c r="S31" s="126">
        <f t="shared" si="16"/>
        <v>0</v>
      </c>
      <c r="T31" s="126">
        <f t="shared" si="4"/>
        <v>22.05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17.89</v>
      </c>
      <c r="AB31" s="141">
        <f t="shared" si="5"/>
        <v>3.66</v>
      </c>
      <c r="AC31" s="142">
        <v>0.5</v>
      </c>
      <c r="AD31" s="143">
        <v>0</v>
      </c>
      <c r="AE31" s="144">
        <f t="shared" si="18"/>
        <v>17.89</v>
      </c>
      <c r="AF31" s="404">
        <f t="shared" si="6"/>
        <v>24</v>
      </c>
      <c r="AG31" s="396">
        <f t="shared" si="19"/>
        <v>21.55</v>
      </c>
      <c r="AH31" s="202">
        <v>17890</v>
      </c>
      <c r="AI31" s="389">
        <f t="shared" si="7"/>
        <v>17.89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480.11</v>
      </c>
      <c r="AH32" s="453">
        <f>SUM(AH8:AH31)</f>
        <v>396966</v>
      </c>
      <c r="AI32" s="390">
        <f>SUM(AI8:AI31)</f>
        <v>396.96600000000001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492.11</v>
      </c>
      <c r="C33" s="299">
        <f>SUM(C8:C31)</f>
        <v>492.11</v>
      </c>
      <c r="D33" s="299">
        <f>SUM(D8:D31)</f>
        <v>495</v>
      </c>
      <c r="E33" s="299">
        <f>SUM(E8:E32)</f>
        <v>22.130000000000003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408.96000000000004</v>
      </c>
      <c r="N33" s="409">
        <f t="shared" si="23"/>
        <v>83.149999999999991</v>
      </c>
      <c r="O33" s="410">
        <f t="shared" si="23"/>
        <v>396.96000000000004</v>
      </c>
      <c r="P33" s="406">
        <f>SUM(P8:P32)</f>
        <v>83.149999999999991</v>
      </c>
      <c r="Q33" s="406">
        <f>SUM(Q8:Q31)</f>
        <v>12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396.96000000000004</v>
      </c>
      <c r="AB33" s="299">
        <f>SUM(AB8:AB32)</f>
        <v>83.149999999999991</v>
      </c>
      <c r="AC33" s="299">
        <f>SUM(AC8:AC32)</f>
        <v>12</v>
      </c>
      <c r="AD33" s="411">
        <f>SUM(AD8:AD31)</f>
        <v>0</v>
      </c>
      <c r="AE33" s="409">
        <f>SUM(AE8:AE32)</f>
        <v>396.96000000000004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46.569769999999998</v>
      </c>
      <c r="F39" s="221">
        <f t="shared" ref="F39:F62" si="26">F8</f>
        <v>22</v>
      </c>
      <c r="G39" s="357">
        <v>148.78548000000001</v>
      </c>
      <c r="H39" s="358">
        <f>F39*G39</f>
        <v>3273.2805600000002</v>
      </c>
      <c r="J39" s="122">
        <v>1</v>
      </c>
      <c r="K39" s="126">
        <f t="shared" ref="K39:K62" si="27">C8</f>
        <v>21.04</v>
      </c>
      <c r="L39" s="245">
        <f t="shared" ref="L39:L62" si="28">K39*M39</f>
        <v>979.82796079999991</v>
      </c>
      <c r="M39" s="372">
        <f t="shared" ref="M39:M62" si="29">D39</f>
        <v>46.569769999999998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45.956099999999999</v>
      </c>
      <c r="F40" s="221">
        <f t="shared" si="26"/>
        <v>21</v>
      </c>
      <c r="G40" s="357">
        <v>146.32787999999999</v>
      </c>
      <c r="H40" s="358">
        <f t="shared" ref="H40:H62" si="31">F40*G40</f>
        <v>3072.8854799999999</v>
      </c>
      <c r="J40" s="122">
        <v>2</v>
      </c>
      <c r="K40" s="126">
        <f t="shared" si="27"/>
        <v>19.989999999999998</v>
      </c>
      <c r="L40" s="245">
        <f t="shared" si="28"/>
        <v>918.66243899999995</v>
      </c>
      <c r="M40" s="372">
        <f t="shared" si="29"/>
        <v>45.956099999999999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3429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45.19659</v>
      </c>
      <c r="F41" s="221">
        <f t="shared" si="26"/>
        <v>21</v>
      </c>
      <c r="G41" s="357">
        <v>138.44763</v>
      </c>
      <c r="H41" s="358">
        <f t="shared" si="31"/>
        <v>2907.4002300000002</v>
      </c>
      <c r="J41" s="122">
        <v>3</v>
      </c>
      <c r="K41" s="126">
        <f t="shared" si="27"/>
        <v>19.53</v>
      </c>
      <c r="L41" s="245">
        <f t="shared" si="28"/>
        <v>882.68940270000007</v>
      </c>
      <c r="M41" s="372">
        <f t="shared" si="29"/>
        <v>45.19659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3312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45.030839999999998</v>
      </c>
      <c r="F42" s="221">
        <f t="shared" si="26"/>
        <v>21</v>
      </c>
      <c r="G42" s="357">
        <v>137.24026000000001</v>
      </c>
      <c r="H42" s="358">
        <f t="shared" si="31"/>
        <v>2882.0454600000003</v>
      </c>
      <c r="J42" s="122">
        <v>4</v>
      </c>
      <c r="K42" s="126">
        <f t="shared" si="27"/>
        <v>18.87</v>
      </c>
      <c r="L42" s="245">
        <f t="shared" si="28"/>
        <v>849.73195080000005</v>
      </c>
      <c r="M42" s="372">
        <f t="shared" si="29"/>
        <v>45.030839999999998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3141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46.831809999999997</v>
      </c>
      <c r="F43" s="221">
        <f t="shared" si="26"/>
        <v>21</v>
      </c>
      <c r="G43" s="357">
        <v>146.34698</v>
      </c>
      <c r="H43" s="358">
        <f t="shared" si="31"/>
        <v>3073.28658</v>
      </c>
      <c r="J43" s="122">
        <v>5</v>
      </c>
      <c r="K43" s="126">
        <f t="shared" si="27"/>
        <v>18.78</v>
      </c>
      <c r="L43" s="245">
        <f t="shared" si="28"/>
        <v>879.50139179999996</v>
      </c>
      <c r="M43" s="372">
        <f t="shared" si="29"/>
        <v>46.831809999999997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3097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56.421990000000001</v>
      </c>
      <c r="F44" s="221">
        <f t="shared" si="26"/>
        <v>21</v>
      </c>
      <c r="G44" s="357">
        <v>175.6789</v>
      </c>
      <c r="H44" s="358">
        <f t="shared" si="31"/>
        <v>3689.2568999999999</v>
      </c>
      <c r="J44" s="122">
        <v>6</v>
      </c>
      <c r="K44" s="126">
        <f t="shared" si="27"/>
        <v>18.93</v>
      </c>
      <c r="L44" s="245">
        <f t="shared" si="28"/>
        <v>1068.0682707000001</v>
      </c>
      <c r="M44" s="372">
        <f t="shared" si="29"/>
        <v>56.421990000000001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3059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68.448499999999996</v>
      </c>
      <c r="F45" s="221">
        <f t="shared" si="26"/>
        <v>21</v>
      </c>
      <c r="G45" s="357">
        <v>218.52614</v>
      </c>
      <c r="H45" s="358">
        <f t="shared" si="31"/>
        <v>4589.0489399999997</v>
      </c>
      <c r="J45" s="122">
        <v>7</v>
      </c>
      <c r="K45" s="126">
        <f t="shared" si="27"/>
        <v>19.54</v>
      </c>
      <c r="L45" s="245">
        <f t="shared" si="28"/>
        <v>1337.4836899999998</v>
      </c>
      <c r="M45" s="372">
        <f t="shared" si="29"/>
        <v>68.448499999999996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3067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0.55000000000000071</v>
      </c>
      <c r="C46" s="364">
        <f t="shared" si="25"/>
        <v>39.427899500000052</v>
      </c>
      <c r="D46" s="382">
        <v>71.687089999999998</v>
      </c>
      <c r="F46" s="221">
        <f t="shared" si="26"/>
        <v>20</v>
      </c>
      <c r="G46" s="357">
        <v>190.59352000000001</v>
      </c>
      <c r="H46" s="358">
        <f t="shared" si="31"/>
        <v>3811.8704000000002</v>
      </c>
      <c r="J46" s="122">
        <v>8</v>
      </c>
      <c r="K46" s="126">
        <f t="shared" si="27"/>
        <v>20.55</v>
      </c>
      <c r="L46" s="245">
        <f t="shared" si="28"/>
        <v>1473.1696995</v>
      </c>
      <c r="M46" s="372">
        <f t="shared" si="29"/>
        <v>71.687089999999998</v>
      </c>
      <c r="AB46" s="216"/>
      <c r="AC46" s="199"/>
      <c r="AD46" s="203"/>
      <c r="AE46" s="126"/>
      <c r="AF46" s="385"/>
      <c r="AM46" s="91"/>
      <c r="AN46" s="122">
        <v>7</v>
      </c>
      <c r="AO46" s="200">
        <v>3113</v>
      </c>
      <c r="AP46" s="201"/>
    </row>
    <row r="47" spans="1:101" ht="15" x14ac:dyDescent="0.25">
      <c r="A47" s="219">
        <f t="shared" si="30"/>
        <v>9</v>
      </c>
      <c r="B47" s="225">
        <f t="shared" si="24"/>
        <v>3.370000000000001</v>
      </c>
      <c r="C47" s="364">
        <f t="shared" si="25"/>
        <v>175.18257520000006</v>
      </c>
      <c r="D47" s="382">
        <v>51.982959999999999</v>
      </c>
      <c r="F47" s="221">
        <f t="shared" si="26"/>
        <v>18</v>
      </c>
      <c r="G47" s="357">
        <v>138.57284999999999</v>
      </c>
      <c r="H47" s="358">
        <f t="shared" si="31"/>
        <v>2494.3112999999998</v>
      </c>
      <c r="J47" s="122">
        <v>9</v>
      </c>
      <c r="K47" s="126">
        <f t="shared" si="27"/>
        <v>21.37</v>
      </c>
      <c r="L47" s="245">
        <f t="shared" si="28"/>
        <v>1110.8758551999999</v>
      </c>
      <c r="M47" s="372">
        <f t="shared" si="29"/>
        <v>51.982959999999999</v>
      </c>
      <c r="AB47" s="216"/>
      <c r="AC47" s="199"/>
      <c r="AD47" s="203"/>
      <c r="AE47" s="126"/>
      <c r="AF47" s="385"/>
      <c r="AM47" s="91"/>
      <c r="AN47" s="122">
        <v>8</v>
      </c>
      <c r="AO47" s="200">
        <v>3272</v>
      </c>
      <c r="AP47" s="201"/>
    </row>
    <row r="48" spans="1:101" ht="15" x14ac:dyDescent="0.25">
      <c r="A48" s="219">
        <f t="shared" si="30"/>
        <v>10</v>
      </c>
      <c r="B48" s="225">
        <f t="shared" si="24"/>
        <v>3.9499999999999993</v>
      </c>
      <c r="C48" s="364">
        <f t="shared" si="25"/>
        <v>162.53483699999998</v>
      </c>
      <c r="D48" s="382">
        <v>41.148060000000001</v>
      </c>
      <c r="F48" s="221">
        <f t="shared" si="26"/>
        <v>17</v>
      </c>
      <c r="G48" s="357">
        <v>94.166560000000004</v>
      </c>
      <c r="H48" s="358">
        <f t="shared" si="31"/>
        <v>1600.8315200000002</v>
      </c>
      <c r="J48" s="122">
        <v>10</v>
      </c>
      <c r="K48" s="126">
        <f t="shared" si="27"/>
        <v>20.95</v>
      </c>
      <c r="L48" s="245">
        <f t="shared" si="28"/>
        <v>862.05185700000004</v>
      </c>
      <c r="M48" s="372">
        <f t="shared" si="29"/>
        <v>41.148060000000001</v>
      </c>
      <c r="AB48" s="216"/>
      <c r="AC48" s="199"/>
      <c r="AD48" s="203"/>
      <c r="AE48" s="126"/>
      <c r="AF48" s="385"/>
      <c r="AM48" s="91"/>
      <c r="AN48" s="122">
        <v>9</v>
      </c>
      <c r="AO48" s="200">
        <v>3434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4.6999999999999993</v>
      </c>
      <c r="C49" s="364">
        <f t="shared" si="25"/>
        <v>182.96766299999999</v>
      </c>
      <c r="D49" s="382">
        <v>38.929290000000002</v>
      </c>
      <c r="F49" s="221">
        <f t="shared" si="26"/>
        <v>15</v>
      </c>
      <c r="G49" s="357">
        <v>68.674239999999998</v>
      </c>
      <c r="H49" s="358">
        <f t="shared" si="31"/>
        <v>1030.1135999999999</v>
      </c>
      <c r="J49" s="122">
        <v>11</v>
      </c>
      <c r="K49" s="126">
        <f t="shared" si="27"/>
        <v>19.7</v>
      </c>
      <c r="L49" s="245">
        <f t="shared" si="28"/>
        <v>766.90701300000001</v>
      </c>
      <c r="M49" s="372">
        <f t="shared" si="29"/>
        <v>38.929290000000002</v>
      </c>
      <c r="AB49" s="204"/>
      <c r="AC49" s="199"/>
      <c r="AD49" s="203"/>
      <c r="AE49" s="126"/>
      <c r="AF49" s="385"/>
      <c r="AM49" s="91"/>
      <c r="AN49" s="122">
        <v>10</v>
      </c>
      <c r="AO49" s="200">
        <v>3515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4.370000000000001</v>
      </c>
      <c r="C50" s="364">
        <f t="shared" si="25"/>
        <v>146.39500000000004</v>
      </c>
      <c r="D50" s="382">
        <v>33.5</v>
      </c>
      <c r="F50" s="221">
        <f t="shared" si="26"/>
        <v>14</v>
      </c>
      <c r="G50" s="357">
        <v>66.506820000000005</v>
      </c>
      <c r="H50" s="358">
        <f t="shared" si="31"/>
        <v>931.09548000000007</v>
      </c>
      <c r="J50" s="122">
        <v>12</v>
      </c>
      <c r="K50" s="126">
        <f t="shared" si="27"/>
        <v>18.37</v>
      </c>
      <c r="L50" s="245">
        <f t="shared" si="28"/>
        <v>615.39499999999998</v>
      </c>
      <c r="M50" s="372">
        <f t="shared" si="29"/>
        <v>33.5</v>
      </c>
      <c r="AB50" s="204"/>
      <c r="AC50" s="199"/>
      <c r="AD50" s="203"/>
      <c r="AE50" s="126"/>
      <c r="AF50" s="385"/>
      <c r="AM50" s="91"/>
      <c r="AN50" s="122">
        <v>11</v>
      </c>
      <c r="AO50" s="200">
        <v>3473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3.3500000000000014</v>
      </c>
      <c r="C51" s="364">
        <f t="shared" si="25"/>
        <v>112.39250000000004</v>
      </c>
      <c r="D51" s="382">
        <v>33.549999999999997</v>
      </c>
      <c r="F51" s="221">
        <f t="shared" si="26"/>
        <v>14</v>
      </c>
      <c r="G51" s="357">
        <v>48.575330000000001</v>
      </c>
      <c r="H51" s="358">
        <f t="shared" si="31"/>
        <v>680.05462</v>
      </c>
      <c r="J51" s="122">
        <v>13</v>
      </c>
      <c r="K51" s="126">
        <f t="shared" si="27"/>
        <v>17.350000000000001</v>
      </c>
      <c r="L51" s="245">
        <f t="shared" si="28"/>
        <v>582.09249999999997</v>
      </c>
      <c r="M51" s="372">
        <f t="shared" si="29"/>
        <v>33.549999999999997</v>
      </c>
      <c r="AB51" s="204"/>
      <c r="AC51" s="199"/>
      <c r="AD51" s="203"/>
      <c r="AE51" s="126"/>
      <c r="AF51" s="385"/>
      <c r="AM51" s="226"/>
      <c r="AN51" s="122">
        <v>12</v>
      </c>
      <c r="AO51" s="200">
        <v>3314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1.8399999999999999</v>
      </c>
      <c r="C52" s="364">
        <f t="shared" si="25"/>
        <v>63.44319999999999</v>
      </c>
      <c r="D52" s="382">
        <v>34.479999999999997</v>
      </c>
      <c r="F52" s="221">
        <f t="shared" si="26"/>
        <v>15</v>
      </c>
      <c r="G52" s="357">
        <v>44.92022</v>
      </c>
      <c r="H52" s="358">
        <f t="shared" si="31"/>
        <v>673.80330000000004</v>
      </c>
      <c r="J52" s="122">
        <v>14</v>
      </c>
      <c r="K52" s="126">
        <f t="shared" si="27"/>
        <v>16.84</v>
      </c>
      <c r="L52" s="245">
        <f t="shared" si="28"/>
        <v>580.64319999999998</v>
      </c>
      <c r="M52" s="372">
        <f t="shared" si="29"/>
        <v>34.479999999999997</v>
      </c>
      <c r="AB52" s="204"/>
      <c r="AC52" s="199"/>
      <c r="AD52" s="203"/>
      <c r="AE52" s="126"/>
      <c r="AM52" s="76"/>
      <c r="AN52" s="122">
        <v>13</v>
      </c>
      <c r="AO52" s="200">
        <v>3215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</v>
      </c>
      <c r="C53" s="364">
        <f t="shared" si="25"/>
        <v>0</v>
      </c>
      <c r="D53" s="382">
        <v>41.213799999999999</v>
      </c>
      <c r="F53" s="221">
        <f t="shared" si="26"/>
        <v>17</v>
      </c>
      <c r="G53" s="357">
        <v>54.162649999999999</v>
      </c>
      <c r="H53" s="358">
        <f t="shared" si="31"/>
        <v>920.76504999999997</v>
      </c>
      <c r="J53" s="122">
        <v>15</v>
      </c>
      <c r="K53" s="126">
        <f t="shared" si="27"/>
        <v>17</v>
      </c>
      <c r="L53" s="245">
        <f t="shared" si="28"/>
        <v>700.63459999999998</v>
      </c>
      <c r="M53" s="372">
        <f t="shared" si="29"/>
        <v>41.213799999999999</v>
      </c>
      <c r="AB53" s="204"/>
      <c r="AC53" s="199"/>
      <c r="AD53" s="229"/>
      <c r="AE53" s="126"/>
      <c r="AN53" s="122">
        <v>14</v>
      </c>
      <c r="AO53" s="200">
        <v>3186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50.29522</v>
      </c>
      <c r="F54" s="221">
        <f t="shared" si="26"/>
        <v>20</v>
      </c>
      <c r="G54" s="357">
        <v>103.11785999999999</v>
      </c>
      <c r="H54" s="358">
        <f t="shared" si="31"/>
        <v>2062.3571999999999</v>
      </c>
      <c r="J54" s="122">
        <v>16</v>
      </c>
      <c r="K54" s="126">
        <f t="shared" si="27"/>
        <v>17.619999999999997</v>
      </c>
      <c r="L54" s="245">
        <f t="shared" si="28"/>
        <v>886.20177639999986</v>
      </c>
      <c r="M54" s="372">
        <f t="shared" si="29"/>
        <v>50.29522</v>
      </c>
      <c r="AB54" s="204"/>
      <c r="AC54" s="199"/>
      <c r="AE54" s="237"/>
      <c r="AN54" s="122">
        <v>15</v>
      </c>
      <c r="AO54" s="200">
        <v>3188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67.52843</v>
      </c>
      <c r="F55" s="221">
        <f t="shared" si="26"/>
        <v>22</v>
      </c>
      <c r="G55" s="357">
        <v>140.36609999999999</v>
      </c>
      <c r="H55" s="358">
        <f t="shared" si="31"/>
        <v>3088.0541999999996</v>
      </c>
      <c r="J55" s="122">
        <v>17</v>
      </c>
      <c r="K55" s="126">
        <f t="shared" si="27"/>
        <v>19.260000000000002</v>
      </c>
      <c r="L55" s="245">
        <f t="shared" si="28"/>
        <v>1300.5975618000002</v>
      </c>
      <c r="M55" s="372">
        <f t="shared" si="29"/>
        <v>67.52843</v>
      </c>
      <c r="AB55" s="204"/>
      <c r="AC55" s="199"/>
      <c r="AE55" s="237"/>
      <c r="AN55" s="122">
        <v>16</v>
      </c>
      <c r="AO55" s="200">
        <v>3251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82.254919999999998</v>
      </c>
      <c r="F56" s="221">
        <f t="shared" si="26"/>
        <v>25</v>
      </c>
      <c r="G56" s="357">
        <v>175.65845999999999</v>
      </c>
      <c r="H56" s="358">
        <f t="shared" si="31"/>
        <v>4391.4614999999994</v>
      </c>
      <c r="J56" s="122">
        <v>18</v>
      </c>
      <c r="K56" s="126">
        <f t="shared" si="27"/>
        <v>21.779999999999998</v>
      </c>
      <c r="L56" s="245">
        <f t="shared" si="28"/>
        <v>1791.5121575999997</v>
      </c>
      <c r="M56" s="372">
        <f t="shared" si="29"/>
        <v>82.254919999999998</v>
      </c>
      <c r="AB56" s="230"/>
      <c r="AC56" s="199"/>
      <c r="AE56" s="237"/>
      <c r="AN56" s="122">
        <v>17</v>
      </c>
      <c r="AO56" s="200">
        <v>3359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76.005420000000001</v>
      </c>
      <c r="F57" s="221">
        <f t="shared" si="26"/>
        <v>26</v>
      </c>
      <c r="G57" s="357">
        <v>194.96179000000001</v>
      </c>
      <c r="H57" s="358">
        <f t="shared" si="31"/>
        <v>5069.0065400000003</v>
      </c>
      <c r="J57" s="122">
        <v>19</v>
      </c>
      <c r="K57" s="126">
        <f t="shared" si="27"/>
        <v>24.439999999999998</v>
      </c>
      <c r="L57" s="245">
        <f t="shared" si="28"/>
        <v>1857.5724647999998</v>
      </c>
      <c r="M57" s="372">
        <f t="shared" si="29"/>
        <v>76.005420000000001</v>
      </c>
      <c r="AC57" s="231"/>
      <c r="AD57" s="232"/>
      <c r="AE57" s="237"/>
      <c r="AN57" s="122">
        <v>18</v>
      </c>
      <c r="AO57" s="200">
        <v>3716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70.494519999999994</v>
      </c>
      <c r="F58" s="221">
        <f t="shared" si="26"/>
        <v>26</v>
      </c>
      <c r="G58" s="357">
        <v>176.55898999999999</v>
      </c>
      <c r="H58" s="358">
        <f t="shared" si="31"/>
        <v>4590.5337399999999</v>
      </c>
      <c r="J58" s="122">
        <v>20</v>
      </c>
      <c r="K58" s="126">
        <f t="shared" si="27"/>
        <v>25.05</v>
      </c>
      <c r="L58" s="245">
        <f t="shared" si="28"/>
        <v>1765.8877259999999</v>
      </c>
      <c r="M58" s="372">
        <f t="shared" si="29"/>
        <v>70.494519999999994</v>
      </c>
      <c r="AC58" s="231"/>
      <c r="AD58" s="76"/>
      <c r="AE58" s="237"/>
      <c r="AN58" s="122">
        <v>19</v>
      </c>
      <c r="AO58" s="200">
        <v>4079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65.418729999999996</v>
      </c>
      <c r="F59" s="221">
        <f t="shared" si="26"/>
        <v>26</v>
      </c>
      <c r="G59" s="357">
        <v>175.2381</v>
      </c>
      <c r="H59" s="358">
        <f t="shared" si="31"/>
        <v>4556.1905999999999</v>
      </c>
      <c r="J59" s="122">
        <v>21</v>
      </c>
      <c r="K59" s="126">
        <f t="shared" si="27"/>
        <v>25.09</v>
      </c>
      <c r="L59" s="245">
        <f t="shared" si="28"/>
        <v>1641.3559356999999</v>
      </c>
      <c r="M59" s="372">
        <f t="shared" si="29"/>
        <v>65.418729999999996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4140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59.78163</v>
      </c>
      <c r="F60" s="221">
        <f t="shared" si="26"/>
        <v>25</v>
      </c>
      <c r="G60" s="357">
        <v>168.17273</v>
      </c>
      <c r="H60" s="358">
        <f t="shared" si="31"/>
        <v>4204.3182500000003</v>
      </c>
      <c r="J60" s="122">
        <v>22</v>
      </c>
      <c r="K60" s="126">
        <f t="shared" si="27"/>
        <v>24.590000000000003</v>
      </c>
      <c r="L60" s="245">
        <f t="shared" si="28"/>
        <v>1470.0302817000002</v>
      </c>
      <c r="M60" s="372">
        <f t="shared" si="29"/>
        <v>59.78163</v>
      </c>
      <c r="Z60" s="233"/>
      <c r="AA60" s="234"/>
      <c r="AB60" s="235"/>
      <c r="AC60" s="235"/>
      <c r="AD60" s="236"/>
      <c r="AE60" s="237"/>
      <c r="AN60" s="122">
        <v>21</v>
      </c>
      <c r="AO60" s="200">
        <v>4106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54.980150000000002</v>
      </c>
      <c r="F61" s="221">
        <f t="shared" si="26"/>
        <v>24</v>
      </c>
      <c r="G61" s="357">
        <v>145.49939000000001</v>
      </c>
      <c r="H61" s="358">
        <f t="shared" si="31"/>
        <v>3491.9853600000001</v>
      </c>
      <c r="J61" s="122">
        <v>23</v>
      </c>
      <c r="K61" s="126">
        <f t="shared" si="27"/>
        <v>23.419999999999998</v>
      </c>
      <c r="L61" s="245">
        <f t="shared" si="28"/>
        <v>1287.635113</v>
      </c>
      <c r="M61" s="372">
        <f t="shared" si="29"/>
        <v>54.980150000000002</v>
      </c>
      <c r="Z61" s="233"/>
      <c r="AA61" s="234"/>
      <c r="AB61" s="235"/>
      <c r="AC61" s="235"/>
      <c r="AD61" s="236"/>
      <c r="AE61" s="237"/>
      <c r="AN61" s="122">
        <v>22</v>
      </c>
      <c r="AO61" s="200">
        <v>4082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51.027340000000002</v>
      </c>
      <c r="F62" s="362">
        <f t="shared" si="26"/>
        <v>23</v>
      </c>
      <c r="G62" s="360">
        <v>145.14186000000001</v>
      </c>
      <c r="H62" s="361">
        <f t="shared" si="31"/>
        <v>3338.26278</v>
      </c>
      <c r="J62" s="122">
        <v>24</v>
      </c>
      <c r="K62" s="126">
        <f t="shared" si="27"/>
        <v>22.05</v>
      </c>
      <c r="L62" s="245">
        <f t="shared" si="28"/>
        <v>1125.1528470000001</v>
      </c>
      <c r="M62" s="372">
        <f t="shared" si="29"/>
        <v>51.027340000000002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3932</v>
      </c>
    </row>
    <row r="63" spans="1:43" ht="20.25" customHeight="1" thickBot="1" x14ac:dyDescent="0.3">
      <c r="A63" s="238"/>
      <c r="B63" s="239"/>
      <c r="C63" s="240"/>
      <c r="D63" s="307">
        <f>AVERAGE(D39:D62)</f>
        <v>53.280548333333343</v>
      </c>
      <c r="F63" s="363">
        <f>SUM(F39:F62)</f>
        <v>495</v>
      </c>
      <c r="G63" s="241">
        <f>AVERAGE(G39:G62)</f>
        <v>135.0933641666667</v>
      </c>
      <c r="H63" s="359">
        <f>SUM(H39:H62)/SUM(F39:F62)</f>
        <v>142.26711028282833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3655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492.11</v>
      </c>
      <c r="L64" s="245">
        <f>SUM(L39:L63)</f>
        <v>26733.680694500003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22.130000000000003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54.324603634350048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882.34367470000029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39.870929719837335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462.88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419.78999999999996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410.13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396.27000000000004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394.38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397.53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410.34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411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384.66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356.15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295.5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257.18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242.90000000000003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252.6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289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352.4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423.72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544.49999999999989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635.43999999999994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651.30000000000007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652.34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614.75000000000011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562.07999999999993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507.15000000000003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10323.989999999998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0.55000000000000071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3.370000000000001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3.9499999999999993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4.6999999999999993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4.370000000000001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3.3500000000000014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1.8399999999999999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44573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21.04</v>
      </c>
      <c r="C135" s="124">
        <f t="shared" si="38"/>
        <v>21.04</v>
      </c>
      <c r="D135" s="290">
        <f t="shared" ref="D135:D158" si="39">J8</f>
        <v>0</v>
      </c>
      <c r="E135" s="291">
        <f t="shared" ref="E135:F158" si="40">M8</f>
        <v>17.61</v>
      </c>
      <c r="F135" s="291">
        <f t="shared" si="40"/>
        <v>3.43</v>
      </c>
      <c r="G135" s="292">
        <f t="shared" ref="G135:G158" si="41">AD8</f>
        <v>0</v>
      </c>
      <c r="I135" s="293">
        <f t="shared" ref="I135:I158" si="42">AE8</f>
        <v>17.11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19.989999999999998</v>
      </c>
      <c r="C136" s="124">
        <f t="shared" si="38"/>
        <v>19.989999999999998</v>
      </c>
      <c r="D136" s="290">
        <f t="shared" si="39"/>
        <v>0</v>
      </c>
      <c r="E136" s="291">
        <f t="shared" si="40"/>
        <v>16.68</v>
      </c>
      <c r="F136" s="291">
        <f t="shared" si="40"/>
        <v>3.31</v>
      </c>
      <c r="G136" s="292">
        <f t="shared" si="41"/>
        <v>0</v>
      </c>
      <c r="I136" s="294">
        <f t="shared" si="42"/>
        <v>16.18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19.53</v>
      </c>
      <c r="C137" s="124">
        <f t="shared" si="38"/>
        <v>19.53</v>
      </c>
      <c r="D137" s="290">
        <f t="shared" si="39"/>
        <v>0</v>
      </c>
      <c r="E137" s="291">
        <f t="shared" si="40"/>
        <v>16.39</v>
      </c>
      <c r="F137" s="291">
        <f t="shared" si="40"/>
        <v>3.14</v>
      </c>
      <c r="G137" s="292">
        <f t="shared" si="41"/>
        <v>0</v>
      </c>
      <c r="I137" s="294">
        <f t="shared" si="42"/>
        <v>15.89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18.87</v>
      </c>
      <c r="C138" s="124">
        <f t="shared" si="38"/>
        <v>18.87</v>
      </c>
      <c r="D138" s="290">
        <f t="shared" si="39"/>
        <v>0</v>
      </c>
      <c r="E138" s="291">
        <f t="shared" si="40"/>
        <v>15.77</v>
      </c>
      <c r="F138" s="291">
        <f t="shared" si="40"/>
        <v>3.1</v>
      </c>
      <c r="G138" s="292">
        <f t="shared" si="41"/>
        <v>0</v>
      </c>
      <c r="I138" s="294">
        <f t="shared" si="42"/>
        <v>15.27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18.78</v>
      </c>
      <c r="C139" s="124">
        <f t="shared" si="38"/>
        <v>18.78</v>
      </c>
      <c r="D139" s="290">
        <f t="shared" si="39"/>
        <v>0</v>
      </c>
      <c r="E139" s="291">
        <f t="shared" si="40"/>
        <v>15.72</v>
      </c>
      <c r="F139" s="291">
        <f t="shared" si="40"/>
        <v>3.06</v>
      </c>
      <c r="G139" s="292">
        <f t="shared" si="41"/>
        <v>0</v>
      </c>
      <c r="I139" s="294">
        <f t="shared" si="42"/>
        <v>15.22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18.93</v>
      </c>
      <c r="C140" s="124">
        <f t="shared" si="38"/>
        <v>18.93</v>
      </c>
      <c r="D140" s="290">
        <f t="shared" si="39"/>
        <v>0</v>
      </c>
      <c r="E140" s="291">
        <f t="shared" si="40"/>
        <v>15.86</v>
      </c>
      <c r="F140" s="291">
        <f t="shared" si="40"/>
        <v>3.07</v>
      </c>
      <c r="G140" s="292">
        <f t="shared" si="41"/>
        <v>0</v>
      </c>
      <c r="I140" s="294">
        <f t="shared" si="42"/>
        <v>15.36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19.54</v>
      </c>
      <c r="C141" s="124">
        <f t="shared" si="38"/>
        <v>19.54</v>
      </c>
      <c r="D141" s="290">
        <f t="shared" si="39"/>
        <v>0</v>
      </c>
      <c r="E141" s="291">
        <f t="shared" si="40"/>
        <v>16.43</v>
      </c>
      <c r="F141" s="291">
        <f t="shared" si="40"/>
        <v>3.11</v>
      </c>
      <c r="G141" s="292">
        <f t="shared" si="41"/>
        <v>0</v>
      </c>
      <c r="I141" s="294">
        <f t="shared" si="42"/>
        <v>15.93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20.55</v>
      </c>
      <c r="C142" s="124">
        <f t="shared" si="38"/>
        <v>20.55</v>
      </c>
      <c r="D142" s="290">
        <f t="shared" si="39"/>
        <v>0</v>
      </c>
      <c r="E142" s="291">
        <f t="shared" si="40"/>
        <v>17.28</v>
      </c>
      <c r="F142" s="291">
        <f t="shared" si="40"/>
        <v>3.27</v>
      </c>
      <c r="G142" s="292">
        <f t="shared" si="41"/>
        <v>0</v>
      </c>
      <c r="I142" s="294">
        <f t="shared" si="42"/>
        <v>16.78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21.37</v>
      </c>
      <c r="C143" s="124">
        <f t="shared" si="38"/>
        <v>21.37</v>
      </c>
      <c r="D143" s="290">
        <f t="shared" si="39"/>
        <v>0</v>
      </c>
      <c r="E143" s="291">
        <f t="shared" si="40"/>
        <v>17.940000000000001</v>
      </c>
      <c r="F143" s="291">
        <f t="shared" si="40"/>
        <v>3.43</v>
      </c>
      <c r="G143" s="292">
        <f t="shared" si="41"/>
        <v>0</v>
      </c>
      <c r="I143" s="294">
        <f t="shared" si="42"/>
        <v>17.440000000000001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20.95</v>
      </c>
      <c r="C144" s="124">
        <f t="shared" si="38"/>
        <v>20.95</v>
      </c>
      <c r="D144" s="290">
        <f t="shared" si="39"/>
        <v>0</v>
      </c>
      <c r="E144" s="291">
        <f t="shared" si="40"/>
        <v>17.43</v>
      </c>
      <c r="F144" s="291">
        <f t="shared" si="40"/>
        <v>3.52</v>
      </c>
      <c r="G144" s="292">
        <f t="shared" si="41"/>
        <v>0</v>
      </c>
      <c r="I144" s="294">
        <f t="shared" si="42"/>
        <v>16.93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19.7</v>
      </c>
      <c r="C145" s="124">
        <f t="shared" si="38"/>
        <v>19.7</v>
      </c>
      <c r="D145" s="290">
        <f t="shared" si="39"/>
        <v>0</v>
      </c>
      <c r="E145" s="291">
        <f t="shared" si="40"/>
        <v>16.23</v>
      </c>
      <c r="F145" s="291">
        <f t="shared" si="40"/>
        <v>3.47</v>
      </c>
      <c r="G145" s="292">
        <f t="shared" si="41"/>
        <v>0</v>
      </c>
      <c r="I145" s="294">
        <f t="shared" si="42"/>
        <v>15.73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18.37</v>
      </c>
      <c r="C146" s="124">
        <f t="shared" si="38"/>
        <v>18.37</v>
      </c>
      <c r="D146" s="290">
        <f t="shared" si="39"/>
        <v>0</v>
      </c>
      <c r="E146" s="291">
        <f t="shared" si="40"/>
        <v>15.06</v>
      </c>
      <c r="F146" s="291">
        <f t="shared" si="40"/>
        <v>3.31</v>
      </c>
      <c r="G146" s="292">
        <f t="shared" si="41"/>
        <v>0</v>
      </c>
      <c r="I146" s="294">
        <f t="shared" si="42"/>
        <v>14.56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17.350000000000001</v>
      </c>
      <c r="C147" s="124">
        <f t="shared" si="38"/>
        <v>17.350000000000001</v>
      </c>
      <c r="D147" s="290">
        <f t="shared" si="39"/>
        <v>0</v>
      </c>
      <c r="E147" s="291">
        <f t="shared" si="40"/>
        <v>14.13</v>
      </c>
      <c r="F147" s="291">
        <f t="shared" si="40"/>
        <v>3.22</v>
      </c>
      <c r="G147" s="292">
        <f t="shared" si="41"/>
        <v>0</v>
      </c>
      <c r="I147" s="294">
        <f t="shared" si="42"/>
        <v>13.63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16.84</v>
      </c>
      <c r="C148" s="124">
        <f t="shared" si="38"/>
        <v>16.84</v>
      </c>
      <c r="D148" s="290">
        <f t="shared" si="39"/>
        <v>0</v>
      </c>
      <c r="E148" s="291">
        <f t="shared" si="40"/>
        <v>13.65</v>
      </c>
      <c r="F148" s="291">
        <f t="shared" si="40"/>
        <v>3.19</v>
      </c>
      <c r="G148" s="292">
        <f t="shared" si="41"/>
        <v>0</v>
      </c>
      <c r="I148" s="294">
        <f t="shared" si="42"/>
        <v>13.15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17</v>
      </c>
      <c r="C149" s="124">
        <f t="shared" si="38"/>
        <v>17</v>
      </c>
      <c r="D149" s="290">
        <f t="shared" si="39"/>
        <v>0</v>
      </c>
      <c r="E149" s="291">
        <f t="shared" si="40"/>
        <v>13.81</v>
      </c>
      <c r="F149" s="291">
        <f t="shared" si="40"/>
        <v>3.19</v>
      </c>
      <c r="G149" s="292">
        <f t="shared" si="41"/>
        <v>0</v>
      </c>
      <c r="I149" s="294">
        <f t="shared" si="42"/>
        <v>13.31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17.619999999999997</v>
      </c>
      <c r="C150" s="124">
        <f t="shared" si="38"/>
        <v>17.619999999999997</v>
      </c>
      <c r="D150" s="290">
        <f t="shared" si="39"/>
        <v>0</v>
      </c>
      <c r="E150" s="291">
        <f t="shared" si="40"/>
        <v>14.37</v>
      </c>
      <c r="F150" s="291">
        <f t="shared" si="40"/>
        <v>3.25</v>
      </c>
      <c r="G150" s="292">
        <f t="shared" si="41"/>
        <v>0</v>
      </c>
      <c r="I150" s="294">
        <f t="shared" si="42"/>
        <v>13.87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19.260000000000002</v>
      </c>
      <c r="C151" s="124">
        <f t="shared" si="45"/>
        <v>19.260000000000002</v>
      </c>
      <c r="D151" s="290">
        <f t="shared" si="39"/>
        <v>0</v>
      </c>
      <c r="E151" s="291">
        <f t="shared" si="40"/>
        <v>15.9</v>
      </c>
      <c r="F151" s="291">
        <f t="shared" si="40"/>
        <v>3.36</v>
      </c>
      <c r="G151" s="292">
        <f t="shared" si="41"/>
        <v>0</v>
      </c>
      <c r="I151" s="294">
        <f t="shared" si="42"/>
        <v>15.4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21.779999999999998</v>
      </c>
      <c r="C152" s="124">
        <f t="shared" si="45"/>
        <v>21.779999999999998</v>
      </c>
      <c r="D152" s="290">
        <f t="shared" si="39"/>
        <v>0</v>
      </c>
      <c r="E152" s="291">
        <f t="shared" si="40"/>
        <v>18.059999999999999</v>
      </c>
      <c r="F152" s="291">
        <f t="shared" si="40"/>
        <v>3.72</v>
      </c>
      <c r="G152" s="292">
        <f t="shared" si="41"/>
        <v>0</v>
      </c>
      <c r="I152" s="294">
        <f t="shared" si="42"/>
        <v>17.559999999999999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24.439999999999998</v>
      </c>
      <c r="C153" s="124">
        <f t="shared" si="45"/>
        <v>24.439999999999998</v>
      </c>
      <c r="D153" s="290">
        <f t="shared" si="39"/>
        <v>0</v>
      </c>
      <c r="E153" s="291">
        <f t="shared" si="40"/>
        <v>20.36</v>
      </c>
      <c r="F153" s="291">
        <f t="shared" si="40"/>
        <v>4.08</v>
      </c>
      <c r="G153" s="292">
        <f t="shared" si="41"/>
        <v>0</v>
      </c>
      <c r="I153" s="294">
        <f t="shared" si="42"/>
        <v>19.86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25.05</v>
      </c>
      <c r="C154" s="124">
        <f t="shared" si="45"/>
        <v>25.05</v>
      </c>
      <c r="D154" s="290">
        <f t="shared" si="39"/>
        <v>0</v>
      </c>
      <c r="E154" s="291">
        <f t="shared" si="40"/>
        <v>20.91</v>
      </c>
      <c r="F154" s="291">
        <f t="shared" si="40"/>
        <v>4.1399999999999997</v>
      </c>
      <c r="G154" s="292">
        <f t="shared" si="41"/>
        <v>0</v>
      </c>
      <c r="I154" s="294">
        <f t="shared" si="42"/>
        <v>20.41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25.09</v>
      </c>
      <c r="C155" s="124">
        <f t="shared" si="45"/>
        <v>25.09</v>
      </c>
      <c r="D155" s="290">
        <f t="shared" si="39"/>
        <v>0</v>
      </c>
      <c r="E155" s="291">
        <f t="shared" si="40"/>
        <v>20.98</v>
      </c>
      <c r="F155" s="291">
        <f t="shared" si="40"/>
        <v>4.1100000000000003</v>
      </c>
      <c r="G155" s="292">
        <f t="shared" si="41"/>
        <v>0</v>
      </c>
      <c r="I155" s="294">
        <f t="shared" si="42"/>
        <v>20.48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24.590000000000003</v>
      </c>
      <c r="C156" s="124">
        <f t="shared" si="45"/>
        <v>24.590000000000003</v>
      </c>
      <c r="D156" s="290">
        <f t="shared" si="39"/>
        <v>0</v>
      </c>
      <c r="E156" s="291">
        <f t="shared" si="40"/>
        <v>20.51</v>
      </c>
      <c r="F156" s="291">
        <f t="shared" si="40"/>
        <v>4.08</v>
      </c>
      <c r="G156" s="292">
        <f t="shared" si="41"/>
        <v>0</v>
      </c>
      <c r="I156" s="294">
        <f t="shared" si="42"/>
        <v>20.010000000000002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23.419999999999998</v>
      </c>
      <c r="C157" s="124">
        <f t="shared" si="45"/>
        <v>23.419999999999998</v>
      </c>
      <c r="D157" s="290">
        <f t="shared" si="39"/>
        <v>0</v>
      </c>
      <c r="E157" s="291">
        <f t="shared" si="40"/>
        <v>19.489999999999998</v>
      </c>
      <c r="F157" s="291">
        <f t="shared" si="40"/>
        <v>3.93</v>
      </c>
      <c r="G157" s="292">
        <f t="shared" si="41"/>
        <v>0</v>
      </c>
      <c r="I157" s="294">
        <f t="shared" si="42"/>
        <v>18.989999999999998</v>
      </c>
      <c r="K157" s="142">
        <f t="shared" si="43"/>
        <v>0.5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22.05</v>
      </c>
      <c r="C158" s="297">
        <f t="shared" si="45"/>
        <v>22.05</v>
      </c>
      <c r="D158" s="298">
        <f t="shared" si="39"/>
        <v>0</v>
      </c>
      <c r="E158" s="299">
        <f t="shared" si="40"/>
        <v>18.39</v>
      </c>
      <c r="F158" s="299">
        <f t="shared" si="40"/>
        <v>3.66</v>
      </c>
      <c r="G158" s="300">
        <f t="shared" si="41"/>
        <v>0</v>
      </c>
      <c r="I158" s="301">
        <f t="shared" si="42"/>
        <v>17.89</v>
      </c>
      <c r="K158" s="302">
        <f t="shared" si="43"/>
        <v>0.5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492.11</v>
      </c>
      <c r="C159" s="304">
        <f t="shared" si="46"/>
        <v>492.11</v>
      </c>
      <c r="D159" s="305">
        <f t="shared" si="46"/>
        <v>0</v>
      </c>
      <c r="E159" s="305">
        <f t="shared" si="46"/>
        <v>408.96000000000004</v>
      </c>
      <c r="F159" s="305">
        <f t="shared" si="46"/>
        <v>83.149999999999991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95" priority="7" operator="containsText" text="CHECK CALCS">
      <formula>NOT(ISERROR(SEARCH("CHECK CALCS",C34)))</formula>
    </cfRule>
  </conditionalFormatting>
  <conditionalFormatting sqref="AE8:AE31">
    <cfRule type="cellIs" dxfId="94" priority="6" operator="greaterThan">
      <formula>33</formula>
    </cfRule>
  </conditionalFormatting>
  <conditionalFormatting sqref="D63">
    <cfRule type="cellIs" dxfId="93" priority="8" operator="equal">
      <formula>#REF!</formula>
    </cfRule>
  </conditionalFormatting>
  <conditionalFormatting sqref="I135:I158">
    <cfRule type="cellIs" dxfId="92" priority="5" operator="greaterThan">
      <formula>33</formula>
    </cfRule>
  </conditionalFormatting>
  <conditionalFormatting sqref="D135:D158">
    <cfRule type="cellIs" dxfId="91" priority="4" operator="greaterThan">
      <formula>0</formula>
    </cfRule>
  </conditionalFormatting>
  <conditionalFormatting sqref="J8:J31">
    <cfRule type="cellIs" dxfId="90" priority="2" operator="greaterThan">
      <formula>0</formula>
    </cfRule>
  </conditionalFormatting>
  <conditionalFormatting sqref="N8:N31">
    <cfRule type="cellIs" dxfId="89" priority="3" operator="greaterThanOrEqual">
      <formula>4.99</formula>
    </cfRule>
  </conditionalFormatting>
  <conditionalFormatting sqref="M8:M31">
    <cfRule type="cellIs" dxfId="88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theme="2" tint="-0.249977111117893"/>
  </sheetPr>
  <dimension ref="A1:CW159"/>
  <sheetViews>
    <sheetView topLeftCell="A25" zoomScale="70" zoomScaleNormal="70" workbookViewId="0">
      <selection activeCell="M8" sqref="M8:N30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44572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515.87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44572</v>
      </c>
      <c r="AM5" s="422">
        <f>AM10</f>
        <v>18761</v>
      </c>
      <c r="AN5" s="422">
        <f t="shared" ref="AN5:BJ5" si="1">AN10</f>
        <v>17752</v>
      </c>
      <c r="AO5" s="422">
        <f t="shared" si="1"/>
        <v>16961</v>
      </c>
      <c r="AP5" s="422">
        <f t="shared" si="1"/>
        <v>16488</v>
      </c>
      <c r="AQ5" s="422">
        <f t="shared" si="1"/>
        <v>16452</v>
      </c>
      <c r="AR5" s="422">
        <f t="shared" si="1"/>
        <v>16406</v>
      </c>
      <c r="AS5" s="422">
        <f t="shared" si="1"/>
        <v>16767</v>
      </c>
      <c r="AT5" s="422">
        <f t="shared" si="1"/>
        <v>17032</v>
      </c>
      <c r="AU5" s="422">
        <f t="shared" si="1"/>
        <v>15874</v>
      </c>
      <c r="AV5" s="422">
        <f t="shared" si="1"/>
        <v>15265</v>
      </c>
      <c r="AW5" s="422">
        <f t="shared" si="1"/>
        <v>14365</v>
      </c>
      <c r="AX5" s="422">
        <f t="shared" si="1"/>
        <v>13425</v>
      </c>
      <c r="AY5" s="422">
        <f t="shared" si="1"/>
        <v>12514</v>
      </c>
      <c r="AZ5" s="422">
        <f t="shared" si="1"/>
        <v>12101</v>
      </c>
      <c r="BA5" s="422">
        <f t="shared" si="1"/>
        <v>12317</v>
      </c>
      <c r="BB5" s="422">
        <f t="shared" si="1"/>
        <v>12914</v>
      </c>
      <c r="BC5" s="422">
        <f t="shared" si="1"/>
        <v>14521</v>
      </c>
      <c r="BD5" s="422">
        <f t="shared" si="1"/>
        <v>16636</v>
      </c>
      <c r="BE5" s="422">
        <f t="shared" si="1"/>
        <v>21013</v>
      </c>
      <c r="BF5" s="422">
        <f t="shared" si="1"/>
        <v>21441</v>
      </c>
      <c r="BG5" s="422">
        <f t="shared" si="1"/>
        <v>21480</v>
      </c>
      <c r="BH5" s="422">
        <f t="shared" si="1"/>
        <v>20778</v>
      </c>
      <c r="BI5" s="422">
        <f t="shared" si="1"/>
        <v>19830</v>
      </c>
      <c r="BJ5" s="422">
        <f t="shared" si="1"/>
        <v>18465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44572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22.950000000000003</v>
      </c>
      <c r="C8" s="124">
        <f>M8+N8</f>
        <v>22.950000000000003</v>
      </c>
      <c r="D8" s="125">
        <f>F8</f>
        <v>22</v>
      </c>
      <c r="E8" s="126">
        <f>IF(C8-D8&lt;0,0,IF(C8-D8-H8&lt;0,0,C8-D8-H8))</f>
        <v>0.95000000000000284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19.260000000000002</v>
      </c>
      <c r="N8" s="134">
        <f>P8</f>
        <v>3.69</v>
      </c>
      <c r="O8" s="135">
        <f>ROUND(AA8,2)</f>
        <v>18.760000000000002</v>
      </c>
      <c r="P8" s="125">
        <f>ROUND(AB8,2)</f>
        <v>3.69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22.950000000000003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18.760000000000002</v>
      </c>
      <c r="AB8" s="141">
        <f t="shared" ref="AB8:AB31" si="5">ROUND(AO40/1000,2)</f>
        <v>3.69</v>
      </c>
      <c r="AC8" s="142">
        <v>0.5</v>
      </c>
      <c r="AD8" s="143">
        <v>0</v>
      </c>
      <c r="AE8" s="144">
        <f>AA8+AD8</f>
        <v>18.760000000000002</v>
      </c>
      <c r="AF8" s="404">
        <f t="shared" ref="AF8:AF31" si="6">A8</f>
        <v>1</v>
      </c>
      <c r="AG8" s="396">
        <f>AA8+AB8</f>
        <v>22.450000000000003</v>
      </c>
      <c r="AH8" s="202">
        <f t="array" ref="AH8:AH31">TRANSPOSE(AM5:BJ5)</f>
        <v>18761</v>
      </c>
      <c r="AI8" s="389">
        <f t="shared" ref="AI8:AI31" si="7">AH8/1000</f>
        <v>18.760999999999999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21.759999999999998</v>
      </c>
      <c r="C9" s="124">
        <f t="shared" ref="C9:C31" si="10">M9+N9</f>
        <v>21.759999999999998</v>
      </c>
      <c r="D9" s="125">
        <f t="shared" ref="D9:D31" si="11">F9</f>
        <v>21</v>
      </c>
      <c r="E9" s="126">
        <f t="shared" ref="E9:E29" si="12">IF(C9-D9&lt;0,0,IF(C9-D9-H9&lt;0,0,C9-D9-H9))</f>
        <v>0.75999999999999801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18.25</v>
      </c>
      <c r="N9" s="134">
        <f t="shared" ref="N9:N31" si="13">P9</f>
        <v>3.51</v>
      </c>
      <c r="O9" s="135">
        <f t="shared" ref="O9:P31" si="14">ROUND(AA9,2)</f>
        <v>17.75</v>
      </c>
      <c r="P9" s="125">
        <f t="shared" si="14"/>
        <v>3.51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21.759999999999998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17.75</v>
      </c>
      <c r="AB9" s="141">
        <f t="shared" si="5"/>
        <v>3.51</v>
      </c>
      <c r="AC9" s="142">
        <v>0.5</v>
      </c>
      <c r="AD9" s="143">
        <v>0</v>
      </c>
      <c r="AE9" s="144">
        <f t="shared" ref="AE9:AE31" si="18">AA9+AD9</f>
        <v>17.75</v>
      </c>
      <c r="AF9" s="404">
        <f t="shared" si="6"/>
        <v>2</v>
      </c>
      <c r="AG9" s="396">
        <f t="shared" ref="AG9:AG31" si="19">AA9+AB9</f>
        <v>21.259999999999998</v>
      </c>
      <c r="AH9" s="202">
        <v>17752</v>
      </c>
      <c r="AI9" s="389">
        <f t="shared" si="7"/>
        <v>17.751999999999999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20.84</v>
      </c>
      <c r="C10" s="124">
        <f t="shared" si="10"/>
        <v>20.84</v>
      </c>
      <c r="D10" s="125">
        <f t="shared" si="11"/>
        <v>21</v>
      </c>
      <c r="E10" s="126">
        <f t="shared" si="12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17.46</v>
      </c>
      <c r="N10" s="134">
        <f t="shared" si="13"/>
        <v>3.38</v>
      </c>
      <c r="O10" s="135">
        <f t="shared" si="14"/>
        <v>16.96</v>
      </c>
      <c r="P10" s="125">
        <f t="shared" si="14"/>
        <v>3.38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20.84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16.96</v>
      </c>
      <c r="AB10" s="141">
        <f t="shared" si="5"/>
        <v>3.38</v>
      </c>
      <c r="AC10" s="142">
        <v>0.5</v>
      </c>
      <c r="AD10" s="143">
        <v>0</v>
      </c>
      <c r="AE10" s="144">
        <f t="shared" si="18"/>
        <v>16.96</v>
      </c>
      <c r="AF10" s="404">
        <f t="shared" si="6"/>
        <v>3</v>
      </c>
      <c r="AG10" s="396">
        <f t="shared" si="19"/>
        <v>20.34</v>
      </c>
      <c r="AH10" s="202">
        <v>16961</v>
      </c>
      <c r="AI10" s="389">
        <f t="shared" si="7"/>
        <v>16.960999999999999</v>
      </c>
      <c r="AJ10" s="186">
        <f t="shared" si="20"/>
        <v>0</v>
      </c>
      <c r="AK10" s="403"/>
      <c r="AL10" s="380" t="s">
        <v>218</v>
      </c>
      <c r="AM10" s="154">
        <f>AM11+AM12</f>
        <v>18761</v>
      </c>
      <c r="AN10" s="154">
        <f t="shared" ref="AN10:BJ10" si="21">AN11+AN12</f>
        <v>17752</v>
      </c>
      <c r="AO10" s="154">
        <f t="shared" si="21"/>
        <v>16961</v>
      </c>
      <c r="AP10" s="154">
        <f t="shared" si="21"/>
        <v>16488</v>
      </c>
      <c r="AQ10" s="154">
        <f t="shared" si="21"/>
        <v>16452</v>
      </c>
      <c r="AR10" s="154">
        <f t="shared" si="21"/>
        <v>16406</v>
      </c>
      <c r="AS10" s="154">
        <f t="shared" si="21"/>
        <v>16767</v>
      </c>
      <c r="AT10" s="154">
        <f t="shared" si="21"/>
        <v>17032</v>
      </c>
      <c r="AU10" s="154">
        <f t="shared" si="21"/>
        <v>15874</v>
      </c>
      <c r="AV10" s="154">
        <f t="shared" si="21"/>
        <v>15265</v>
      </c>
      <c r="AW10" s="154">
        <f t="shared" si="21"/>
        <v>14365</v>
      </c>
      <c r="AX10" s="154">
        <f t="shared" si="21"/>
        <v>13425</v>
      </c>
      <c r="AY10" s="154">
        <f t="shared" si="21"/>
        <v>12514</v>
      </c>
      <c r="AZ10" s="154">
        <f t="shared" si="21"/>
        <v>12101</v>
      </c>
      <c r="BA10" s="154">
        <f t="shared" si="21"/>
        <v>12317</v>
      </c>
      <c r="BB10" s="154">
        <f t="shared" si="21"/>
        <v>12914</v>
      </c>
      <c r="BC10" s="154">
        <f t="shared" si="21"/>
        <v>14521</v>
      </c>
      <c r="BD10" s="154">
        <f t="shared" si="21"/>
        <v>16636</v>
      </c>
      <c r="BE10" s="154">
        <f t="shared" si="21"/>
        <v>21013</v>
      </c>
      <c r="BF10" s="154">
        <f t="shared" si="21"/>
        <v>21441</v>
      </c>
      <c r="BG10" s="154">
        <f t="shared" si="21"/>
        <v>21480</v>
      </c>
      <c r="BH10" s="154">
        <f t="shared" si="21"/>
        <v>20778</v>
      </c>
      <c r="BI10" s="154">
        <f t="shared" si="21"/>
        <v>19830</v>
      </c>
      <c r="BJ10" s="154">
        <f t="shared" si="21"/>
        <v>18465</v>
      </c>
      <c r="BK10" s="91"/>
      <c r="BL10" s="155">
        <f>SUM(AM10:BK10)/1000</f>
        <v>399.55799999999999</v>
      </c>
    </row>
    <row r="11" spans="1:88" ht="15" x14ac:dyDescent="0.25">
      <c r="A11" s="122">
        <f t="shared" si="8"/>
        <v>4</v>
      </c>
      <c r="B11" s="123">
        <f t="shared" si="9"/>
        <v>20.27</v>
      </c>
      <c r="C11" s="124">
        <f t="shared" si="10"/>
        <v>20.27</v>
      </c>
      <c r="D11" s="125">
        <f t="shared" si="11"/>
        <v>21</v>
      </c>
      <c r="E11" s="126">
        <f t="shared" si="12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16.989999999999998</v>
      </c>
      <c r="N11" s="134">
        <f t="shared" si="13"/>
        <v>3.28</v>
      </c>
      <c r="O11" s="135">
        <f t="shared" si="14"/>
        <v>16.489999999999998</v>
      </c>
      <c r="P11" s="125">
        <f t="shared" si="14"/>
        <v>3.28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20.27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16.489999999999998</v>
      </c>
      <c r="AB11" s="141">
        <f t="shared" si="5"/>
        <v>3.28</v>
      </c>
      <c r="AC11" s="142">
        <v>0.5</v>
      </c>
      <c r="AD11" s="143">
        <v>0</v>
      </c>
      <c r="AE11" s="144">
        <f t="shared" si="18"/>
        <v>16.489999999999998</v>
      </c>
      <c r="AF11" s="404">
        <f t="shared" si="6"/>
        <v>4</v>
      </c>
      <c r="AG11" s="396">
        <f t="shared" si="19"/>
        <v>19.77</v>
      </c>
      <c r="AH11" s="202">
        <v>16488</v>
      </c>
      <c r="AI11" s="389">
        <f t="shared" si="7"/>
        <v>16.488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20.189999999999998</v>
      </c>
      <c r="C12" s="124">
        <f t="shared" si="10"/>
        <v>20.189999999999998</v>
      </c>
      <c r="D12" s="125">
        <f t="shared" si="11"/>
        <v>21</v>
      </c>
      <c r="E12" s="126">
        <f t="shared" si="12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16.95</v>
      </c>
      <c r="N12" s="134">
        <f t="shared" si="13"/>
        <v>3.24</v>
      </c>
      <c r="O12" s="135">
        <f t="shared" si="14"/>
        <v>16.45</v>
      </c>
      <c r="P12" s="125">
        <f t="shared" si="14"/>
        <v>3.24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20.189999999999998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16.45</v>
      </c>
      <c r="AB12" s="141">
        <f t="shared" si="5"/>
        <v>3.24</v>
      </c>
      <c r="AC12" s="142">
        <v>0.5</v>
      </c>
      <c r="AD12" s="143">
        <v>0</v>
      </c>
      <c r="AE12" s="144">
        <f t="shared" si="18"/>
        <v>16.45</v>
      </c>
      <c r="AF12" s="404">
        <f t="shared" si="6"/>
        <v>5</v>
      </c>
      <c r="AG12" s="396">
        <f t="shared" si="19"/>
        <v>19.689999999999998</v>
      </c>
      <c r="AH12" s="202">
        <v>16452</v>
      </c>
      <c r="AI12" s="389">
        <f t="shared" si="7"/>
        <v>16.452000000000002</v>
      </c>
      <c r="AJ12" s="186">
        <f t="shared" si="20"/>
        <v>0</v>
      </c>
      <c r="AK12" s="403"/>
      <c r="AL12" s="153" t="s">
        <v>220</v>
      </c>
      <c r="AM12" s="156">
        <v>18761</v>
      </c>
      <c r="AN12" s="156">
        <v>17752</v>
      </c>
      <c r="AO12" s="156">
        <v>16961</v>
      </c>
      <c r="AP12" s="156">
        <v>16488</v>
      </c>
      <c r="AQ12" s="156">
        <v>16452</v>
      </c>
      <c r="AR12" s="156">
        <v>16406</v>
      </c>
      <c r="AS12" s="156">
        <v>16767</v>
      </c>
      <c r="AT12" s="156">
        <v>17032</v>
      </c>
      <c r="AU12" s="156">
        <v>15874</v>
      </c>
      <c r="AV12" s="156">
        <v>15265</v>
      </c>
      <c r="AW12" s="156">
        <v>14365</v>
      </c>
      <c r="AX12" s="156">
        <v>13425</v>
      </c>
      <c r="AY12" s="156">
        <v>12514</v>
      </c>
      <c r="AZ12" s="156">
        <v>12101</v>
      </c>
      <c r="BA12" s="156">
        <v>12317</v>
      </c>
      <c r="BB12" s="156">
        <v>12914</v>
      </c>
      <c r="BC12" s="156">
        <v>14521</v>
      </c>
      <c r="BD12" s="156">
        <v>16636</v>
      </c>
      <c r="BE12" s="156">
        <v>21013</v>
      </c>
      <c r="BF12" s="156">
        <v>21441</v>
      </c>
      <c r="BG12" s="156">
        <v>21480</v>
      </c>
      <c r="BH12" s="156">
        <v>20778</v>
      </c>
      <c r="BI12" s="156">
        <v>19830</v>
      </c>
      <c r="BJ12" s="156">
        <v>18465</v>
      </c>
      <c r="BK12" s="91"/>
      <c r="BL12" s="155">
        <f>SUM(AM12:BK12)/1000</f>
        <v>399.55799999999999</v>
      </c>
    </row>
    <row r="13" spans="1:88" ht="13.8" x14ac:dyDescent="0.25">
      <c r="A13" s="122">
        <f t="shared" si="8"/>
        <v>6</v>
      </c>
      <c r="B13" s="123">
        <f t="shared" si="9"/>
        <v>20.11</v>
      </c>
      <c r="C13" s="124">
        <f t="shared" si="10"/>
        <v>20.11</v>
      </c>
      <c r="D13" s="125">
        <f t="shared" si="11"/>
        <v>21</v>
      </c>
      <c r="E13" s="126">
        <f t="shared" si="12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16.91</v>
      </c>
      <c r="N13" s="134">
        <f t="shared" si="13"/>
        <v>3.2</v>
      </c>
      <c r="O13" s="135">
        <f t="shared" si="14"/>
        <v>16.41</v>
      </c>
      <c r="P13" s="125">
        <f t="shared" si="14"/>
        <v>3.2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20.11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16.41</v>
      </c>
      <c r="AB13" s="141">
        <f t="shared" si="5"/>
        <v>3.2</v>
      </c>
      <c r="AC13" s="142">
        <v>0.5</v>
      </c>
      <c r="AD13" s="143">
        <v>0</v>
      </c>
      <c r="AE13" s="144">
        <f t="shared" si="18"/>
        <v>16.41</v>
      </c>
      <c r="AF13" s="404">
        <f t="shared" si="6"/>
        <v>6</v>
      </c>
      <c r="AG13" s="396">
        <f t="shared" si="19"/>
        <v>19.61</v>
      </c>
      <c r="AH13" s="202">
        <v>16406</v>
      </c>
      <c r="AI13" s="389">
        <f t="shared" si="7"/>
        <v>16.405999999999999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20.46</v>
      </c>
      <c r="C14" s="124">
        <f t="shared" si="10"/>
        <v>20.46</v>
      </c>
      <c r="D14" s="125">
        <f t="shared" si="11"/>
        <v>21</v>
      </c>
      <c r="E14" s="126">
        <f t="shared" si="12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17.27</v>
      </c>
      <c r="N14" s="134">
        <f t="shared" si="13"/>
        <v>3.19</v>
      </c>
      <c r="O14" s="135">
        <f t="shared" si="14"/>
        <v>16.77</v>
      </c>
      <c r="P14" s="125">
        <f t="shared" si="14"/>
        <v>3.19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20.46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16.77</v>
      </c>
      <c r="AB14" s="141">
        <f t="shared" si="5"/>
        <v>3.19</v>
      </c>
      <c r="AC14" s="142">
        <v>0.5</v>
      </c>
      <c r="AD14" s="143">
        <v>0</v>
      </c>
      <c r="AE14" s="144">
        <f t="shared" si="18"/>
        <v>16.77</v>
      </c>
      <c r="AF14" s="419">
        <f t="shared" si="6"/>
        <v>7</v>
      </c>
      <c r="AG14" s="396">
        <f t="shared" si="19"/>
        <v>19.96</v>
      </c>
      <c r="AH14" s="202">
        <v>16767</v>
      </c>
      <c r="AI14" s="389">
        <f t="shared" si="7"/>
        <v>16.766999999999999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21.21</v>
      </c>
      <c r="C15" s="124">
        <f t="shared" si="10"/>
        <v>21.21</v>
      </c>
      <c r="D15" s="125">
        <f t="shared" si="11"/>
        <v>20</v>
      </c>
      <c r="E15" s="126">
        <f t="shared" si="12"/>
        <v>1.2100000000000009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17.53</v>
      </c>
      <c r="N15" s="134">
        <f t="shared" si="13"/>
        <v>3.68</v>
      </c>
      <c r="O15" s="135">
        <f t="shared" si="14"/>
        <v>17.03</v>
      </c>
      <c r="P15" s="125">
        <f t="shared" si="14"/>
        <v>3.68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21.21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17.03</v>
      </c>
      <c r="AB15" s="141">
        <f t="shared" si="5"/>
        <v>3.68</v>
      </c>
      <c r="AC15" s="142">
        <v>0.5</v>
      </c>
      <c r="AD15" s="143">
        <v>0</v>
      </c>
      <c r="AE15" s="144">
        <f t="shared" si="18"/>
        <v>17.03</v>
      </c>
      <c r="AF15" s="419">
        <f t="shared" si="6"/>
        <v>8</v>
      </c>
      <c r="AG15" s="396">
        <f t="shared" si="19"/>
        <v>20.71</v>
      </c>
      <c r="AH15" s="202">
        <v>17032</v>
      </c>
      <c r="AI15" s="389">
        <f t="shared" si="7"/>
        <v>17.032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21.81</v>
      </c>
      <c r="C16" s="124">
        <f t="shared" si="10"/>
        <v>21.81</v>
      </c>
      <c r="D16" s="125">
        <f t="shared" si="11"/>
        <v>18</v>
      </c>
      <c r="E16" s="126">
        <f t="shared" si="12"/>
        <v>3.8099999999999987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16.369999999999997</v>
      </c>
      <c r="N16" s="134">
        <f t="shared" si="13"/>
        <v>5.44</v>
      </c>
      <c r="O16" s="135">
        <f t="shared" si="14"/>
        <v>15.87</v>
      </c>
      <c r="P16" s="125">
        <f t="shared" si="14"/>
        <v>5.44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21.81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15.87</v>
      </c>
      <c r="AB16" s="141">
        <f t="shared" si="5"/>
        <v>5.44</v>
      </c>
      <c r="AC16" s="142">
        <v>0.5</v>
      </c>
      <c r="AD16" s="143">
        <v>0</v>
      </c>
      <c r="AE16" s="144">
        <f t="shared" si="18"/>
        <v>15.87</v>
      </c>
      <c r="AF16" s="419">
        <f t="shared" si="6"/>
        <v>9</v>
      </c>
      <c r="AG16" s="396">
        <f t="shared" si="19"/>
        <v>21.31</v>
      </c>
      <c r="AH16" s="202">
        <v>15874</v>
      </c>
      <c r="AI16" s="389">
        <f t="shared" si="7"/>
        <v>15.874000000000001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21.23</v>
      </c>
      <c r="C17" s="124">
        <f t="shared" si="10"/>
        <v>21.23</v>
      </c>
      <c r="D17" s="125">
        <f t="shared" si="11"/>
        <v>17</v>
      </c>
      <c r="E17" s="126">
        <f t="shared" si="12"/>
        <v>4.2300000000000004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15.77</v>
      </c>
      <c r="N17" s="134">
        <f t="shared" si="13"/>
        <v>5.46</v>
      </c>
      <c r="O17" s="135">
        <f t="shared" si="14"/>
        <v>15.27</v>
      </c>
      <c r="P17" s="125">
        <f t="shared" si="14"/>
        <v>5.46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21.23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15.27</v>
      </c>
      <c r="AB17" s="141">
        <f t="shared" si="5"/>
        <v>5.46</v>
      </c>
      <c r="AC17" s="142">
        <v>0.5</v>
      </c>
      <c r="AD17" s="143">
        <v>0</v>
      </c>
      <c r="AE17" s="144">
        <f t="shared" si="18"/>
        <v>15.27</v>
      </c>
      <c r="AF17" s="419">
        <f t="shared" si="6"/>
        <v>10</v>
      </c>
      <c r="AG17" s="396">
        <f t="shared" si="19"/>
        <v>20.73</v>
      </c>
      <c r="AH17" s="202">
        <v>15265</v>
      </c>
      <c r="AI17" s="389">
        <f t="shared" si="7"/>
        <v>15.265000000000001</v>
      </c>
      <c r="AJ17" s="186">
        <f t="shared" si="20"/>
        <v>0</v>
      </c>
      <c r="AK17" s="403"/>
      <c r="AL17" s="380" t="s">
        <v>219</v>
      </c>
      <c r="AM17" s="378">
        <f>AM18+AM19</f>
        <v>3691</v>
      </c>
      <c r="AN17" s="378">
        <f t="shared" ref="AN17:BJ17" si="22">AN18+AN19</f>
        <v>3505</v>
      </c>
      <c r="AO17" s="378">
        <f t="shared" si="22"/>
        <v>3375</v>
      </c>
      <c r="AP17" s="378">
        <f t="shared" si="22"/>
        <v>3277</v>
      </c>
      <c r="AQ17" s="378">
        <f t="shared" si="22"/>
        <v>3238</v>
      </c>
      <c r="AR17" s="378">
        <f t="shared" si="22"/>
        <v>3204</v>
      </c>
      <c r="AS17" s="378">
        <f t="shared" si="22"/>
        <v>3193</v>
      </c>
      <c r="AT17" s="378">
        <f t="shared" si="22"/>
        <v>3684</v>
      </c>
      <c r="AU17" s="378">
        <f t="shared" si="22"/>
        <v>5439</v>
      </c>
      <c r="AV17" s="378">
        <f t="shared" si="22"/>
        <v>5464</v>
      </c>
      <c r="AW17" s="378">
        <f t="shared" si="22"/>
        <v>5422</v>
      </c>
      <c r="AX17" s="378">
        <f t="shared" si="22"/>
        <v>5224</v>
      </c>
      <c r="AY17" s="378">
        <f t="shared" si="22"/>
        <v>5029</v>
      </c>
      <c r="AZ17" s="378">
        <f t="shared" si="22"/>
        <v>4876</v>
      </c>
      <c r="BA17" s="378">
        <f t="shared" si="22"/>
        <v>4878</v>
      </c>
      <c r="BB17" s="378">
        <f t="shared" si="22"/>
        <v>5025</v>
      </c>
      <c r="BC17" s="378">
        <f t="shared" si="22"/>
        <v>5294</v>
      </c>
      <c r="BD17" s="378">
        <f t="shared" si="22"/>
        <v>5498</v>
      </c>
      <c r="BE17" s="378">
        <f t="shared" si="22"/>
        <v>4248</v>
      </c>
      <c r="BF17" s="378">
        <f t="shared" si="22"/>
        <v>4307</v>
      </c>
      <c r="BG17" s="378">
        <f t="shared" si="22"/>
        <v>4309</v>
      </c>
      <c r="BH17" s="378">
        <f t="shared" si="22"/>
        <v>4277</v>
      </c>
      <c r="BI17" s="378">
        <f t="shared" si="22"/>
        <v>4083</v>
      </c>
      <c r="BJ17" s="378">
        <f t="shared" si="22"/>
        <v>3754</v>
      </c>
      <c r="BK17" s="91"/>
      <c r="BL17" s="155">
        <f>SUM(AM17:BK17)/1000</f>
        <v>104.294</v>
      </c>
      <c r="BM17" s="91"/>
    </row>
    <row r="18" spans="1:92" ht="15" x14ac:dyDescent="0.25">
      <c r="A18" s="157">
        <f t="shared" si="8"/>
        <v>11</v>
      </c>
      <c r="B18" s="123">
        <f t="shared" si="9"/>
        <v>20.29</v>
      </c>
      <c r="C18" s="124">
        <f t="shared" si="10"/>
        <v>20.29</v>
      </c>
      <c r="D18" s="125">
        <f t="shared" si="11"/>
        <v>15</v>
      </c>
      <c r="E18" s="126">
        <f t="shared" si="12"/>
        <v>5.2899999999999991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14.87</v>
      </c>
      <c r="N18" s="134">
        <f t="shared" si="13"/>
        <v>5.42</v>
      </c>
      <c r="O18" s="135">
        <f t="shared" si="14"/>
        <v>14.37</v>
      </c>
      <c r="P18" s="125">
        <f t="shared" si="14"/>
        <v>5.42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20.29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14.37</v>
      </c>
      <c r="AB18" s="141">
        <f t="shared" si="5"/>
        <v>5.42</v>
      </c>
      <c r="AC18" s="142">
        <v>0.5</v>
      </c>
      <c r="AD18" s="143">
        <v>0</v>
      </c>
      <c r="AE18" s="144">
        <f t="shared" si="18"/>
        <v>14.37</v>
      </c>
      <c r="AF18" s="419">
        <f t="shared" si="6"/>
        <v>11</v>
      </c>
      <c r="AG18" s="396">
        <f t="shared" si="19"/>
        <v>19.79</v>
      </c>
      <c r="AH18" s="202">
        <v>14365</v>
      </c>
      <c r="AI18" s="389">
        <f>AH18/1000</f>
        <v>14.365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19.149999999999999</v>
      </c>
      <c r="C19" s="124">
        <f t="shared" si="10"/>
        <v>19.149999999999999</v>
      </c>
      <c r="D19" s="125">
        <f t="shared" si="11"/>
        <v>14</v>
      </c>
      <c r="E19" s="126">
        <f>IF(C19-D19&lt;0,0,IF(C19-D19-H19&lt;0,0,C19-D19-H19))</f>
        <v>5.1499999999999986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13.93</v>
      </c>
      <c r="N19" s="134">
        <f t="shared" si="13"/>
        <v>5.22</v>
      </c>
      <c r="O19" s="135">
        <f t="shared" si="14"/>
        <v>13.43</v>
      </c>
      <c r="P19" s="125">
        <f t="shared" si="14"/>
        <v>5.22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19.149999999999999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13.43</v>
      </c>
      <c r="AB19" s="141">
        <f t="shared" si="5"/>
        <v>5.22</v>
      </c>
      <c r="AC19" s="142">
        <v>0.5</v>
      </c>
      <c r="AD19" s="143">
        <v>0</v>
      </c>
      <c r="AE19" s="144">
        <f t="shared" si="18"/>
        <v>13.43</v>
      </c>
      <c r="AF19" s="419">
        <f t="shared" si="6"/>
        <v>12</v>
      </c>
      <c r="AG19" s="396">
        <f t="shared" si="19"/>
        <v>18.649999999999999</v>
      </c>
      <c r="AH19" s="202">
        <v>13425</v>
      </c>
      <c r="AI19" s="389">
        <f t="shared" si="7"/>
        <v>13.425000000000001</v>
      </c>
      <c r="AJ19" s="186">
        <f t="shared" si="20"/>
        <v>0</v>
      </c>
      <c r="AK19" s="403"/>
      <c r="AL19" s="153" t="s">
        <v>220</v>
      </c>
      <c r="AM19" s="379">
        <v>3691</v>
      </c>
      <c r="AN19" s="379">
        <v>3505</v>
      </c>
      <c r="AO19" s="379">
        <v>3375</v>
      </c>
      <c r="AP19" s="379">
        <v>3277</v>
      </c>
      <c r="AQ19" s="379">
        <v>3238</v>
      </c>
      <c r="AR19" s="379">
        <v>3204</v>
      </c>
      <c r="AS19" s="379">
        <v>3193</v>
      </c>
      <c r="AT19" s="379">
        <v>3684</v>
      </c>
      <c r="AU19" s="379">
        <v>5439</v>
      </c>
      <c r="AV19" s="379">
        <v>5464</v>
      </c>
      <c r="AW19" s="379">
        <v>5422</v>
      </c>
      <c r="AX19" s="379">
        <v>5224</v>
      </c>
      <c r="AY19" s="379">
        <v>5029</v>
      </c>
      <c r="AZ19" s="379">
        <v>4876</v>
      </c>
      <c r="BA19" s="379">
        <v>4878</v>
      </c>
      <c r="BB19" s="379">
        <v>5025</v>
      </c>
      <c r="BC19" s="379">
        <v>5294</v>
      </c>
      <c r="BD19" s="379">
        <v>5498</v>
      </c>
      <c r="BE19" s="379">
        <v>4248</v>
      </c>
      <c r="BF19" s="379">
        <v>4307</v>
      </c>
      <c r="BG19" s="379">
        <v>4309</v>
      </c>
      <c r="BH19" s="379">
        <v>4277</v>
      </c>
      <c r="BI19" s="379">
        <v>4083</v>
      </c>
      <c r="BJ19" s="379">
        <v>3754</v>
      </c>
      <c r="BK19" s="91"/>
      <c r="BL19" s="155">
        <f>SUM(AM19:BK19)/1000</f>
        <v>104.294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18.04</v>
      </c>
      <c r="C20" s="124">
        <f t="shared" si="10"/>
        <v>18.04</v>
      </c>
      <c r="D20" s="125">
        <f t="shared" si="11"/>
        <v>14</v>
      </c>
      <c r="E20" s="126">
        <f t="shared" si="12"/>
        <v>4.0399999999999991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13.01</v>
      </c>
      <c r="N20" s="134">
        <f t="shared" si="13"/>
        <v>5.03</v>
      </c>
      <c r="O20" s="135">
        <f t="shared" si="14"/>
        <v>12.51</v>
      </c>
      <c r="P20" s="125">
        <f t="shared" si="14"/>
        <v>5.03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18.04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12.51</v>
      </c>
      <c r="AB20" s="141">
        <f t="shared" si="5"/>
        <v>5.03</v>
      </c>
      <c r="AC20" s="142">
        <v>0.5</v>
      </c>
      <c r="AD20" s="143">
        <v>0</v>
      </c>
      <c r="AE20" s="144">
        <f t="shared" si="18"/>
        <v>12.51</v>
      </c>
      <c r="AF20" s="419">
        <f t="shared" si="6"/>
        <v>13</v>
      </c>
      <c r="AG20" s="396">
        <f t="shared" si="19"/>
        <v>17.54</v>
      </c>
      <c r="AH20" s="202">
        <v>12514</v>
      </c>
      <c r="AI20" s="389">
        <f t="shared" si="7"/>
        <v>12.513999999999999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17.48</v>
      </c>
      <c r="C21" s="124">
        <f t="shared" si="10"/>
        <v>17.48</v>
      </c>
      <c r="D21" s="125">
        <f t="shared" si="11"/>
        <v>15</v>
      </c>
      <c r="E21" s="126">
        <f t="shared" si="12"/>
        <v>2.4800000000000004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12.6</v>
      </c>
      <c r="N21" s="134">
        <f t="shared" si="13"/>
        <v>4.88</v>
      </c>
      <c r="O21" s="135">
        <f t="shared" si="14"/>
        <v>12.1</v>
      </c>
      <c r="P21" s="125">
        <f t="shared" si="14"/>
        <v>4.88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17.48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12.1</v>
      </c>
      <c r="AB21" s="141">
        <f t="shared" si="5"/>
        <v>4.88</v>
      </c>
      <c r="AC21" s="142">
        <v>0.5</v>
      </c>
      <c r="AD21" s="143">
        <v>0</v>
      </c>
      <c r="AE21" s="144">
        <f t="shared" si="18"/>
        <v>12.1</v>
      </c>
      <c r="AF21" s="419">
        <f t="shared" si="6"/>
        <v>14</v>
      </c>
      <c r="AG21" s="396">
        <f t="shared" si="19"/>
        <v>16.98</v>
      </c>
      <c r="AH21" s="202">
        <v>12101</v>
      </c>
      <c r="AI21" s="389">
        <f t="shared" si="7"/>
        <v>12.101000000000001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503.85199999999998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17.7</v>
      </c>
      <c r="C22" s="124">
        <f t="shared" si="10"/>
        <v>17.7</v>
      </c>
      <c r="D22" s="125">
        <f t="shared" si="11"/>
        <v>17</v>
      </c>
      <c r="E22" s="126">
        <f t="shared" si="12"/>
        <v>0.69999999999999929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12.82</v>
      </c>
      <c r="N22" s="134">
        <f t="shared" si="13"/>
        <v>4.88</v>
      </c>
      <c r="O22" s="135">
        <f t="shared" si="14"/>
        <v>12.32</v>
      </c>
      <c r="P22" s="125">
        <f t="shared" si="14"/>
        <v>4.88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17.7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12.32</v>
      </c>
      <c r="AB22" s="141">
        <f t="shared" si="5"/>
        <v>4.88</v>
      </c>
      <c r="AC22" s="142">
        <v>0.5</v>
      </c>
      <c r="AD22" s="143">
        <v>0</v>
      </c>
      <c r="AE22" s="144">
        <f t="shared" si="18"/>
        <v>12.32</v>
      </c>
      <c r="AF22" s="419">
        <f t="shared" si="6"/>
        <v>15</v>
      </c>
      <c r="AG22" s="396">
        <f t="shared" si="19"/>
        <v>17.2</v>
      </c>
      <c r="AH22" s="202">
        <v>12317</v>
      </c>
      <c r="AI22" s="389">
        <f t="shared" si="7"/>
        <v>12.317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18.440000000000001</v>
      </c>
      <c r="C23" s="124">
        <f t="shared" si="10"/>
        <v>18.440000000000001</v>
      </c>
      <c r="D23" s="125">
        <f t="shared" si="11"/>
        <v>20</v>
      </c>
      <c r="E23" s="126">
        <f t="shared" si="12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13.41</v>
      </c>
      <c r="N23" s="134">
        <f t="shared" si="13"/>
        <v>5.03</v>
      </c>
      <c r="O23" s="135">
        <f t="shared" si="14"/>
        <v>12.91</v>
      </c>
      <c r="P23" s="125">
        <f t="shared" si="14"/>
        <v>5.03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18.440000000000001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12.91</v>
      </c>
      <c r="AB23" s="141">
        <f t="shared" si="5"/>
        <v>5.03</v>
      </c>
      <c r="AC23" s="142">
        <v>0.5</v>
      </c>
      <c r="AD23" s="143">
        <v>0</v>
      </c>
      <c r="AE23" s="144">
        <f t="shared" si="18"/>
        <v>12.91</v>
      </c>
      <c r="AF23" s="419">
        <f t="shared" si="6"/>
        <v>16</v>
      </c>
      <c r="AG23" s="396">
        <f t="shared" si="19"/>
        <v>17.940000000000001</v>
      </c>
      <c r="AH23" s="202">
        <v>12914</v>
      </c>
      <c r="AI23" s="389">
        <f t="shared" si="7"/>
        <v>12.914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20.309999999999999</v>
      </c>
      <c r="C24" s="124">
        <f t="shared" si="10"/>
        <v>20.309999999999999</v>
      </c>
      <c r="D24" s="125">
        <f t="shared" si="11"/>
        <v>22</v>
      </c>
      <c r="E24" s="126">
        <f t="shared" si="12"/>
        <v>0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15.02</v>
      </c>
      <c r="N24" s="134">
        <f t="shared" si="13"/>
        <v>5.29</v>
      </c>
      <c r="O24" s="135">
        <f t="shared" si="14"/>
        <v>14.52</v>
      </c>
      <c r="P24" s="125">
        <f t="shared" si="14"/>
        <v>5.29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20.309999999999999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14.52</v>
      </c>
      <c r="AB24" s="141">
        <f t="shared" si="5"/>
        <v>5.29</v>
      </c>
      <c r="AC24" s="142">
        <v>0.5</v>
      </c>
      <c r="AD24" s="143">
        <v>0</v>
      </c>
      <c r="AE24" s="144">
        <f t="shared" si="18"/>
        <v>14.52</v>
      </c>
      <c r="AF24" s="419">
        <f t="shared" si="6"/>
        <v>17</v>
      </c>
      <c r="AG24" s="396">
        <f t="shared" si="19"/>
        <v>19.809999999999999</v>
      </c>
      <c r="AH24" s="202">
        <v>14521</v>
      </c>
      <c r="AI24" s="389">
        <f t="shared" si="7"/>
        <v>14.521000000000001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22.64</v>
      </c>
      <c r="C25" s="124">
        <f t="shared" si="10"/>
        <v>22.64</v>
      </c>
      <c r="D25" s="125">
        <f t="shared" si="11"/>
        <v>25</v>
      </c>
      <c r="E25" s="126">
        <f t="shared" si="12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17.14</v>
      </c>
      <c r="N25" s="134">
        <f t="shared" si="13"/>
        <v>5.5</v>
      </c>
      <c r="O25" s="135">
        <f t="shared" si="14"/>
        <v>16.64</v>
      </c>
      <c r="P25" s="125">
        <f t="shared" si="14"/>
        <v>5.5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22.64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16.64</v>
      </c>
      <c r="AB25" s="141">
        <f t="shared" si="5"/>
        <v>5.5</v>
      </c>
      <c r="AC25" s="142">
        <v>0.5</v>
      </c>
      <c r="AD25" s="143">
        <v>0</v>
      </c>
      <c r="AE25" s="144">
        <f t="shared" si="18"/>
        <v>16.64</v>
      </c>
      <c r="AF25" s="418">
        <f t="shared" si="6"/>
        <v>18</v>
      </c>
      <c r="AG25" s="396">
        <f t="shared" si="19"/>
        <v>22.14</v>
      </c>
      <c r="AH25" s="202">
        <v>16636</v>
      </c>
      <c r="AI25" s="389">
        <f t="shared" si="7"/>
        <v>16.635999999999999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25.76</v>
      </c>
      <c r="C26" s="124">
        <f t="shared" si="10"/>
        <v>25.76</v>
      </c>
      <c r="D26" s="125">
        <f t="shared" si="11"/>
        <v>26</v>
      </c>
      <c r="E26" s="126">
        <f t="shared" si="12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21.51</v>
      </c>
      <c r="N26" s="134">
        <f t="shared" si="13"/>
        <v>4.25</v>
      </c>
      <c r="O26" s="135">
        <f t="shared" si="14"/>
        <v>21.01</v>
      </c>
      <c r="P26" s="125">
        <f t="shared" si="14"/>
        <v>4.25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25.76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21.01</v>
      </c>
      <c r="AB26" s="141">
        <f t="shared" si="5"/>
        <v>4.25</v>
      </c>
      <c r="AC26" s="142">
        <v>0.5</v>
      </c>
      <c r="AD26" s="143">
        <v>0</v>
      </c>
      <c r="AE26" s="144">
        <f t="shared" si="18"/>
        <v>21.01</v>
      </c>
      <c r="AF26" s="418">
        <f t="shared" si="6"/>
        <v>19</v>
      </c>
      <c r="AG26" s="396">
        <f t="shared" si="19"/>
        <v>25.26</v>
      </c>
      <c r="AH26" s="202">
        <v>21013</v>
      </c>
      <c r="AI26" s="389">
        <f t="shared" si="7"/>
        <v>21.013000000000002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26.25</v>
      </c>
      <c r="C27" s="124">
        <f t="shared" si="10"/>
        <v>26.25</v>
      </c>
      <c r="D27" s="125">
        <f t="shared" si="11"/>
        <v>26</v>
      </c>
      <c r="E27" s="126">
        <f t="shared" si="12"/>
        <v>0.25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21.94</v>
      </c>
      <c r="N27" s="134">
        <f t="shared" si="13"/>
        <v>4.3099999999999996</v>
      </c>
      <c r="O27" s="135">
        <f t="shared" si="14"/>
        <v>21.44</v>
      </c>
      <c r="P27" s="125">
        <f t="shared" si="14"/>
        <v>4.3099999999999996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26.25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21.44</v>
      </c>
      <c r="AB27" s="141">
        <f t="shared" si="5"/>
        <v>4.3099999999999996</v>
      </c>
      <c r="AC27" s="142">
        <v>0.5</v>
      </c>
      <c r="AD27" s="143">
        <v>0</v>
      </c>
      <c r="AE27" s="144">
        <f t="shared" si="18"/>
        <v>21.44</v>
      </c>
      <c r="AF27" s="418">
        <f t="shared" si="6"/>
        <v>20</v>
      </c>
      <c r="AG27" s="396">
        <f t="shared" si="19"/>
        <v>25.75</v>
      </c>
      <c r="AH27" s="202">
        <v>21441</v>
      </c>
      <c r="AI27" s="389">
        <f t="shared" si="7"/>
        <v>21.440999999999999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26.29</v>
      </c>
      <c r="C28" s="124">
        <f>M28+N28</f>
        <v>26.29</v>
      </c>
      <c r="D28" s="125">
        <f t="shared" si="11"/>
        <v>26</v>
      </c>
      <c r="E28" s="126">
        <f t="shared" si="12"/>
        <v>0.28999999999999915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21.98</v>
      </c>
      <c r="N28" s="134">
        <f t="shared" si="13"/>
        <v>4.3099999999999996</v>
      </c>
      <c r="O28" s="135">
        <f t="shared" si="14"/>
        <v>21.48</v>
      </c>
      <c r="P28" s="125">
        <f t="shared" si="14"/>
        <v>4.3099999999999996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26.29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21.48</v>
      </c>
      <c r="AB28" s="141">
        <f t="shared" si="5"/>
        <v>4.3099999999999996</v>
      </c>
      <c r="AC28" s="142">
        <v>0.5</v>
      </c>
      <c r="AD28" s="143">
        <v>0</v>
      </c>
      <c r="AE28" s="144">
        <f t="shared" si="18"/>
        <v>21.48</v>
      </c>
      <c r="AF28" s="418">
        <f t="shared" si="6"/>
        <v>21</v>
      </c>
      <c r="AG28" s="396">
        <f t="shared" si="19"/>
        <v>25.79</v>
      </c>
      <c r="AH28" s="202">
        <v>21480</v>
      </c>
      <c r="AI28" s="389">
        <f t="shared" si="7"/>
        <v>21.48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25.560000000000002</v>
      </c>
      <c r="C29" s="124">
        <f t="shared" si="10"/>
        <v>25.560000000000002</v>
      </c>
      <c r="D29" s="125">
        <f t="shared" si="11"/>
        <v>25</v>
      </c>
      <c r="E29" s="126">
        <f t="shared" si="12"/>
        <v>0.56000000000000227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21.28</v>
      </c>
      <c r="N29" s="134">
        <f t="shared" si="13"/>
        <v>4.28</v>
      </c>
      <c r="O29" s="135">
        <f t="shared" si="14"/>
        <v>20.78</v>
      </c>
      <c r="P29" s="125">
        <f t="shared" si="14"/>
        <v>4.28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25.560000000000002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20.78</v>
      </c>
      <c r="AB29" s="141">
        <f t="shared" si="5"/>
        <v>4.28</v>
      </c>
      <c r="AC29" s="142">
        <v>0.5</v>
      </c>
      <c r="AD29" s="143">
        <v>0</v>
      </c>
      <c r="AE29" s="144">
        <f t="shared" si="18"/>
        <v>20.78</v>
      </c>
      <c r="AF29" s="418">
        <f t="shared" si="6"/>
        <v>22</v>
      </c>
      <c r="AG29" s="396">
        <f t="shared" si="19"/>
        <v>25.060000000000002</v>
      </c>
      <c r="AH29" s="202">
        <v>20778</v>
      </c>
      <c r="AI29" s="389">
        <f t="shared" si="7"/>
        <v>20.777999999999999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24.409999999999997</v>
      </c>
      <c r="C30" s="124">
        <f>M30+N30</f>
        <v>24.409999999999997</v>
      </c>
      <c r="D30" s="125">
        <f t="shared" si="11"/>
        <v>24</v>
      </c>
      <c r="E30" s="126">
        <f>IF(C30-D30&lt;0,0,C30-D30)</f>
        <v>0.40999999999999659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20.329999999999998</v>
      </c>
      <c r="N30" s="134">
        <f t="shared" si="13"/>
        <v>4.08</v>
      </c>
      <c r="O30" s="135">
        <f t="shared" si="14"/>
        <v>19.829999999999998</v>
      </c>
      <c r="P30" s="125">
        <f t="shared" si="14"/>
        <v>4.08</v>
      </c>
      <c r="Q30" s="125">
        <f t="shared" si="15"/>
        <v>0.5</v>
      </c>
      <c r="R30" s="126">
        <f t="shared" si="3"/>
        <v>0</v>
      </c>
      <c r="S30" s="126">
        <f t="shared" si="16"/>
        <v>0</v>
      </c>
      <c r="T30" s="126">
        <f t="shared" si="4"/>
        <v>24.409999999999997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19.829999999999998</v>
      </c>
      <c r="AB30" s="141">
        <f t="shared" si="5"/>
        <v>4.08</v>
      </c>
      <c r="AC30" s="142">
        <v>0.5</v>
      </c>
      <c r="AD30" s="143">
        <v>0</v>
      </c>
      <c r="AE30" s="144">
        <f t="shared" si="18"/>
        <v>19.829999999999998</v>
      </c>
      <c r="AF30" s="404">
        <f t="shared" si="6"/>
        <v>23</v>
      </c>
      <c r="AG30" s="396">
        <f t="shared" si="19"/>
        <v>23.909999999999997</v>
      </c>
      <c r="AH30" s="202">
        <v>19830</v>
      </c>
      <c r="AI30" s="389">
        <f t="shared" si="7"/>
        <v>19.829999999999998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22.72</v>
      </c>
      <c r="C31" s="124">
        <f t="shared" si="10"/>
        <v>22.72</v>
      </c>
      <c r="D31" s="125">
        <f t="shared" si="11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18.97</v>
      </c>
      <c r="N31" s="134">
        <f t="shared" si="13"/>
        <v>3.75</v>
      </c>
      <c r="O31" s="135">
        <f t="shared" si="14"/>
        <v>18.47</v>
      </c>
      <c r="P31" s="125">
        <f t="shared" si="14"/>
        <v>3.75</v>
      </c>
      <c r="Q31" s="125">
        <f t="shared" si="15"/>
        <v>0.5</v>
      </c>
      <c r="R31" s="126">
        <f t="shared" si="3"/>
        <v>0</v>
      </c>
      <c r="S31" s="126">
        <f t="shared" si="16"/>
        <v>0</v>
      </c>
      <c r="T31" s="126">
        <f t="shared" si="4"/>
        <v>22.72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18.47</v>
      </c>
      <c r="AB31" s="141">
        <f t="shared" si="5"/>
        <v>3.75</v>
      </c>
      <c r="AC31" s="142">
        <v>0.5</v>
      </c>
      <c r="AD31" s="143">
        <v>0</v>
      </c>
      <c r="AE31" s="144">
        <f t="shared" si="18"/>
        <v>18.47</v>
      </c>
      <c r="AF31" s="404">
        <f t="shared" si="6"/>
        <v>24</v>
      </c>
      <c r="AG31" s="396">
        <f t="shared" si="19"/>
        <v>22.22</v>
      </c>
      <c r="AH31" s="202">
        <v>18465</v>
      </c>
      <c r="AI31" s="389">
        <f t="shared" si="7"/>
        <v>18.465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503.87</v>
      </c>
      <c r="AH32" s="453">
        <f>SUM(AH8:AH31)</f>
        <v>399558</v>
      </c>
      <c r="AI32" s="390">
        <f>SUM(AI8:AI31)</f>
        <v>399.55799999999999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515.87</v>
      </c>
      <c r="C33" s="299">
        <f>SUM(C8:C31)</f>
        <v>515.87</v>
      </c>
      <c r="D33" s="299">
        <f>SUM(D8:D31)</f>
        <v>495</v>
      </c>
      <c r="E33" s="299">
        <f>SUM(E8:E32)</f>
        <v>30.129999999999995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411.56999999999994</v>
      </c>
      <c r="N33" s="409">
        <f t="shared" si="23"/>
        <v>104.30000000000001</v>
      </c>
      <c r="O33" s="410">
        <f t="shared" si="23"/>
        <v>399.56999999999994</v>
      </c>
      <c r="P33" s="406">
        <f>SUM(P8:P32)</f>
        <v>104.30000000000001</v>
      </c>
      <c r="Q33" s="406">
        <f>SUM(Q8:Q31)</f>
        <v>12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399.56999999999994</v>
      </c>
      <c r="AB33" s="299">
        <f>SUM(AB8:AB32)</f>
        <v>104.30000000000001</v>
      </c>
      <c r="AC33" s="299">
        <f>SUM(AC8:AC32)</f>
        <v>12</v>
      </c>
      <c r="AD33" s="411">
        <f>SUM(AD8:AD31)</f>
        <v>0</v>
      </c>
      <c r="AE33" s="409">
        <f>SUM(AE8:AE32)</f>
        <v>399.56999999999994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0.95000000000000284</v>
      </c>
      <c r="C39" s="364">
        <f t="shared" ref="C39:C62" si="25">IF(B39&gt;0,B39*D39,0)</f>
        <v>44.407398500000134</v>
      </c>
      <c r="D39" s="382">
        <v>46.744630000000001</v>
      </c>
      <c r="F39" s="221">
        <f t="shared" ref="F39:F62" si="26">F8</f>
        <v>22</v>
      </c>
      <c r="G39" s="357">
        <v>45.78</v>
      </c>
      <c r="H39" s="358">
        <f>F39*G39</f>
        <v>1007.1600000000001</v>
      </c>
      <c r="J39" s="122">
        <v>1</v>
      </c>
      <c r="K39" s="126">
        <f t="shared" ref="K39:K62" si="27">C8</f>
        <v>22.950000000000003</v>
      </c>
      <c r="L39" s="245">
        <f t="shared" ref="L39:L62" si="28">K39*M39</f>
        <v>1072.7892585000002</v>
      </c>
      <c r="M39" s="372">
        <f t="shared" ref="M39:M62" si="29">D39</f>
        <v>46.744630000000001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0.75999999999999801</v>
      </c>
      <c r="C40" s="364">
        <f t="shared" si="25"/>
        <v>35.14239999999991</v>
      </c>
      <c r="D40" s="382">
        <v>46.24</v>
      </c>
      <c r="F40" s="221">
        <f t="shared" si="26"/>
        <v>21</v>
      </c>
      <c r="G40" s="357">
        <v>45.322929999999999</v>
      </c>
      <c r="H40" s="358">
        <f t="shared" ref="H40:H62" si="31">F40*G40</f>
        <v>951.78152999999998</v>
      </c>
      <c r="J40" s="122">
        <v>2</v>
      </c>
      <c r="K40" s="126">
        <f t="shared" si="27"/>
        <v>21.759999999999998</v>
      </c>
      <c r="L40" s="245">
        <f t="shared" si="28"/>
        <v>1006.1823999999999</v>
      </c>
      <c r="M40" s="372">
        <f t="shared" si="29"/>
        <v>46.24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3691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45.387610000000002</v>
      </c>
      <c r="F41" s="221">
        <f t="shared" si="26"/>
        <v>21</v>
      </c>
      <c r="G41" s="357">
        <v>44.493180000000002</v>
      </c>
      <c r="H41" s="358">
        <f t="shared" si="31"/>
        <v>934.35678000000007</v>
      </c>
      <c r="J41" s="122">
        <v>3</v>
      </c>
      <c r="K41" s="126">
        <f t="shared" si="27"/>
        <v>20.84</v>
      </c>
      <c r="L41" s="245">
        <f t="shared" si="28"/>
        <v>945.87779240000009</v>
      </c>
      <c r="M41" s="372">
        <f t="shared" si="29"/>
        <v>45.387610000000002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3505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45.273879999999998</v>
      </c>
      <c r="F42" s="221">
        <f t="shared" si="26"/>
        <v>21</v>
      </c>
      <c r="G42" s="357">
        <v>44.43759</v>
      </c>
      <c r="H42" s="358">
        <f t="shared" si="31"/>
        <v>933.18939</v>
      </c>
      <c r="J42" s="122">
        <v>4</v>
      </c>
      <c r="K42" s="126">
        <f t="shared" si="27"/>
        <v>20.27</v>
      </c>
      <c r="L42" s="245">
        <f t="shared" si="28"/>
        <v>917.70154759999991</v>
      </c>
      <c r="M42" s="372">
        <f t="shared" si="29"/>
        <v>45.273879999999998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3375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46.437570000000001</v>
      </c>
      <c r="F43" s="221">
        <f t="shared" si="26"/>
        <v>21</v>
      </c>
      <c r="G43" s="357">
        <v>45.547870000000003</v>
      </c>
      <c r="H43" s="358">
        <f t="shared" si="31"/>
        <v>956.50527000000011</v>
      </c>
      <c r="J43" s="122">
        <v>5</v>
      </c>
      <c r="K43" s="126">
        <f t="shared" si="27"/>
        <v>20.189999999999998</v>
      </c>
      <c r="L43" s="245">
        <f t="shared" si="28"/>
        <v>937.57453829999986</v>
      </c>
      <c r="M43" s="372">
        <f t="shared" si="29"/>
        <v>46.437570000000001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3277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52.886690000000002</v>
      </c>
      <c r="F44" s="221">
        <f t="shared" si="26"/>
        <v>21</v>
      </c>
      <c r="G44" s="357">
        <v>51.825969999999998</v>
      </c>
      <c r="H44" s="358">
        <f t="shared" si="31"/>
        <v>1088.34537</v>
      </c>
      <c r="J44" s="122">
        <v>6</v>
      </c>
      <c r="K44" s="126">
        <f t="shared" si="27"/>
        <v>20.11</v>
      </c>
      <c r="L44" s="245">
        <f t="shared" si="28"/>
        <v>1063.5513358999999</v>
      </c>
      <c r="M44" s="372">
        <f t="shared" si="29"/>
        <v>52.886690000000002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3238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69.278049999999993</v>
      </c>
      <c r="F45" s="221">
        <f t="shared" si="26"/>
        <v>21</v>
      </c>
      <c r="G45" s="357">
        <v>62.774979999999999</v>
      </c>
      <c r="H45" s="358">
        <f t="shared" si="31"/>
        <v>1318.27458</v>
      </c>
      <c r="J45" s="122">
        <v>7</v>
      </c>
      <c r="K45" s="126">
        <f t="shared" si="27"/>
        <v>20.46</v>
      </c>
      <c r="L45" s="245">
        <f t="shared" si="28"/>
        <v>1417.428903</v>
      </c>
      <c r="M45" s="372">
        <f t="shared" si="29"/>
        <v>69.278049999999993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3204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1.2100000000000009</v>
      </c>
      <c r="C46" s="364">
        <f t="shared" si="25"/>
        <v>93.805709800000059</v>
      </c>
      <c r="D46" s="382">
        <v>77.525379999999998</v>
      </c>
      <c r="F46" s="221">
        <f t="shared" si="26"/>
        <v>20</v>
      </c>
      <c r="G46" s="357">
        <v>69.532430000000005</v>
      </c>
      <c r="H46" s="358">
        <f t="shared" si="31"/>
        <v>1390.6486</v>
      </c>
      <c r="J46" s="122">
        <v>8</v>
      </c>
      <c r="K46" s="126">
        <f t="shared" si="27"/>
        <v>21.21</v>
      </c>
      <c r="L46" s="245">
        <f t="shared" si="28"/>
        <v>1644.3133098000001</v>
      </c>
      <c r="M46" s="372">
        <f t="shared" si="29"/>
        <v>77.525379999999998</v>
      </c>
      <c r="AB46" s="216"/>
      <c r="AC46" s="199"/>
      <c r="AD46" s="203"/>
      <c r="AE46" s="126"/>
      <c r="AF46" s="385"/>
      <c r="AM46" s="91"/>
      <c r="AN46" s="122">
        <v>7</v>
      </c>
      <c r="AO46" s="200">
        <v>3193</v>
      </c>
      <c r="AP46" s="201"/>
    </row>
    <row r="47" spans="1:101" ht="15" x14ac:dyDescent="0.25">
      <c r="A47" s="219">
        <f t="shared" si="30"/>
        <v>9</v>
      </c>
      <c r="B47" s="225">
        <f t="shared" si="24"/>
        <v>3.8099999999999987</v>
      </c>
      <c r="C47" s="364">
        <f t="shared" si="25"/>
        <v>213.83617379999993</v>
      </c>
      <c r="D47" s="382">
        <v>56.124980000000001</v>
      </c>
      <c r="F47" s="221">
        <f t="shared" si="26"/>
        <v>18</v>
      </c>
      <c r="G47" s="357">
        <v>47.456270000000004</v>
      </c>
      <c r="H47" s="358">
        <f t="shared" si="31"/>
        <v>854.21286000000009</v>
      </c>
      <c r="J47" s="122">
        <v>9</v>
      </c>
      <c r="K47" s="126">
        <f t="shared" si="27"/>
        <v>21.81</v>
      </c>
      <c r="L47" s="245">
        <f t="shared" si="28"/>
        <v>1224.0858137999999</v>
      </c>
      <c r="M47" s="372">
        <f t="shared" si="29"/>
        <v>56.124980000000001</v>
      </c>
      <c r="AB47" s="216"/>
      <c r="AC47" s="199"/>
      <c r="AD47" s="203"/>
      <c r="AE47" s="126"/>
      <c r="AF47" s="385"/>
      <c r="AM47" s="91"/>
      <c r="AN47" s="122">
        <v>8</v>
      </c>
      <c r="AO47" s="200">
        <v>3684</v>
      </c>
      <c r="AP47" s="201"/>
    </row>
    <row r="48" spans="1:101" ht="15" x14ac:dyDescent="0.25">
      <c r="A48" s="219">
        <f t="shared" si="30"/>
        <v>10</v>
      </c>
      <c r="B48" s="225">
        <f t="shared" si="24"/>
        <v>4.2300000000000004</v>
      </c>
      <c r="C48" s="364">
        <f t="shared" si="25"/>
        <v>184.73763600000004</v>
      </c>
      <c r="D48" s="382">
        <v>43.673200000000001</v>
      </c>
      <c r="F48" s="221">
        <f t="shared" si="26"/>
        <v>17</v>
      </c>
      <c r="G48" s="357">
        <v>35</v>
      </c>
      <c r="H48" s="358">
        <f t="shared" si="31"/>
        <v>595</v>
      </c>
      <c r="J48" s="122">
        <v>10</v>
      </c>
      <c r="K48" s="126">
        <f t="shared" si="27"/>
        <v>21.23</v>
      </c>
      <c r="L48" s="245">
        <f t="shared" si="28"/>
        <v>927.18203600000004</v>
      </c>
      <c r="M48" s="372">
        <f t="shared" si="29"/>
        <v>43.673200000000001</v>
      </c>
      <c r="AB48" s="216"/>
      <c r="AC48" s="199"/>
      <c r="AD48" s="203"/>
      <c r="AE48" s="126"/>
      <c r="AF48" s="385"/>
      <c r="AM48" s="91"/>
      <c r="AN48" s="122">
        <v>9</v>
      </c>
      <c r="AO48" s="200">
        <v>5439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5.2899999999999991</v>
      </c>
      <c r="C49" s="364">
        <f t="shared" si="25"/>
        <v>206.42378789999995</v>
      </c>
      <c r="D49" s="382">
        <v>39.021509999999999</v>
      </c>
      <c r="F49" s="221">
        <f t="shared" si="26"/>
        <v>15</v>
      </c>
      <c r="G49" s="357">
        <v>28.824850000000001</v>
      </c>
      <c r="H49" s="358">
        <f t="shared" si="31"/>
        <v>432.37275</v>
      </c>
      <c r="J49" s="122">
        <v>11</v>
      </c>
      <c r="K49" s="126">
        <f t="shared" si="27"/>
        <v>20.29</v>
      </c>
      <c r="L49" s="245">
        <f t="shared" si="28"/>
        <v>791.74643789999993</v>
      </c>
      <c r="M49" s="372">
        <f t="shared" si="29"/>
        <v>39.021509999999999</v>
      </c>
      <c r="AB49" s="204"/>
      <c r="AC49" s="199"/>
      <c r="AD49" s="203"/>
      <c r="AE49" s="126"/>
      <c r="AF49" s="385"/>
      <c r="AM49" s="91"/>
      <c r="AN49" s="122">
        <v>10</v>
      </c>
      <c r="AO49" s="200">
        <v>5464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5.1499999999999986</v>
      </c>
      <c r="C50" s="364">
        <f t="shared" si="25"/>
        <v>180.68939799999995</v>
      </c>
      <c r="D50" s="382">
        <v>35.085320000000003</v>
      </c>
      <c r="F50" s="221">
        <f t="shared" si="26"/>
        <v>14</v>
      </c>
      <c r="G50" s="357">
        <v>26.29</v>
      </c>
      <c r="H50" s="358">
        <f t="shared" si="31"/>
        <v>368.06</v>
      </c>
      <c r="J50" s="122">
        <v>12</v>
      </c>
      <c r="K50" s="126">
        <f t="shared" si="27"/>
        <v>19.149999999999999</v>
      </c>
      <c r="L50" s="245">
        <f t="shared" si="28"/>
        <v>671.88387799999998</v>
      </c>
      <c r="M50" s="372">
        <f t="shared" si="29"/>
        <v>35.085320000000003</v>
      </c>
      <c r="AB50" s="204"/>
      <c r="AC50" s="199"/>
      <c r="AD50" s="203"/>
      <c r="AE50" s="126"/>
      <c r="AF50" s="385"/>
      <c r="AM50" s="91"/>
      <c r="AN50" s="122">
        <v>11</v>
      </c>
      <c r="AO50" s="200">
        <v>5422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4.0399999999999991</v>
      </c>
      <c r="C51" s="364">
        <f t="shared" si="25"/>
        <v>133.43247359999995</v>
      </c>
      <c r="D51" s="382">
        <v>33.027839999999998</v>
      </c>
      <c r="F51" s="221">
        <f t="shared" si="26"/>
        <v>14</v>
      </c>
      <c r="G51" s="357">
        <v>24.18637</v>
      </c>
      <c r="H51" s="358">
        <f t="shared" si="31"/>
        <v>338.60917999999998</v>
      </c>
      <c r="J51" s="122">
        <v>13</v>
      </c>
      <c r="K51" s="126">
        <f t="shared" si="27"/>
        <v>18.04</v>
      </c>
      <c r="L51" s="245">
        <f t="shared" si="28"/>
        <v>595.82223359999989</v>
      </c>
      <c r="M51" s="372">
        <f t="shared" si="29"/>
        <v>33.027839999999998</v>
      </c>
      <c r="AB51" s="204"/>
      <c r="AC51" s="199"/>
      <c r="AD51" s="203"/>
      <c r="AE51" s="126"/>
      <c r="AF51" s="385"/>
      <c r="AM51" s="226"/>
      <c r="AN51" s="122">
        <v>12</v>
      </c>
      <c r="AO51" s="200">
        <v>5224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2.4800000000000004</v>
      </c>
      <c r="C52" s="364">
        <f t="shared" si="25"/>
        <v>89.18576000000003</v>
      </c>
      <c r="D52" s="382">
        <v>35.962000000000003</v>
      </c>
      <c r="F52" s="221">
        <f t="shared" si="26"/>
        <v>15</v>
      </c>
      <c r="G52" s="357">
        <v>26.006799999999998</v>
      </c>
      <c r="H52" s="358">
        <f t="shared" si="31"/>
        <v>390.10199999999998</v>
      </c>
      <c r="J52" s="122">
        <v>14</v>
      </c>
      <c r="K52" s="126">
        <f t="shared" si="27"/>
        <v>17.48</v>
      </c>
      <c r="L52" s="245">
        <f t="shared" si="28"/>
        <v>628.61576000000002</v>
      </c>
      <c r="M52" s="372">
        <f t="shared" si="29"/>
        <v>35.962000000000003</v>
      </c>
      <c r="AB52" s="204"/>
      <c r="AC52" s="199"/>
      <c r="AD52" s="203"/>
      <c r="AE52" s="126"/>
      <c r="AM52" s="76"/>
      <c r="AN52" s="122">
        <v>13</v>
      </c>
      <c r="AO52" s="200">
        <v>5029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0.69999999999999929</v>
      </c>
      <c r="C53" s="364">
        <f t="shared" si="25"/>
        <v>27.38055599999997</v>
      </c>
      <c r="D53" s="382">
        <v>39.115079999999999</v>
      </c>
      <c r="F53" s="221">
        <f t="shared" si="26"/>
        <v>17</v>
      </c>
      <c r="G53" s="357">
        <v>29.2501</v>
      </c>
      <c r="H53" s="358">
        <f t="shared" si="31"/>
        <v>497.25169999999997</v>
      </c>
      <c r="J53" s="122">
        <v>15</v>
      </c>
      <c r="K53" s="126">
        <f t="shared" si="27"/>
        <v>17.7</v>
      </c>
      <c r="L53" s="245">
        <f t="shared" si="28"/>
        <v>692.33691599999997</v>
      </c>
      <c r="M53" s="372">
        <f t="shared" si="29"/>
        <v>39.115079999999999</v>
      </c>
      <c r="AB53" s="204"/>
      <c r="AC53" s="199"/>
      <c r="AD53" s="229"/>
      <c r="AE53" s="126"/>
      <c r="AN53" s="122">
        <v>14</v>
      </c>
      <c r="AO53" s="200">
        <v>4876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51.371580000000002</v>
      </c>
      <c r="F54" s="221">
        <f t="shared" si="26"/>
        <v>20</v>
      </c>
      <c r="G54" s="357">
        <v>41.785580000000003</v>
      </c>
      <c r="H54" s="358">
        <f t="shared" si="31"/>
        <v>835.71160000000009</v>
      </c>
      <c r="J54" s="122">
        <v>16</v>
      </c>
      <c r="K54" s="126">
        <f t="shared" si="27"/>
        <v>18.440000000000001</v>
      </c>
      <c r="L54" s="245">
        <f t="shared" si="28"/>
        <v>947.29193520000013</v>
      </c>
      <c r="M54" s="372">
        <f t="shared" si="29"/>
        <v>51.371580000000002</v>
      </c>
      <c r="AB54" s="204"/>
      <c r="AC54" s="199"/>
      <c r="AE54" s="237"/>
      <c r="AN54" s="122">
        <v>15</v>
      </c>
      <c r="AO54" s="200">
        <v>4878</v>
      </c>
    </row>
    <row r="55" spans="1:43" ht="15" x14ac:dyDescent="0.25">
      <c r="A55" s="228">
        <f t="shared" si="30"/>
        <v>17</v>
      </c>
      <c r="B55" s="225">
        <f t="shared" si="24"/>
        <v>0</v>
      </c>
      <c r="C55" s="364">
        <f t="shared" si="25"/>
        <v>0</v>
      </c>
      <c r="D55" s="382">
        <v>70.154910000000001</v>
      </c>
      <c r="F55" s="221">
        <f t="shared" si="26"/>
        <v>22</v>
      </c>
      <c r="G55" s="357">
        <v>67.128169999999997</v>
      </c>
      <c r="H55" s="358">
        <f t="shared" si="31"/>
        <v>1476.8197399999999</v>
      </c>
      <c r="J55" s="122">
        <v>17</v>
      </c>
      <c r="K55" s="126">
        <f t="shared" si="27"/>
        <v>20.309999999999999</v>
      </c>
      <c r="L55" s="245">
        <f t="shared" si="28"/>
        <v>1424.8462221</v>
      </c>
      <c r="M55" s="372">
        <f t="shared" si="29"/>
        <v>70.154910000000001</v>
      </c>
      <c r="AB55" s="204"/>
      <c r="AC55" s="199"/>
      <c r="AE55" s="237"/>
      <c r="AN55" s="122">
        <v>16</v>
      </c>
      <c r="AO55" s="200">
        <v>5025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85.009699999999995</v>
      </c>
      <c r="F56" s="221">
        <f t="shared" si="26"/>
        <v>25</v>
      </c>
      <c r="G56" s="357">
        <v>81.59769</v>
      </c>
      <c r="H56" s="358">
        <f t="shared" si="31"/>
        <v>2039.9422500000001</v>
      </c>
      <c r="J56" s="122">
        <v>18</v>
      </c>
      <c r="K56" s="126">
        <f t="shared" si="27"/>
        <v>22.64</v>
      </c>
      <c r="L56" s="245">
        <f t="shared" si="28"/>
        <v>1924.619608</v>
      </c>
      <c r="M56" s="372">
        <f t="shared" si="29"/>
        <v>85.009699999999995</v>
      </c>
      <c r="AB56" s="230"/>
      <c r="AC56" s="199"/>
      <c r="AE56" s="237"/>
      <c r="AN56" s="122">
        <v>17</v>
      </c>
      <c r="AO56" s="200">
        <v>5294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76.227590000000006</v>
      </c>
      <c r="F57" s="221">
        <f t="shared" si="26"/>
        <v>26</v>
      </c>
      <c r="G57" s="357">
        <v>72.763180000000006</v>
      </c>
      <c r="H57" s="358">
        <f t="shared" si="31"/>
        <v>1891.8426800000002</v>
      </c>
      <c r="J57" s="122">
        <v>19</v>
      </c>
      <c r="K57" s="126">
        <f t="shared" si="27"/>
        <v>25.76</v>
      </c>
      <c r="L57" s="245">
        <f t="shared" si="28"/>
        <v>1963.6227184000004</v>
      </c>
      <c r="M57" s="372">
        <f t="shared" si="29"/>
        <v>76.227590000000006</v>
      </c>
      <c r="AC57" s="231"/>
      <c r="AD57" s="232"/>
      <c r="AE57" s="237"/>
      <c r="AN57" s="122">
        <v>18</v>
      </c>
      <c r="AO57" s="200">
        <v>5498</v>
      </c>
    </row>
    <row r="58" spans="1:43" ht="15" x14ac:dyDescent="0.25">
      <c r="A58" s="228">
        <f t="shared" si="30"/>
        <v>20</v>
      </c>
      <c r="B58" s="225">
        <f t="shared" si="24"/>
        <v>0.25</v>
      </c>
      <c r="C58" s="364">
        <f t="shared" si="25"/>
        <v>17.618569999999998</v>
      </c>
      <c r="D58" s="382">
        <v>70.474279999999993</v>
      </c>
      <c r="F58" s="221">
        <f t="shared" si="26"/>
        <v>26</v>
      </c>
      <c r="G58" s="357">
        <v>68.671790000000001</v>
      </c>
      <c r="H58" s="358">
        <f t="shared" si="31"/>
        <v>1785.4665400000001</v>
      </c>
      <c r="J58" s="122">
        <v>20</v>
      </c>
      <c r="K58" s="126">
        <f t="shared" si="27"/>
        <v>26.25</v>
      </c>
      <c r="L58" s="245">
        <f t="shared" si="28"/>
        <v>1849.9498499999997</v>
      </c>
      <c r="M58" s="372">
        <f t="shared" si="29"/>
        <v>70.474279999999993</v>
      </c>
      <c r="AC58" s="231"/>
      <c r="AD58" s="76"/>
      <c r="AE58" s="237"/>
      <c r="AN58" s="122">
        <v>19</v>
      </c>
      <c r="AO58" s="200">
        <v>4248</v>
      </c>
    </row>
    <row r="59" spans="1:43" ht="15" x14ac:dyDescent="0.25">
      <c r="A59" s="228">
        <f t="shared" si="30"/>
        <v>21</v>
      </c>
      <c r="B59" s="225">
        <f t="shared" si="24"/>
        <v>0.28999999999999915</v>
      </c>
      <c r="C59" s="364">
        <f t="shared" si="25"/>
        <v>19.038401399999945</v>
      </c>
      <c r="D59" s="382">
        <v>65.649659999999997</v>
      </c>
      <c r="F59" s="221">
        <f t="shared" si="26"/>
        <v>26</v>
      </c>
      <c r="G59" s="357">
        <v>63.949950000000001</v>
      </c>
      <c r="H59" s="358">
        <f t="shared" si="31"/>
        <v>1662.6986999999999</v>
      </c>
      <c r="J59" s="122">
        <v>21</v>
      </c>
      <c r="K59" s="126">
        <f t="shared" si="27"/>
        <v>26.29</v>
      </c>
      <c r="L59" s="245">
        <f t="shared" si="28"/>
        <v>1725.9295613999998</v>
      </c>
      <c r="M59" s="372">
        <f t="shared" si="29"/>
        <v>65.649659999999997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4307</v>
      </c>
    </row>
    <row r="60" spans="1:43" ht="15" x14ac:dyDescent="0.25">
      <c r="A60" s="228">
        <f t="shared" si="30"/>
        <v>22</v>
      </c>
      <c r="B60" s="225">
        <f t="shared" si="24"/>
        <v>0.56000000000000227</v>
      </c>
      <c r="C60" s="364">
        <f t="shared" si="25"/>
        <v>34.32217040000014</v>
      </c>
      <c r="D60" s="382">
        <v>61.289589999999997</v>
      </c>
      <c r="F60" s="221">
        <f t="shared" si="26"/>
        <v>25</v>
      </c>
      <c r="G60" s="357">
        <v>59.669460000000001</v>
      </c>
      <c r="H60" s="358">
        <f t="shared" si="31"/>
        <v>1491.7365</v>
      </c>
      <c r="J60" s="122">
        <v>22</v>
      </c>
      <c r="K60" s="126">
        <f t="shared" si="27"/>
        <v>25.560000000000002</v>
      </c>
      <c r="L60" s="245">
        <f t="shared" si="28"/>
        <v>1566.5619204</v>
      </c>
      <c r="M60" s="372">
        <f t="shared" si="29"/>
        <v>61.289589999999997</v>
      </c>
      <c r="Z60" s="233"/>
      <c r="AA60" s="234"/>
      <c r="AB60" s="235"/>
      <c r="AC60" s="235"/>
      <c r="AD60" s="236"/>
      <c r="AE60" s="237"/>
      <c r="AN60" s="122">
        <v>21</v>
      </c>
      <c r="AO60" s="200">
        <v>4309</v>
      </c>
    </row>
    <row r="61" spans="1:43" ht="15" x14ac:dyDescent="0.25">
      <c r="A61" s="219">
        <f t="shared" si="30"/>
        <v>23</v>
      </c>
      <c r="B61" s="220">
        <f t="shared" si="24"/>
        <v>0.40999999999999659</v>
      </c>
      <c r="C61" s="364">
        <f t="shared" si="25"/>
        <v>22.327673399999814</v>
      </c>
      <c r="D61" s="382">
        <v>54.457740000000001</v>
      </c>
      <c r="F61" s="221">
        <f t="shared" si="26"/>
        <v>24</v>
      </c>
      <c r="G61" s="357">
        <v>53.151499999999999</v>
      </c>
      <c r="H61" s="358">
        <f t="shared" si="31"/>
        <v>1275.636</v>
      </c>
      <c r="J61" s="122">
        <v>23</v>
      </c>
      <c r="K61" s="126">
        <f t="shared" si="27"/>
        <v>24.409999999999997</v>
      </c>
      <c r="L61" s="245">
        <f t="shared" si="28"/>
        <v>1329.3134333999999</v>
      </c>
      <c r="M61" s="372">
        <f t="shared" si="29"/>
        <v>54.457740000000001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4277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50.796340000000001</v>
      </c>
      <c r="F62" s="362">
        <f t="shared" si="26"/>
        <v>23</v>
      </c>
      <c r="G62" s="360">
        <v>49.545960000000001</v>
      </c>
      <c r="H62" s="361">
        <f t="shared" si="31"/>
        <v>1139.55708</v>
      </c>
      <c r="J62" s="122">
        <v>24</v>
      </c>
      <c r="K62" s="126">
        <f t="shared" si="27"/>
        <v>22.72</v>
      </c>
      <c r="L62" s="245">
        <f t="shared" si="28"/>
        <v>1154.0928448</v>
      </c>
      <c r="M62" s="372">
        <f t="shared" si="29"/>
        <v>50.796340000000001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4083</v>
      </c>
    </row>
    <row r="63" spans="1:43" ht="20.25" customHeight="1" thickBot="1" x14ac:dyDescent="0.3">
      <c r="A63" s="238"/>
      <c r="B63" s="239"/>
      <c r="C63" s="240"/>
      <c r="D63" s="307">
        <f>AVERAGE(D39:D62)</f>
        <v>54.050630416666671</v>
      </c>
      <c r="F63" s="363">
        <f>SUM(F39:F62)</f>
        <v>495</v>
      </c>
      <c r="G63" s="241">
        <f>AVERAGE(G39:G62)</f>
        <v>49.374692499999988</v>
      </c>
      <c r="H63" s="359">
        <f>SUM(H39:H62)/SUM(F39:F62)</f>
        <v>51.828850707070707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3754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515.87</v>
      </c>
      <c r="L64" s="245">
        <f>SUM(L39:L63)</f>
        <v>28423.320254500006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30.129999999999995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55.097835219144372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1302.3481088000001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43.224298333886502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504.90000000000009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456.96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437.64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425.67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423.98999999999995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422.31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429.66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424.20000000000005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392.58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360.91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304.34999999999997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268.09999999999997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252.56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262.2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300.89999999999998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368.8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446.82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566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669.76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682.5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683.54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639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585.83999999999992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522.55999999999995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10831.750000000002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0.95000000000000284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0.75999999999999801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1.2100000000000009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3.8099999999999987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4.2300000000000004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5.2899999999999991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5.1499999999999986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4.0399999999999991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2.4800000000000004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0.69999999999999929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0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0.25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0.28999999999999915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0.56000000000000227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0.40999999999999659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44572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22.950000000000003</v>
      </c>
      <c r="C135" s="124">
        <f t="shared" si="38"/>
        <v>22.950000000000003</v>
      </c>
      <c r="D135" s="290">
        <f t="shared" ref="D135:D158" si="39">J8</f>
        <v>0</v>
      </c>
      <c r="E135" s="291">
        <f t="shared" ref="E135:F158" si="40">M8</f>
        <v>19.260000000000002</v>
      </c>
      <c r="F135" s="291">
        <f t="shared" si="40"/>
        <v>3.69</v>
      </c>
      <c r="G135" s="292">
        <f t="shared" ref="G135:G158" si="41">AD8</f>
        <v>0</v>
      </c>
      <c r="I135" s="293">
        <f t="shared" ref="I135:I158" si="42">AE8</f>
        <v>18.760000000000002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21.759999999999998</v>
      </c>
      <c r="C136" s="124">
        <f t="shared" si="38"/>
        <v>21.759999999999998</v>
      </c>
      <c r="D136" s="290">
        <f t="shared" si="39"/>
        <v>0</v>
      </c>
      <c r="E136" s="291">
        <f t="shared" si="40"/>
        <v>18.25</v>
      </c>
      <c r="F136" s="291">
        <f t="shared" si="40"/>
        <v>3.51</v>
      </c>
      <c r="G136" s="292">
        <f t="shared" si="41"/>
        <v>0</v>
      </c>
      <c r="I136" s="294">
        <f t="shared" si="42"/>
        <v>17.75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20.84</v>
      </c>
      <c r="C137" s="124">
        <f t="shared" si="38"/>
        <v>20.84</v>
      </c>
      <c r="D137" s="290">
        <f t="shared" si="39"/>
        <v>0</v>
      </c>
      <c r="E137" s="291">
        <f t="shared" si="40"/>
        <v>17.46</v>
      </c>
      <c r="F137" s="291">
        <f t="shared" si="40"/>
        <v>3.38</v>
      </c>
      <c r="G137" s="292">
        <f t="shared" si="41"/>
        <v>0</v>
      </c>
      <c r="I137" s="294">
        <f t="shared" si="42"/>
        <v>16.96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20.27</v>
      </c>
      <c r="C138" s="124">
        <f t="shared" si="38"/>
        <v>20.27</v>
      </c>
      <c r="D138" s="290">
        <f t="shared" si="39"/>
        <v>0</v>
      </c>
      <c r="E138" s="291">
        <f t="shared" si="40"/>
        <v>16.989999999999998</v>
      </c>
      <c r="F138" s="291">
        <f t="shared" si="40"/>
        <v>3.28</v>
      </c>
      <c r="G138" s="292">
        <f t="shared" si="41"/>
        <v>0</v>
      </c>
      <c r="I138" s="294">
        <f t="shared" si="42"/>
        <v>16.489999999999998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20.189999999999998</v>
      </c>
      <c r="C139" s="124">
        <f t="shared" si="38"/>
        <v>20.189999999999998</v>
      </c>
      <c r="D139" s="290">
        <f t="shared" si="39"/>
        <v>0</v>
      </c>
      <c r="E139" s="291">
        <f t="shared" si="40"/>
        <v>16.95</v>
      </c>
      <c r="F139" s="291">
        <f t="shared" si="40"/>
        <v>3.24</v>
      </c>
      <c r="G139" s="292">
        <f t="shared" si="41"/>
        <v>0</v>
      </c>
      <c r="I139" s="294">
        <f t="shared" si="42"/>
        <v>16.45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20.11</v>
      </c>
      <c r="C140" s="124">
        <f t="shared" si="38"/>
        <v>20.11</v>
      </c>
      <c r="D140" s="290">
        <f t="shared" si="39"/>
        <v>0</v>
      </c>
      <c r="E140" s="291">
        <f t="shared" si="40"/>
        <v>16.91</v>
      </c>
      <c r="F140" s="291">
        <f t="shared" si="40"/>
        <v>3.2</v>
      </c>
      <c r="G140" s="292">
        <f t="shared" si="41"/>
        <v>0</v>
      </c>
      <c r="I140" s="294">
        <f t="shared" si="42"/>
        <v>16.41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20.46</v>
      </c>
      <c r="C141" s="124">
        <f t="shared" si="38"/>
        <v>20.46</v>
      </c>
      <c r="D141" s="290">
        <f t="shared" si="39"/>
        <v>0</v>
      </c>
      <c r="E141" s="291">
        <f t="shared" si="40"/>
        <v>17.27</v>
      </c>
      <c r="F141" s="291">
        <f t="shared" si="40"/>
        <v>3.19</v>
      </c>
      <c r="G141" s="292">
        <f t="shared" si="41"/>
        <v>0</v>
      </c>
      <c r="I141" s="294">
        <f t="shared" si="42"/>
        <v>16.77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21.21</v>
      </c>
      <c r="C142" s="124">
        <f t="shared" si="38"/>
        <v>21.21</v>
      </c>
      <c r="D142" s="290">
        <f t="shared" si="39"/>
        <v>0</v>
      </c>
      <c r="E142" s="291">
        <f t="shared" si="40"/>
        <v>17.53</v>
      </c>
      <c r="F142" s="291">
        <f t="shared" si="40"/>
        <v>3.68</v>
      </c>
      <c r="G142" s="292">
        <f t="shared" si="41"/>
        <v>0</v>
      </c>
      <c r="I142" s="294">
        <f t="shared" si="42"/>
        <v>17.03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21.81</v>
      </c>
      <c r="C143" s="124">
        <f t="shared" si="38"/>
        <v>21.81</v>
      </c>
      <c r="D143" s="290">
        <f t="shared" si="39"/>
        <v>0</v>
      </c>
      <c r="E143" s="291">
        <f t="shared" si="40"/>
        <v>16.369999999999997</v>
      </c>
      <c r="F143" s="291">
        <f t="shared" si="40"/>
        <v>5.44</v>
      </c>
      <c r="G143" s="292">
        <f t="shared" si="41"/>
        <v>0</v>
      </c>
      <c r="I143" s="294">
        <f t="shared" si="42"/>
        <v>15.87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21.23</v>
      </c>
      <c r="C144" s="124">
        <f t="shared" si="38"/>
        <v>21.23</v>
      </c>
      <c r="D144" s="290">
        <f t="shared" si="39"/>
        <v>0</v>
      </c>
      <c r="E144" s="291">
        <f t="shared" si="40"/>
        <v>15.77</v>
      </c>
      <c r="F144" s="291">
        <f t="shared" si="40"/>
        <v>5.46</v>
      </c>
      <c r="G144" s="292">
        <f t="shared" si="41"/>
        <v>0</v>
      </c>
      <c r="I144" s="294">
        <f t="shared" si="42"/>
        <v>15.27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20.29</v>
      </c>
      <c r="C145" s="124">
        <f t="shared" si="38"/>
        <v>20.29</v>
      </c>
      <c r="D145" s="290">
        <f t="shared" si="39"/>
        <v>0</v>
      </c>
      <c r="E145" s="291">
        <f t="shared" si="40"/>
        <v>14.87</v>
      </c>
      <c r="F145" s="291">
        <f t="shared" si="40"/>
        <v>5.42</v>
      </c>
      <c r="G145" s="292">
        <f t="shared" si="41"/>
        <v>0</v>
      </c>
      <c r="I145" s="294">
        <f t="shared" si="42"/>
        <v>14.37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19.149999999999999</v>
      </c>
      <c r="C146" s="124">
        <f t="shared" si="38"/>
        <v>19.149999999999999</v>
      </c>
      <c r="D146" s="290">
        <f t="shared" si="39"/>
        <v>0</v>
      </c>
      <c r="E146" s="291">
        <f t="shared" si="40"/>
        <v>13.93</v>
      </c>
      <c r="F146" s="291">
        <f t="shared" si="40"/>
        <v>5.22</v>
      </c>
      <c r="G146" s="292">
        <f t="shared" si="41"/>
        <v>0</v>
      </c>
      <c r="I146" s="294">
        <f t="shared" si="42"/>
        <v>13.43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18.04</v>
      </c>
      <c r="C147" s="124">
        <f t="shared" si="38"/>
        <v>18.04</v>
      </c>
      <c r="D147" s="290">
        <f t="shared" si="39"/>
        <v>0</v>
      </c>
      <c r="E147" s="291">
        <f t="shared" si="40"/>
        <v>13.01</v>
      </c>
      <c r="F147" s="291">
        <f t="shared" si="40"/>
        <v>5.03</v>
      </c>
      <c r="G147" s="292">
        <f t="shared" si="41"/>
        <v>0</v>
      </c>
      <c r="I147" s="294">
        <f t="shared" si="42"/>
        <v>12.51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17.48</v>
      </c>
      <c r="C148" s="124">
        <f t="shared" si="38"/>
        <v>17.48</v>
      </c>
      <c r="D148" s="290">
        <f t="shared" si="39"/>
        <v>0</v>
      </c>
      <c r="E148" s="291">
        <f t="shared" si="40"/>
        <v>12.6</v>
      </c>
      <c r="F148" s="291">
        <f t="shared" si="40"/>
        <v>4.88</v>
      </c>
      <c r="G148" s="292">
        <f t="shared" si="41"/>
        <v>0</v>
      </c>
      <c r="I148" s="294">
        <f t="shared" si="42"/>
        <v>12.1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17.7</v>
      </c>
      <c r="C149" s="124">
        <f t="shared" si="38"/>
        <v>17.7</v>
      </c>
      <c r="D149" s="290">
        <f t="shared" si="39"/>
        <v>0</v>
      </c>
      <c r="E149" s="291">
        <f t="shared" si="40"/>
        <v>12.82</v>
      </c>
      <c r="F149" s="291">
        <f t="shared" si="40"/>
        <v>4.88</v>
      </c>
      <c r="G149" s="292">
        <f t="shared" si="41"/>
        <v>0</v>
      </c>
      <c r="I149" s="294">
        <f t="shared" si="42"/>
        <v>12.32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18.440000000000001</v>
      </c>
      <c r="C150" s="124">
        <f t="shared" si="38"/>
        <v>18.440000000000001</v>
      </c>
      <c r="D150" s="290">
        <f t="shared" si="39"/>
        <v>0</v>
      </c>
      <c r="E150" s="291">
        <f t="shared" si="40"/>
        <v>13.41</v>
      </c>
      <c r="F150" s="291">
        <f t="shared" si="40"/>
        <v>5.03</v>
      </c>
      <c r="G150" s="292">
        <f t="shared" si="41"/>
        <v>0</v>
      </c>
      <c r="I150" s="294">
        <f t="shared" si="42"/>
        <v>12.91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20.309999999999999</v>
      </c>
      <c r="C151" s="124">
        <f t="shared" si="45"/>
        <v>20.309999999999999</v>
      </c>
      <c r="D151" s="290">
        <f t="shared" si="39"/>
        <v>0</v>
      </c>
      <c r="E151" s="291">
        <f t="shared" si="40"/>
        <v>15.02</v>
      </c>
      <c r="F151" s="291">
        <f t="shared" si="40"/>
        <v>5.29</v>
      </c>
      <c r="G151" s="292">
        <f t="shared" si="41"/>
        <v>0</v>
      </c>
      <c r="I151" s="294">
        <f t="shared" si="42"/>
        <v>14.52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22.64</v>
      </c>
      <c r="C152" s="124">
        <f t="shared" si="45"/>
        <v>22.64</v>
      </c>
      <c r="D152" s="290">
        <f t="shared" si="39"/>
        <v>0</v>
      </c>
      <c r="E152" s="291">
        <f t="shared" si="40"/>
        <v>17.14</v>
      </c>
      <c r="F152" s="291">
        <f t="shared" si="40"/>
        <v>5.5</v>
      </c>
      <c r="G152" s="292">
        <f t="shared" si="41"/>
        <v>0</v>
      </c>
      <c r="I152" s="294">
        <f t="shared" si="42"/>
        <v>16.64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25.76</v>
      </c>
      <c r="C153" s="124">
        <f t="shared" si="45"/>
        <v>25.76</v>
      </c>
      <c r="D153" s="290">
        <f t="shared" si="39"/>
        <v>0</v>
      </c>
      <c r="E153" s="291">
        <f t="shared" si="40"/>
        <v>21.51</v>
      </c>
      <c r="F153" s="291">
        <f t="shared" si="40"/>
        <v>4.25</v>
      </c>
      <c r="G153" s="292">
        <f t="shared" si="41"/>
        <v>0</v>
      </c>
      <c r="I153" s="294">
        <f t="shared" si="42"/>
        <v>21.01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26.25</v>
      </c>
      <c r="C154" s="124">
        <f t="shared" si="45"/>
        <v>26.25</v>
      </c>
      <c r="D154" s="290">
        <f t="shared" si="39"/>
        <v>0</v>
      </c>
      <c r="E154" s="291">
        <f t="shared" si="40"/>
        <v>21.94</v>
      </c>
      <c r="F154" s="291">
        <f t="shared" si="40"/>
        <v>4.3099999999999996</v>
      </c>
      <c r="G154" s="292">
        <f t="shared" si="41"/>
        <v>0</v>
      </c>
      <c r="I154" s="294">
        <f t="shared" si="42"/>
        <v>21.44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26.29</v>
      </c>
      <c r="C155" s="124">
        <f t="shared" si="45"/>
        <v>26.29</v>
      </c>
      <c r="D155" s="290">
        <f t="shared" si="39"/>
        <v>0</v>
      </c>
      <c r="E155" s="291">
        <f t="shared" si="40"/>
        <v>21.98</v>
      </c>
      <c r="F155" s="291">
        <f t="shared" si="40"/>
        <v>4.3099999999999996</v>
      </c>
      <c r="G155" s="292">
        <f t="shared" si="41"/>
        <v>0</v>
      </c>
      <c r="I155" s="294">
        <f t="shared" si="42"/>
        <v>21.48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25.560000000000002</v>
      </c>
      <c r="C156" s="124">
        <f t="shared" si="45"/>
        <v>25.560000000000002</v>
      </c>
      <c r="D156" s="290">
        <f t="shared" si="39"/>
        <v>0</v>
      </c>
      <c r="E156" s="291">
        <f t="shared" si="40"/>
        <v>21.28</v>
      </c>
      <c r="F156" s="291">
        <f t="shared" si="40"/>
        <v>4.28</v>
      </c>
      <c r="G156" s="292">
        <f t="shared" si="41"/>
        <v>0</v>
      </c>
      <c r="I156" s="294">
        <f t="shared" si="42"/>
        <v>20.78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24.409999999999997</v>
      </c>
      <c r="C157" s="124">
        <f t="shared" si="45"/>
        <v>24.409999999999997</v>
      </c>
      <c r="D157" s="290">
        <f t="shared" si="39"/>
        <v>0</v>
      </c>
      <c r="E157" s="291">
        <f t="shared" si="40"/>
        <v>20.329999999999998</v>
      </c>
      <c r="F157" s="291">
        <f t="shared" si="40"/>
        <v>4.08</v>
      </c>
      <c r="G157" s="292">
        <f t="shared" si="41"/>
        <v>0</v>
      </c>
      <c r="I157" s="294">
        <f t="shared" si="42"/>
        <v>19.829999999999998</v>
      </c>
      <c r="K157" s="142">
        <f t="shared" si="43"/>
        <v>0.5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22.72</v>
      </c>
      <c r="C158" s="297">
        <f t="shared" si="45"/>
        <v>22.72</v>
      </c>
      <c r="D158" s="298">
        <f t="shared" si="39"/>
        <v>0</v>
      </c>
      <c r="E158" s="299">
        <f t="shared" si="40"/>
        <v>18.97</v>
      </c>
      <c r="F158" s="299">
        <f t="shared" si="40"/>
        <v>3.75</v>
      </c>
      <c r="G158" s="300">
        <f t="shared" si="41"/>
        <v>0</v>
      </c>
      <c r="I158" s="301">
        <f t="shared" si="42"/>
        <v>18.47</v>
      </c>
      <c r="K158" s="302">
        <f t="shared" si="43"/>
        <v>0.5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515.87</v>
      </c>
      <c r="C159" s="304">
        <f t="shared" si="46"/>
        <v>515.87</v>
      </c>
      <c r="D159" s="305">
        <f t="shared" si="46"/>
        <v>0</v>
      </c>
      <c r="E159" s="305">
        <f t="shared" si="46"/>
        <v>411.56999999999994</v>
      </c>
      <c r="F159" s="305">
        <f t="shared" si="46"/>
        <v>104.30000000000001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87" priority="7" operator="containsText" text="CHECK CALCS">
      <formula>NOT(ISERROR(SEARCH("CHECK CALCS",C34)))</formula>
    </cfRule>
  </conditionalFormatting>
  <conditionalFormatting sqref="AE8:AE31">
    <cfRule type="cellIs" dxfId="86" priority="6" operator="greaterThan">
      <formula>33</formula>
    </cfRule>
  </conditionalFormatting>
  <conditionalFormatting sqref="D63">
    <cfRule type="cellIs" dxfId="85" priority="8" operator="equal">
      <formula>#REF!</formula>
    </cfRule>
  </conditionalFormatting>
  <conditionalFormatting sqref="I135:I158">
    <cfRule type="cellIs" dxfId="84" priority="5" operator="greaterThan">
      <formula>33</formula>
    </cfRule>
  </conditionalFormatting>
  <conditionalFormatting sqref="D135:D158">
    <cfRule type="cellIs" dxfId="83" priority="4" operator="greaterThan">
      <formula>0</formula>
    </cfRule>
  </conditionalFormatting>
  <conditionalFormatting sqref="J8:J31">
    <cfRule type="cellIs" dxfId="82" priority="2" operator="greaterThan">
      <formula>0</formula>
    </cfRule>
  </conditionalFormatting>
  <conditionalFormatting sqref="N8:N31">
    <cfRule type="cellIs" dxfId="81" priority="3" operator="greaterThanOrEqual">
      <formula>4.99</formula>
    </cfRule>
  </conditionalFormatting>
  <conditionalFormatting sqref="M8:M31">
    <cfRule type="cellIs" dxfId="80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theme="2" tint="-0.249977111117893"/>
  </sheetPr>
  <dimension ref="A1:CW159"/>
  <sheetViews>
    <sheetView topLeftCell="A37" zoomScale="70" zoomScaleNormal="70" workbookViewId="0">
      <selection activeCell="H71" sqref="H71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44571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547.21999999999991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44571</v>
      </c>
      <c r="AM5" s="422">
        <f>AM10</f>
        <v>18483</v>
      </c>
      <c r="AN5" s="422">
        <f t="shared" ref="AN5:BJ5" si="1">AN10</f>
        <v>17901</v>
      </c>
      <c r="AO5" s="422">
        <f t="shared" si="1"/>
        <v>17504</v>
      </c>
      <c r="AP5" s="422">
        <f t="shared" si="1"/>
        <v>17354</v>
      </c>
      <c r="AQ5" s="422">
        <f t="shared" si="1"/>
        <v>17606</v>
      </c>
      <c r="AR5" s="422">
        <f t="shared" si="1"/>
        <v>17934</v>
      </c>
      <c r="AS5" s="422">
        <f t="shared" si="1"/>
        <v>18750</v>
      </c>
      <c r="AT5" s="422">
        <f t="shared" si="1"/>
        <v>18851</v>
      </c>
      <c r="AU5" s="422">
        <f t="shared" si="1"/>
        <v>18526</v>
      </c>
      <c r="AV5" s="422">
        <f t="shared" si="1"/>
        <v>17103</v>
      </c>
      <c r="AW5" s="422">
        <f t="shared" si="1"/>
        <v>15911</v>
      </c>
      <c r="AX5" s="422">
        <f t="shared" si="1"/>
        <v>14940</v>
      </c>
      <c r="AY5" s="422">
        <f t="shared" si="1"/>
        <v>14661</v>
      </c>
      <c r="AZ5" s="422">
        <f t="shared" si="1"/>
        <v>14632</v>
      </c>
      <c r="BA5" s="422">
        <f t="shared" si="1"/>
        <v>15420</v>
      </c>
      <c r="BB5" s="422">
        <f t="shared" si="1"/>
        <v>17000</v>
      </c>
      <c r="BC5" s="422">
        <f t="shared" si="1"/>
        <v>19195</v>
      </c>
      <c r="BD5" s="422">
        <f t="shared" si="1"/>
        <v>21945</v>
      </c>
      <c r="BE5" s="422">
        <f t="shared" si="1"/>
        <v>22506</v>
      </c>
      <c r="BF5" s="422">
        <f t="shared" si="1"/>
        <v>22961</v>
      </c>
      <c r="BG5" s="422">
        <f t="shared" si="1"/>
        <v>22772</v>
      </c>
      <c r="BH5" s="422">
        <f t="shared" si="1"/>
        <v>21755</v>
      </c>
      <c r="BI5" s="422">
        <f t="shared" si="1"/>
        <v>20267</v>
      </c>
      <c r="BJ5" s="422">
        <f t="shared" si="1"/>
        <v>20267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44571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22.740000000000002</v>
      </c>
      <c r="C8" s="124">
        <f>M8+N8</f>
        <v>22.740000000000002</v>
      </c>
      <c r="D8" s="125">
        <f>F8</f>
        <v>22</v>
      </c>
      <c r="E8" s="126">
        <f>IF(C8-D8&lt;0,0,IF(C8-D8-H8&lt;0,0,C8-D8-H8))</f>
        <v>0.74000000000000199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18.98</v>
      </c>
      <c r="N8" s="134">
        <f>P8</f>
        <v>3.76</v>
      </c>
      <c r="O8" s="135">
        <f>ROUND(AA8,2)</f>
        <v>18.48</v>
      </c>
      <c r="P8" s="125">
        <f>ROUND(AB8,2)</f>
        <v>3.76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22.740000000000002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18.48</v>
      </c>
      <c r="AB8" s="141">
        <f t="shared" ref="AB8:AB31" si="5">ROUND(AO40/1000,2)</f>
        <v>3.76</v>
      </c>
      <c r="AC8" s="142">
        <v>0.5</v>
      </c>
      <c r="AD8" s="143">
        <v>0</v>
      </c>
      <c r="AE8" s="144">
        <f>AA8+AD8</f>
        <v>18.48</v>
      </c>
      <c r="AF8" s="404">
        <f t="shared" ref="AF8:AF31" si="6">A8</f>
        <v>1</v>
      </c>
      <c r="AG8" s="396">
        <f>AA8+AB8</f>
        <v>22.240000000000002</v>
      </c>
      <c r="AH8" s="202">
        <f t="array" ref="AH8:AH31">TRANSPOSE(AM5:BJ5)</f>
        <v>18483</v>
      </c>
      <c r="AI8" s="389">
        <f t="shared" ref="AI8:AI31" si="7">AH8/1000</f>
        <v>18.483000000000001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22</v>
      </c>
      <c r="C9" s="124">
        <f t="shared" ref="C9:C31" si="10">M9+N9</f>
        <v>22</v>
      </c>
      <c r="D9" s="125">
        <f t="shared" ref="D9:D31" si="11">F9</f>
        <v>21</v>
      </c>
      <c r="E9" s="126">
        <f t="shared" ref="E9:E29" si="12">IF(C9-D9&lt;0,0,IF(C9-D9-H9&lt;0,0,C9-D9-H9))</f>
        <v>1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18.399999999999999</v>
      </c>
      <c r="N9" s="134">
        <f t="shared" ref="N9:N31" si="13">P9</f>
        <v>3.6</v>
      </c>
      <c r="O9" s="135">
        <f t="shared" ref="O9:P31" si="14">ROUND(AA9,2)</f>
        <v>17.899999999999999</v>
      </c>
      <c r="P9" s="125">
        <f t="shared" si="14"/>
        <v>3.6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22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17.899999999999999</v>
      </c>
      <c r="AB9" s="141">
        <f t="shared" si="5"/>
        <v>3.6</v>
      </c>
      <c r="AC9" s="142">
        <v>0.5</v>
      </c>
      <c r="AD9" s="143">
        <v>0</v>
      </c>
      <c r="AE9" s="144">
        <f t="shared" ref="AE9:AE31" si="18">AA9+AD9</f>
        <v>17.899999999999999</v>
      </c>
      <c r="AF9" s="404">
        <f t="shared" si="6"/>
        <v>2</v>
      </c>
      <c r="AG9" s="396">
        <f t="shared" ref="AG9:AG31" si="19">AA9+AB9</f>
        <v>21.5</v>
      </c>
      <c r="AH9" s="202">
        <v>17901</v>
      </c>
      <c r="AI9" s="389">
        <f t="shared" si="7"/>
        <v>17.901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21.5</v>
      </c>
      <c r="C10" s="124">
        <f t="shared" si="10"/>
        <v>21.5</v>
      </c>
      <c r="D10" s="125">
        <f t="shared" si="11"/>
        <v>21</v>
      </c>
      <c r="E10" s="126">
        <f t="shared" si="12"/>
        <v>0.5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18</v>
      </c>
      <c r="N10" s="134">
        <f t="shared" si="13"/>
        <v>3.5</v>
      </c>
      <c r="O10" s="135">
        <f t="shared" si="14"/>
        <v>17.5</v>
      </c>
      <c r="P10" s="125">
        <f t="shared" si="14"/>
        <v>3.5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21.5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17.5</v>
      </c>
      <c r="AB10" s="141">
        <f t="shared" si="5"/>
        <v>3.5</v>
      </c>
      <c r="AC10" s="142">
        <v>0.5</v>
      </c>
      <c r="AD10" s="143">
        <v>0</v>
      </c>
      <c r="AE10" s="144">
        <f t="shared" si="18"/>
        <v>17.5</v>
      </c>
      <c r="AF10" s="404">
        <f t="shared" si="6"/>
        <v>3</v>
      </c>
      <c r="AG10" s="396">
        <f t="shared" si="19"/>
        <v>21</v>
      </c>
      <c r="AH10" s="202">
        <v>17504</v>
      </c>
      <c r="AI10" s="389">
        <f t="shared" si="7"/>
        <v>17.504000000000001</v>
      </c>
      <c r="AJ10" s="186">
        <f t="shared" si="20"/>
        <v>0</v>
      </c>
      <c r="AK10" s="403"/>
      <c r="AL10" s="380" t="s">
        <v>218</v>
      </c>
      <c r="AM10" s="154">
        <f>AM11+AM12</f>
        <v>18483</v>
      </c>
      <c r="AN10" s="154">
        <f t="shared" ref="AN10:BJ10" si="21">AN11+AN12</f>
        <v>17901</v>
      </c>
      <c r="AO10" s="154">
        <f t="shared" si="21"/>
        <v>17504</v>
      </c>
      <c r="AP10" s="154">
        <f t="shared" si="21"/>
        <v>17354</v>
      </c>
      <c r="AQ10" s="154">
        <f t="shared" si="21"/>
        <v>17606</v>
      </c>
      <c r="AR10" s="154">
        <f t="shared" si="21"/>
        <v>17934</v>
      </c>
      <c r="AS10" s="154">
        <f t="shared" si="21"/>
        <v>18750</v>
      </c>
      <c r="AT10" s="154">
        <f t="shared" si="21"/>
        <v>18851</v>
      </c>
      <c r="AU10" s="154">
        <f t="shared" si="21"/>
        <v>18526</v>
      </c>
      <c r="AV10" s="154">
        <f t="shared" si="21"/>
        <v>17103</v>
      </c>
      <c r="AW10" s="154">
        <f t="shared" si="21"/>
        <v>15911</v>
      </c>
      <c r="AX10" s="154">
        <f t="shared" si="21"/>
        <v>14940</v>
      </c>
      <c r="AY10" s="154">
        <f t="shared" si="21"/>
        <v>14661</v>
      </c>
      <c r="AZ10" s="154">
        <f t="shared" si="21"/>
        <v>14632</v>
      </c>
      <c r="BA10" s="154">
        <f t="shared" si="21"/>
        <v>15420</v>
      </c>
      <c r="BB10" s="154">
        <f t="shared" si="21"/>
        <v>17000</v>
      </c>
      <c r="BC10" s="154">
        <f t="shared" si="21"/>
        <v>19195</v>
      </c>
      <c r="BD10" s="154">
        <f t="shared" si="21"/>
        <v>21945</v>
      </c>
      <c r="BE10" s="154">
        <f t="shared" si="21"/>
        <v>22506</v>
      </c>
      <c r="BF10" s="154">
        <f t="shared" si="21"/>
        <v>22961</v>
      </c>
      <c r="BG10" s="154">
        <f t="shared" si="21"/>
        <v>22772</v>
      </c>
      <c r="BH10" s="154">
        <f t="shared" si="21"/>
        <v>21755</v>
      </c>
      <c r="BI10" s="154">
        <f t="shared" si="21"/>
        <v>20267</v>
      </c>
      <c r="BJ10" s="154">
        <f t="shared" si="21"/>
        <v>20267</v>
      </c>
      <c r="BK10" s="91"/>
      <c r="BL10" s="155">
        <f>SUM(AM10:BK10)/1000</f>
        <v>444.24400000000003</v>
      </c>
    </row>
    <row r="11" spans="1:88" ht="15" x14ac:dyDescent="0.25">
      <c r="A11" s="122">
        <f t="shared" si="8"/>
        <v>4</v>
      </c>
      <c r="B11" s="123">
        <f t="shared" si="9"/>
        <v>21.310000000000002</v>
      </c>
      <c r="C11" s="124">
        <f t="shared" si="10"/>
        <v>21.310000000000002</v>
      </c>
      <c r="D11" s="125">
        <f t="shared" si="11"/>
        <v>21</v>
      </c>
      <c r="E11" s="126">
        <f t="shared" si="12"/>
        <v>0.31000000000000227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17.850000000000001</v>
      </c>
      <c r="N11" s="134">
        <f t="shared" si="13"/>
        <v>3.46</v>
      </c>
      <c r="O11" s="135">
        <f t="shared" si="14"/>
        <v>17.350000000000001</v>
      </c>
      <c r="P11" s="125">
        <f t="shared" si="14"/>
        <v>3.46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21.310000000000002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17.350000000000001</v>
      </c>
      <c r="AB11" s="141">
        <f t="shared" si="5"/>
        <v>3.46</v>
      </c>
      <c r="AC11" s="142">
        <v>0.5</v>
      </c>
      <c r="AD11" s="143">
        <v>0</v>
      </c>
      <c r="AE11" s="144">
        <f t="shared" si="18"/>
        <v>17.350000000000001</v>
      </c>
      <c r="AF11" s="404">
        <f t="shared" si="6"/>
        <v>4</v>
      </c>
      <c r="AG11" s="396">
        <f t="shared" si="19"/>
        <v>20.810000000000002</v>
      </c>
      <c r="AH11" s="202">
        <v>17354</v>
      </c>
      <c r="AI11" s="389">
        <f t="shared" si="7"/>
        <v>17.353999999999999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21.53</v>
      </c>
      <c r="C12" s="124">
        <f t="shared" si="10"/>
        <v>21.53</v>
      </c>
      <c r="D12" s="125">
        <f t="shared" si="11"/>
        <v>21</v>
      </c>
      <c r="E12" s="126">
        <f t="shared" si="12"/>
        <v>0.53000000000000114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18.11</v>
      </c>
      <c r="N12" s="134">
        <f t="shared" si="13"/>
        <v>3.42</v>
      </c>
      <c r="O12" s="135">
        <f t="shared" si="14"/>
        <v>17.61</v>
      </c>
      <c r="P12" s="125">
        <f t="shared" si="14"/>
        <v>3.42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21.53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17.61</v>
      </c>
      <c r="AB12" s="141">
        <f t="shared" si="5"/>
        <v>3.42</v>
      </c>
      <c r="AC12" s="142">
        <v>0.5</v>
      </c>
      <c r="AD12" s="143">
        <v>0</v>
      </c>
      <c r="AE12" s="144">
        <f t="shared" si="18"/>
        <v>17.61</v>
      </c>
      <c r="AF12" s="404">
        <f t="shared" si="6"/>
        <v>5</v>
      </c>
      <c r="AG12" s="396">
        <f t="shared" si="19"/>
        <v>21.03</v>
      </c>
      <c r="AH12" s="202">
        <v>17606</v>
      </c>
      <c r="AI12" s="389">
        <f t="shared" si="7"/>
        <v>17.606000000000002</v>
      </c>
      <c r="AJ12" s="186">
        <f t="shared" si="20"/>
        <v>0</v>
      </c>
      <c r="AK12" s="403"/>
      <c r="AL12" s="153" t="s">
        <v>220</v>
      </c>
      <c r="AM12" s="156">
        <v>18483</v>
      </c>
      <c r="AN12" s="156">
        <v>17901</v>
      </c>
      <c r="AO12" s="156">
        <v>17504</v>
      </c>
      <c r="AP12" s="156">
        <v>17354</v>
      </c>
      <c r="AQ12" s="156">
        <v>17606</v>
      </c>
      <c r="AR12" s="156">
        <v>17934</v>
      </c>
      <c r="AS12" s="156">
        <v>18750</v>
      </c>
      <c r="AT12" s="156">
        <v>18851</v>
      </c>
      <c r="AU12" s="156">
        <v>18526</v>
      </c>
      <c r="AV12" s="156">
        <v>17103</v>
      </c>
      <c r="AW12" s="156">
        <v>15911</v>
      </c>
      <c r="AX12" s="156">
        <v>14940</v>
      </c>
      <c r="AY12" s="156">
        <v>14661</v>
      </c>
      <c r="AZ12" s="156">
        <v>14632</v>
      </c>
      <c r="BA12" s="156">
        <v>15420</v>
      </c>
      <c r="BB12" s="156">
        <v>17000</v>
      </c>
      <c r="BC12" s="156">
        <v>19195</v>
      </c>
      <c r="BD12" s="156">
        <v>21945</v>
      </c>
      <c r="BE12" s="156">
        <v>22506</v>
      </c>
      <c r="BF12" s="156">
        <v>22961</v>
      </c>
      <c r="BG12" s="156">
        <v>22772</v>
      </c>
      <c r="BH12" s="156">
        <v>21755</v>
      </c>
      <c r="BI12" s="156">
        <v>20267</v>
      </c>
      <c r="BJ12" s="156">
        <v>20267</v>
      </c>
      <c r="BK12" s="91"/>
      <c r="BL12" s="155">
        <f>SUM(AM12:BK12)/1000</f>
        <v>444.24400000000003</v>
      </c>
    </row>
    <row r="13" spans="1:88" ht="13.8" x14ac:dyDescent="0.25">
      <c r="A13" s="122">
        <f t="shared" si="8"/>
        <v>6</v>
      </c>
      <c r="B13" s="123">
        <f t="shared" si="9"/>
        <v>21.92</v>
      </c>
      <c r="C13" s="124">
        <f t="shared" si="10"/>
        <v>21.92</v>
      </c>
      <c r="D13" s="125">
        <f t="shared" si="11"/>
        <v>21</v>
      </c>
      <c r="E13" s="126">
        <f t="shared" si="12"/>
        <v>0.92000000000000171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18.43</v>
      </c>
      <c r="N13" s="134">
        <f t="shared" si="13"/>
        <v>3.49</v>
      </c>
      <c r="O13" s="135">
        <f t="shared" si="14"/>
        <v>17.93</v>
      </c>
      <c r="P13" s="125">
        <f t="shared" si="14"/>
        <v>3.49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21.92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17.93</v>
      </c>
      <c r="AB13" s="141">
        <f t="shared" si="5"/>
        <v>3.49</v>
      </c>
      <c r="AC13" s="142">
        <v>0.5</v>
      </c>
      <c r="AD13" s="143">
        <v>0</v>
      </c>
      <c r="AE13" s="144">
        <f t="shared" si="18"/>
        <v>17.93</v>
      </c>
      <c r="AF13" s="404">
        <f t="shared" si="6"/>
        <v>6</v>
      </c>
      <c r="AG13" s="396">
        <f t="shared" si="19"/>
        <v>21.42</v>
      </c>
      <c r="AH13" s="202">
        <v>17934</v>
      </c>
      <c r="AI13" s="389">
        <f t="shared" si="7"/>
        <v>17.934000000000001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22.85</v>
      </c>
      <c r="C14" s="124">
        <f t="shared" si="10"/>
        <v>22.85</v>
      </c>
      <c r="D14" s="125">
        <f t="shared" si="11"/>
        <v>21</v>
      </c>
      <c r="E14" s="126">
        <f t="shared" si="12"/>
        <v>1.8500000000000014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19.25</v>
      </c>
      <c r="N14" s="134">
        <f t="shared" si="13"/>
        <v>3.6</v>
      </c>
      <c r="O14" s="135">
        <f t="shared" si="14"/>
        <v>18.75</v>
      </c>
      <c r="P14" s="125">
        <f t="shared" si="14"/>
        <v>3.6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22.85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18.75</v>
      </c>
      <c r="AB14" s="141">
        <f t="shared" si="5"/>
        <v>3.6</v>
      </c>
      <c r="AC14" s="142">
        <v>0.5</v>
      </c>
      <c r="AD14" s="143">
        <v>0</v>
      </c>
      <c r="AE14" s="144">
        <f t="shared" si="18"/>
        <v>18.75</v>
      </c>
      <c r="AF14" s="419">
        <f t="shared" si="6"/>
        <v>7</v>
      </c>
      <c r="AG14" s="396">
        <f t="shared" si="19"/>
        <v>22.35</v>
      </c>
      <c r="AH14" s="202">
        <v>18750</v>
      </c>
      <c r="AI14" s="389">
        <f t="shared" si="7"/>
        <v>18.75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23.150000000000002</v>
      </c>
      <c r="C15" s="124">
        <f t="shared" si="10"/>
        <v>23.150000000000002</v>
      </c>
      <c r="D15" s="125">
        <f t="shared" si="11"/>
        <v>20</v>
      </c>
      <c r="E15" s="126">
        <f t="shared" si="12"/>
        <v>3.1500000000000021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19.350000000000001</v>
      </c>
      <c r="N15" s="134">
        <f t="shared" si="13"/>
        <v>3.8</v>
      </c>
      <c r="O15" s="135">
        <f t="shared" si="14"/>
        <v>18.850000000000001</v>
      </c>
      <c r="P15" s="125">
        <f t="shared" si="14"/>
        <v>3.8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23.150000000000002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18.850000000000001</v>
      </c>
      <c r="AB15" s="141">
        <f t="shared" si="5"/>
        <v>3.8</v>
      </c>
      <c r="AC15" s="142">
        <v>0.5</v>
      </c>
      <c r="AD15" s="143">
        <v>0</v>
      </c>
      <c r="AE15" s="144">
        <f t="shared" si="18"/>
        <v>18.850000000000001</v>
      </c>
      <c r="AF15" s="419">
        <f t="shared" si="6"/>
        <v>8</v>
      </c>
      <c r="AG15" s="396">
        <f t="shared" si="19"/>
        <v>22.650000000000002</v>
      </c>
      <c r="AH15" s="202">
        <v>18851</v>
      </c>
      <c r="AI15" s="389">
        <f t="shared" si="7"/>
        <v>18.850999999999999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22.89</v>
      </c>
      <c r="C16" s="124">
        <f t="shared" si="10"/>
        <v>22.89</v>
      </c>
      <c r="D16" s="125">
        <f t="shared" si="11"/>
        <v>18</v>
      </c>
      <c r="E16" s="126">
        <f t="shared" si="12"/>
        <v>4.8900000000000006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19.03</v>
      </c>
      <c r="N16" s="134">
        <f t="shared" si="13"/>
        <v>3.86</v>
      </c>
      <c r="O16" s="135">
        <f t="shared" si="14"/>
        <v>18.53</v>
      </c>
      <c r="P16" s="125">
        <f t="shared" si="14"/>
        <v>3.86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22.89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18.53</v>
      </c>
      <c r="AB16" s="141">
        <f t="shared" si="5"/>
        <v>3.86</v>
      </c>
      <c r="AC16" s="142">
        <v>0.5</v>
      </c>
      <c r="AD16" s="143">
        <v>0</v>
      </c>
      <c r="AE16" s="144">
        <f t="shared" si="18"/>
        <v>18.53</v>
      </c>
      <c r="AF16" s="419">
        <f t="shared" si="6"/>
        <v>9</v>
      </c>
      <c r="AG16" s="396">
        <f t="shared" si="19"/>
        <v>22.39</v>
      </c>
      <c r="AH16" s="202">
        <v>18526</v>
      </c>
      <c r="AI16" s="389">
        <f t="shared" si="7"/>
        <v>18.526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21.37</v>
      </c>
      <c r="C17" s="124">
        <f t="shared" si="10"/>
        <v>21.37</v>
      </c>
      <c r="D17" s="125">
        <f t="shared" si="11"/>
        <v>17</v>
      </c>
      <c r="E17" s="126">
        <f t="shared" si="12"/>
        <v>4.370000000000001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17.600000000000001</v>
      </c>
      <c r="N17" s="134">
        <f t="shared" si="13"/>
        <v>3.77</v>
      </c>
      <c r="O17" s="135">
        <f t="shared" si="14"/>
        <v>17.100000000000001</v>
      </c>
      <c r="P17" s="125">
        <f t="shared" si="14"/>
        <v>3.77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21.37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17.100000000000001</v>
      </c>
      <c r="AB17" s="141">
        <f t="shared" si="5"/>
        <v>3.77</v>
      </c>
      <c r="AC17" s="142">
        <v>0.5</v>
      </c>
      <c r="AD17" s="143">
        <v>0</v>
      </c>
      <c r="AE17" s="144">
        <f t="shared" si="18"/>
        <v>17.100000000000001</v>
      </c>
      <c r="AF17" s="419">
        <f t="shared" si="6"/>
        <v>10</v>
      </c>
      <c r="AG17" s="396">
        <f t="shared" si="19"/>
        <v>20.87</v>
      </c>
      <c r="AH17" s="202">
        <v>17103</v>
      </c>
      <c r="AI17" s="389">
        <f t="shared" si="7"/>
        <v>17.103000000000002</v>
      </c>
      <c r="AJ17" s="186">
        <f t="shared" si="20"/>
        <v>0</v>
      </c>
      <c r="AK17" s="403"/>
      <c r="AL17" s="380" t="s">
        <v>219</v>
      </c>
      <c r="AM17" s="378">
        <f>AM18+AM19</f>
        <v>3758</v>
      </c>
      <c r="AN17" s="378">
        <f t="shared" ref="AN17:BJ17" si="22">AN18+AN19</f>
        <v>3596</v>
      </c>
      <c r="AO17" s="378">
        <f t="shared" si="22"/>
        <v>3503</v>
      </c>
      <c r="AP17" s="378">
        <f t="shared" si="22"/>
        <v>3455</v>
      </c>
      <c r="AQ17" s="378">
        <f t="shared" si="22"/>
        <v>3416</v>
      </c>
      <c r="AR17" s="378">
        <f t="shared" si="22"/>
        <v>3492</v>
      </c>
      <c r="AS17" s="378">
        <f t="shared" si="22"/>
        <v>3598</v>
      </c>
      <c r="AT17" s="378">
        <f t="shared" si="22"/>
        <v>3802</v>
      </c>
      <c r="AU17" s="378">
        <f t="shared" si="22"/>
        <v>3862</v>
      </c>
      <c r="AV17" s="378">
        <f t="shared" si="22"/>
        <v>3774</v>
      </c>
      <c r="AW17" s="378">
        <f t="shared" si="22"/>
        <v>3616</v>
      </c>
      <c r="AX17" s="378">
        <f t="shared" si="22"/>
        <v>3473</v>
      </c>
      <c r="AY17" s="378">
        <f t="shared" si="22"/>
        <v>3454</v>
      </c>
      <c r="AZ17" s="378">
        <f t="shared" si="22"/>
        <v>3389</v>
      </c>
      <c r="BA17" s="378">
        <f t="shared" si="22"/>
        <v>3384</v>
      </c>
      <c r="BB17" s="378">
        <f t="shared" si="22"/>
        <v>3479</v>
      </c>
      <c r="BC17" s="378">
        <f t="shared" si="22"/>
        <v>3817</v>
      </c>
      <c r="BD17" s="378">
        <f t="shared" si="22"/>
        <v>4395</v>
      </c>
      <c r="BE17" s="378">
        <f t="shared" si="22"/>
        <v>4485</v>
      </c>
      <c r="BF17" s="378">
        <f t="shared" si="22"/>
        <v>4491</v>
      </c>
      <c r="BG17" s="378">
        <f t="shared" si="22"/>
        <v>4442</v>
      </c>
      <c r="BH17" s="378">
        <f t="shared" si="22"/>
        <v>4258</v>
      </c>
      <c r="BI17" s="378">
        <f t="shared" si="22"/>
        <v>4005</v>
      </c>
      <c r="BJ17" s="378">
        <f t="shared" si="22"/>
        <v>4005</v>
      </c>
      <c r="BK17" s="91"/>
      <c r="BL17" s="155">
        <f>SUM(AM17:BK17)/1000</f>
        <v>90.948999999999998</v>
      </c>
      <c r="BM17" s="91"/>
    </row>
    <row r="18" spans="1:92" ht="15" x14ac:dyDescent="0.25">
      <c r="A18" s="157">
        <f t="shared" si="8"/>
        <v>11</v>
      </c>
      <c r="B18" s="123">
        <f t="shared" si="9"/>
        <v>20.03</v>
      </c>
      <c r="C18" s="124">
        <f t="shared" si="10"/>
        <v>20.03</v>
      </c>
      <c r="D18" s="125">
        <f t="shared" si="11"/>
        <v>15</v>
      </c>
      <c r="E18" s="126">
        <f t="shared" si="12"/>
        <v>5.0300000000000011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16.41</v>
      </c>
      <c r="N18" s="134">
        <f t="shared" si="13"/>
        <v>3.62</v>
      </c>
      <c r="O18" s="135">
        <f t="shared" si="14"/>
        <v>15.91</v>
      </c>
      <c r="P18" s="125">
        <f t="shared" si="14"/>
        <v>3.62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20.03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15.91</v>
      </c>
      <c r="AB18" s="141">
        <f t="shared" si="5"/>
        <v>3.62</v>
      </c>
      <c r="AC18" s="142">
        <v>0.5</v>
      </c>
      <c r="AD18" s="143">
        <v>0</v>
      </c>
      <c r="AE18" s="144">
        <f t="shared" si="18"/>
        <v>15.91</v>
      </c>
      <c r="AF18" s="419">
        <f t="shared" si="6"/>
        <v>11</v>
      </c>
      <c r="AG18" s="396">
        <f t="shared" si="19"/>
        <v>19.53</v>
      </c>
      <c r="AH18" s="202">
        <v>15911</v>
      </c>
      <c r="AI18" s="389">
        <f>AH18/1000</f>
        <v>15.911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18.91</v>
      </c>
      <c r="C19" s="124">
        <f t="shared" si="10"/>
        <v>18.91</v>
      </c>
      <c r="D19" s="125">
        <f t="shared" si="11"/>
        <v>14</v>
      </c>
      <c r="E19" s="126">
        <f>IF(C19-D19&lt;0,0,IF(C19-D19-H19&lt;0,0,C19-D19-H19))</f>
        <v>4.91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15.44</v>
      </c>
      <c r="N19" s="134">
        <f t="shared" si="13"/>
        <v>3.47</v>
      </c>
      <c r="O19" s="135">
        <f t="shared" si="14"/>
        <v>14.94</v>
      </c>
      <c r="P19" s="125">
        <f t="shared" si="14"/>
        <v>3.47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18.91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14.94</v>
      </c>
      <c r="AB19" s="141">
        <f t="shared" si="5"/>
        <v>3.47</v>
      </c>
      <c r="AC19" s="142">
        <v>0.5</v>
      </c>
      <c r="AD19" s="143">
        <v>0</v>
      </c>
      <c r="AE19" s="144">
        <f t="shared" si="18"/>
        <v>14.94</v>
      </c>
      <c r="AF19" s="419">
        <f t="shared" si="6"/>
        <v>12</v>
      </c>
      <c r="AG19" s="396">
        <f t="shared" si="19"/>
        <v>18.41</v>
      </c>
      <c r="AH19" s="202">
        <v>14940</v>
      </c>
      <c r="AI19" s="389">
        <f t="shared" si="7"/>
        <v>14.94</v>
      </c>
      <c r="AJ19" s="186">
        <f t="shared" si="20"/>
        <v>0</v>
      </c>
      <c r="AK19" s="403"/>
      <c r="AL19" s="153" t="s">
        <v>220</v>
      </c>
      <c r="AM19" s="379">
        <v>3758</v>
      </c>
      <c r="AN19" s="379">
        <v>3596</v>
      </c>
      <c r="AO19" s="379">
        <v>3503</v>
      </c>
      <c r="AP19" s="379">
        <v>3455</v>
      </c>
      <c r="AQ19" s="379">
        <v>3416</v>
      </c>
      <c r="AR19" s="379">
        <v>3492</v>
      </c>
      <c r="AS19" s="379">
        <v>3598</v>
      </c>
      <c r="AT19" s="379">
        <v>3802</v>
      </c>
      <c r="AU19" s="379">
        <v>3862</v>
      </c>
      <c r="AV19" s="379">
        <v>3774</v>
      </c>
      <c r="AW19" s="379">
        <v>3616</v>
      </c>
      <c r="AX19" s="379">
        <v>3473</v>
      </c>
      <c r="AY19" s="379">
        <v>3454</v>
      </c>
      <c r="AZ19" s="379">
        <v>3389</v>
      </c>
      <c r="BA19" s="379">
        <v>3384</v>
      </c>
      <c r="BB19" s="379">
        <v>3479</v>
      </c>
      <c r="BC19" s="379">
        <v>3817</v>
      </c>
      <c r="BD19" s="379">
        <v>4395</v>
      </c>
      <c r="BE19" s="379">
        <v>4485</v>
      </c>
      <c r="BF19" s="379">
        <v>4491</v>
      </c>
      <c r="BG19" s="379">
        <v>4442</v>
      </c>
      <c r="BH19" s="379">
        <v>4258</v>
      </c>
      <c r="BI19" s="379">
        <v>4005</v>
      </c>
      <c r="BJ19" s="379">
        <v>4005</v>
      </c>
      <c r="BK19" s="91"/>
      <c r="BL19" s="155">
        <f>SUM(AM19:BK19)/1000</f>
        <v>90.948999999999998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18.61</v>
      </c>
      <c r="C20" s="124">
        <f t="shared" si="10"/>
        <v>18.61</v>
      </c>
      <c r="D20" s="125">
        <f t="shared" si="11"/>
        <v>14</v>
      </c>
      <c r="E20" s="126">
        <f t="shared" si="12"/>
        <v>4.6099999999999994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15.16</v>
      </c>
      <c r="N20" s="134">
        <f t="shared" si="13"/>
        <v>3.45</v>
      </c>
      <c r="O20" s="135">
        <f t="shared" si="14"/>
        <v>14.66</v>
      </c>
      <c r="P20" s="125">
        <f t="shared" si="14"/>
        <v>3.45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18.61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14.66</v>
      </c>
      <c r="AB20" s="141">
        <f t="shared" si="5"/>
        <v>3.45</v>
      </c>
      <c r="AC20" s="142">
        <v>0.5</v>
      </c>
      <c r="AD20" s="143">
        <v>0</v>
      </c>
      <c r="AE20" s="144">
        <f t="shared" si="18"/>
        <v>14.66</v>
      </c>
      <c r="AF20" s="419">
        <f t="shared" si="6"/>
        <v>13</v>
      </c>
      <c r="AG20" s="396">
        <f t="shared" si="19"/>
        <v>18.11</v>
      </c>
      <c r="AH20" s="202">
        <v>14661</v>
      </c>
      <c r="AI20" s="389">
        <f t="shared" si="7"/>
        <v>14.661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18.52</v>
      </c>
      <c r="C21" s="124">
        <f t="shared" si="10"/>
        <v>18.52</v>
      </c>
      <c r="D21" s="125">
        <f t="shared" si="11"/>
        <v>15</v>
      </c>
      <c r="E21" s="126">
        <f t="shared" si="12"/>
        <v>3.5199999999999996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15.13</v>
      </c>
      <c r="N21" s="134">
        <f t="shared" si="13"/>
        <v>3.39</v>
      </c>
      <c r="O21" s="135">
        <f t="shared" si="14"/>
        <v>14.63</v>
      </c>
      <c r="P21" s="125">
        <f t="shared" si="14"/>
        <v>3.39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18.52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14.63</v>
      </c>
      <c r="AB21" s="141">
        <f t="shared" si="5"/>
        <v>3.39</v>
      </c>
      <c r="AC21" s="142">
        <v>0.5</v>
      </c>
      <c r="AD21" s="143">
        <v>0</v>
      </c>
      <c r="AE21" s="144">
        <f t="shared" si="18"/>
        <v>14.63</v>
      </c>
      <c r="AF21" s="419">
        <f t="shared" si="6"/>
        <v>14</v>
      </c>
      <c r="AG21" s="396">
        <f t="shared" si="19"/>
        <v>18.02</v>
      </c>
      <c r="AH21" s="202">
        <v>14632</v>
      </c>
      <c r="AI21" s="389">
        <f t="shared" si="7"/>
        <v>14.632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535.19299999999998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19.3</v>
      </c>
      <c r="C22" s="124">
        <f t="shared" si="10"/>
        <v>19.3</v>
      </c>
      <c r="D22" s="125">
        <f t="shared" si="11"/>
        <v>17</v>
      </c>
      <c r="E22" s="126">
        <f t="shared" si="12"/>
        <v>2.3000000000000007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15.92</v>
      </c>
      <c r="N22" s="134">
        <f t="shared" si="13"/>
        <v>3.38</v>
      </c>
      <c r="O22" s="135">
        <f t="shared" si="14"/>
        <v>15.42</v>
      </c>
      <c r="P22" s="125">
        <f t="shared" si="14"/>
        <v>3.38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19.3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15.42</v>
      </c>
      <c r="AB22" s="141">
        <f t="shared" si="5"/>
        <v>3.38</v>
      </c>
      <c r="AC22" s="142">
        <v>0.5</v>
      </c>
      <c r="AD22" s="143">
        <v>0</v>
      </c>
      <c r="AE22" s="144">
        <f t="shared" si="18"/>
        <v>15.42</v>
      </c>
      <c r="AF22" s="419">
        <f t="shared" si="6"/>
        <v>15</v>
      </c>
      <c r="AG22" s="396">
        <f t="shared" si="19"/>
        <v>18.8</v>
      </c>
      <c r="AH22" s="202">
        <v>15420</v>
      </c>
      <c r="AI22" s="389">
        <f t="shared" si="7"/>
        <v>15.42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20.98</v>
      </c>
      <c r="C23" s="124">
        <f t="shared" si="10"/>
        <v>20.98</v>
      </c>
      <c r="D23" s="125">
        <f t="shared" si="11"/>
        <v>20</v>
      </c>
      <c r="E23" s="126">
        <f t="shared" si="12"/>
        <v>0.98000000000000043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17.5</v>
      </c>
      <c r="N23" s="134">
        <f t="shared" si="13"/>
        <v>3.48</v>
      </c>
      <c r="O23" s="135">
        <f t="shared" si="14"/>
        <v>17</v>
      </c>
      <c r="P23" s="125">
        <f t="shared" si="14"/>
        <v>3.48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20.98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17</v>
      </c>
      <c r="AB23" s="141">
        <f t="shared" si="5"/>
        <v>3.48</v>
      </c>
      <c r="AC23" s="142">
        <v>0.5</v>
      </c>
      <c r="AD23" s="143">
        <v>0</v>
      </c>
      <c r="AE23" s="144">
        <f t="shared" si="18"/>
        <v>17</v>
      </c>
      <c r="AF23" s="419">
        <f t="shared" si="6"/>
        <v>16</v>
      </c>
      <c r="AG23" s="396">
        <f t="shared" si="19"/>
        <v>20.48</v>
      </c>
      <c r="AH23" s="202">
        <v>17000</v>
      </c>
      <c r="AI23" s="389">
        <f t="shared" si="7"/>
        <v>17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23.52</v>
      </c>
      <c r="C24" s="124">
        <f t="shared" si="10"/>
        <v>23.52</v>
      </c>
      <c r="D24" s="125">
        <f t="shared" si="11"/>
        <v>22</v>
      </c>
      <c r="E24" s="126">
        <f t="shared" si="12"/>
        <v>1.5199999999999996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19.7</v>
      </c>
      <c r="N24" s="134">
        <f t="shared" si="13"/>
        <v>3.82</v>
      </c>
      <c r="O24" s="135">
        <f t="shared" si="14"/>
        <v>19.2</v>
      </c>
      <c r="P24" s="125">
        <f t="shared" si="14"/>
        <v>3.82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23.52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19.2</v>
      </c>
      <c r="AB24" s="141">
        <f t="shared" si="5"/>
        <v>3.82</v>
      </c>
      <c r="AC24" s="142">
        <v>0.5</v>
      </c>
      <c r="AD24" s="143">
        <v>0</v>
      </c>
      <c r="AE24" s="144">
        <f t="shared" si="18"/>
        <v>19.2</v>
      </c>
      <c r="AF24" s="419">
        <f t="shared" si="6"/>
        <v>17</v>
      </c>
      <c r="AG24" s="396">
        <f t="shared" si="19"/>
        <v>23.02</v>
      </c>
      <c r="AH24" s="202">
        <v>19195</v>
      </c>
      <c r="AI24" s="389">
        <f t="shared" si="7"/>
        <v>19.195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26.85</v>
      </c>
      <c r="C25" s="124">
        <f t="shared" si="10"/>
        <v>26.85</v>
      </c>
      <c r="D25" s="125">
        <f t="shared" si="11"/>
        <v>25</v>
      </c>
      <c r="E25" s="126">
        <f t="shared" si="12"/>
        <v>1.8500000000000014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22.45</v>
      </c>
      <c r="N25" s="134">
        <f t="shared" si="13"/>
        <v>4.4000000000000004</v>
      </c>
      <c r="O25" s="135">
        <f t="shared" si="14"/>
        <v>21.95</v>
      </c>
      <c r="P25" s="125">
        <f t="shared" si="14"/>
        <v>4.4000000000000004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26.85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21.95</v>
      </c>
      <c r="AB25" s="141">
        <f t="shared" si="5"/>
        <v>4.4000000000000004</v>
      </c>
      <c r="AC25" s="142">
        <v>0.5</v>
      </c>
      <c r="AD25" s="143">
        <v>0</v>
      </c>
      <c r="AE25" s="144">
        <f t="shared" si="18"/>
        <v>21.95</v>
      </c>
      <c r="AF25" s="418">
        <f t="shared" si="6"/>
        <v>18</v>
      </c>
      <c r="AG25" s="396">
        <f t="shared" si="19"/>
        <v>26.35</v>
      </c>
      <c r="AH25" s="202">
        <v>21945</v>
      </c>
      <c r="AI25" s="389">
        <f t="shared" si="7"/>
        <v>21.945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27.5</v>
      </c>
      <c r="C26" s="124">
        <f t="shared" si="10"/>
        <v>27.5</v>
      </c>
      <c r="D26" s="125">
        <f t="shared" si="11"/>
        <v>26</v>
      </c>
      <c r="E26" s="126">
        <f t="shared" si="12"/>
        <v>1.5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23.01</v>
      </c>
      <c r="N26" s="134">
        <f t="shared" si="13"/>
        <v>4.49</v>
      </c>
      <c r="O26" s="135">
        <f t="shared" si="14"/>
        <v>22.51</v>
      </c>
      <c r="P26" s="125">
        <f t="shared" si="14"/>
        <v>4.49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27.5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22.51</v>
      </c>
      <c r="AB26" s="141">
        <f t="shared" si="5"/>
        <v>4.49</v>
      </c>
      <c r="AC26" s="142">
        <v>0.5</v>
      </c>
      <c r="AD26" s="143">
        <v>0</v>
      </c>
      <c r="AE26" s="144">
        <f t="shared" si="18"/>
        <v>22.51</v>
      </c>
      <c r="AF26" s="418">
        <f t="shared" si="6"/>
        <v>19</v>
      </c>
      <c r="AG26" s="396">
        <f t="shared" si="19"/>
        <v>27</v>
      </c>
      <c r="AH26" s="202">
        <v>22506</v>
      </c>
      <c r="AI26" s="389">
        <f t="shared" si="7"/>
        <v>22.506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27.950000000000003</v>
      </c>
      <c r="C27" s="124">
        <f t="shared" si="10"/>
        <v>27.950000000000003</v>
      </c>
      <c r="D27" s="125">
        <f t="shared" si="11"/>
        <v>26</v>
      </c>
      <c r="E27" s="126">
        <f t="shared" si="12"/>
        <v>1.9500000000000028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23.46</v>
      </c>
      <c r="N27" s="134">
        <f t="shared" si="13"/>
        <v>4.49</v>
      </c>
      <c r="O27" s="135">
        <f t="shared" si="14"/>
        <v>22.96</v>
      </c>
      <c r="P27" s="125">
        <f t="shared" si="14"/>
        <v>4.49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27.950000000000003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22.96</v>
      </c>
      <c r="AB27" s="141">
        <f t="shared" si="5"/>
        <v>4.49</v>
      </c>
      <c r="AC27" s="142">
        <v>0.5</v>
      </c>
      <c r="AD27" s="143">
        <v>0</v>
      </c>
      <c r="AE27" s="144">
        <f t="shared" si="18"/>
        <v>22.96</v>
      </c>
      <c r="AF27" s="418">
        <f t="shared" si="6"/>
        <v>20</v>
      </c>
      <c r="AG27" s="396">
        <f t="shared" si="19"/>
        <v>27.450000000000003</v>
      </c>
      <c r="AH27" s="202">
        <v>22961</v>
      </c>
      <c r="AI27" s="389">
        <f t="shared" si="7"/>
        <v>22.960999999999999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27.71</v>
      </c>
      <c r="C28" s="124">
        <f>M28+N28</f>
        <v>27.71</v>
      </c>
      <c r="D28" s="125">
        <f t="shared" si="11"/>
        <v>26</v>
      </c>
      <c r="E28" s="126">
        <f t="shared" si="12"/>
        <v>1.7100000000000009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23.27</v>
      </c>
      <c r="N28" s="134">
        <f t="shared" si="13"/>
        <v>4.4400000000000004</v>
      </c>
      <c r="O28" s="135">
        <f t="shared" si="14"/>
        <v>22.77</v>
      </c>
      <c r="P28" s="125">
        <f t="shared" si="14"/>
        <v>4.4400000000000004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27.71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22.77</v>
      </c>
      <c r="AB28" s="141">
        <f t="shared" si="5"/>
        <v>4.4400000000000004</v>
      </c>
      <c r="AC28" s="142">
        <v>0.5</v>
      </c>
      <c r="AD28" s="143">
        <v>0</v>
      </c>
      <c r="AE28" s="144">
        <f t="shared" si="18"/>
        <v>22.77</v>
      </c>
      <c r="AF28" s="418">
        <f t="shared" si="6"/>
        <v>21</v>
      </c>
      <c r="AG28" s="396">
        <f t="shared" si="19"/>
        <v>27.21</v>
      </c>
      <c r="AH28" s="202">
        <v>22772</v>
      </c>
      <c r="AI28" s="389">
        <f t="shared" si="7"/>
        <v>22.771999999999998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26.520000000000003</v>
      </c>
      <c r="C29" s="124">
        <f t="shared" si="10"/>
        <v>26.520000000000003</v>
      </c>
      <c r="D29" s="125">
        <f t="shared" si="11"/>
        <v>25</v>
      </c>
      <c r="E29" s="126">
        <f t="shared" si="12"/>
        <v>1.5200000000000031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22.26</v>
      </c>
      <c r="N29" s="134">
        <f t="shared" si="13"/>
        <v>4.26</v>
      </c>
      <c r="O29" s="135">
        <f t="shared" si="14"/>
        <v>21.76</v>
      </c>
      <c r="P29" s="125">
        <f t="shared" si="14"/>
        <v>4.26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26.520000000000003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21.76</v>
      </c>
      <c r="AB29" s="141">
        <f t="shared" si="5"/>
        <v>4.26</v>
      </c>
      <c r="AC29" s="142">
        <v>0.5</v>
      </c>
      <c r="AD29" s="143">
        <v>0</v>
      </c>
      <c r="AE29" s="144">
        <f t="shared" si="18"/>
        <v>21.76</v>
      </c>
      <c r="AF29" s="418">
        <f t="shared" si="6"/>
        <v>22</v>
      </c>
      <c r="AG29" s="396">
        <f t="shared" si="19"/>
        <v>26.020000000000003</v>
      </c>
      <c r="AH29" s="202">
        <v>21755</v>
      </c>
      <c r="AI29" s="389">
        <f t="shared" si="7"/>
        <v>21.754999999999999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24.78</v>
      </c>
      <c r="C30" s="124">
        <f>M30+N30</f>
        <v>24.78</v>
      </c>
      <c r="D30" s="125">
        <f t="shared" si="11"/>
        <v>24</v>
      </c>
      <c r="E30" s="126">
        <f>IF(C30-D30&lt;0,0,C30-D30)</f>
        <v>0.78000000000000114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20.77</v>
      </c>
      <c r="N30" s="134">
        <f t="shared" si="13"/>
        <v>4.01</v>
      </c>
      <c r="O30" s="135">
        <f t="shared" si="14"/>
        <v>20.27</v>
      </c>
      <c r="P30" s="125">
        <f t="shared" si="14"/>
        <v>4.01</v>
      </c>
      <c r="Q30" s="125">
        <f t="shared" si="15"/>
        <v>0.5</v>
      </c>
      <c r="R30" s="126">
        <f t="shared" si="3"/>
        <v>0</v>
      </c>
      <c r="S30" s="126">
        <f t="shared" si="16"/>
        <v>0</v>
      </c>
      <c r="T30" s="126">
        <f t="shared" si="4"/>
        <v>24.78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20.27</v>
      </c>
      <c r="AB30" s="141">
        <f t="shared" si="5"/>
        <v>4.01</v>
      </c>
      <c r="AC30" s="142">
        <v>0.5</v>
      </c>
      <c r="AD30" s="143">
        <v>0</v>
      </c>
      <c r="AE30" s="144">
        <f t="shared" si="18"/>
        <v>20.27</v>
      </c>
      <c r="AF30" s="404">
        <f t="shared" si="6"/>
        <v>23</v>
      </c>
      <c r="AG30" s="396">
        <f t="shared" si="19"/>
        <v>24.28</v>
      </c>
      <c r="AH30" s="202">
        <v>20267</v>
      </c>
      <c r="AI30" s="389">
        <f t="shared" si="7"/>
        <v>20.266999999999999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24.78</v>
      </c>
      <c r="C31" s="124">
        <f t="shared" si="10"/>
        <v>24.78</v>
      </c>
      <c r="D31" s="125">
        <f t="shared" si="11"/>
        <v>23</v>
      </c>
      <c r="E31" s="126">
        <f>IF(C31-D31&lt;0,0,C31-D31)</f>
        <v>1.7800000000000011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20.77</v>
      </c>
      <c r="N31" s="134">
        <f t="shared" si="13"/>
        <v>4.01</v>
      </c>
      <c r="O31" s="135">
        <f t="shared" si="14"/>
        <v>20.27</v>
      </c>
      <c r="P31" s="125">
        <f t="shared" si="14"/>
        <v>4.01</v>
      </c>
      <c r="Q31" s="125">
        <f t="shared" si="15"/>
        <v>0.5</v>
      </c>
      <c r="R31" s="126">
        <f t="shared" si="3"/>
        <v>0</v>
      </c>
      <c r="S31" s="126">
        <f t="shared" si="16"/>
        <v>0</v>
      </c>
      <c r="T31" s="126">
        <f t="shared" si="4"/>
        <v>24.78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20.27</v>
      </c>
      <c r="AB31" s="141">
        <f t="shared" si="5"/>
        <v>4.01</v>
      </c>
      <c r="AC31" s="142">
        <v>0.5</v>
      </c>
      <c r="AD31" s="143">
        <v>0</v>
      </c>
      <c r="AE31" s="144">
        <f t="shared" si="18"/>
        <v>20.27</v>
      </c>
      <c r="AF31" s="404">
        <f t="shared" si="6"/>
        <v>24</v>
      </c>
      <c r="AG31" s="396">
        <f t="shared" si="19"/>
        <v>24.28</v>
      </c>
      <c r="AH31" s="202">
        <v>20267</v>
      </c>
      <c r="AI31" s="389">
        <f t="shared" si="7"/>
        <v>20.266999999999999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535.21999999999991</v>
      </c>
      <c r="AH32" s="453">
        <f>SUM(AH8:AH31)</f>
        <v>444244</v>
      </c>
      <c r="AI32" s="390">
        <f>SUM(AI8:AI31)</f>
        <v>444.24399999999997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547.21999999999991</v>
      </c>
      <c r="C33" s="299">
        <f>SUM(C8:C31)</f>
        <v>547.21999999999991</v>
      </c>
      <c r="D33" s="299">
        <f>SUM(D8:D31)</f>
        <v>495</v>
      </c>
      <c r="E33" s="299">
        <f>SUM(E8:E32)</f>
        <v>52.22000000000002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456.24999999999983</v>
      </c>
      <c r="N33" s="409">
        <f t="shared" si="23"/>
        <v>90.970000000000013</v>
      </c>
      <c r="O33" s="410">
        <f t="shared" si="23"/>
        <v>444.24999999999983</v>
      </c>
      <c r="P33" s="406">
        <f>SUM(P8:P32)</f>
        <v>90.970000000000013</v>
      </c>
      <c r="Q33" s="406">
        <f>SUM(Q8:Q31)</f>
        <v>12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444.24999999999983</v>
      </c>
      <c r="AB33" s="299">
        <f>SUM(AB8:AB32)</f>
        <v>90.970000000000013</v>
      </c>
      <c r="AC33" s="299">
        <f>SUM(AC8:AC32)</f>
        <v>12</v>
      </c>
      <c r="AD33" s="411">
        <f>SUM(AD8:AD31)</f>
        <v>0</v>
      </c>
      <c r="AE33" s="409">
        <f>SUM(AE8:AE32)</f>
        <v>444.24999999999983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0.74000000000000199</v>
      </c>
      <c r="C39" s="364">
        <f t="shared" ref="C39:C62" si="25">IF(B39&gt;0,B39*D39,0)</f>
        <v>36.013668800000097</v>
      </c>
      <c r="D39" s="382">
        <v>48.667119999999997</v>
      </c>
      <c r="F39" s="221">
        <f t="shared" ref="F39:F62" si="26">F8</f>
        <v>22</v>
      </c>
      <c r="G39" s="357">
        <v>47.749339999999997</v>
      </c>
      <c r="H39" s="358">
        <f>F39*G39</f>
        <v>1050.4854799999998</v>
      </c>
      <c r="J39" s="122">
        <v>1</v>
      </c>
      <c r="K39" s="126">
        <f t="shared" ref="K39:K62" si="27">C8</f>
        <v>22.740000000000002</v>
      </c>
      <c r="L39" s="245">
        <f t="shared" ref="L39:L62" si="28">K39*M39</f>
        <v>1106.6903088000001</v>
      </c>
      <c r="M39" s="372">
        <f t="shared" ref="M39:M62" si="29">D39</f>
        <v>48.667119999999997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1</v>
      </c>
      <c r="C40" s="364">
        <f t="shared" si="25"/>
        <v>47.989649999999997</v>
      </c>
      <c r="D40" s="382">
        <v>47.989649999999997</v>
      </c>
      <c r="F40" s="221">
        <f t="shared" si="26"/>
        <v>21</v>
      </c>
      <c r="G40" s="357">
        <v>47.111579999999996</v>
      </c>
      <c r="H40" s="358">
        <f t="shared" ref="H40:H62" si="31">F40*G40</f>
        <v>989.34317999999996</v>
      </c>
      <c r="J40" s="122">
        <v>2</v>
      </c>
      <c r="K40" s="126">
        <f t="shared" si="27"/>
        <v>22</v>
      </c>
      <c r="L40" s="245">
        <f t="shared" si="28"/>
        <v>1055.7722999999999</v>
      </c>
      <c r="M40" s="372">
        <f t="shared" si="29"/>
        <v>47.989649999999997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3758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0.5</v>
      </c>
      <c r="C41" s="364">
        <f t="shared" si="25"/>
        <v>23.822649999999999</v>
      </c>
      <c r="D41" s="382">
        <v>47.645299999999999</v>
      </c>
      <c r="F41" s="221">
        <f t="shared" si="26"/>
        <v>21</v>
      </c>
      <c r="G41" s="357">
        <v>46.748950000000001</v>
      </c>
      <c r="H41" s="358">
        <f t="shared" si="31"/>
        <v>981.72794999999996</v>
      </c>
      <c r="J41" s="122">
        <v>3</v>
      </c>
      <c r="K41" s="126">
        <f t="shared" si="27"/>
        <v>21.5</v>
      </c>
      <c r="L41" s="245">
        <f t="shared" si="28"/>
        <v>1024.3739499999999</v>
      </c>
      <c r="M41" s="372">
        <f t="shared" si="29"/>
        <v>47.645299999999999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3596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0.31000000000000227</v>
      </c>
      <c r="C42" s="364">
        <f t="shared" si="25"/>
        <v>14.687942600000108</v>
      </c>
      <c r="D42" s="382">
        <v>47.380459999999999</v>
      </c>
      <c r="F42" s="221">
        <f t="shared" si="26"/>
        <v>21</v>
      </c>
      <c r="G42" s="357">
        <v>46.517870000000002</v>
      </c>
      <c r="H42" s="358">
        <f t="shared" si="31"/>
        <v>976.87527</v>
      </c>
      <c r="J42" s="122">
        <v>4</v>
      </c>
      <c r="K42" s="126">
        <f t="shared" si="27"/>
        <v>21.310000000000002</v>
      </c>
      <c r="L42" s="245">
        <f t="shared" si="28"/>
        <v>1009.6776026000001</v>
      </c>
      <c r="M42" s="372">
        <f t="shared" si="29"/>
        <v>47.380459999999999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3503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0.53000000000000114</v>
      </c>
      <c r="C43" s="364">
        <f t="shared" si="25"/>
        <v>26.521560400000059</v>
      </c>
      <c r="D43" s="382">
        <v>50.040680000000002</v>
      </c>
      <c r="F43" s="221">
        <f t="shared" si="26"/>
        <v>21</v>
      </c>
      <c r="G43" s="357">
        <v>49.1708</v>
      </c>
      <c r="H43" s="358">
        <f t="shared" si="31"/>
        <v>1032.5868</v>
      </c>
      <c r="J43" s="122">
        <v>5</v>
      </c>
      <c r="K43" s="126">
        <f t="shared" si="27"/>
        <v>21.53</v>
      </c>
      <c r="L43" s="245">
        <f t="shared" si="28"/>
        <v>1077.3758404</v>
      </c>
      <c r="M43" s="372">
        <f t="shared" si="29"/>
        <v>50.040680000000002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3455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0.92000000000000171</v>
      </c>
      <c r="C44" s="364">
        <f t="shared" si="25"/>
        <v>51.247091200000099</v>
      </c>
      <c r="D44" s="382">
        <v>55.703360000000004</v>
      </c>
      <c r="F44" s="221">
        <f t="shared" si="26"/>
        <v>21</v>
      </c>
      <c r="G44" s="357">
        <v>54.521039999999999</v>
      </c>
      <c r="H44" s="358">
        <f t="shared" si="31"/>
        <v>1144.94184</v>
      </c>
      <c r="J44" s="122">
        <v>6</v>
      </c>
      <c r="K44" s="126">
        <f t="shared" si="27"/>
        <v>21.92</v>
      </c>
      <c r="L44" s="245">
        <f t="shared" si="28"/>
        <v>1221.0176512000003</v>
      </c>
      <c r="M44" s="372">
        <f t="shared" si="29"/>
        <v>55.703360000000004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3416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1.8500000000000014</v>
      </c>
      <c r="C45" s="364">
        <f t="shared" si="25"/>
        <v>143.4600630000001</v>
      </c>
      <c r="D45" s="382">
        <v>77.54598</v>
      </c>
      <c r="F45" s="221">
        <f t="shared" si="26"/>
        <v>21</v>
      </c>
      <c r="G45" s="357">
        <v>75.879589999999993</v>
      </c>
      <c r="H45" s="358">
        <f t="shared" si="31"/>
        <v>1593.4713899999999</v>
      </c>
      <c r="J45" s="122">
        <v>7</v>
      </c>
      <c r="K45" s="126">
        <f t="shared" si="27"/>
        <v>22.85</v>
      </c>
      <c r="L45" s="245">
        <f t="shared" si="28"/>
        <v>1771.925643</v>
      </c>
      <c r="M45" s="372">
        <f t="shared" si="29"/>
        <v>77.54598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3492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3.1500000000000021</v>
      </c>
      <c r="C46" s="364">
        <f t="shared" si="25"/>
        <v>259.29965250000021</v>
      </c>
      <c r="D46" s="382">
        <v>82.317350000000005</v>
      </c>
      <c r="F46" s="221">
        <f t="shared" si="26"/>
        <v>20</v>
      </c>
      <c r="G46" s="357">
        <v>80.266949999999994</v>
      </c>
      <c r="H46" s="358">
        <f t="shared" si="31"/>
        <v>1605.3389999999999</v>
      </c>
      <c r="J46" s="122">
        <v>8</v>
      </c>
      <c r="K46" s="126">
        <f t="shared" si="27"/>
        <v>23.150000000000002</v>
      </c>
      <c r="L46" s="245">
        <f t="shared" si="28"/>
        <v>1905.6466525000003</v>
      </c>
      <c r="M46" s="372">
        <f t="shared" si="29"/>
        <v>82.317350000000005</v>
      </c>
      <c r="AB46" s="216"/>
      <c r="AC46" s="199"/>
      <c r="AD46" s="203"/>
      <c r="AE46" s="126"/>
      <c r="AF46" s="385"/>
      <c r="AM46" s="91"/>
      <c r="AN46" s="122">
        <v>7</v>
      </c>
      <c r="AO46" s="200">
        <v>3598</v>
      </c>
      <c r="AP46" s="201"/>
    </row>
    <row r="47" spans="1:101" ht="15" x14ac:dyDescent="0.25">
      <c r="A47" s="219">
        <f t="shared" si="30"/>
        <v>9</v>
      </c>
      <c r="B47" s="225">
        <f t="shared" si="24"/>
        <v>4.8900000000000006</v>
      </c>
      <c r="C47" s="364">
        <f t="shared" si="25"/>
        <v>288.26550000000003</v>
      </c>
      <c r="D47" s="382">
        <v>58.95</v>
      </c>
      <c r="F47" s="221">
        <f t="shared" si="26"/>
        <v>18</v>
      </c>
      <c r="G47" s="357">
        <v>57.318559999999998</v>
      </c>
      <c r="H47" s="358">
        <f t="shared" si="31"/>
        <v>1031.7340799999999</v>
      </c>
      <c r="J47" s="122">
        <v>9</v>
      </c>
      <c r="K47" s="126">
        <f t="shared" si="27"/>
        <v>22.89</v>
      </c>
      <c r="L47" s="245">
        <f t="shared" si="28"/>
        <v>1349.3655000000001</v>
      </c>
      <c r="M47" s="372">
        <f t="shared" si="29"/>
        <v>58.95</v>
      </c>
      <c r="AB47" s="216"/>
      <c r="AC47" s="199"/>
      <c r="AD47" s="203"/>
      <c r="AE47" s="126"/>
      <c r="AF47" s="385"/>
      <c r="AM47" s="91"/>
      <c r="AN47" s="122">
        <v>8</v>
      </c>
      <c r="AO47" s="200">
        <v>3802</v>
      </c>
      <c r="AP47" s="201"/>
    </row>
    <row r="48" spans="1:101" ht="15" x14ac:dyDescent="0.25">
      <c r="A48" s="219">
        <f t="shared" si="30"/>
        <v>10</v>
      </c>
      <c r="B48" s="225">
        <f t="shared" si="24"/>
        <v>4.370000000000001</v>
      </c>
      <c r="C48" s="364">
        <f t="shared" si="25"/>
        <v>228.71448170000005</v>
      </c>
      <c r="D48" s="382">
        <v>52.337409999999998</v>
      </c>
      <c r="F48" s="221">
        <f t="shared" si="26"/>
        <v>17</v>
      </c>
      <c r="G48" s="357">
        <v>50.722619999999999</v>
      </c>
      <c r="H48" s="358">
        <f t="shared" si="31"/>
        <v>862.28453999999999</v>
      </c>
      <c r="J48" s="122">
        <v>10</v>
      </c>
      <c r="K48" s="126">
        <f t="shared" si="27"/>
        <v>21.37</v>
      </c>
      <c r="L48" s="245">
        <f t="shared" si="28"/>
        <v>1118.4504517</v>
      </c>
      <c r="M48" s="372">
        <f t="shared" si="29"/>
        <v>52.337409999999998</v>
      </c>
      <c r="AB48" s="216"/>
      <c r="AC48" s="199"/>
      <c r="AD48" s="203"/>
      <c r="AE48" s="126"/>
      <c r="AF48" s="385"/>
      <c r="AM48" s="91"/>
      <c r="AN48" s="122">
        <v>9</v>
      </c>
      <c r="AO48" s="200">
        <v>3862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5.0300000000000011</v>
      </c>
      <c r="C49" s="364">
        <f t="shared" si="25"/>
        <v>242.47949980000004</v>
      </c>
      <c r="D49" s="382">
        <v>48.206659999999999</v>
      </c>
      <c r="F49" s="221">
        <f t="shared" si="26"/>
        <v>15</v>
      </c>
      <c r="G49" s="357">
        <v>46.472880000000004</v>
      </c>
      <c r="H49" s="358">
        <f t="shared" si="31"/>
        <v>697.09320000000002</v>
      </c>
      <c r="J49" s="122">
        <v>11</v>
      </c>
      <c r="K49" s="126">
        <f t="shared" si="27"/>
        <v>20.03</v>
      </c>
      <c r="L49" s="245">
        <f t="shared" si="28"/>
        <v>965.57939980000003</v>
      </c>
      <c r="M49" s="372">
        <f t="shared" si="29"/>
        <v>48.206659999999999</v>
      </c>
      <c r="AB49" s="204"/>
      <c r="AC49" s="199"/>
      <c r="AD49" s="203"/>
      <c r="AE49" s="126"/>
      <c r="AF49" s="385"/>
      <c r="AM49" s="91"/>
      <c r="AN49" s="122">
        <v>10</v>
      </c>
      <c r="AO49" s="200">
        <v>3774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4.91</v>
      </c>
      <c r="C50" s="364">
        <f t="shared" si="25"/>
        <v>224.64035600000003</v>
      </c>
      <c r="D50" s="382">
        <v>45.751600000000003</v>
      </c>
      <c r="F50" s="221">
        <f t="shared" si="26"/>
        <v>14</v>
      </c>
      <c r="G50" s="357">
        <v>44.117849999999997</v>
      </c>
      <c r="H50" s="358">
        <f t="shared" si="31"/>
        <v>617.6499</v>
      </c>
      <c r="J50" s="122">
        <v>12</v>
      </c>
      <c r="K50" s="126">
        <f t="shared" si="27"/>
        <v>18.91</v>
      </c>
      <c r="L50" s="245">
        <f t="shared" si="28"/>
        <v>865.16275600000006</v>
      </c>
      <c r="M50" s="372">
        <f t="shared" si="29"/>
        <v>45.751600000000003</v>
      </c>
      <c r="AB50" s="204"/>
      <c r="AC50" s="199"/>
      <c r="AD50" s="203"/>
      <c r="AE50" s="126"/>
      <c r="AF50" s="385"/>
      <c r="AM50" s="91"/>
      <c r="AN50" s="122">
        <v>11</v>
      </c>
      <c r="AO50" s="200">
        <v>3616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4.6099999999999994</v>
      </c>
      <c r="C51" s="364">
        <f t="shared" si="25"/>
        <v>206.01421549999998</v>
      </c>
      <c r="D51" s="382">
        <v>44.688549999999999</v>
      </c>
      <c r="F51" s="221">
        <f t="shared" si="26"/>
        <v>14</v>
      </c>
      <c r="G51" s="357">
        <v>43.082979999999999</v>
      </c>
      <c r="H51" s="358">
        <f t="shared" si="31"/>
        <v>603.16171999999995</v>
      </c>
      <c r="J51" s="122">
        <v>13</v>
      </c>
      <c r="K51" s="126">
        <f t="shared" si="27"/>
        <v>18.61</v>
      </c>
      <c r="L51" s="245">
        <f t="shared" si="28"/>
        <v>831.65391549999993</v>
      </c>
      <c r="M51" s="372">
        <f t="shared" si="29"/>
        <v>44.688549999999999</v>
      </c>
      <c r="AB51" s="204"/>
      <c r="AC51" s="199"/>
      <c r="AD51" s="203"/>
      <c r="AE51" s="126"/>
      <c r="AF51" s="385"/>
      <c r="AM51" s="226"/>
      <c r="AN51" s="122">
        <v>12</v>
      </c>
      <c r="AO51" s="200">
        <v>3473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3.5199999999999996</v>
      </c>
      <c r="C52" s="364">
        <f t="shared" si="25"/>
        <v>152.15960319999996</v>
      </c>
      <c r="D52" s="382">
        <v>43.227159999999998</v>
      </c>
      <c r="F52" s="221">
        <f t="shared" si="26"/>
        <v>15</v>
      </c>
      <c r="G52" s="357">
        <v>41.785710000000002</v>
      </c>
      <c r="H52" s="358">
        <f t="shared" si="31"/>
        <v>626.78565000000003</v>
      </c>
      <c r="J52" s="122">
        <v>14</v>
      </c>
      <c r="K52" s="126">
        <f t="shared" si="27"/>
        <v>18.52</v>
      </c>
      <c r="L52" s="245">
        <f t="shared" si="28"/>
        <v>800.56700319999993</v>
      </c>
      <c r="M52" s="372">
        <f t="shared" si="29"/>
        <v>43.227159999999998</v>
      </c>
      <c r="AB52" s="204"/>
      <c r="AC52" s="199"/>
      <c r="AD52" s="203"/>
      <c r="AE52" s="126"/>
      <c r="AM52" s="76"/>
      <c r="AN52" s="122">
        <v>13</v>
      </c>
      <c r="AO52" s="200">
        <v>3454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2.3000000000000007</v>
      </c>
      <c r="C53" s="364">
        <f t="shared" si="25"/>
        <v>108.35300000000004</v>
      </c>
      <c r="D53" s="382">
        <v>47.11</v>
      </c>
      <c r="F53" s="221">
        <f t="shared" si="26"/>
        <v>17</v>
      </c>
      <c r="G53" s="357">
        <v>45.637810000000002</v>
      </c>
      <c r="H53" s="358">
        <f t="shared" si="31"/>
        <v>775.84276999999997</v>
      </c>
      <c r="J53" s="122">
        <v>15</v>
      </c>
      <c r="K53" s="126">
        <f t="shared" si="27"/>
        <v>19.3</v>
      </c>
      <c r="L53" s="245">
        <f t="shared" si="28"/>
        <v>909.22300000000007</v>
      </c>
      <c r="M53" s="372">
        <f t="shared" si="29"/>
        <v>47.11</v>
      </c>
      <c r="AB53" s="204"/>
      <c r="AC53" s="199"/>
      <c r="AD53" s="229"/>
      <c r="AE53" s="126"/>
      <c r="AN53" s="122">
        <v>14</v>
      </c>
      <c r="AO53" s="200">
        <v>3389</v>
      </c>
    </row>
    <row r="54" spans="1:43" ht="15" x14ac:dyDescent="0.25">
      <c r="A54" s="228">
        <f t="shared" si="30"/>
        <v>16</v>
      </c>
      <c r="B54" s="225">
        <f t="shared" si="24"/>
        <v>0.98000000000000043</v>
      </c>
      <c r="C54" s="364">
        <f t="shared" si="25"/>
        <v>56.763168000000022</v>
      </c>
      <c r="D54" s="382">
        <v>57.921599999999998</v>
      </c>
      <c r="F54" s="221">
        <f t="shared" si="26"/>
        <v>20</v>
      </c>
      <c r="G54" s="357">
        <v>56.326090000000001</v>
      </c>
      <c r="H54" s="358">
        <f t="shared" si="31"/>
        <v>1126.5218</v>
      </c>
      <c r="J54" s="122">
        <v>16</v>
      </c>
      <c r="K54" s="126">
        <f t="shared" si="27"/>
        <v>20.98</v>
      </c>
      <c r="L54" s="245">
        <f t="shared" si="28"/>
        <v>1215.195168</v>
      </c>
      <c r="M54" s="372">
        <f t="shared" si="29"/>
        <v>57.921599999999998</v>
      </c>
      <c r="AB54" s="204"/>
      <c r="AC54" s="199"/>
      <c r="AE54" s="237"/>
      <c r="AN54" s="122">
        <v>15</v>
      </c>
      <c r="AO54" s="200">
        <v>3384</v>
      </c>
    </row>
    <row r="55" spans="1:43" ht="15" x14ac:dyDescent="0.25">
      <c r="A55" s="228">
        <f t="shared" si="30"/>
        <v>17</v>
      </c>
      <c r="B55" s="225">
        <f t="shared" si="24"/>
        <v>1.5199999999999996</v>
      </c>
      <c r="C55" s="364">
        <f t="shared" si="25"/>
        <v>114.03448879999996</v>
      </c>
      <c r="D55" s="382">
        <v>75.022689999999997</v>
      </c>
      <c r="F55" s="221">
        <f t="shared" si="26"/>
        <v>22</v>
      </c>
      <c r="G55" s="357">
        <v>73.185119999999998</v>
      </c>
      <c r="H55" s="358">
        <f t="shared" si="31"/>
        <v>1610.0726399999999</v>
      </c>
      <c r="J55" s="122">
        <v>17</v>
      </c>
      <c r="K55" s="126">
        <f t="shared" si="27"/>
        <v>23.52</v>
      </c>
      <c r="L55" s="245">
        <f t="shared" si="28"/>
        <v>1764.5336688</v>
      </c>
      <c r="M55" s="372">
        <f t="shared" si="29"/>
        <v>75.022689999999997</v>
      </c>
      <c r="AB55" s="204"/>
      <c r="AC55" s="199"/>
      <c r="AE55" s="237"/>
      <c r="AN55" s="122">
        <v>16</v>
      </c>
      <c r="AO55" s="200">
        <v>3479</v>
      </c>
    </row>
    <row r="56" spans="1:43" ht="15" x14ac:dyDescent="0.25">
      <c r="A56" s="228">
        <f t="shared" si="30"/>
        <v>18</v>
      </c>
      <c r="B56" s="225">
        <f t="shared" si="24"/>
        <v>1.8500000000000014</v>
      </c>
      <c r="C56" s="364">
        <f t="shared" si="25"/>
        <v>168.36824100000013</v>
      </c>
      <c r="D56" s="382">
        <v>91.009860000000003</v>
      </c>
      <c r="F56" s="221">
        <f t="shared" si="26"/>
        <v>25</v>
      </c>
      <c r="G56" s="357">
        <v>91</v>
      </c>
      <c r="H56" s="358">
        <f t="shared" si="31"/>
        <v>2275</v>
      </c>
      <c r="J56" s="122">
        <v>18</v>
      </c>
      <c r="K56" s="126">
        <f t="shared" si="27"/>
        <v>26.85</v>
      </c>
      <c r="L56" s="245">
        <f t="shared" si="28"/>
        <v>2443.6147410000003</v>
      </c>
      <c r="M56" s="372">
        <f t="shared" si="29"/>
        <v>91.009860000000003</v>
      </c>
      <c r="AB56" s="230"/>
      <c r="AC56" s="199"/>
      <c r="AE56" s="237"/>
      <c r="AN56" s="122">
        <v>17</v>
      </c>
      <c r="AO56" s="200">
        <v>3817</v>
      </c>
    </row>
    <row r="57" spans="1:43" ht="15" x14ac:dyDescent="0.25">
      <c r="A57" s="228">
        <f t="shared" si="30"/>
        <v>19</v>
      </c>
      <c r="B57" s="225">
        <f t="shared" si="24"/>
        <v>1.5</v>
      </c>
      <c r="C57" s="364">
        <f t="shared" si="25"/>
        <v>125.05767</v>
      </c>
      <c r="D57" s="382">
        <v>83.371780000000001</v>
      </c>
      <c r="F57" s="221">
        <f t="shared" si="26"/>
        <v>26</v>
      </c>
      <c r="G57" s="357">
        <v>83.325069999999997</v>
      </c>
      <c r="H57" s="358">
        <f t="shared" si="31"/>
        <v>2166.4518199999998</v>
      </c>
      <c r="J57" s="122">
        <v>19</v>
      </c>
      <c r="K57" s="126">
        <f t="shared" si="27"/>
        <v>27.5</v>
      </c>
      <c r="L57" s="245">
        <f t="shared" si="28"/>
        <v>2292.7239500000001</v>
      </c>
      <c r="M57" s="372">
        <f t="shared" si="29"/>
        <v>83.371780000000001</v>
      </c>
      <c r="AC57" s="231"/>
      <c r="AD57" s="232"/>
      <c r="AE57" s="237"/>
      <c r="AN57" s="122">
        <v>18</v>
      </c>
      <c r="AO57" s="200">
        <v>4395</v>
      </c>
    </row>
    <row r="58" spans="1:43" ht="15" x14ac:dyDescent="0.25">
      <c r="A58" s="228">
        <f t="shared" si="30"/>
        <v>20</v>
      </c>
      <c r="B58" s="225">
        <f t="shared" si="24"/>
        <v>1.9500000000000028</v>
      </c>
      <c r="C58" s="364">
        <f t="shared" si="25"/>
        <v>147.08547750000022</v>
      </c>
      <c r="D58" s="382">
        <v>75.428449999999998</v>
      </c>
      <c r="F58" s="221">
        <f t="shared" si="26"/>
        <v>26</v>
      </c>
      <c r="G58" s="357">
        <v>75.41</v>
      </c>
      <c r="H58" s="358">
        <f t="shared" si="31"/>
        <v>1960.6599999999999</v>
      </c>
      <c r="J58" s="122">
        <v>20</v>
      </c>
      <c r="K58" s="126">
        <f t="shared" si="27"/>
        <v>27.950000000000003</v>
      </c>
      <c r="L58" s="245">
        <f t="shared" si="28"/>
        <v>2108.2251775</v>
      </c>
      <c r="M58" s="372">
        <f t="shared" si="29"/>
        <v>75.428449999999998</v>
      </c>
      <c r="AC58" s="231"/>
      <c r="AD58" s="76"/>
      <c r="AE58" s="237"/>
      <c r="AN58" s="122">
        <v>19</v>
      </c>
      <c r="AO58" s="200">
        <v>4485</v>
      </c>
    </row>
    <row r="59" spans="1:43" ht="15" x14ac:dyDescent="0.25">
      <c r="A59" s="228">
        <f t="shared" si="30"/>
        <v>21</v>
      </c>
      <c r="B59" s="225">
        <f t="shared" si="24"/>
        <v>1.7100000000000009</v>
      </c>
      <c r="C59" s="364">
        <f t="shared" si="25"/>
        <v>118.33124760000007</v>
      </c>
      <c r="D59" s="382">
        <v>69.199560000000005</v>
      </c>
      <c r="F59" s="221">
        <f t="shared" si="26"/>
        <v>26</v>
      </c>
      <c r="G59" s="357">
        <v>69.2</v>
      </c>
      <c r="H59" s="358">
        <f t="shared" si="31"/>
        <v>1799.2</v>
      </c>
      <c r="J59" s="122">
        <v>21</v>
      </c>
      <c r="K59" s="126">
        <f t="shared" si="27"/>
        <v>27.71</v>
      </c>
      <c r="L59" s="245">
        <f t="shared" si="28"/>
        <v>1917.5198076000001</v>
      </c>
      <c r="M59" s="372">
        <f t="shared" si="29"/>
        <v>69.199560000000005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4491</v>
      </c>
    </row>
    <row r="60" spans="1:43" ht="15" x14ac:dyDescent="0.25">
      <c r="A60" s="228">
        <f t="shared" si="30"/>
        <v>22</v>
      </c>
      <c r="B60" s="225">
        <f t="shared" si="24"/>
        <v>1.5200000000000031</v>
      </c>
      <c r="C60" s="364">
        <f t="shared" si="25"/>
        <v>96.239210400000189</v>
      </c>
      <c r="D60" s="382">
        <v>63.315269999999998</v>
      </c>
      <c r="F60" s="221">
        <f t="shared" si="26"/>
        <v>25</v>
      </c>
      <c r="G60" s="357">
        <v>61.797080000000001</v>
      </c>
      <c r="H60" s="358">
        <f t="shared" si="31"/>
        <v>1544.9270000000001</v>
      </c>
      <c r="J60" s="122">
        <v>22</v>
      </c>
      <c r="K60" s="126">
        <f t="shared" si="27"/>
        <v>26.520000000000003</v>
      </c>
      <c r="L60" s="245">
        <f t="shared" si="28"/>
        <v>1679.1209604000001</v>
      </c>
      <c r="M60" s="372">
        <f t="shared" si="29"/>
        <v>63.315269999999998</v>
      </c>
      <c r="Z60" s="233"/>
      <c r="AA60" s="234"/>
      <c r="AB60" s="235"/>
      <c r="AC60" s="235"/>
      <c r="AD60" s="236"/>
      <c r="AE60" s="237"/>
      <c r="AN60" s="122">
        <v>21</v>
      </c>
      <c r="AO60" s="200">
        <v>4442</v>
      </c>
    </row>
    <row r="61" spans="1:43" ht="15" x14ac:dyDescent="0.25">
      <c r="A61" s="219">
        <f t="shared" si="30"/>
        <v>23</v>
      </c>
      <c r="B61" s="220">
        <f t="shared" si="24"/>
        <v>0.78000000000000114</v>
      </c>
      <c r="C61" s="364">
        <f t="shared" si="25"/>
        <v>46.230865200000068</v>
      </c>
      <c r="D61" s="382">
        <v>59.270339999999997</v>
      </c>
      <c r="F61" s="221">
        <f t="shared" si="26"/>
        <v>24</v>
      </c>
      <c r="G61" s="357">
        <v>57.822099999999999</v>
      </c>
      <c r="H61" s="358">
        <f t="shared" si="31"/>
        <v>1387.7303999999999</v>
      </c>
      <c r="J61" s="122">
        <v>23</v>
      </c>
      <c r="K61" s="126">
        <f t="shared" si="27"/>
        <v>24.78</v>
      </c>
      <c r="L61" s="245">
        <f t="shared" si="28"/>
        <v>1468.7190252</v>
      </c>
      <c r="M61" s="372">
        <f t="shared" si="29"/>
        <v>59.270339999999997</v>
      </c>
      <c r="Z61" s="233"/>
      <c r="AA61" s="234"/>
      <c r="AB61" s="235"/>
      <c r="AC61" s="235"/>
      <c r="AD61" s="236"/>
      <c r="AE61" s="237"/>
      <c r="AN61" s="122">
        <v>22</v>
      </c>
      <c r="AO61" s="200">
        <v>4258</v>
      </c>
    </row>
    <row r="62" spans="1:43" ht="15" customHeight="1" x14ac:dyDescent="0.25">
      <c r="A62" s="219">
        <f t="shared" si="30"/>
        <v>24</v>
      </c>
      <c r="B62" s="220">
        <f t="shared" si="24"/>
        <v>1.7800000000000011</v>
      </c>
      <c r="C62" s="364">
        <f t="shared" si="25"/>
        <v>95.497106800000068</v>
      </c>
      <c r="D62" s="382">
        <v>53.650060000000003</v>
      </c>
      <c r="F62" s="362">
        <f t="shared" si="26"/>
        <v>23</v>
      </c>
      <c r="G62" s="360">
        <v>52.290950000000002</v>
      </c>
      <c r="H62" s="361">
        <f t="shared" si="31"/>
        <v>1202.6918500000002</v>
      </c>
      <c r="J62" s="122">
        <v>24</v>
      </c>
      <c r="K62" s="126">
        <f t="shared" si="27"/>
        <v>24.78</v>
      </c>
      <c r="L62" s="245">
        <f t="shared" si="28"/>
        <v>1329.4484868000002</v>
      </c>
      <c r="M62" s="372">
        <f t="shared" si="29"/>
        <v>53.650060000000003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4005</v>
      </c>
    </row>
    <row r="63" spans="1:43" ht="20.25" customHeight="1" thickBot="1" x14ac:dyDescent="0.3">
      <c r="A63" s="238"/>
      <c r="B63" s="239"/>
      <c r="C63" s="240"/>
      <c r="D63" s="307">
        <f>AVERAGE(D39:D62)</f>
        <v>59.406287083333346</v>
      </c>
      <c r="F63" s="363">
        <f>SUM(F39:F62)</f>
        <v>495</v>
      </c>
      <c r="G63" s="241">
        <f>AVERAGE(G39:G62)</f>
        <v>58.227539166666681</v>
      </c>
      <c r="H63" s="359">
        <f>SUM(H39:H62)/SUM(F39:F62)</f>
        <v>59.924400565656562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4005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547.21999999999991</v>
      </c>
      <c r="L64" s="245">
        <f>SUM(L39:L63)</f>
        <v>33231.58296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52.22000000000002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60.728012426446412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3021.2764100000013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57.856691114515513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500.28000000000003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462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451.5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447.51000000000005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452.13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460.32000000000005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479.85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463.00000000000006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412.02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363.29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300.45000000000005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264.74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260.53999999999996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277.8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328.1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419.6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517.43999999999994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671.25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715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726.7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720.46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663.00000000000011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594.72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569.94000000000005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11521.64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0.74000000000000199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1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0.5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0.31000000000000227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0.53000000000000114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0.92000000000000171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1.8500000000000014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3.1500000000000021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4.8900000000000006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4.370000000000001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5.0300000000000011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4.91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4.6099999999999994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3.5199999999999996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2.3000000000000007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0.98000000000000043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1.5199999999999996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1.8500000000000014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1.5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1.9500000000000028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1.7100000000000009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1.5200000000000031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0.78000000000000114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1.7800000000000011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44571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22.740000000000002</v>
      </c>
      <c r="C135" s="124">
        <f t="shared" si="38"/>
        <v>22.740000000000002</v>
      </c>
      <c r="D135" s="290">
        <f t="shared" ref="D135:D158" si="39">J8</f>
        <v>0</v>
      </c>
      <c r="E135" s="291">
        <f t="shared" ref="E135:F158" si="40">M8</f>
        <v>18.98</v>
      </c>
      <c r="F135" s="291">
        <f t="shared" si="40"/>
        <v>3.76</v>
      </c>
      <c r="G135" s="292">
        <f t="shared" ref="G135:G158" si="41">AD8</f>
        <v>0</v>
      </c>
      <c r="I135" s="293">
        <f t="shared" ref="I135:I158" si="42">AE8</f>
        <v>18.48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22</v>
      </c>
      <c r="C136" s="124">
        <f t="shared" si="38"/>
        <v>22</v>
      </c>
      <c r="D136" s="290">
        <f t="shared" si="39"/>
        <v>0</v>
      </c>
      <c r="E136" s="291">
        <f t="shared" si="40"/>
        <v>18.399999999999999</v>
      </c>
      <c r="F136" s="291">
        <f t="shared" si="40"/>
        <v>3.6</v>
      </c>
      <c r="G136" s="292">
        <f t="shared" si="41"/>
        <v>0</v>
      </c>
      <c r="I136" s="294">
        <f t="shared" si="42"/>
        <v>17.899999999999999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21.5</v>
      </c>
      <c r="C137" s="124">
        <f t="shared" si="38"/>
        <v>21.5</v>
      </c>
      <c r="D137" s="290">
        <f t="shared" si="39"/>
        <v>0</v>
      </c>
      <c r="E137" s="291">
        <f t="shared" si="40"/>
        <v>18</v>
      </c>
      <c r="F137" s="291">
        <f t="shared" si="40"/>
        <v>3.5</v>
      </c>
      <c r="G137" s="292">
        <f t="shared" si="41"/>
        <v>0</v>
      </c>
      <c r="I137" s="294">
        <f t="shared" si="42"/>
        <v>17.5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21.310000000000002</v>
      </c>
      <c r="C138" s="124">
        <f t="shared" si="38"/>
        <v>21.310000000000002</v>
      </c>
      <c r="D138" s="290">
        <f t="shared" si="39"/>
        <v>0</v>
      </c>
      <c r="E138" s="291">
        <f t="shared" si="40"/>
        <v>17.850000000000001</v>
      </c>
      <c r="F138" s="291">
        <f t="shared" si="40"/>
        <v>3.46</v>
      </c>
      <c r="G138" s="292">
        <f t="shared" si="41"/>
        <v>0</v>
      </c>
      <c r="I138" s="294">
        <f t="shared" si="42"/>
        <v>17.350000000000001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21.53</v>
      </c>
      <c r="C139" s="124">
        <f t="shared" si="38"/>
        <v>21.53</v>
      </c>
      <c r="D139" s="290">
        <f t="shared" si="39"/>
        <v>0</v>
      </c>
      <c r="E139" s="291">
        <f t="shared" si="40"/>
        <v>18.11</v>
      </c>
      <c r="F139" s="291">
        <f t="shared" si="40"/>
        <v>3.42</v>
      </c>
      <c r="G139" s="292">
        <f t="shared" si="41"/>
        <v>0</v>
      </c>
      <c r="I139" s="294">
        <f t="shared" si="42"/>
        <v>17.61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21.92</v>
      </c>
      <c r="C140" s="124">
        <f t="shared" si="38"/>
        <v>21.92</v>
      </c>
      <c r="D140" s="290">
        <f t="shared" si="39"/>
        <v>0</v>
      </c>
      <c r="E140" s="291">
        <f t="shared" si="40"/>
        <v>18.43</v>
      </c>
      <c r="F140" s="291">
        <f t="shared" si="40"/>
        <v>3.49</v>
      </c>
      <c r="G140" s="292">
        <f t="shared" si="41"/>
        <v>0</v>
      </c>
      <c r="I140" s="294">
        <f t="shared" si="42"/>
        <v>17.93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22.85</v>
      </c>
      <c r="C141" s="124">
        <f t="shared" si="38"/>
        <v>22.85</v>
      </c>
      <c r="D141" s="290">
        <f t="shared" si="39"/>
        <v>0</v>
      </c>
      <c r="E141" s="291">
        <f t="shared" si="40"/>
        <v>19.25</v>
      </c>
      <c r="F141" s="291">
        <f t="shared" si="40"/>
        <v>3.6</v>
      </c>
      <c r="G141" s="292">
        <f t="shared" si="41"/>
        <v>0</v>
      </c>
      <c r="I141" s="294">
        <f t="shared" si="42"/>
        <v>18.75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23.150000000000002</v>
      </c>
      <c r="C142" s="124">
        <f t="shared" si="38"/>
        <v>23.150000000000002</v>
      </c>
      <c r="D142" s="290">
        <f t="shared" si="39"/>
        <v>0</v>
      </c>
      <c r="E142" s="291">
        <f t="shared" si="40"/>
        <v>19.350000000000001</v>
      </c>
      <c r="F142" s="291">
        <f t="shared" si="40"/>
        <v>3.8</v>
      </c>
      <c r="G142" s="292">
        <f t="shared" si="41"/>
        <v>0</v>
      </c>
      <c r="I142" s="294">
        <f t="shared" si="42"/>
        <v>18.850000000000001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22.89</v>
      </c>
      <c r="C143" s="124">
        <f t="shared" si="38"/>
        <v>22.89</v>
      </c>
      <c r="D143" s="290">
        <f t="shared" si="39"/>
        <v>0</v>
      </c>
      <c r="E143" s="291">
        <f t="shared" si="40"/>
        <v>19.03</v>
      </c>
      <c r="F143" s="291">
        <f t="shared" si="40"/>
        <v>3.86</v>
      </c>
      <c r="G143" s="292">
        <f t="shared" si="41"/>
        <v>0</v>
      </c>
      <c r="I143" s="294">
        <f t="shared" si="42"/>
        <v>18.53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21.37</v>
      </c>
      <c r="C144" s="124">
        <f t="shared" si="38"/>
        <v>21.37</v>
      </c>
      <c r="D144" s="290">
        <f t="shared" si="39"/>
        <v>0</v>
      </c>
      <c r="E144" s="291">
        <f t="shared" si="40"/>
        <v>17.600000000000001</v>
      </c>
      <c r="F144" s="291">
        <f t="shared" si="40"/>
        <v>3.77</v>
      </c>
      <c r="G144" s="292">
        <f t="shared" si="41"/>
        <v>0</v>
      </c>
      <c r="I144" s="294">
        <f t="shared" si="42"/>
        <v>17.100000000000001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20.03</v>
      </c>
      <c r="C145" s="124">
        <f t="shared" si="38"/>
        <v>20.03</v>
      </c>
      <c r="D145" s="290">
        <f t="shared" si="39"/>
        <v>0</v>
      </c>
      <c r="E145" s="291">
        <f t="shared" si="40"/>
        <v>16.41</v>
      </c>
      <c r="F145" s="291">
        <f t="shared" si="40"/>
        <v>3.62</v>
      </c>
      <c r="G145" s="292">
        <f t="shared" si="41"/>
        <v>0</v>
      </c>
      <c r="I145" s="294">
        <f t="shared" si="42"/>
        <v>15.91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18.91</v>
      </c>
      <c r="C146" s="124">
        <f t="shared" si="38"/>
        <v>18.91</v>
      </c>
      <c r="D146" s="290">
        <f t="shared" si="39"/>
        <v>0</v>
      </c>
      <c r="E146" s="291">
        <f t="shared" si="40"/>
        <v>15.44</v>
      </c>
      <c r="F146" s="291">
        <f t="shared" si="40"/>
        <v>3.47</v>
      </c>
      <c r="G146" s="292">
        <f t="shared" si="41"/>
        <v>0</v>
      </c>
      <c r="I146" s="294">
        <f t="shared" si="42"/>
        <v>14.94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18.61</v>
      </c>
      <c r="C147" s="124">
        <f t="shared" si="38"/>
        <v>18.61</v>
      </c>
      <c r="D147" s="290">
        <f t="shared" si="39"/>
        <v>0</v>
      </c>
      <c r="E147" s="291">
        <f t="shared" si="40"/>
        <v>15.16</v>
      </c>
      <c r="F147" s="291">
        <f t="shared" si="40"/>
        <v>3.45</v>
      </c>
      <c r="G147" s="292">
        <f t="shared" si="41"/>
        <v>0</v>
      </c>
      <c r="I147" s="294">
        <f t="shared" si="42"/>
        <v>14.66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18.52</v>
      </c>
      <c r="C148" s="124">
        <f t="shared" si="38"/>
        <v>18.52</v>
      </c>
      <c r="D148" s="290">
        <f t="shared" si="39"/>
        <v>0</v>
      </c>
      <c r="E148" s="291">
        <f t="shared" si="40"/>
        <v>15.13</v>
      </c>
      <c r="F148" s="291">
        <f t="shared" si="40"/>
        <v>3.39</v>
      </c>
      <c r="G148" s="292">
        <f t="shared" si="41"/>
        <v>0</v>
      </c>
      <c r="I148" s="294">
        <f t="shared" si="42"/>
        <v>14.63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19.3</v>
      </c>
      <c r="C149" s="124">
        <f t="shared" si="38"/>
        <v>19.3</v>
      </c>
      <c r="D149" s="290">
        <f t="shared" si="39"/>
        <v>0</v>
      </c>
      <c r="E149" s="291">
        <f t="shared" si="40"/>
        <v>15.92</v>
      </c>
      <c r="F149" s="291">
        <f t="shared" si="40"/>
        <v>3.38</v>
      </c>
      <c r="G149" s="292">
        <f t="shared" si="41"/>
        <v>0</v>
      </c>
      <c r="I149" s="294">
        <f t="shared" si="42"/>
        <v>15.42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20.98</v>
      </c>
      <c r="C150" s="124">
        <f t="shared" si="38"/>
        <v>20.98</v>
      </c>
      <c r="D150" s="290">
        <f t="shared" si="39"/>
        <v>0</v>
      </c>
      <c r="E150" s="291">
        <f t="shared" si="40"/>
        <v>17.5</v>
      </c>
      <c r="F150" s="291">
        <f t="shared" si="40"/>
        <v>3.48</v>
      </c>
      <c r="G150" s="292">
        <f t="shared" si="41"/>
        <v>0</v>
      </c>
      <c r="I150" s="294">
        <f t="shared" si="42"/>
        <v>17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23.52</v>
      </c>
      <c r="C151" s="124">
        <f t="shared" si="45"/>
        <v>23.52</v>
      </c>
      <c r="D151" s="290">
        <f t="shared" si="39"/>
        <v>0</v>
      </c>
      <c r="E151" s="291">
        <f t="shared" si="40"/>
        <v>19.7</v>
      </c>
      <c r="F151" s="291">
        <f t="shared" si="40"/>
        <v>3.82</v>
      </c>
      <c r="G151" s="292">
        <f t="shared" si="41"/>
        <v>0</v>
      </c>
      <c r="I151" s="294">
        <f t="shared" si="42"/>
        <v>19.2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26.85</v>
      </c>
      <c r="C152" s="124">
        <f t="shared" si="45"/>
        <v>26.85</v>
      </c>
      <c r="D152" s="290">
        <f t="shared" si="39"/>
        <v>0</v>
      </c>
      <c r="E152" s="291">
        <f t="shared" si="40"/>
        <v>22.45</v>
      </c>
      <c r="F152" s="291">
        <f t="shared" si="40"/>
        <v>4.4000000000000004</v>
      </c>
      <c r="G152" s="292">
        <f t="shared" si="41"/>
        <v>0</v>
      </c>
      <c r="I152" s="294">
        <f t="shared" si="42"/>
        <v>21.95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27.5</v>
      </c>
      <c r="C153" s="124">
        <f t="shared" si="45"/>
        <v>27.5</v>
      </c>
      <c r="D153" s="290">
        <f t="shared" si="39"/>
        <v>0</v>
      </c>
      <c r="E153" s="291">
        <f t="shared" si="40"/>
        <v>23.01</v>
      </c>
      <c r="F153" s="291">
        <f t="shared" si="40"/>
        <v>4.49</v>
      </c>
      <c r="G153" s="292">
        <f t="shared" si="41"/>
        <v>0</v>
      </c>
      <c r="I153" s="294">
        <f t="shared" si="42"/>
        <v>22.51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27.950000000000003</v>
      </c>
      <c r="C154" s="124">
        <f t="shared" si="45"/>
        <v>27.950000000000003</v>
      </c>
      <c r="D154" s="290">
        <f t="shared" si="39"/>
        <v>0</v>
      </c>
      <c r="E154" s="291">
        <f t="shared" si="40"/>
        <v>23.46</v>
      </c>
      <c r="F154" s="291">
        <f t="shared" si="40"/>
        <v>4.49</v>
      </c>
      <c r="G154" s="292">
        <f t="shared" si="41"/>
        <v>0</v>
      </c>
      <c r="I154" s="294">
        <f t="shared" si="42"/>
        <v>22.96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27.71</v>
      </c>
      <c r="C155" s="124">
        <f t="shared" si="45"/>
        <v>27.71</v>
      </c>
      <c r="D155" s="290">
        <f t="shared" si="39"/>
        <v>0</v>
      </c>
      <c r="E155" s="291">
        <f t="shared" si="40"/>
        <v>23.27</v>
      </c>
      <c r="F155" s="291">
        <f t="shared" si="40"/>
        <v>4.4400000000000004</v>
      </c>
      <c r="G155" s="292">
        <f t="shared" si="41"/>
        <v>0</v>
      </c>
      <c r="I155" s="294">
        <f t="shared" si="42"/>
        <v>22.77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26.520000000000003</v>
      </c>
      <c r="C156" s="124">
        <f t="shared" si="45"/>
        <v>26.520000000000003</v>
      </c>
      <c r="D156" s="290">
        <f t="shared" si="39"/>
        <v>0</v>
      </c>
      <c r="E156" s="291">
        <f t="shared" si="40"/>
        <v>22.26</v>
      </c>
      <c r="F156" s="291">
        <f t="shared" si="40"/>
        <v>4.26</v>
      </c>
      <c r="G156" s="292">
        <f t="shared" si="41"/>
        <v>0</v>
      </c>
      <c r="I156" s="294">
        <f t="shared" si="42"/>
        <v>21.76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24.78</v>
      </c>
      <c r="C157" s="124">
        <f t="shared" si="45"/>
        <v>24.78</v>
      </c>
      <c r="D157" s="290">
        <f t="shared" si="39"/>
        <v>0</v>
      </c>
      <c r="E157" s="291">
        <f t="shared" si="40"/>
        <v>20.77</v>
      </c>
      <c r="F157" s="291">
        <f t="shared" si="40"/>
        <v>4.01</v>
      </c>
      <c r="G157" s="292">
        <f t="shared" si="41"/>
        <v>0</v>
      </c>
      <c r="I157" s="294">
        <f t="shared" si="42"/>
        <v>20.27</v>
      </c>
      <c r="K157" s="142">
        <f t="shared" si="43"/>
        <v>0.5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24.78</v>
      </c>
      <c r="C158" s="297">
        <f t="shared" si="45"/>
        <v>24.78</v>
      </c>
      <c r="D158" s="298">
        <f t="shared" si="39"/>
        <v>0</v>
      </c>
      <c r="E158" s="299">
        <f t="shared" si="40"/>
        <v>20.77</v>
      </c>
      <c r="F158" s="299">
        <f t="shared" si="40"/>
        <v>4.01</v>
      </c>
      <c r="G158" s="300">
        <f t="shared" si="41"/>
        <v>0</v>
      </c>
      <c r="I158" s="301">
        <f t="shared" si="42"/>
        <v>20.27</v>
      </c>
      <c r="K158" s="302">
        <f t="shared" si="43"/>
        <v>0.5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547.21999999999991</v>
      </c>
      <c r="C159" s="304">
        <f t="shared" si="46"/>
        <v>547.21999999999991</v>
      </c>
      <c r="D159" s="305">
        <f t="shared" si="46"/>
        <v>0</v>
      </c>
      <c r="E159" s="305">
        <f t="shared" si="46"/>
        <v>456.24999999999983</v>
      </c>
      <c r="F159" s="305">
        <f t="shared" si="46"/>
        <v>90.970000000000013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79" priority="7" operator="containsText" text="CHECK CALCS">
      <formula>NOT(ISERROR(SEARCH("CHECK CALCS",C34)))</formula>
    </cfRule>
  </conditionalFormatting>
  <conditionalFormatting sqref="AE8:AE31">
    <cfRule type="cellIs" dxfId="78" priority="6" operator="greaterThan">
      <formula>33</formula>
    </cfRule>
  </conditionalFormatting>
  <conditionalFormatting sqref="D63">
    <cfRule type="cellIs" dxfId="77" priority="8" operator="equal">
      <formula>#REF!</formula>
    </cfRule>
  </conditionalFormatting>
  <conditionalFormatting sqref="I135:I158">
    <cfRule type="cellIs" dxfId="76" priority="5" operator="greaterThan">
      <formula>33</formula>
    </cfRule>
  </conditionalFormatting>
  <conditionalFormatting sqref="D135:D158">
    <cfRule type="cellIs" dxfId="75" priority="4" operator="greaterThan">
      <formula>0</formula>
    </cfRule>
  </conditionalFormatting>
  <conditionalFormatting sqref="J8:J31">
    <cfRule type="cellIs" dxfId="74" priority="2" operator="greaterThan">
      <formula>0</formula>
    </cfRule>
  </conditionalFormatting>
  <conditionalFormatting sqref="N8:N31">
    <cfRule type="cellIs" dxfId="73" priority="3" operator="greaterThanOrEqual">
      <formula>4.99</formula>
    </cfRule>
  </conditionalFormatting>
  <conditionalFormatting sqref="M8:M31">
    <cfRule type="cellIs" dxfId="72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theme="2" tint="-0.249977111117893"/>
  </sheetPr>
  <dimension ref="A1:CW159"/>
  <sheetViews>
    <sheetView zoomScale="70" zoomScaleNormal="70" workbookViewId="0">
      <selection activeCell="E36" sqref="E36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44570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564.06000000000006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44570</v>
      </c>
      <c r="AM5" s="422">
        <f>AM10</f>
        <v>19426</v>
      </c>
      <c r="AN5" s="422">
        <f t="shared" ref="AN5:BJ5" si="1">AN10</f>
        <v>18954</v>
      </c>
      <c r="AO5" s="422">
        <f t="shared" si="1"/>
        <v>18345</v>
      </c>
      <c r="AP5" s="422">
        <f t="shared" si="1"/>
        <v>18234</v>
      </c>
      <c r="AQ5" s="422">
        <f t="shared" si="1"/>
        <v>18161</v>
      </c>
      <c r="AR5" s="422">
        <f t="shared" si="1"/>
        <v>18314</v>
      </c>
      <c r="AS5" s="422">
        <f t="shared" si="1"/>
        <v>19227</v>
      </c>
      <c r="AT5" s="422">
        <f t="shared" si="1"/>
        <v>19863</v>
      </c>
      <c r="AU5" s="422">
        <f t="shared" si="1"/>
        <v>18735</v>
      </c>
      <c r="AV5" s="422">
        <f t="shared" si="1"/>
        <v>17843</v>
      </c>
      <c r="AW5" s="422">
        <f t="shared" si="1"/>
        <v>16335</v>
      </c>
      <c r="AX5" s="422">
        <f t="shared" si="1"/>
        <v>15234</v>
      </c>
      <c r="AY5" s="422">
        <f t="shared" si="1"/>
        <v>15094</v>
      </c>
      <c r="AZ5" s="422">
        <f t="shared" si="1"/>
        <v>15326</v>
      </c>
      <c r="BA5" s="422">
        <f t="shared" si="1"/>
        <v>16063</v>
      </c>
      <c r="BB5" s="422">
        <f t="shared" si="1"/>
        <v>17845</v>
      </c>
      <c r="BC5" s="422">
        <f t="shared" si="1"/>
        <v>20253</v>
      </c>
      <c r="BD5" s="422">
        <f t="shared" si="1"/>
        <v>22300</v>
      </c>
      <c r="BE5" s="422">
        <f t="shared" si="1"/>
        <v>22472</v>
      </c>
      <c r="BF5" s="422">
        <f t="shared" si="1"/>
        <v>22736</v>
      </c>
      <c r="BG5" s="422">
        <f t="shared" si="1"/>
        <v>22817</v>
      </c>
      <c r="BH5" s="422">
        <f t="shared" si="1"/>
        <v>22047</v>
      </c>
      <c r="BI5" s="422">
        <f t="shared" si="1"/>
        <v>20787</v>
      </c>
      <c r="BJ5" s="422">
        <f t="shared" si="1"/>
        <v>19402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44570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23.99</v>
      </c>
      <c r="C8" s="124">
        <f>M8+N8</f>
        <v>23.99</v>
      </c>
      <c r="D8" s="125">
        <f>F8</f>
        <v>22</v>
      </c>
      <c r="E8" s="126">
        <f>IF(C8-D8&lt;0,0,IF(C8-D8-H8&lt;0,0,C8-D8-H8))</f>
        <v>1.9899999999999984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19.93</v>
      </c>
      <c r="N8" s="134">
        <f>P8</f>
        <v>4.0599999999999996</v>
      </c>
      <c r="O8" s="135">
        <f>ROUND(AA8,2)</f>
        <v>19.43</v>
      </c>
      <c r="P8" s="125">
        <f>ROUND(AB8,2)</f>
        <v>4.0599999999999996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23.99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19.43</v>
      </c>
      <c r="AB8" s="141">
        <f t="shared" ref="AB8:AB31" si="5">ROUND(AO40/1000,2)</f>
        <v>4.0599999999999996</v>
      </c>
      <c r="AC8" s="142">
        <v>0.5</v>
      </c>
      <c r="AD8" s="143">
        <v>0</v>
      </c>
      <c r="AE8" s="144">
        <f>AA8+AD8</f>
        <v>19.43</v>
      </c>
      <c r="AF8" s="404">
        <f t="shared" ref="AF8:AF31" si="6">A8</f>
        <v>1</v>
      </c>
      <c r="AG8" s="396">
        <f>AA8+AB8</f>
        <v>23.49</v>
      </c>
      <c r="AH8" s="202">
        <f t="array" ref="AH8:AH31">TRANSPOSE(AM5:BJ5)</f>
        <v>19426</v>
      </c>
      <c r="AI8" s="389">
        <f t="shared" ref="AI8:AI31" si="7">AH8/1000</f>
        <v>19.425999999999998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23.349999999999998</v>
      </c>
      <c r="C9" s="124">
        <f t="shared" ref="C9:C31" si="10">M9+N9</f>
        <v>23.349999999999998</v>
      </c>
      <c r="D9" s="125">
        <f t="shared" ref="D9:D31" si="11">F9</f>
        <v>21</v>
      </c>
      <c r="E9" s="126">
        <f t="shared" ref="E9:E29" si="12">IF(C9-D9&lt;0,0,IF(C9-D9-H9&lt;0,0,C9-D9-H9))</f>
        <v>2.3499999999999979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19.45</v>
      </c>
      <c r="N9" s="134">
        <f t="shared" ref="N9:N31" si="13">P9</f>
        <v>3.9</v>
      </c>
      <c r="O9" s="135">
        <f t="shared" ref="O9:P31" si="14">ROUND(AA9,2)</f>
        <v>18.95</v>
      </c>
      <c r="P9" s="125">
        <f t="shared" si="14"/>
        <v>3.9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23.349999999999998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18.95</v>
      </c>
      <c r="AB9" s="141">
        <f t="shared" si="5"/>
        <v>3.9</v>
      </c>
      <c r="AC9" s="142">
        <v>0.5</v>
      </c>
      <c r="AD9" s="143">
        <v>0</v>
      </c>
      <c r="AE9" s="144">
        <f t="shared" ref="AE9:AE31" si="18">AA9+AD9</f>
        <v>18.95</v>
      </c>
      <c r="AF9" s="404">
        <f t="shared" si="6"/>
        <v>2</v>
      </c>
      <c r="AG9" s="396">
        <f t="shared" ref="AG9:AG31" si="19">AA9+AB9</f>
        <v>22.849999999999998</v>
      </c>
      <c r="AH9" s="202">
        <v>18954</v>
      </c>
      <c r="AI9" s="389">
        <f t="shared" si="7"/>
        <v>18.954000000000001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22.630000000000003</v>
      </c>
      <c r="C10" s="124">
        <f t="shared" si="10"/>
        <v>22.630000000000003</v>
      </c>
      <c r="D10" s="125">
        <f t="shared" si="11"/>
        <v>21</v>
      </c>
      <c r="E10" s="126">
        <f t="shared" si="12"/>
        <v>1.6300000000000026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18.850000000000001</v>
      </c>
      <c r="N10" s="134">
        <f t="shared" si="13"/>
        <v>3.78</v>
      </c>
      <c r="O10" s="135">
        <f t="shared" si="14"/>
        <v>18.350000000000001</v>
      </c>
      <c r="P10" s="125">
        <f t="shared" si="14"/>
        <v>3.78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22.630000000000003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18.350000000000001</v>
      </c>
      <c r="AB10" s="141">
        <f t="shared" si="5"/>
        <v>3.78</v>
      </c>
      <c r="AC10" s="142">
        <v>0.5</v>
      </c>
      <c r="AD10" s="143">
        <v>0</v>
      </c>
      <c r="AE10" s="144">
        <f t="shared" si="18"/>
        <v>18.350000000000001</v>
      </c>
      <c r="AF10" s="404">
        <f t="shared" si="6"/>
        <v>3</v>
      </c>
      <c r="AG10" s="396">
        <f t="shared" si="19"/>
        <v>22.130000000000003</v>
      </c>
      <c r="AH10" s="202">
        <v>18345</v>
      </c>
      <c r="AI10" s="389">
        <f t="shared" si="7"/>
        <v>18.344999999999999</v>
      </c>
      <c r="AJ10" s="186">
        <f t="shared" si="20"/>
        <v>0</v>
      </c>
      <c r="AK10" s="403"/>
      <c r="AL10" s="380" t="s">
        <v>218</v>
      </c>
      <c r="AM10" s="154">
        <f>AM11+AM12</f>
        <v>19426</v>
      </c>
      <c r="AN10" s="154">
        <f t="shared" ref="AN10:BJ10" si="21">AN11+AN12</f>
        <v>18954</v>
      </c>
      <c r="AO10" s="154">
        <f t="shared" si="21"/>
        <v>18345</v>
      </c>
      <c r="AP10" s="154">
        <f t="shared" si="21"/>
        <v>18234</v>
      </c>
      <c r="AQ10" s="154">
        <f t="shared" si="21"/>
        <v>18161</v>
      </c>
      <c r="AR10" s="154">
        <f t="shared" si="21"/>
        <v>18314</v>
      </c>
      <c r="AS10" s="154">
        <f t="shared" si="21"/>
        <v>19227</v>
      </c>
      <c r="AT10" s="154">
        <f t="shared" si="21"/>
        <v>19863</v>
      </c>
      <c r="AU10" s="154">
        <f t="shared" si="21"/>
        <v>18735</v>
      </c>
      <c r="AV10" s="154">
        <f t="shared" si="21"/>
        <v>17843</v>
      </c>
      <c r="AW10" s="154">
        <f t="shared" si="21"/>
        <v>16335</v>
      </c>
      <c r="AX10" s="154">
        <f t="shared" si="21"/>
        <v>15234</v>
      </c>
      <c r="AY10" s="154">
        <f t="shared" si="21"/>
        <v>15094</v>
      </c>
      <c r="AZ10" s="154">
        <f t="shared" si="21"/>
        <v>15326</v>
      </c>
      <c r="BA10" s="154">
        <f t="shared" si="21"/>
        <v>16063</v>
      </c>
      <c r="BB10" s="154">
        <f t="shared" si="21"/>
        <v>17845</v>
      </c>
      <c r="BC10" s="154">
        <f t="shared" si="21"/>
        <v>20253</v>
      </c>
      <c r="BD10" s="154">
        <f t="shared" si="21"/>
        <v>22300</v>
      </c>
      <c r="BE10" s="154">
        <f t="shared" si="21"/>
        <v>22472</v>
      </c>
      <c r="BF10" s="154">
        <f t="shared" si="21"/>
        <v>22736</v>
      </c>
      <c r="BG10" s="154">
        <f t="shared" si="21"/>
        <v>22817</v>
      </c>
      <c r="BH10" s="154">
        <f t="shared" si="21"/>
        <v>22047</v>
      </c>
      <c r="BI10" s="154">
        <f t="shared" si="21"/>
        <v>20787</v>
      </c>
      <c r="BJ10" s="154">
        <f t="shared" si="21"/>
        <v>19402</v>
      </c>
      <c r="BK10" s="91"/>
      <c r="BL10" s="155">
        <f>SUM(AM10:BK10)/1000</f>
        <v>455.81299999999999</v>
      </c>
    </row>
    <row r="11" spans="1:88" ht="15" x14ac:dyDescent="0.25">
      <c r="A11" s="122">
        <f t="shared" si="8"/>
        <v>4</v>
      </c>
      <c r="B11" s="123">
        <f t="shared" si="9"/>
        <v>22.47</v>
      </c>
      <c r="C11" s="124">
        <f t="shared" si="10"/>
        <v>22.47</v>
      </c>
      <c r="D11" s="125">
        <f t="shared" si="11"/>
        <v>21</v>
      </c>
      <c r="E11" s="126">
        <f t="shared" si="12"/>
        <v>1.4699999999999989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18.73</v>
      </c>
      <c r="N11" s="134">
        <f t="shared" si="13"/>
        <v>3.74</v>
      </c>
      <c r="O11" s="135">
        <f t="shared" si="14"/>
        <v>18.23</v>
      </c>
      <c r="P11" s="125">
        <f t="shared" si="14"/>
        <v>3.74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22.47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18.23</v>
      </c>
      <c r="AB11" s="141">
        <f t="shared" si="5"/>
        <v>3.74</v>
      </c>
      <c r="AC11" s="142">
        <v>0.5</v>
      </c>
      <c r="AD11" s="143">
        <v>0</v>
      </c>
      <c r="AE11" s="144">
        <f t="shared" si="18"/>
        <v>18.23</v>
      </c>
      <c r="AF11" s="404">
        <f t="shared" si="6"/>
        <v>4</v>
      </c>
      <c r="AG11" s="396">
        <f t="shared" si="19"/>
        <v>21.97</v>
      </c>
      <c r="AH11" s="202">
        <v>18234</v>
      </c>
      <c r="AI11" s="389">
        <f t="shared" si="7"/>
        <v>18.234000000000002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22.37</v>
      </c>
      <c r="C12" s="124">
        <f t="shared" si="10"/>
        <v>22.37</v>
      </c>
      <c r="D12" s="125">
        <f t="shared" si="11"/>
        <v>21</v>
      </c>
      <c r="E12" s="126">
        <f t="shared" si="12"/>
        <v>1.370000000000001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18.66</v>
      </c>
      <c r="N12" s="134">
        <f t="shared" si="13"/>
        <v>3.71</v>
      </c>
      <c r="O12" s="135">
        <f t="shared" si="14"/>
        <v>18.16</v>
      </c>
      <c r="P12" s="125">
        <f t="shared" si="14"/>
        <v>3.71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22.37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18.16</v>
      </c>
      <c r="AB12" s="141">
        <f t="shared" si="5"/>
        <v>3.71</v>
      </c>
      <c r="AC12" s="142">
        <v>0.5</v>
      </c>
      <c r="AD12" s="143">
        <v>0</v>
      </c>
      <c r="AE12" s="144">
        <f t="shared" si="18"/>
        <v>18.16</v>
      </c>
      <c r="AF12" s="404">
        <f t="shared" si="6"/>
        <v>5</v>
      </c>
      <c r="AG12" s="396">
        <f t="shared" si="19"/>
        <v>21.87</v>
      </c>
      <c r="AH12" s="202">
        <v>18161</v>
      </c>
      <c r="AI12" s="389">
        <f t="shared" si="7"/>
        <v>18.161000000000001</v>
      </c>
      <c r="AJ12" s="186">
        <f t="shared" si="20"/>
        <v>0</v>
      </c>
      <c r="AK12" s="403"/>
      <c r="AL12" s="153" t="s">
        <v>220</v>
      </c>
      <c r="AM12" s="156">
        <v>19426</v>
      </c>
      <c r="AN12" s="156">
        <v>18954</v>
      </c>
      <c r="AO12" s="156">
        <v>18345</v>
      </c>
      <c r="AP12" s="156">
        <v>18234</v>
      </c>
      <c r="AQ12" s="156">
        <v>18161</v>
      </c>
      <c r="AR12" s="156">
        <v>18314</v>
      </c>
      <c r="AS12" s="156">
        <v>19227</v>
      </c>
      <c r="AT12" s="156">
        <v>19863</v>
      </c>
      <c r="AU12" s="156">
        <v>18735</v>
      </c>
      <c r="AV12" s="156">
        <v>17843</v>
      </c>
      <c r="AW12" s="156">
        <v>16335</v>
      </c>
      <c r="AX12" s="156">
        <v>15234</v>
      </c>
      <c r="AY12" s="156">
        <v>15094</v>
      </c>
      <c r="AZ12" s="156">
        <v>15326</v>
      </c>
      <c r="BA12" s="156">
        <v>16063</v>
      </c>
      <c r="BB12" s="156">
        <v>17845</v>
      </c>
      <c r="BC12" s="156">
        <v>20253</v>
      </c>
      <c r="BD12" s="156">
        <v>22300</v>
      </c>
      <c r="BE12" s="156">
        <v>22472</v>
      </c>
      <c r="BF12" s="156">
        <v>22736</v>
      </c>
      <c r="BG12" s="156">
        <v>22817</v>
      </c>
      <c r="BH12" s="156">
        <v>22047</v>
      </c>
      <c r="BI12" s="156">
        <v>20787</v>
      </c>
      <c r="BJ12" s="156">
        <v>19402</v>
      </c>
      <c r="BK12" s="91"/>
      <c r="BL12" s="155">
        <f>SUM(AM12:BK12)/1000</f>
        <v>455.81299999999999</v>
      </c>
    </row>
    <row r="13" spans="1:88" ht="13.8" x14ac:dyDescent="0.25">
      <c r="A13" s="122">
        <f t="shared" si="8"/>
        <v>6</v>
      </c>
      <c r="B13" s="123">
        <f t="shared" si="9"/>
        <v>22.56</v>
      </c>
      <c r="C13" s="124">
        <f t="shared" si="10"/>
        <v>22.56</v>
      </c>
      <c r="D13" s="125">
        <f t="shared" si="11"/>
        <v>21</v>
      </c>
      <c r="E13" s="126">
        <f t="shared" si="12"/>
        <v>1.5599999999999987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18.809999999999999</v>
      </c>
      <c r="N13" s="134">
        <f t="shared" si="13"/>
        <v>3.75</v>
      </c>
      <c r="O13" s="135">
        <f t="shared" si="14"/>
        <v>18.309999999999999</v>
      </c>
      <c r="P13" s="125">
        <f t="shared" si="14"/>
        <v>3.75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22.56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18.309999999999999</v>
      </c>
      <c r="AB13" s="141">
        <f t="shared" si="5"/>
        <v>3.75</v>
      </c>
      <c r="AC13" s="142">
        <v>0.5</v>
      </c>
      <c r="AD13" s="143">
        <v>0</v>
      </c>
      <c r="AE13" s="144">
        <f t="shared" si="18"/>
        <v>18.309999999999999</v>
      </c>
      <c r="AF13" s="404">
        <f t="shared" si="6"/>
        <v>6</v>
      </c>
      <c r="AG13" s="396">
        <f t="shared" si="19"/>
        <v>22.06</v>
      </c>
      <c r="AH13" s="202">
        <v>18314</v>
      </c>
      <c r="AI13" s="389">
        <f t="shared" si="7"/>
        <v>18.314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23.63</v>
      </c>
      <c r="C14" s="124">
        <f t="shared" si="10"/>
        <v>23.63</v>
      </c>
      <c r="D14" s="125">
        <f t="shared" si="11"/>
        <v>21</v>
      </c>
      <c r="E14" s="126">
        <f t="shared" si="12"/>
        <v>2.629999999999999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19.73</v>
      </c>
      <c r="N14" s="134">
        <f t="shared" si="13"/>
        <v>3.9</v>
      </c>
      <c r="O14" s="135">
        <f t="shared" si="14"/>
        <v>19.23</v>
      </c>
      <c r="P14" s="125">
        <f t="shared" si="14"/>
        <v>3.9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23.63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19.23</v>
      </c>
      <c r="AB14" s="141">
        <f t="shared" si="5"/>
        <v>3.9</v>
      </c>
      <c r="AC14" s="142">
        <v>0.5</v>
      </c>
      <c r="AD14" s="143">
        <v>0</v>
      </c>
      <c r="AE14" s="144">
        <f t="shared" si="18"/>
        <v>19.23</v>
      </c>
      <c r="AF14" s="419">
        <f t="shared" si="6"/>
        <v>7</v>
      </c>
      <c r="AG14" s="396">
        <f t="shared" si="19"/>
        <v>23.13</v>
      </c>
      <c r="AH14" s="202">
        <v>19227</v>
      </c>
      <c r="AI14" s="389">
        <f t="shared" si="7"/>
        <v>19.227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24.47</v>
      </c>
      <c r="C15" s="124">
        <f t="shared" si="10"/>
        <v>24.47</v>
      </c>
      <c r="D15" s="125">
        <f t="shared" si="11"/>
        <v>20</v>
      </c>
      <c r="E15" s="126">
        <f t="shared" si="12"/>
        <v>4.4699999999999989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20.36</v>
      </c>
      <c r="N15" s="134">
        <f t="shared" si="13"/>
        <v>4.1100000000000003</v>
      </c>
      <c r="O15" s="135">
        <f t="shared" si="14"/>
        <v>19.86</v>
      </c>
      <c r="P15" s="125">
        <f t="shared" si="14"/>
        <v>4.1100000000000003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24.47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19.86</v>
      </c>
      <c r="AB15" s="141">
        <f t="shared" si="5"/>
        <v>4.1100000000000003</v>
      </c>
      <c r="AC15" s="142">
        <v>0.5</v>
      </c>
      <c r="AD15" s="143">
        <v>0</v>
      </c>
      <c r="AE15" s="144">
        <f t="shared" si="18"/>
        <v>19.86</v>
      </c>
      <c r="AF15" s="419">
        <f t="shared" si="6"/>
        <v>8</v>
      </c>
      <c r="AG15" s="396">
        <f t="shared" si="19"/>
        <v>23.97</v>
      </c>
      <c r="AH15" s="202">
        <v>19863</v>
      </c>
      <c r="AI15" s="389">
        <f t="shared" si="7"/>
        <v>19.863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23.33</v>
      </c>
      <c r="C16" s="124">
        <f t="shared" si="10"/>
        <v>23.33</v>
      </c>
      <c r="D16" s="125">
        <f t="shared" si="11"/>
        <v>18</v>
      </c>
      <c r="E16" s="126">
        <f t="shared" si="12"/>
        <v>5.3299999999999983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19.239999999999998</v>
      </c>
      <c r="N16" s="134">
        <f t="shared" si="13"/>
        <v>4.09</v>
      </c>
      <c r="O16" s="135">
        <f t="shared" si="14"/>
        <v>18.739999999999998</v>
      </c>
      <c r="P16" s="125">
        <f t="shared" si="14"/>
        <v>4.09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23.33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18.739999999999998</v>
      </c>
      <c r="AB16" s="141">
        <f t="shared" si="5"/>
        <v>4.09</v>
      </c>
      <c r="AC16" s="142">
        <v>0.5</v>
      </c>
      <c r="AD16" s="143">
        <v>0</v>
      </c>
      <c r="AE16" s="144">
        <f t="shared" si="18"/>
        <v>18.739999999999998</v>
      </c>
      <c r="AF16" s="419">
        <f t="shared" si="6"/>
        <v>9</v>
      </c>
      <c r="AG16" s="396">
        <f t="shared" si="19"/>
        <v>22.83</v>
      </c>
      <c r="AH16" s="202">
        <v>18735</v>
      </c>
      <c r="AI16" s="389">
        <f t="shared" si="7"/>
        <v>18.734999999999999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22.34</v>
      </c>
      <c r="C17" s="124">
        <f t="shared" si="10"/>
        <v>22.34</v>
      </c>
      <c r="D17" s="125">
        <f t="shared" si="11"/>
        <v>17</v>
      </c>
      <c r="E17" s="126">
        <f t="shared" si="12"/>
        <v>5.34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18.34</v>
      </c>
      <c r="N17" s="134">
        <f t="shared" si="13"/>
        <v>4</v>
      </c>
      <c r="O17" s="135">
        <f t="shared" si="14"/>
        <v>17.84</v>
      </c>
      <c r="P17" s="125">
        <f t="shared" si="14"/>
        <v>4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22.34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17.84</v>
      </c>
      <c r="AB17" s="141">
        <f t="shared" si="5"/>
        <v>4</v>
      </c>
      <c r="AC17" s="142">
        <v>0.5</v>
      </c>
      <c r="AD17" s="143">
        <v>0</v>
      </c>
      <c r="AE17" s="144">
        <f t="shared" si="18"/>
        <v>17.84</v>
      </c>
      <c r="AF17" s="419">
        <f t="shared" si="6"/>
        <v>10</v>
      </c>
      <c r="AG17" s="396">
        <f t="shared" si="19"/>
        <v>21.84</v>
      </c>
      <c r="AH17" s="202">
        <v>17843</v>
      </c>
      <c r="AI17" s="389">
        <f t="shared" si="7"/>
        <v>17.843</v>
      </c>
      <c r="AJ17" s="186">
        <f t="shared" si="20"/>
        <v>0</v>
      </c>
      <c r="AK17" s="403"/>
      <c r="AL17" s="380" t="s">
        <v>219</v>
      </c>
      <c r="AM17" s="378">
        <f>AM18+AM19</f>
        <v>4055</v>
      </c>
      <c r="AN17" s="378">
        <f t="shared" ref="AN17:BJ17" si="22">AN18+AN19</f>
        <v>3901</v>
      </c>
      <c r="AO17" s="378">
        <f t="shared" si="22"/>
        <v>3779</v>
      </c>
      <c r="AP17" s="378">
        <f t="shared" si="22"/>
        <v>3738</v>
      </c>
      <c r="AQ17" s="378">
        <f t="shared" si="22"/>
        <v>3705</v>
      </c>
      <c r="AR17" s="378">
        <f t="shared" si="22"/>
        <v>3753</v>
      </c>
      <c r="AS17" s="378">
        <f t="shared" si="22"/>
        <v>3895</v>
      </c>
      <c r="AT17" s="378">
        <f t="shared" si="22"/>
        <v>4108</v>
      </c>
      <c r="AU17" s="378">
        <f t="shared" si="22"/>
        <v>4086</v>
      </c>
      <c r="AV17" s="378">
        <f t="shared" si="22"/>
        <v>4004</v>
      </c>
      <c r="AW17" s="378">
        <f t="shared" si="22"/>
        <v>3809</v>
      </c>
      <c r="AX17" s="378">
        <f t="shared" si="22"/>
        <v>3648</v>
      </c>
      <c r="AY17" s="378">
        <f t="shared" si="22"/>
        <v>3561</v>
      </c>
      <c r="AZ17" s="378">
        <f t="shared" si="22"/>
        <v>3554</v>
      </c>
      <c r="BA17" s="378">
        <f t="shared" si="22"/>
        <v>3561</v>
      </c>
      <c r="BB17" s="378">
        <f t="shared" si="22"/>
        <v>3706</v>
      </c>
      <c r="BC17" s="378">
        <f t="shared" si="22"/>
        <v>4091</v>
      </c>
      <c r="BD17" s="378">
        <f t="shared" si="22"/>
        <v>4553</v>
      </c>
      <c r="BE17" s="378">
        <f t="shared" si="22"/>
        <v>4674</v>
      </c>
      <c r="BF17" s="378">
        <f t="shared" si="22"/>
        <v>4663</v>
      </c>
      <c r="BG17" s="378">
        <f t="shared" si="22"/>
        <v>4588</v>
      </c>
      <c r="BH17" s="378">
        <f t="shared" si="22"/>
        <v>4528</v>
      </c>
      <c r="BI17" s="378">
        <f t="shared" si="22"/>
        <v>4284</v>
      </c>
      <c r="BJ17" s="378">
        <f t="shared" si="22"/>
        <v>3990</v>
      </c>
      <c r="BK17" s="91"/>
      <c r="BL17" s="155">
        <f>SUM(AM17:BK17)/1000</f>
        <v>96.233999999999995</v>
      </c>
      <c r="BM17" s="91"/>
    </row>
    <row r="18" spans="1:92" ht="15" x14ac:dyDescent="0.25">
      <c r="A18" s="157">
        <f t="shared" si="8"/>
        <v>11</v>
      </c>
      <c r="B18" s="123">
        <f t="shared" si="9"/>
        <v>20.65</v>
      </c>
      <c r="C18" s="124">
        <f t="shared" si="10"/>
        <v>20.65</v>
      </c>
      <c r="D18" s="125">
        <f t="shared" si="11"/>
        <v>15</v>
      </c>
      <c r="E18" s="126">
        <f t="shared" si="12"/>
        <v>5.6499999999999986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16.84</v>
      </c>
      <c r="N18" s="134">
        <f t="shared" si="13"/>
        <v>3.81</v>
      </c>
      <c r="O18" s="135">
        <f t="shared" si="14"/>
        <v>16.34</v>
      </c>
      <c r="P18" s="125">
        <f t="shared" si="14"/>
        <v>3.81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20.65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16.34</v>
      </c>
      <c r="AB18" s="141">
        <f t="shared" si="5"/>
        <v>3.81</v>
      </c>
      <c r="AC18" s="142">
        <v>0.5</v>
      </c>
      <c r="AD18" s="143">
        <v>0</v>
      </c>
      <c r="AE18" s="144">
        <f t="shared" si="18"/>
        <v>16.34</v>
      </c>
      <c r="AF18" s="419">
        <f t="shared" si="6"/>
        <v>11</v>
      </c>
      <c r="AG18" s="396">
        <f t="shared" si="19"/>
        <v>20.149999999999999</v>
      </c>
      <c r="AH18" s="202">
        <v>16335</v>
      </c>
      <c r="AI18" s="389">
        <f>AH18/1000</f>
        <v>16.335000000000001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19.38</v>
      </c>
      <c r="C19" s="124">
        <f t="shared" si="10"/>
        <v>19.38</v>
      </c>
      <c r="D19" s="125">
        <f t="shared" si="11"/>
        <v>14</v>
      </c>
      <c r="E19" s="126">
        <f>IF(C19-D19&lt;0,0,IF(C19-D19-H19&lt;0,0,C19-D19-H19))</f>
        <v>5.379999999999999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15.73</v>
      </c>
      <c r="N19" s="134">
        <f t="shared" si="13"/>
        <v>3.65</v>
      </c>
      <c r="O19" s="135">
        <f t="shared" si="14"/>
        <v>15.23</v>
      </c>
      <c r="P19" s="125">
        <f t="shared" si="14"/>
        <v>3.65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19.38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15.23</v>
      </c>
      <c r="AB19" s="141">
        <f t="shared" si="5"/>
        <v>3.65</v>
      </c>
      <c r="AC19" s="142">
        <v>0.5</v>
      </c>
      <c r="AD19" s="143">
        <v>0</v>
      </c>
      <c r="AE19" s="144">
        <f t="shared" si="18"/>
        <v>15.23</v>
      </c>
      <c r="AF19" s="419">
        <f t="shared" si="6"/>
        <v>12</v>
      </c>
      <c r="AG19" s="396">
        <f t="shared" si="19"/>
        <v>18.88</v>
      </c>
      <c r="AH19" s="202">
        <v>15234</v>
      </c>
      <c r="AI19" s="389">
        <f t="shared" si="7"/>
        <v>15.234</v>
      </c>
      <c r="AJ19" s="186">
        <f t="shared" si="20"/>
        <v>0</v>
      </c>
      <c r="AK19" s="403"/>
      <c r="AL19" s="153" t="s">
        <v>220</v>
      </c>
      <c r="AM19" s="379">
        <v>4055</v>
      </c>
      <c r="AN19" s="379">
        <v>3901</v>
      </c>
      <c r="AO19" s="379">
        <v>3779</v>
      </c>
      <c r="AP19" s="379">
        <v>3738</v>
      </c>
      <c r="AQ19" s="379">
        <v>3705</v>
      </c>
      <c r="AR19" s="379">
        <v>3753</v>
      </c>
      <c r="AS19" s="379">
        <v>3895</v>
      </c>
      <c r="AT19" s="379">
        <v>4108</v>
      </c>
      <c r="AU19" s="379">
        <v>4086</v>
      </c>
      <c r="AV19" s="379">
        <v>4004</v>
      </c>
      <c r="AW19" s="379">
        <v>3809</v>
      </c>
      <c r="AX19" s="379">
        <v>3648</v>
      </c>
      <c r="AY19" s="379">
        <v>3561</v>
      </c>
      <c r="AZ19" s="379">
        <v>3554</v>
      </c>
      <c r="BA19" s="379">
        <v>3561</v>
      </c>
      <c r="BB19" s="379">
        <v>3706</v>
      </c>
      <c r="BC19" s="379">
        <v>4091</v>
      </c>
      <c r="BD19" s="379">
        <v>4553</v>
      </c>
      <c r="BE19" s="379">
        <v>4674</v>
      </c>
      <c r="BF19" s="379">
        <v>4663</v>
      </c>
      <c r="BG19" s="379">
        <v>4588</v>
      </c>
      <c r="BH19" s="379">
        <v>4528</v>
      </c>
      <c r="BI19" s="379">
        <v>4284</v>
      </c>
      <c r="BJ19" s="379">
        <v>3990</v>
      </c>
      <c r="BK19" s="91"/>
      <c r="BL19" s="155">
        <f>SUM(AM19:BK19)/1000</f>
        <v>96.233999999999995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19.149999999999999</v>
      </c>
      <c r="C20" s="124">
        <f t="shared" si="10"/>
        <v>19.149999999999999</v>
      </c>
      <c r="D20" s="125">
        <f t="shared" si="11"/>
        <v>14</v>
      </c>
      <c r="E20" s="126">
        <f t="shared" si="12"/>
        <v>5.1499999999999986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15.59</v>
      </c>
      <c r="N20" s="134">
        <f t="shared" si="13"/>
        <v>3.56</v>
      </c>
      <c r="O20" s="135">
        <f t="shared" si="14"/>
        <v>15.09</v>
      </c>
      <c r="P20" s="125">
        <f t="shared" si="14"/>
        <v>3.56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19.149999999999999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15.09</v>
      </c>
      <c r="AB20" s="141">
        <f t="shared" si="5"/>
        <v>3.56</v>
      </c>
      <c r="AC20" s="142">
        <v>0.5</v>
      </c>
      <c r="AD20" s="143">
        <v>0</v>
      </c>
      <c r="AE20" s="144">
        <f t="shared" si="18"/>
        <v>15.09</v>
      </c>
      <c r="AF20" s="419">
        <f t="shared" si="6"/>
        <v>13</v>
      </c>
      <c r="AG20" s="396">
        <f t="shared" si="19"/>
        <v>18.649999999999999</v>
      </c>
      <c r="AH20" s="202">
        <v>15094</v>
      </c>
      <c r="AI20" s="389">
        <f t="shared" si="7"/>
        <v>15.093999999999999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19.38</v>
      </c>
      <c r="C21" s="124">
        <f t="shared" si="10"/>
        <v>19.38</v>
      </c>
      <c r="D21" s="125">
        <f t="shared" si="11"/>
        <v>15</v>
      </c>
      <c r="E21" s="126">
        <f t="shared" si="12"/>
        <v>4.379999999999999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15.83</v>
      </c>
      <c r="N21" s="134">
        <f t="shared" si="13"/>
        <v>3.55</v>
      </c>
      <c r="O21" s="135">
        <f t="shared" si="14"/>
        <v>15.33</v>
      </c>
      <c r="P21" s="125">
        <f t="shared" si="14"/>
        <v>3.55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19.38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15.33</v>
      </c>
      <c r="AB21" s="141">
        <f t="shared" si="5"/>
        <v>3.55</v>
      </c>
      <c r="AC21" s="142">
        <v>0.5</v>
      </c>
      <c r="AD21" s="143">
        <v>0</v>
      </c>
      <c r="AE21" s="144">
        <f t="shared" si="18"/>
        <v>15.33</v>
      </c>
      <c r="AF21" s="419">
        <f t="shared" si="6"/>
        <v>14</v>
      </c>
      <c r="AG21" s="396">
        <f t="shared" si="19"/>
        <v>18.88</v>
      </c>
      <c r="AH21" s="202">
        <v>15326</v>
      </c>
      <c r="AI21" s="389">
        <f t="shared" si="7"/>
        <v>15.326000000000001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552.04700000000003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20.119999999999997</v>
      </c>
      <c r="C22" s="124">
        <f t="shared" si="10"/>
        <v>20.119999999999997</v>
      </c>
      <c r="D22" s="125">
        <f t="shared" si="11"/>
        <v>17</v>
      </c>
      <c r="E22" s="126">
        <f t="shared" si="12"/>
        <v>3.1199999999999974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16.559999999999999</v>
      </c>
      <c r="N22" s="134">
        <f t="shared" si="13"/>
        <v>3.56</v>
      </c>
      <c r="O22" s="135">
        <f t="shared" si="14"/>
        <v>16.059999999999999</v>
      </c>
      <c r="P22" s="125">
        <f t="shared" si="14"/>
        <v>3.56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20.119999999999997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16.059999999999999</v>
      </c>
      <c r="AB22" s="141">
        <f t="shared" si="5"/>
        <v>3.56</v>
      </c>
      <c r="AC22" s="142">
        <v>0.5</v>
      </c>
      <c r="AD22" s="143">
        <v>0</v>
      </c>
      <c r="AE22" s="144">
        <f t="shared" si="18"/>
        <v>16.059999999999999</v>
      </c>
      <c r="AF22" s="419">
        <f t="shared" si="6"/>
        <v>15</v>
      </c>
      <c r="AG22" s="396">
        <f t="shared" si="19"/>
        <v>19.619999999999997</v>
      </c>
      <c r="AH22" s="202">
        <v>16063</v>
      </c>
      <c r="AI22" s="389">
        <f t="shared" si="7"/>
        <v>16.062999999999999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22.060000000000002</v>
      </c>
      <c r="C23" s="124">
        <f t="shared" si="10"/>
        <v>22.060000000000002</v>
      </c>
      <c r="D23" s="125">
        <f t="shared" si="11"/>
        <v>20</v>
      </c>
      <c r="E23" s="126">
        <f t="shared" si="12"/>
        <v>2.0600000000000023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18.350000000000001</v>
      </c>
      <c r="N23" s="134">
        <f t="shared" si="13"/>
        <v>3.71</v>
      </c>
      <c r="O23" s="135">
        <f t="shared" si="14"/>
        <v>17.850000000000001</v>
      </c>
      <c r="P23" s="125">
        <f t="shared" si="14"/>
        <v>3.71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22.060000000000002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17.850000000000001</v>
      </c>
      <c r="AB23" s="141">
        <f t="shared" si="5"/>
        <v>3.71</v>
      </c>
      <c r="AC23" s="142">
        <v>0.5</v>
      </c>
      <c r="AD23" s="143">
        <v>0</v>
      </c>
      <c r="AE23" s="144">
        <f t="shared" si="18"/>
        <v>17.850000000000001</v>
      </c>
      <c r="AF23" s="419">
        <f t="shared" si="6"/>
        <v>16</v>
      </c>
      <c r="AG23" s="396">
        <f t="shared" si="19"/>
        <v>21.560000000000002</v>
      </c>
      <c r="AH23" s="202">
        <v>17845</v>
      </c>
      <c r="AI23" s="389">
        <f t="shared" si="7"/>
        <v>17.844999999999999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24.84</v>
      </c>
      <c r="C24" s="124">
        <f t="shared" si="10"/>
        <v>24.84</v>
      </c>
      <c r="D24" s="125">
        <f t="shared" si="11"/>
        <v>22</v>
      </c>
      <c r="E24" s="126">
        <f t="shared" si="12"/>
        <v>2.84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20.75</v>
      </c>
      <c r="N24" s="134">
        <f t="shared" si="13"/>
        <v>4.09</v>
      </c>
      <c r="O24" s="135">
        <f t="shared" si="14"/>
        <v>20.25</v>
      </c>
      <c r="P24" s="125">
        <f t="shared" si="14"/>
        <v>4.09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24.84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20.25</v>
      </c>
      <c r="AB24" s="141">
        <f t="shared" si="5"/>
        <v>4.09</v>
      </c>
      <c r="AC24" s="142">
        <v>0.5</v>
      </c>
      <c r="AD24" s="143">
        <v>0</v>
      </c>
      <c r="AE24" s="144">
        <f t="shared" si="18"/>
        <v>20.25</v>
      </c>
      <c r="AF24" s="419">
        <f t="shared" si="6"/>
        <v>17</v>
      </c>
      <c r="AG24" s="396">
        <f t="shared" si="19"/>
        <v>24.34</v>
      </c>
      <c r="AH24" s="202">
        <v>20253</v>
      </c>
      <c r="AI24" s="389">
        <f t="shared" si="7"/>
        <v>20.253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27.35</v>
      </c>
      <c r="C25" s="124">
        <f t="shared" si="10"/>
        <v>27.35</v>
      </c>
      <c r="D25" s="125">
        <f t="shared" si="11"/>
        <v>25</v>
      </c>
      <c r="E25" s="126">
        <f t="shared" si="12"/>
        <v>2.3500000000000014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22.8</v>
      </c>
      <c r="N25" s="134">
        <f t="shared" si="13"/>
        <v>4.55</v>
      </c>
      <c r="O25" s="135">
        <f t="shared" si="14"/>
        <v>22.3</v>
      </c>
      <c r="P25" s="125">
        <f t="shared" si="14"/>
        <v>4.55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27.35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22.3</v>
      </c>
      <c r="AB25" s="141">
        <f t="shared" si="5"/>
        <v>4.55</v>
      </c>
      <c r="AC25" s="142">
        <v>0.5</v>
      </c>
      <c r="AD25" s="143">
        <v>0</v>
      </c>
      <c r="AE25" s="144">
        <f t="shared" si="18"/>
        <v>22.3</v>
      </c>
      <c r="AF25" s="418">
        <f t="shared" si="6"/>
        <v>18</v>
      </c>
      <c r="AG25" s="396">
        <f t="shared" si="19"/>
        <v>26.85</v>
      </c>
      <c r="AH25" s="202">
        <v>22300</v>
      </c>
      <c r="AI25" s="389">
        <f t="shared" si="7"/>
        <v>22.3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27.64</v>
      </c>
      <c r="C26" s="124">
        <f t="shared" si="10"/>
        <v>27.64</v>
      </c>
      <c r="D26" s="125">
        <f t="shared" si="11"/>
        <v>26</v>
      </c>
      <c r="E26" s="126">
        <f t="shared" si="12"/>
        <v>1.6400000000000006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22.97</v>
      </c>
      <c r="N26" s="134">
        <f t="shared" si="13"/>
        <v>4.67</v>
      </c>
      <c r="O26" s="135">
        <f t="shared" si="14"/>
        <v>22.47</v>
      </c>
      <c r="P26" s="125">
        <f t="shared" si="14"/>
        <v>4.67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27.64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22.47</v>
      </c>
      <c r="AB26" s="141">
        <f t="shared" si="5"/>
        <v>4.67</v>
      </c>
      <c r="AC26" s="142">
        <v>0.5</v>
      </c>
      <c r="AD26" s="143">
        <v>0</v>
      </c>
      <c r="AE26" s="144">
        <f t="shared" si="18"/>
        <v>22.47</v>
      </c>
      <c r="AF26" s="418">
        <f t="shared" si="6"/>
        <v>19</v>
      </c>
      <c r="AG26" s="396">
        <f t="shared" si="19"/>
        <v>27.14</v>
      </c>
      <c r="AH26" s="202">
        <v>22472</v>
      </c>
      <c r="AI26" s="389">
        <f t="shared" si="7"/>
        <v>22.472000000000001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27.9</v>
      </c>
      <c r="C27" s="124">
        <f t="shared" si="10"/>
        <v>27.9</v>
      </c>
      <c r="D27" s="125">
        <f t="shared" si="11"/>
        <v>26</v>
      </c>
      <c r="E27" s="126">
        <f t="shared" si="12"/>
        <v>1.8999999999999986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23.24</v>
      </c>
      <c r="N27" s="134">
        <f t="shared" si="13"/>
        <v>4.66</v>
      </c>
      <c r="O27" s="135">
        <f t="shared" si="14"/>
        <v>22.74</v>
      </c>
      <c r="P27" s="125">
        <f t="shared" si="14"/>
        <v>4.66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27.9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22.74</v>
      </c>
      <c r="AB27" s="141">
        <f t="shared" si="5"/>
        <v>4.66</v>
      </c>
      <c r="AC27" s="142">
        <v>0.5</v>
      </c>
      <c r="AD27" s="143">
        <v>0</v>
      </c>
      <c r="AE27" s="144">
        <f t="shared" si="18"/>
        <v>22.74</v>
      </c>
      <c r="AF27" s="418">
        <f t="shared" si="6"/>
        <v>20</v>
      </c>
      <c r="AG27" s="396">
        <f t="shared" si="19"/>
        <v>27.4</v>
      </c>
      <c r="AH27" s="202">
        <v>22736</v>
      </c>
      <c r="AI27" s="389">
        <f t="shared" si="7"/>
        <v>22.736000000000001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27.91</v>
      </c>
      <c r="C28" s="124">
        <f>M28+N28</f>
        <v>27.91</v>
      </c>
      <c r="D28" s="125">
        <f t="shared" si="11"/>
        <v>26</v>
      </c>
      <c r="E28" s="126">
        <f t="shared" si="12"/>
        <v>1.9100000000000001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23.32</v>
      </c>
      <c r="N28" s="134">
        <f t="shared" si="13"/>
        <v>4.59</v>
      </c>
      <c r="O28" s="135">
        <f t="shared" si="14"/>
        <v>22.82</v>
      </c>
      <c r="P28" s="125">
        <f t="shared" si="14"/>
        <v>4.59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27.91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22.82</v>
      </c>
      <c r="AB28" s="141">
        <f t="shared" si="5"/>
        <v>4.59</v>
      </c>
      <c r="AC28" s="142">
        <v>0.5</v>
      </c>
      <c r="AD28" s="143">
        <v>0</v>
      </c>
      <c r="AE28" s="144">
        <f t="shared" si="18"/>
        <v>22.82</v>
      </c>
      <c r="AF28" s="418">
        <f t="shared" si="6"/>
        <v>21</v>
      </c>
      <c r="AG28" s="396">
        <f t="shared" si="19"/>
        <v>27.41</v>
      </c>
      <c r="AH28" s="202">
        <v>22817</v>
      </c>
      <c r="AI28" s="389">
        <f t="shared" si="7"/>
        <v>22.817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27.080000000000002</v>
      </c>
      <c r="C29" s="124">
        <f t="shared" si="10"/>
        <v>27.080000000000002</v>
      </c>
      <c r="D29" s="125">
        <f t="shared" si="11"/>
        <v>25</v>
      </c>
      <c r="E29" s="126">
        <f t="shared" si="12"/>
        <v>2.0800000000000018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22.55</v>
      </c>
      <c r="N29" s="134">
        <f t="shared" si="13"/>
        <v>4.53</v>
      </c>
      <c r="O29" s="135">
        <f t="shared" si="14"/>
        <v>22.05</v>
      </c>
      <c r="P29" s="125">
        <f t="shared" si="14"/>
        <v>4.53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27.080000000000002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22.05</v>
      </c>
      <c r="AB29" s="141">
        <f t="shared" si="5"/>
        <v>4.53</v>
      </c>
      <c r="AC29" s="142">
        <v>0.5</v>
      </c>
      <c r="AD29" s="143">
        <v>0</v>
      </c>
      <c r="AE29" s="144">
        <f t="shared" si="18"/>
        <v>22.05</v>
      </c>
      <c r="AF29" s="418">
        <f t="shared" si="6"/>
        <v>22</v>
      </c>
      <c r="AG29" s="396">
        <f t="shared" si="19"/>
        <v>26.580000000000002</v>
      </c>
      <c r="AH29" s="202">
        <v>22047</v>
      </c>
      <c r="AI29" s="389">
        <f t="shared" si="7"/>
        <v>22.047000000000001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25.57</v>
      </c>
      <c r="C30" s="124">
        <f>M30+N30</f>
        <v>25.57</v>
      </c>
      <c r="D30" s="125">
        <f t="shared" si="11"/>
        <v>24</v>
      </c>
      <c r="E30" s="126">
        <f>IF(C30-D30&lt;0,0,C30-D30)</f>
        <v>1.5700000000000003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21.29</v>
      </c>
      <c r="N30" s="134">
        <f t="shared" si="13"/>
        <v>4.28</v>
      </c>
      <c r="O30" s="135">
        <f t="shared" si="14"/>
        <v>20.79</v>
      </c>
      <c r="P30" s="125">
        <f t="shared" si="14"/>
        <v>4.28</v>
      </c>
      <c r="Q30" s="125">
        <f t="shared" si="15"/>
        <v>0.5</v>
      </c>
      <c r="R30" s="126">
        <f t="shared" si="3"/>
        <v>0</v>
      </c>
      <c r="S30" s="126">
        <f t="shared" si="16"/>
        <v>0</v>
      </c>
      <c r="T30" s="126">
        <f t="shared" si="4"/>
        <v>25.57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20.79</v>
      </c>
      <c r="AB30" s="141">
        <f t="shared" si="5"/>
        <v>4.28</v>
      </c>
      <c r="AC30" s="142">
        <v>0.5</v>
      </c>
      <c r="AD30" s="143">
        <v>0</v>
      </c>
      <c r="AE30" s="144">
        <f t="shared" si="18"/>
        <v>20.79</v>
      </c>
      <c r="AF30" s="404">
        <f t="shared" si="6"/>
        <v>23</v>
      </c>
      <c r="AG30" s="396">
        <f t="shared" si="19"/>
        <v>25.07</v>
      </c>
      <c r="AH30" s="202">
        <v>20787</v>
      </c>
      <c r="AI30" s="389">
        <f t="shared" si="7"/>
        <v>20.786999999999999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23.89</v>
      </c>
      <c r="C31" s="124">
        <f t="shared" si="10"/>
        <v>23.89</v>
      </c>
      <c r="D31" s="125">
        <f t="shared" si="11"/>
        <v>23</v>
      </c>
      <c r="E31" s="126">
        <f>IF(C31-D31&lt;0,0,C31-D31)</f>
        <v>0.89000000000000057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19.899999999999999</v>
      </c>
      <c r="N31" s="134">
        <f t="shared" si="13"/>
        <v>3.99</v>
      </c>
      <c r="O31" s="135">
        <f t="shared" si="14"/>
        <v>19.399999999999999</v>
      </c>
      <c r="P31" s="125">
        <f t="shared" si="14"/>
        <v>3.99</v>
      </c>
      <c r="Q31" s="125">
        <f t="shared" si="15"/>
        <v>0.5</v>
      </c>
      <c r="R31" s="126">
        <f t="shared" si="3"/>
        <v>0</v>
      </c>
      <c r="S31" s="126">
        <f t="shared" si="16"/>
        <v>0</v>
      </c>
      <c r="T31" s="126">
        <f t="shared" si="4"/>
        <v>23.89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19.399999999999999</v>
      </c>
      <c r="AB31" s="141">
        <f t="shared" si="5"/>
        <v>3.99</v>
      </c>
      <c r="AC31" s="142">
        <v>0.5</v>
      </c>
      <c r="AD31" s="143">
        <v>0</v>
      </c>
      <c r="AE31" s="144">
        <f t="shared" si="18"/>
        <v>19.399999999999999</v>
      </c>
      <c r="AF31" s="404">
        <f t="shared" si="6"/>
        <v>24</v>
      </c>
      <c r="AG31" s="396">
        <f t="shared" si="19"/>
        <v>23.39</v>
      </c>
      <c r="AH31" s="202">
        <v>19402</v>
      </c>
      <c r="AI31" s="389">
        <f t="shared" si="7"/>
        <v>19.402000000000001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552.05999999999995</v>
      </c>
      <c r="AH32" s="453">
        <f>SUM(AH8:AH31)</f>
        <v>455813</v>
      </c>
      <c r="AI32" s="390">
        <f>SUM(AI8:AI31)</f>
        <v>455.81299999999999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564.06000000000006</v>
      </c>
      <c r="C33" s="299">
        <f>SUM(C8:C31)</f>
        <v>564.06000000000006</v>
      </c>
      <c r="D33" s="299">
        <f>SUM(D8:D31)</f>
        <v>495</v>
      </c>
      <c r="E33" s="299">
        <f>SUM(E8:E32)</f>
        <v>69.059999999999988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467.82</v>
      </c>
      <c r="N33" s="409">
        <f t="shared" si="23"/>
        <v>96.24</v>
      </c>
      <c r="O33" s="410">
        <f t="shared" si="23"/>
        <v>455.82</v>
      </c>
      <c r="P33" s="406">
        <f>SUM(P8:P32)</f>
        <v>96.24</v>
      </c>
      <c r="Q33" s="406">
        <f>SUM(Q8:Q31)</f>
        <v>12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455.82</v>
      </c>
      <c r="AB33" s="299">
        <f>SUM(AB8:AB32)</f>
        <v>96.24</v>
      </c>
      <c r="AC33" s="299">
        <f>SUM(AC8:AC32)</f>
        <v>12</v>
      </c>
      <c r="AD33" s="411">
        <f>SUM(AD8:AD31)</f>
        <v>0</v>
      </c>
      <c r="AE33" s="409">
        <f>SUM(AE8:AE32)</f>
        <v>455.82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1.9899999999999984</v>
      </c>
      <c r="C39" s="364">
        <f t="shared" ref="C39:C62" si="25">IF(B39&gt;0,B39*D39,0)</f>
        <v>91.58817789999992</v>
      </c>
      <c r="D39" s="382">
        <v>46.024209999999997</v>
      </c>
      <c r="F39" s="221">
        <f t="shared" ref="F39:F62" si="26">F8</f>
        <v>22</v>
      </c>
      <c r="G39" s="357">
        <v>45.265360000000001</v>
      </c>
      <c r="H39" s="358">
        <f>F39*G39</f>
        <v>995.83792000000005</v>
      </c>
      <c r="J39" s="122">
        <v>1</v>
      </c>
      <c r="K39" s="126">
        <f t="shared" ref="K39:K62" si="27">C8</f>
        <v>23.99</v>
      </c>
      <c r="L39" s="245">
        <f t="shared" ref="L39:L62" si="28">K39*M39</f>
        <v>1104.1207978999998</v>
      </c>
      <c r="M39" s="372">
        <f t="shared" ref="M39:M62" si="29">D39</f>
        <v>46.024209999999997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2.3499999999999979</v>
      </c>
      <c r="C40" s="364">
        <f t="shared" si="25"/>
        <v>109.66420699999989</v>
      </c>
      <c r="D40" s="382">
        <v>46.665619999999997</v>
      </c>
      <c r="F40" s="221">
        <f t="shared" si="26"/>
        <v>21</v>
      </c>
      <c r="G40" s="357">
        <v>45.927439999999997</v>
      </c>
      <c r="H40" s="358">
        <f t="shared" ref="H40:H62" si="31">F40*G40</f>
        <v>964.47623999999996</v>
      </c>
      <c r="J40" s="122">
        <v>2</v>
      </c>
      <c r="K40" s="126">
        <f t="shared" si="27"/>
        <v>23.349999999999998</v>
      </c>
      <c r="L40" s="245">
        <f t="shared" si="28"/>
        <v>1089.6422269999998</v>
      </c>
      <c r="M40" s="372">
        <f t="shared" si="29"/>
        <v>46.665619999999997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4055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1.6300000000000026</v>
      </c>
      <c r="C41" s="364">
        <f t="shared" si="25"/>
        <v>74.15055820000012</v>
      </c>
      <c r="D41" s="382">
        <v>45.491140000000001</v>
      </c>
      <c r="F41" s="221">
        <f t="shared" si="26"/>
        <v>21</v>
      </c>
      <c r="G41" s="357">
        <v>44.779110000000003</v>
      </c>
      <c r="H41" s="358">
        <f t="shared" si="31"/>
        <v>940.36131</v>
      </c>
      <c r="J41" s="122">
        <v>3</v>
      </c>
      <c r="K41" s="126">
        <f t="shared" si="27"/>
        <v>22.630000000000003</v>
      </c>
      <c r="L41" s="245">
        <f t="shared" si="28"/>
        <v>1029.4644982000002</v>
      </c>
      <c r="M41" s="372">
        <f t="shared" si="29"/>
        <v>45.491140000000001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3901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1.4699999999999989</v>
      </c>
      <c r="C42" s="364">
        <f t="shared" si="25"/>
        <v>68.05400279999995</v>
      </c>
      <c r="D42" s="382">
        <v>46.29524</v>
      </c>
      <c r="F42" s="221">
        <f t="shared" si="26"/>
        <v>21</v>
      </c>
      <c r="G42" s="357">
        <v>45.612490000000001</v>
      </c>
      <c r="H42" s="358">
        <f t="shared" si="31"/>
        <v>957.86229000000003</v>
      </c>
      <c r="J42" s="122">
        <v>4</v>
      </c>
      <c r="K42" s="126">
        <f t="shared" si="27"/>
        <v>22.47</v>
      </c>
      <c r="L42" s="245">
        <f t="shared" si="28"/>
        <v>1040.2540428</v>
      </c>
      <c r="M42" s="372">
        <f t="shared" si="29"/>
        <v>46.29524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3779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1.370000000000001</v>
      </c>
      <c r="C43" s="364">
        <f t="shared" si="25"/>
        <v>63.787309600000043</v>
      </c>
      <c r="D43" s="382">
        <v>46.560079999999999</v>
      </c>
      <c r="F43" s="221">
        <f t="shared" si="26"/>
        <v>21</v>
      </c>
      <c r="G43" s="357">
        <v>45.87321</v>
      </c>
      <c r="H43" s="358">
        <f t="shared" si="31"/>
        <v>963.33740999999998</v>
      </c>
      <c r="J43" s="122">
        <v>5</v>
      </c>
      <c r="K43" s="126">
        <f t="shared" si="27"/>
        <v>22.37</v>
      </c>
      <c r="L43" s="245">
        <f t="shared" si="28"/>
        <v>1041.5489896000001</v>
      </c>
      <c r="M43" s="372">
        <f t="shared" si="29"/>
        <v>46.560079999999999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3738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1.5599999999999987</v>
      </c>
      <c r="C44" s="364">
        <f t="shared" si="25"/>
        <v>78.254841599999935</v>
      </c>
      <c r="D44" s="382">
        <v>50.163359999999997</v>
      </c>
      <c r="F44" s="221">
        <f t="shared" si="26"/>
        <v>21</v>
      </c>
      <c r="G44" s="357">
        <v>49.437840000000001</v>
      </c>
      <c r="H44" s="358">
        <f t="shared" si="31"/>
        <v>1038.1946399999999</v>
      </c>
      <c r="J44" s="122">
        <v>6</v>
      </c>
      <c r="K44" s="126">
        <f t="shared" si="27"/>
        <v>22.56</v>
      </c>
      <c r="L44" s="245">
        <f t="shared" si="28"/>
        <v>1131.6854016</v>
      </c>
      <c r="M44" s="372">
        <f t="shared" si="29"/>
        <v>50.163359999999997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3705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2.629999999999999</v>
      </c>
      <c r="C45" s="364">
        <f t="shared" si="25"/>
        <v>151.33259329999993</v>
      </c>
      <c r="D45" s="382">
        <v>57.540909999999997</v>
      </c>
      <c r="F45" s="221">
        <f t="shared" si="26"/>
        <v>21</v>
      </c>
      <c r="G45" s="357">
        <v>56.69782</v>
      </c>
      <c r="H45" s="358">
        <f t="shared" si="31"/>
        <v>1190.6542199999999</v>
      </c>
      <c r="J45" s="122">
        <v>7</v>
      </c>
      <c r="K45" s="126">
        <f t="shared" si="27"/>
        <v>23.63</v>
      </c>
      <c r="L45" s="245">
        <f t="shared" si="28"/>
        <v>1359.6917033</v>
      </c>
      <c r="M45" s="372">
        <f t="shared" si="29"/>
        <v>57.540909999999997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3753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4.4699999999999989</v>
      </c>
      <c r="C46" s="364">
        <f t="shared" si="25"/>
        <v>234.91870439999994</v>
      </c>
      <c r="D46" s="382">
        <v>52.554519999999997</v>
      </c>
      <c r="F46" s="221">
        <f t="shared" si="26"/>
        <v>20</v>
      </c>
      <c r="G46" s="357">
        <v>51.698090000000001</v>
      </c>
      <c r="H46" s="358">
        <f t="shared" si="31"/>
        <v>1033.9618</v>
      </c>
      <c r="J46" s="122">
        <v>8</v>
      </c>
      <c r="K46" s="126">
        <f t="shared" si="27"/>
        <v>24.47</v>
      </c>
      <c r="L46" s="245">
        <f t="shared" si="28"/>
        <v>1286.0091043999998</v>
      </c>
      <c r="M46" s="372">
        <f t="shared" si="29"/>
        <v>52.554519999999997</v>
      </c>
      <c r="AB46" s="216"/>
      <c r="AC46" s="199"/>
      <c r="AD46" s="203"/>
      <c r="AE46" s="126"/>
      <c r="AF46" s="385"/>
      <c r="AM46" s="91"/>
      <c r="AN46" s="122">
        <v>7</v>
      </c>
      <c r="AO46" s="200">
        <v>3895</v>
      </c>
      <c r="AP46" s="201"/>
    </row>
    <row r="47" spans="1:101" ht="15" x14ac:dyDescent="0.25">
      <c r="A47" s="219">
        <f t="shared" si="30"/>
        <v>9</v>
      </c>
      <c r="B47" s="225">
        <f t="shared" si="24"/>
        <v>5.3299999999999983</v>
      </c>
      <c r="C47" s="364">
        <f t="shared" si="25"/>
        <v>191.51596099999995</v>
      </c>
      <c r="D47" s="382">
        <v>35.931699999999999</v>
      </c>
      <c r="F47" s="221">
        <f t="shared" si="26"/>
        <v>18</v>
      </c>
      <c r="G47" s="357">
        <v>35.269410000000001</v>
      </c>
      <c r="H47" s="358">
        <f t="shared" si="31"/>
        <v>634.84938</v>
      </c>
      <c r="J47" s="122">
        <v>9</v>
      </c>
      <c r="K47" s="126">
        <f t="shared" si="27"/>
        <v>23.33</v>
      </c>
      <c r="L47" s="245">
        <f t="shared" si="28"/>
        <v>838.28656099999989</v>
      </c>
      <c r="M47" s="372">
        <f t="shared" si="29"/>
        <v>35.931699999999999</v>
      </c>
      <c r="AB47" s="216"/>
      <c r="AC47" s="199"/>
      <c r="AD47" s="203"/>
      <c r="AE47" s="126"/>
      <c r="AF47" s="385"/>
      <c r="AM47" s="91"/>
      <c r="AN47" s="122">
        <v>8</v>
      </c>
      <c r="AO47" s="200">
        <v>4108</v>
      </c>
      <c r="AP47" s="201"/>
    </row>
    <row r="48" spans="1:101" ht="15" x14ac:dyDescent="0.25">
      <c r="A48" s="219">
        <f t="shared" si="30"/>
        <v>10</v>
      </c>
      <c r="B48" s="225">
        <f t="shared" si="24"/>
        <v>5.34</v>
      </c>
      <c r="C48" s="364">
        <f t="shared" si="25"/>
        <v>77.818805400000002</v>
      </c>
      <c r="D48" s="382">
        <v>14.57281</v>
      </c>
      <c r="F48" s="221">
        <f t="shared" si="26"/>
        <v>17</v>
      </c>
      <c r="G48" s="357">
        <v>14.48344</v>
      </c>
      <c r="H48" s="358">
        <f t="shared" si="31"/>
        <v>246.21848</v>
      </c>
      <c r="J48" s="122">
        <v>10</v>
      </c>
      <c r="K48" s="126">
        <f t="shared" si="27"/>
        <v>22.34</v>
      </c>
      <c r="L48" s="245">
        <f t="shared" si="28"/>
        <v>325.55657539999999</v>
      </c>
      <c r="M48" s="372">
        <f t="shared" si="29"/>
        <v>14.57281</v>
      </c>
      <c r="AB48" s="216"/>
      <c r="AC48" s="199"/>
      <c r="AD48" s="203"/>
      <c r="AE48" s="126"/>
      <c r="AF48" s="385"/>
      <c r="AM48" s="91"/>
      <c r="AN48" s="122">
        <v>9</v>
      </c>
      <c r="AO48" s="200">
        <v>4086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5.6499999999999986</v>
      </c>
      <c r="C49" s="364">
        <f t="shared" si="25"/>
        <v>50.792313499999985</v>
      </c>
      <c r="D49" s="382">
        <v>8.9897899999999993</v>
      </c>
      <c r="F49" s="221">
        <f t="shared" si="26"/>
        <v>15</v>
      </c>
      <c r="G49" s="357">
        <v>9.0213199999999993</v>
      </c>
      <c r="H49" s="358">
        <f t="shared" si="31"/>
        <v>135.31979999999999</v>
      </c>
      <c r="J49" s="122">
        <v>11</v>
      </c>
      <c r="K49" s="126">
        <f t="shared" si="27"/>
        <v>20.65</v>
      </c>
      <c r="L49" s="245">
        <f t="shared" si="28"/>
        <v>185.63916349999997</v>
      </c>
      <c r="M49" s="372">
        <f t="shared" si="29"/>
        <v>8.9897899999999993</v>
      </c>
      <c r="AB49" s="204"/>
      <c r="AC49" s="199"/>
      <c r="AD49" s="203"/>
      <c r="AE49" s="126"/>
      <c r="AF49" s="385"/>
      <c r="AM49" s="91"/>
      <c r="AN49" s="122">
        <v>10</v>
      </c>
      <c r="AO49" s="200">
        <v>4004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5.379999999999999</v>
      </c>
      <c r="C50" s="364">
        <f t="shared" si="25"/>
        <v>31.750984599999995</v>
      </c>
      <c r="D50" s="382">
        <v>5.9016700000000002</v>
      </c>
      <c r="F50" s="221">
        <f t="shared" si="26"/>
        <v>14</v>
      </c>
      <c r="G50" s="357">
        <v>5.9262100000000002</v>
      </c>
      <c r="H50" s="358">
        <f t="shared" si="31"/>
        <v>82.966940000000008</v>
      </c>
      <c r="J50" s="122">
        <v>12</v>
      </c>
      <c r="K50" s="126">
        <f t="shared" si="27"/>
        <v>19.38</v>
      </c>
      <c r="L50" s="245">
        <f t="shared" si="28"/>
        <v>114.37436459999999</v>
      </c>
      <c r="M50" s="372">
        <f t="shared" si="29"/>
        <v>5.9016700000000002</v>
      </c>
      <c r="AB50" s="204"/>
      <c r="AC50" s="199"/>
      <c r="AD50" s="203"/>
      <c r="AE50" s="126"/>
      <c r="AF50" s="385"/>
      <c r="AM50" s="91"/>
      <c r="AN50" s="122">
        <v>11</v>
      </c>
      <c r="AO50" s="200">
        <v>3809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5.1499999999999986</v>
      </c>
      <c r="C51" s="364">
        <f t="shared" si="25"/>
        <v>29.824319499999991</v>
      </c>
      <c r="D51" s="382">
        <v>5.7911299999999999</v>
      </c>
      <c r="F51" s="221">
        <f t="shared" si="26"/>
        <v>14</v>
      </c>
      <c r="G51" s="357">
        <v>5.73</v>
      </c>
      <c r="H51" s="358">
        <f t="shared" si="31"/>
        <v>80.22</v>
      </c>
      <c r="J51" s="122">
        <v>13</v>
      </c>
      <c r="K51" s="126">
        <f t="shared" si="27"/>
        <v>19.149999999999999</v>
      </c>
      <c r="L51" s="245">
        <f t="shared" si="28"/>
        <v>110.90013949999999</v>
      </c>
      <c r="M51" s="372">
        <f t="shared" si="29"/>
        <v>5.7911299999999999</v>
      </c>
      <c r="AB51" s="204"/>
      <c r="AC51" s="199"/>
      <c r="AD51" s="203"/>
      <c r="AE51" s="126"/>
      <c r="AF51" s="385"/>
      <c r="AM51" s="226"/>
      <c r="AN51" s="122">
        <v>12</v>
      </c>
      <c r="AO51" s="200">
        <v>3648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4.379999999999999</v>
      </c>
      <c r="C52" s="364">
        <f t="shared" si="25"/>
        <v>33.091688399999995</v>
      </c>
      <c r="D52" s="382">
        <v>7.55518</v>
      </c>
      <c r="F52" s="221">
        <f t="shared" si="26"/>
        <v>15</v>
      </c>
      <c r="G52" s="357">
        <v>7.5103999999999997</v>
      </c>
      <c r="H52" s="358">
        <f t="shared" si="31"/>
        <v>112.65599999999999</v>
      </c>
      <c r="J52" s="122">
        <v>14</v>
      </c>
      <c r="K52" s="126">
        <f t="shared" si="27"/>
        <v>19.38</v>
      </c>
      <c r="L52" s="245">
        <f t="shared" si="28"/>
        <v>146.4193884</v>
      </c>
      <c r="M52" s="372">
        <f t="shared" si="29"/>
        <v>7.55518</v>
      </c>
      <c r="AB52" s="204"/>
      <c r="AC52" s="199"/>
      <c r="AD52" s="203"/>
      <c r="AE52" s="126"/>
      <c r="AM52" s="76"/>
      <c r="AN52" s="122">
        <v>13</v>
      </c>
      <c r="AO52" s="200">
        <v>3561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3.1199999999999974</v>
      </c>
      <c r="C53" s="364">
        <f t="shared" si="25"/>
        <v>32.385568799999973</v>
      </c>
      <c r="D53" s="382">
        <v>10.379989999999999</v>
      </c>
      <c r="F53" s="221">
        <f t="shared" si="26"/>
        <v>17</v>
      </c>
      <c r="G53" s="357">
        <v>10.25304</v>
      </c>
      <c r="H53" s="358">
        <f t="shared" si="31"/>
        <v>174.30168</v>
      </c>
      <c r="J53" s="122">
        <v>15</v>
      </c>
      <c r="K53" s="126">
        <f t="shared" si="27"/>
        <v>20.119999999999997</v>
      </c>
      <c r="L53" s="245">
        <f t="shared" si="28"/>
        <v>208.84539879999997</v>
      </c>
      <c r="M53" s="372">
        <f t="shared" si="29"/>
        <v>10.379989999999999</v>
      </c>
      <c r="AB53" s="204"/>
      <c r="AC53" s="199"/>
      <c r="AD53" s="229"/>
      <c r="AE53" s="126"/>
      <c r="AN53" s="122">
        <v>14</v>
      </c>
      <c r="AO53" s="200">
        <v>3554</v>
      </c>
    </row>
    <row r="54" spans="1:43" ht="15" x14ac:dyDescent="0.25">
      <c r="A54" s="228">
        <f t="shared" si="30"/>
        <v>16</v>
      </c>
      <c r="B54" s="225">
        <f t="shared" si="24"/>
        <v>2.0600000000000023</v>
      </c>
      <c r="C54" s="364">
        <f t="shared" si="25"/>
        <v>79.341270800000089</v>
      </c>
      <c r="D54" s="382">
        <v>38.515180000000001</v>
      </c>
      <c r="F54" s="221">
        <f t="shared" si="26"/>
        <v>20</v>
      </c>
      <c r="G54" s="357">
        <v>37.714700000000001</v>
      </c>
      <c r="H54" s="358">
        <f t="shared" si="31"/>
        <v>754.29399999999998</v>
      </c>
      <c r="J54" s="122">
        <v>16</v>
      </c>
      <c r="K54" s="126">
        <f t="shared" si="27"/>
        <v>22.060000000000002</v>
      </c>
      <c r="L54" s="245">
        <f t="shared" si="28"/>
        <v>849.64487080000015</v>
      </c>
      <c r="M54" s="372">
        <f t="shared" si="29"/>
        <v>38.515180000000001</v>
      </c>
      <c r="AB54" s="204"/>
      <c r="AC54" s="199"/>
      <c r="AE54" s="237"/>
      <c r="AN54" s="122">
        <v>15</v>
      </c>
      <c r="AO54" s="200">
        <v>3561</v>
      </c>
    </row>
    <row r="55" spans="1:43" ht="15" x14ac:dyDescent="0.25">
      <c r="A55" s="228">
        <f t="shared" si="30"/>
        <v>17</v>
      </c>
      <c r="B55" s="225">
        <f t="shared" si="24"/>
        <v>2.84</v>
      </c>
      <c r="C55" s="364">
        <f t="shared" si="25"/>
        <v>173.63135199999999</v>
      </c>
      <c r="D55" s="382">
        <v>61.137799999999999</v>
      </c>
      <c r="F55" s="221">
        <f t="shared" si="26"/>
        <v>22</v>
      </c>
      <c r="G55" s="357">
        <v>59.95843</v>
      </c>
      <c r="H55" s="358">
        <f t="shared" si="31"/>
        <v>1319.08546</v>
      </c>
      <c r="J55" s="122">
        <v>17</v>
      </c>
      <c r="K55" s="126">
        <f t="shared" si="27"/>
        <v>24.84</v>
      </c>
      <c r="L55" s="245">
        <f t="shared" si="28"/>
        <v>1518.6629519999999</v>
      </c>
      <c r="M55" s="372">
        <f t="shared" si="29"/>
        <v>61.137799999999999</v>
      </c>
      <c r="AB55" s="204"/>
      <c r="AC55" s="199"/>
      <c r="AE55" s="237"/>
      <c r="AN55" s="122">
        <v>16</v>
      </c>
      <c r="AO55" s="200">
        <v>3706</v>
      </c>
    </row>
    <row r="56" spans="1:43" ht="15" x14ac:dyDescent="0.25">
      <c r="A56" s="228">
        <f t="shared" si="30"/>
        <v>18</v>
      </c>
      <c r="B56" s="225">
        <f t="shared" si="24"/>
        <v>2.3500000000000014</v>
      </c>
      <c r="C56" s="364">
        <f t="shared" si="25"/>
        <v>176.22988400000011</v>
      </c>
      <c r="D56" s="382">
        <v>74.991439999999997</v>
      </c>
      <c r="F56" s="221">
        <f t="shared" si="26"/>
        <v>25</v>
      </c>
      <c r="G56" s="357">
        <v>73.372489999999999</v>
      </c>
      <c r="H56" s="358">
        <f t="shared" si="31"/>
        <v>1834.3122499999999</v>
      </c>
      <c r="J56" s="122">
        <v>18</v>
      </c>
      <c r="K56" s="126">
        <f t="shared" si="27"/>
        <v>27.35</v>
      </c>
      <c r="L56" s="245">
        <f t="shared" si="28"/>
        <v>2051.0158839999999</v>
      </c>
      <c r="M56" s="372">
        <f t="shared" si="29"/>
        <v>74.991439999999997</v>
      </c>
      <c r="AB56" s="230"/>
      <c r="AC56" s="199"/>
      <c r="AE56" s="237"/>
      <c r="AN56" s="122">
        <v>17</v>
      </c>
      <c r="AO56" s="200">
        <v>4091</v>
      </c>
    </row>
    <row r="57" spans="1:43" ht="15" x14ac:dyDescent="0.25">
      <c r="A57" s="228">
        <f t="shared" si="30"/>
        <v>19</v>
      </c>
      <c r="B57" s="225">
        <f t="shared" si="24"/>
        <v>1.6400000000000006</v>
      </c>
      <c r="C57" s="364">
        <f t="shared" si="25"/>
        <v>119.30768760000004</v>
      </c>
      <c r="D57" s="382">
        <v>72.748589999999993</v>
      </c>
      <c r="F57" s="221">
        <f t="shared" si="26"/>
        <v>26</v>
      </c>
      <c r="G57" s="357">
        <v>71.262870000000007</v>
      </c>
      <c r="H57" s="358">
        <f t="shared" si="31"/>
        <v>1852.8346200000001</v>
      </c>
      <c r="J57" s="122">
        <v>19</v>
      </c>
      <c r="K57" s="126">
        <f t="shared" si="27"/>
        <v>27.64</v>
      </c>
      <c r="L57" s="245">
        <f t="shared" si="28"/>
        <v>2010.7710275999998</v>
      </c>
      <c r="M57" s="372">
        <f t="shared" si="29"/>
        <v>72.748589999999993</v>
      </c>
      <c r="AC57" s="231"/>
      <c r="AD57" s="232"/>
      <c r="AE57" s="237"/>
      <c r="AN57" s="122">
        <v>18</v>
      </c>
      <c r="AO57" s="200">
        <v>4553</v>
      </c>
    </row>
    <row r="58" spans="1:43" ht="15" x14ac:dyDescent="0.25">
      <c r="A58" s="228">
        <f t="shared" si="30"/>
        <v>20</v>
      </c>
      <c r="B58" s="225">
        <f t="shared" si="24"/>
        <v>1.8999999999999986</v>
      </c>
      <c r="C58" s="364">
        <f t="shared" si="25"/>
        <v>120.64802399999991</v>
      </c>
      <c r="D58" s="382">
        <v>63.498959999999997</v>
      </c>
      <c r="F58" s="221">
        <f t="shared" si="26"/>
        <v>26</v>
      </c>
      <c r="G58" s="357">
        <v>62.060929999999999</v>
      </c>
      <c r="H58" s="358">
        <f t="shared" si="31"/>
        <v>1613.5841800000001</v>
      </c>
      <c r="J58" s="122">
        <v>20</v>
      </c>
      <c r="K58" s="126">
        <f t="shared" si="27"/>
        <v>27.9</v>
      </c>
      <c r="L58" s="245">
        <f t="shared" si="28"/>
        <v>1771.6209839999999</v>
      </c>
      <c r="M58" s="372">
        <f t="shared" si="29"/>
        <v>63.498959999999997</v>
      </c>
      <c r="AC58" s="231"/>
      <c r="AD58" s="76"/>
      <c r="AE58" s="237"/>
      <c r="AN58" s="122">
        <v>19</v>
      </c>
      <c r="AO58" s="200">
        <v>4674</v>
      </c>
    </row>
    <row r="59" spans="1:43" ht="15" x14ac:dyDescent="0.25">
      <c r="A59" s="228">
        <f t="shared" si="30"/>
        <v>21</v>
      </c>
      <c r="B59" s="225">
        <f t="shared" si="24"/>
        <v>1.9100000000000001</v>
      </c>
      <c r="C59" s="364">
        <f t="shared" si="25"/>
        <v>115.86033260000001</v>
      </c>
      <c r="D59" s="382">
        <v>60.659860000000002</v>
      </c>
      <c r="F59" s="221">
        <f t="shared" si="26"/>
        <v>26</v>
      </c>
      <c r="G59" s="357">
        <v>60.660299999999999</v>
      </c>
      <c r="H59" s="358">
        <f t="shared" si="31"/>
        <v>1577.1677999999999</v>
      </c>
      <c r="J59" s="122">
        <v>21</v>
      </c>
      <c r="K59" s="126">
        <f t="shared" si="27"/>
        <v>27.91</v>
      </c>
      <c r="L59" s="245">
        <f t="shared" si="28"/>
        <v>1693.0166926000002</v>
      </c>
      <c r="M59" s="372">
        <f t="shared" si="29"/>
        <v>60.659860000000002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4663</v>
      </c>
    </row>
    <row r="60" spans="1:43" ht="15" x14ac:dyDescent="0.25">
      <c r="A60" s="228">
        <f t="shared" si="30"/>
        <v>22</v>
      </c>
      <c r="B60" s="225">
        <f t="shared" si="24"/>
        <v>2.0800000000000018</v>
      </c>
      <c r="C60" s="364">
        <f t="shared" si="25"/>
        <v>117.6009952000001</v>
      </c>
      <c r="D60" s="382">
        <v>56.538939999999997</v>
      </c>
      <c r="F60" s="221">
        <f t="shared" si="26"/>
        <v>25</v>
      </c>
      <c r="G60" s="357">
        <v>56.54</v>
      </c>
      <c r="H60" s="358">
        <f t="shared" si="31"/>
        <v>1413.5</v>
      </c>
      <c r="J60" s="122">
        <v>22</v>
      </c>
      <c r="K60" s="126">
        <f t="shared" si="27"/>
        <v>27.080000000000002</v>
      </c>
      <c r="L60" s="245">
        <f t="shared" si="28"/>
        <v>1531.0744952</v>
      </c>
      <c r="M60" s="372">
        <f t="shared" si="29"/>
        <v>56.538939999999997</v>
      </c>
      <c r="Z60" s="233"/>
      <c r="AA60" s="234"/>
      <c r="AB60" s="235"/>
      <c r="AC60" s="235"/>
      <c r="AD60" s="236"/>
      <c r="AE60" s="237"/>
      <c r="AN60" s="122">
        <v>21</v>
      </c>
      <c r="AO60" s="200">
        <v>4588</v>
      </c>
    </row>
    <row r="61" spans="1:43" ht="15" x14ac:dyDescent="0.25">
      <c r="A61" s="219">
        <f t="shared" si="30"/>
        <v>23</v>
      </c>
      <c r="B61" s="220">
        <f t="shared" si="24"/>
        <v>1.5700000000000003</v>
      </c>
      <c r="C61" s="364">
        <f t="shared" si="25"/>
        <v>81.679312800000005</v>
      </c>
      <c r="D61" s="382">
        <v>52.025039999999997</v>
      </c>
      <c r="F61" s="221">
        <f t="shared" si="26"/>
        <v>24</v>
      </c>
      <c r="G61" s="357">
        <v>50.983809999999998</v>
      </c>
      <c r="H61" s="358">
        <f t="shared" si="31"/>
        <v>1223.6114399999999</v>
      </c>
      <c r="J61" s="122">
        <v>23</v>
      </c>
      <c r="K61" s="126">
        <f t="shared" si="27"/>
        <v>25.57</v>
      </c>
      <c r="L61" s="245">
        <f t="shared" si="28"/>
        <v>1330.2802727999999</v>
      </c>
      <c r="M61" s="372">
        <f t="shared" si="29"/>
        <v>52.025039999999997</v>
      </c>
      <c r="Z61" s="233"/>
      <c r="AA61" s="234"/>
      <c r="AB61" s="235"/>
      <c r="AC61" s="235"/>
      <c r="AD61" s="236"/>
      <c r="AE61" s="237"/>
      <c r="AN61" s="122">
        <v>22</v>
      </c>
      <c r="AO61" s="200">
        <v>4528</v>
      </c>
    </row>
    <row r="62" spans="1:43" ht="15" customHeight="1" x14ac:dyDescent="0.25">
      <c r="A62" s="219">
        <f t="shared" si="30"/>
        <v>24</v>
      </c>
      <c r="B62" s="220">
        <f t="shared" si="24"/>
        <v>0.89000000000000057</v>
      </c>
      <c r="C62" s="364">
        <f t="shared" si="25"/>
        <v>44.552065000000027</v>
      </c>
      <c r="D62" s="382">
        <v>50.058500000000002</v>
      </c>
      <c r="F62" s="362">
        <f t="shared" si="26"/>
        <v>23</v>
      </c>
      <c r="G62" s="360">
        <v>49.156999999999996</v>
      </c>
      <c r="H62" s="361">
        <f t="shared" si="31"/>
        <v>1130.6109999999999</v>
      </c>
      <c r="J62" s="122">
        <v>24</v>
      </c>
      <c r="K62" s="126">
        <f t="shared" si="27"/>
        <v>23.89</v>
      </c>
      <c r="L62" s="245">
        <f t="shared" si="28"/>
        <v>1195.897565</v>
      </c>
      <c r="M62" s="372">
        <f t="shared" si="29"/>
        <v>50.058500000000002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4284</v>
      </c>
    </row>
    <row r="63" spans="1:43" ht="20.25" customHeight="1" thickBot="1" x14ac:dyDescent="0.3">
      <c r="A63" s="238"/>
      <c r="B63" s="239"/>
      <c r="C63" s="240"/>
      <c r="D63" s="307">
        <f>AVERAGE(D39:D62)</f>
        <v>42.107985833333338</v>
      </c>
      <c r="F63" s="363">
        <f>SUM(F39:F62)</f>
        <v>495</v>
      </c>
      <c r="G63" s="241">
        <f>AVERAGE(G39:G62)</f>
        <v>41.466487916666665</v>
      </c>
      <c r="H63" s="359">
        <f>SUM(H39:H62)/SUM(F39:F62)</f>
        <v>44.99034113131313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3990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564.06000000000006</v>
      </c>
      <c r="L64" s="245">
        <f>SUM(L39:L63)</f>
        <v>24964.4231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69.059999999999988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44.258453178739849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2347.7809599999996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33.996249058789459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527.78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490.34999999999997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475.23000000000008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471.87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469.77000000000004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473.76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496.22999999999996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489.4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419.93999999999994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379.78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309.75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271.32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268.09999999999997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290.7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342.03999999999996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441.20000000000005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546.48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683.75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718.64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725.4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725.66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677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613.68000000000006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549.47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11857.299999999997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1.9899999999999984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2.3499999999999979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1.6300000000000026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1.4699999999999989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1.370000000000001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1.5599999999999987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2.629999999999999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4.4699999999999989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5.3299999999999983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5.34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5.6499999999999986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5.379999999999999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5.1499999999999986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4.379999999999999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3.1199999999999974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2.0600000000000023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2.84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2.3500000000000014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1.6400000000000006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1.8999999999999986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1.9100000000000001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2.0800000000000018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1.5700000000000003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0.89000000000000057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44570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23.99</v>
      </c>
      <c r="C135" s="124">
        <f t="shared" si="38"/>
        <v>23.99</v>
      </c>
      <c r="D135" s="290">
        <f t="shared" ref="D135:D158" si="39">J8</f>
        <v>0</v>
      </c>
      <c r="E135" s="291">
        <f t="shared" ref="E135:F158" si="40">M8</f>
        <v>19.93</v>
      </c>
      <c r="F135" s="291">
        <f t="shared" si="40"/>
        <v>4.0599999999999996</v>
      </c>
      <c r="G135" s="292">
        <f t="shared" ref="G135:G158" si="41">AD8</f>
        <v>0</v>
      </c>
      <c r="I135" s="293">
        <f t="shared" ref="I135:I158" si="42">AE8</f>
        <v>19.43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23.349999999999998</v>
      </c>
      <c r="C136" s="124">
        <f t="shared" si="38"/>
        <v>23.349999999999998</v>
      </c>
      <c r="D136" s="290">
        <f t="shared" si="39"/>
        <v>0</v>
      </c>
      <c r="E136" s="291">
        <f t="shared" si="40"/>
        <v>19.45</v>
      </c>
      <c r="F136" s="291">
        <f t="shared" si="40"/>
        <v>3.9</v>
      </c>
      <c r="G136" s="292">
        <f t="shared" si="41"/>
        <v>0</v>
      </c>
      <c r="I136" s="294">
        <f t="shared" si="42"/>
        <v>18.95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22.630000000000003</v>
      </c>
      <c r="C137" s="124">
        <f t="shared" si="38"/>
        <v>22.630000000000003</v>
      </c>
      <c r="D137" s="290">
        <f t="shared" si="39"/>
        <v>0</v>
      </c>
      <c r="E137" s="291">
        <f t="shared" si="40"/>
        <v>18.850000000000001</v>
      </c>
      <c r="F137" s="291">
        <f t="shared" si="40"/>
        <v>3.78</v>
      </c>
      <c r="G137" s="292">
        <f t="shared" si="41"/>
        <v>0</v>
      </c>
      <c r="I137" s="294">
        <f t="shared" si="42"/>
        <v>18.350000000000001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22.47</v>
      </c>
      <c r="C138" s="124">
        <f t="shared" si="38"/>
        <v>22.47</v>
      </c>
      <c r="D138" s="290">
        <f t="shared" si="39"/>
        <v>0</v>
      </c>
      <c r="E138" s="291">
        <f t="shared" si="40"/>
        <v>18.73</v>
      </c>
      <c r="F138" s="291">
        <f t="shared" si="40"/>
        <v>3.74</v>
      </c>
      <c r="G138" s="292">
        <f t="shared" si="41"/>
        <v>0</v>
      </c>
      <c r="I138" s="294">
        <f t="shared" si="42"/>
        <v>18.23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22.37</v>
      </c>
      <c r="C139" s="124">
        <f t="shared" si="38"/>
        <v>22.37</v>
      </c>
      <c r="D139" s="290">
        <f t="shared" si="39"/>
        <v>0</v>
      </c>
      <c r="E139" s="291">
        <f t="shared" si="40"/>
        <v>18.66</v>
      </c>
      <c r="F139" s="291">
        <f t="shared" si="40"/>
        <v>3.71</v>
      </c>
      <c r="G139" s="292">
        <f t="shared" si="41"/>
        <v>0</v>
      </c>
      <c r="I139" s="294">
        <f t="shared" si="42"/>
        <v>18.16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22.56</v>
      </c>
      <c r="C140" s="124">
        <f t="shared" si="38"/>
        <v>22.56</v>
      </c>
      <c r="D140" s="290">
        <f t="shared" si="39"/>
        <v>0</v>
      </c>
      <c r="E140" s="291">
        <f t="shared" si="40"/>
        <v>18.809999999999999</v>
      </c>
      <c r="F140" s="291">
        <f t="shared" si="40"/>
        <v>3.75</v>
      </c>
      <c r="G140" s="292">
        <f t="shared" si="41"/>
        <v>0</v>
      </c>
      <c r="I140" s="294">
        <f t="shared" si="42"/>
        <v>18.309999999999999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23.63</v>
      </c>
      <c r="C141" s="124">
        <f t="shared" si="38"/>
        <v>23.63</v>
      </c>
      <c r="D141" s="290">
        <f t="shared" si="39"/>
        <v>0</v>
      </c>
      <c r="E141" s="291">
        <f t="shared" si="40"/>
        <v>19.73</v>
      </c>
      <c r="F141" s="291">
        <f t="shared" si="40"/>
        <v>3.9</v>
      </c>
      <c r="G141" s="292">
        <f t="shared" si="41"/>
        <v>0</v>
      </c>
      <c r="I141" s="294">
        <f t="shared" si="42"/>
        <v>19.23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24.47</v>
      </c>
      <c r="C142" s="124">
        <f t="shared" si="38"/>
        <v>24.47</v>
      </c>
      <c r="D142" s="290">
        <f t="shared" si="39"/>
        <v>0</v>
      </c>
      <c r="E142" s="291">
        <f t="shared" si="40"/>
        <v>20.36</v>
      </c>
      <c r="F142" s="291">
        <f t="shared" si="40"/>
        <v>4.1100000000000003</v>
      </c>
      <c r="G142" s="292">
        <f t="shared" si="41"/>
        <v>0</v>
      </c>
      <c r="I142" s="294">
        <f t="shared" si="42"/>
        <v>19.86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23.33</v>
      </c>
      <c r="C143" s="124">
        <f t="shared" si="38"/>
        <v>23.33</v>
      </c>
      <c r="D143" s="290">
        <f t="shared" si="39"/>
        <v>0</v>
      </c>
      <c r="E143" s="291">
        <f t="shared" si="40"/>
        <v>19.239999999999998</v>
      </c>
      <c r="F143" s="291">
        <f t="shared" si="40"/>
        <v>4.09</v>
      </c>
      <c r="G143" s="292">
        <f t="shared" si="41"/>
        <v>0</v>
      </c>
      <c r="I143" s="294">
        <f t="shared" si="42"/>
        <v>18.739999999999998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22.34</v>
      </c>
      <c r="C144" s="124">
        <f t="shared" si="38"/>
        <v>22.34</v>
      </c>
      <c r="D144" s="290">
        <f t="shared" si="39"/>
        <v>0</v>
      </c>
      <c r="E144" s="291">
        <f t="shared" si="40"/>
        <v>18.34</v>
      </c>
      <c r="F144" s="291">
        <f t="shared" si="40"/>
        <v>4</v>
      </c>
      <c r="G144" s="292">
        <f t="shared" si="41"/>
        <v>0</v>
      </c>
      <c r="I144" s="294">
        <f t="shared" si="42"/>
        <v>17.84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20.65</v>
      </c>
      <c r="C145" s="124">
        <f t="shared" si="38"/>
        <v>20.65</v>
      </c>
      <c r="D145" s="290">
        <f t="shared" si="39"/>
        <v>0</v>
      </c>
      <c r="E145" s="291">
        <f t="shared" si="40"/>
        <v>16.84</v>
      </c>
      <c r="F145" s="291">
        <f t="shared" si="40"/>
        <v>3.81</v>
      </c>
      <c r="G145" s="292">
        <f t="shared" si="41"/>
        <v>0</v>
      </c>
      <c r="I145" s="294">
        <f t="shared" si="42"/>
        <v>16.34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19.38</v>
      </c>
      <c r="C146" s="124">
        <f t="shared" si="38"/>
        <v>19.38</v>
      </c>
      <c r="D146" s="290">
        <f t="shared" si="39"/>
        <v>0</v>
      </c>
      <c r="E146" s="291">
        <f t="shared" si="40"/>
        <v>15.73</v>
      </c>
      <c r="F146" s="291">
        <f t="shared" si="40"/>
        <v>3.65</v>
      </c>
      <c r="G146" s="292">
        <f t="shared" si="41"/>
        <v>0</v>
      </c>
      <c r="I146" s="294">
        <f t="shared" si="42"/>
        <v>15.23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19.149999999999999</v>
      </c>
      <c r="C147" s="124">
        <f t="shared" si="38"/>
        <v>19.149999999999999</v>
      </c>
      <c r="D147" s="290">
        <f t="shared" si="39"/>
        <v>0</v>
      </c>
      <c r="E147" s="291">
        <f t="shared" si="40"/>
        <v>15.59</v>
      </c>
      <c r="F147" s="291">
        <f t="shared" si="40"/>
        <v>3.56</v>
      </c>
      <c r="G147" s="292">
        <f t="shared" si="41"/>
        <v>0</v>
      </c>
      <c r="I147" s="294">
        <f t="shared" si="42"/>
        <v>15.09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19.38</v>
      </c>
      <c r="C148" s="124">
        <f t="shared" si="38"/>
        <v>19.38</v>
      </c>
      <c r="D148" s="290">
        <f t="shared" si="39"/>
        <v>0</v>
      </c>
      <c r="E148" s="291">
        <f t="shared" si="40"/>
        <v>15.83</v>
      </c>
      <c r="F148" s="291">
        <f t="shared" si="40"/>
        <v>3.55</v>
      </c>
      <c r="G148" s="292">
        <f t="shared" si="41"/>
        <v>0</v>
      </c>
      <c r="I148" s="294">
        <f t="shared" si="42"/>
        <v>15.33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20.119999999999997</v>
      </c>
      <c r="C149" s="124">
        <f t="shared" si="38"/>
        <v>20.119999999999997</v>
      </c>
      <c r="D149" s="290">
        <f t="shared" si="39"/>
        <v>0</v>
      </c>
      <c r="E149" s="291">
        <f t="shared" si="40"/>
        <v>16.559999999999999</v>
      </c>
      <c r="F149" s="291">
        <f t="shared" si="40"/>
        <v>3.56</v>
      </c>
      <c r="G149" s="292">
        <f t="shared" si="41"/>
        <v>0</v>
      </c>
      <c r="I149" s="294">
        <f t="shared" si="42"/>
        <v>16.059999999999999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22.060000000000002</v>
      </c>
      <c r="C150" s="124">
        <f t="shared" si="38"/>
        <v>22.060000000000002</v>
      </c>
      <c r="D150" s="290">
        <f t="shared" si="39"/>
        <v>0</v>
      </c>
      <c r="E150" s="291">
        <f t="shared" si="40"/>
        <v>18.350000000000001</v>
      </c>
      <c r="F150" s="291">
        <f t="shared" si="40"/>
        <v>3.71</v>
      </c>
      <c r="G150" s="292">
        <f t="shared" si="41"/>
        <v>0</v>
      </c>
      <c r="I150" s="294">
        <f t="shared" si="42"/>
        <v>17.850000000000001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24.84</v>
      </c>
      <c r="C151" s="124">
        <f t="shared" si="45"/>
        <v>24.84</v>
      </c>
      <c r="D151" s="290">
        <f t="shared" si="39"/>
        <v>0</v>
      </c>
      <c r="E151" s="291">
        <f t="shared" si="40"/>
        <v>20.75</v>
      </c>
      <c r="F151" s="291">
        <f t="shared" si="40"/>
        <v>4.09</v>
      </c>
      <c r="G151" s="292">
        <f t="shared" si="41"/>
        <v>0</v>
      </c>
      <c r="I151" s="294">
        <f t="shared" si="42"/>
        <v>20.25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27.35</v>
      </c>
      <c r="C152" s="124">
        <f t="shared" si="45"/>
        <v>27.35</v>
      </c>
      <c r="D152" s="290">
        <f t="shared" si="39"/>
        <v>0</v>
      </c>
      <c r="E152" s="291">
        <f t="shared" si="40"/>
        <v>22.8</v>
      </c>
      <c r="F152" s="291">
        <f t="shared" si="40"/>
        <v>4.55</v>
      </c>
      <c r="G152" s="292">
        <f t="shared" si="41"/>
        <v>0</v>
      </c>
      <c r="I152" s="294">
        <f t="shared" si="42"/>
        <v>22.3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27.64</v>
      </c>
      <c r="C153" s="124">
        <f t="shared" si="45"/>
        <v>27.64</v>
      </c>
      <c r="D153" s="290">
        <f t="shared" si="39"/>
        <v>0</v>
      </c>
      <c r="E153" s="291">
        <f t="shared" si="40"/>
        <v>22.97</v>
      </c>
      <c r="F153" s="291">
        <f t="shared" si="40"/>
        <v>4.67</v>
      </c>
      <c r="G153" s="292">
        <f t="shared" si="41"/>
        <v>0</v>
      </c>
      <c r="I153" s="294">
        <f t="shared" si="42"/>
        <v>22.47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27.9</v>
      </c>
      <c r="C154" s="124">
        <f t="shared" si="45"/>
        <v>27.9</v>
      </c>
      <c r="D154" s="290">
        <f t="shared" si="39"/>
        <v>0</v>
      </c>
      <c r="E154" s="291">
        <f t="shared" si="40"/>
        <v>23.24</v>
      </c>
      <c r="F154" s="291">
        <f t="shared" si="40"/>
        <v>4.66</v>
      </c>
      <c r="G154" s="292">
        <f t="shared" si="41"/>
        <v>0</v>
      </c>
      <c r="I154" s="294">
        <f t="shared" si="42"/>
        <v>22.74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27.91</v>
      </c>
      <c r="C155" s="124">
        <f t="shared" si="45"/>
        <v>27.91</v>
      </c>
      <c r="D155" s="290">
        <f t="shared" si="39"/>
        <v>0</v>
      </c>
      <c r="E155" s="291">
        <f t="shared" si="40"/>
        <v>23.32</v>
      </c>
      <c r="F155" s="291">
        <f t="shared" si="40"/>
        <v>4.59</v>
      </c>
      <c r="G155" s="292">
        <f t="shared" si="41"/>
        <v>0</v>
      </c>
      <c r="I155" s="294">
        <f t="shared" si="42"/>
        <v>22.82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27.080000000000002</v>
      </c>
      <c r="C156" s="124">
        <f t="shared" si="45"/>
        <v>27.080000000000002</v>
      </c>
      <c r="D156" s="290">
        <f t="shared" si="39"/>
        <v>0</v>
      </c>
      <c r="E156" s="291">
        <f t="shared" si="40"/>
        <v>22.55</v>
      </c>
      <c r="F156" s="291">
        <f t="shared" si="40"/>
        <v>4.53</v>
      </c>
      <c r="G156" s="292">
        <f t="shared" si="41"/>
        <v>0</v>
      </c>
      <c r="I156" s="294">
        <f t="shared" si="42"/>
        <v>22.05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25.57</v>
      </c>
      <c r="C157" s="124">
        <f t="shared" si="45"/>
        <v>25.57</v>
      </c>
      <c r="D157" s="290">
        <f t="shared" si="39"/>
        <v>0</v>
      </c>
      <c r="E157" s="291">
        <f t="shared" si="40"/>
        <v>21.29</v>
      </c>
      <c r="F157" s="291">
        <f t="shared" si="40"/>
        <v>4.28</v>
      </c>
      <c r="G157" s="292">
        <f t="shared" si="41"/>
        <v>0</v>
      </c>
      <c r="I157" s="294">
        <f t="shared" si="42"/>
        <v>20.79</v>
      </c>
      <c r="K157" s="142">
        <f t="shared" si="43"/>
        <v>0.5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23.89</v>
      </c>
      <c r="C158" s="297">
        <f t="shared" si="45"/>
        <v>23.89</v>
      </c>
      <c r="D158" s="298">
        <f t="shared" si="39"/>
        <v>0</v>
      </c>
      <c r="E158" s="299">
        <f t="shared" si="40"/>
        <v>19.899999999999999</v>
      </c>
      <c r="F158" s="299">
        <f t="shared" si="40"/>
        <v>3.99</v>
      </c>
      <c r="G158" s="300">
        <f t="shared" si="41"/>
        <v>0</v>
      </c>
      <c r="I158" s="301">
        <f t="shared" si="42"/>
        <v>19.399999999999999</v>
      </c>
      <c r="K158" s="302">
        <f t="shared" si="43"/>
        <v>0.5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564.06000000000006</v>
      </c>
      <c r="C159" s="304">
        <f t="shared" si="46"/>
        <v>564.06000000000006</v>
      </c>
      <c r="D159" s="305">
        <f t="shared" si="46"/>
        <v>0</v>
      </c>
      <c r="E159" s="305">
        <f t="shared" si="46"/>
        <v>467.82</v>
      </c>
      <c r="F159" s="305">
        <f t="shared" si="46"/>
        <v>96.24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71" priority="7" operator="containsText" text="CHECK CALCS">
      <formula>NOT(ISERROR(SEARCH("CHECK CALCS",C34)))</formula>
    </cfRule>
  </conditionalFormatting>
  <conditionalFormatting sqref="AE8:AE31">
    <cfRule type="cellIs" dxfId="70" priority="6" operator="greaterThan">
      <formula>33</formula>
    </cfRule>
  </conditionalFormatting>
  <conditionalFormatting sqref="D63">
    <cfRule type="cellIs" dxfId="69" priority="8" operator="equal">
      <formula>#REF!</formula>
    </cfRule>
  </conditionalFormatting>
  <conditionalFormatting sqref="I135:I158">
    <cfRule type="cellIs" dxfId="68" priority="5" operator="greaterThan">
      <formula>33</formula>
    </cfRule>
  </conditionalFormatting>
  <conditionalFormatting sqref="D135:D158">
    <cfRule type="cellIs" dxfId="67" priority="4" operator="greaterThan">
      <formula>0</formula>
    </cfRule>
  </conditionalFormatting>
  <conditionalFormatting sqref="J8:J31">
    <cfRule type="cellIs" dxfId="66" priority="2" operator="greaterThan">
      <formula>0</formula>
    </cfRule>
  </conditionalFormatting>
  <conditionalFormatting sqref="N8:N31">
    <cfRule type="cellIs" dxfId="65" priority="3" operator="greaterThanOrEqual">
      <formula>4.99</formula>
    </cfRule>
  </conditionalFormatting>
  <conditionalFormatting sqref="M8:M31">
    <cfRule type="cellIs" dxfId="64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theme="2" tint="-0.249977111117893"/>
  </sheetPr>
  <dimension ref="A1:CW159"/>
  <sheetViews>
    <sheetView topLeftCell="A30"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6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44569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606.31000000000006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44569</v>
      </c>
      <c r="AM5" s="422">
        <f>AM10</f>
        <v>19953</v>
      </c>
      <c r="AN5" s="422">
        <f t="shared" ref="AN5:BJ5" si="1">AN10</f>
        <v>19445</v>
      </c>
      <c r="AO5" s="422">
        <f t="shared" si="1"/>
        <v>18807</v>
      </c>
      <c r="AP5" s="422">
        <f t="shared" si="1"/>
        <v>18967</v>
      </c>
      <c r="AQ5" s="422">
        <f t="shared" si="1"/>
        <v>18784</v>
      </c>
      <c r="AR5" s="422">
        <f t="shared" si="1"/>
        <v>19098</v>
      </c>
      <c r="AS5" s="422">
        <f t="shared" si="1"/>
        <v>19995</v>
      </c>
      <c r="AT5" s="422">
        <f t="shared" si="1"/>
        <v>20583</v>
      </c>
      <c r="AU5" s="422">
        <f t="shared" si="1"/>
        <v>17935</v>
      </c>
      <c r="AV5" s="422">
        <f t="shared" si="1"/>
        <v>17852</v>
      </c>
      <c r="AW5" s="422">
        <f t="shared" si="1"/>
        <v>17619</v>
      </c>
      <c r="AX5" s="422">
        <f t="shared" si="1"/>
        <v>16632</v>
      </c>
      <c r="AY5" s="422">
        <f t="shared" si="1"/>
        <v>16019</v>
      </c>
      <c r="AZ5" s="422">
        <f t="shared" si="1"/>
        <v>16630</v>
      </c>
      <c r="BA5" s="422">
        <f t="shared" si="1"/>
        <v>17400</v>
      </c>
      <c r="BB5" s="422">
        <f t="shared" si="1"/>
        <v>19175</v>
      </c>
      <c r="BC5" s="422">
        <f t="shared" si="1"/>
        <v>21584</v>
      </c>
      <c r="BD5" s="422">
        <f t="shared" si="1"/>
        <v>24260</v>
      </c>
      <c r="BE5" s="422">
        <f t="shared" si="1"/>
        <v>24151</v>
      </c>
      <c r="BF5" s="422">
        <f t="shared" si="1"/>
        <v>24434</v>
      </c>
      <c r="BG5" s="422">
        <f t="shared" si="1"/>
        <v>24174</v>
      </c>
      <c r="BH5" s="422">
        <f t="shared" si="1"/>
        <v>23604</v>
      </c>
      <c r="BI5" s="422">
        <f t="shared" si="1"/>
        <v>22278</v>
      </c>
      <c r="BJ5" s="422">
        <f t="shared" si="1"/>
        <v>20672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44569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24.52</v>
      </c>
      <c r="C8" s="124">
        <f>M8+N8</f>
        <v>24.52</v>
      </c>
      <c r="D8" s="125">
        <f>F8</f>
        <v>22</v>
      </c>
      <c r="E8" s="126">
        <f>IF(C8-D8&lt;0,0,IF(C8-D8-H8&lt;0,0,C8-D8-H8))</f>
        <v>2.5199999999999996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20.45</v>
      </c>
      <c r="N8" s="134">
        <f>P8</f>
        <v>4.07</v>
      </c>
      <c r="O8" s="135">
        <f>ROUND(AA8,2)</f>
        <v>19.95</v>
      </c>
      <c r="P8" s="125">
        <f>ROUND(AB8,2)</f>
        <v>4.07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24.52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19.95</v>
      </c>
      <c r="AB8" s="141">
        <f t="shared" ref="AB8:AB31" si="5">ROUND(AO40/1000,2)</f>
        <v>4.07</v>
      </c>
      <c r="AC8" s="142">
        <v>0.5</v>
      </c>
      <c r="AD8" s="143">
        <v>0</v>
      </c>
      <c r="AE8" s="144">
        <f>AA8+AD8</f>
        <v>19.95</v>
      </c>
      <c r="AF8" s="404">
        <f t="shared" ref="AF8:AF31" si="6">A8</f>
        <v>1</v>
      </c>
      <c r="AG8" s="396">
        <f>AA8+AB8</f>
        <v>24.02</v>
      </c>
      <c r="AH8" s="202">
        <f t="array" ref="AH8:AH31">TRANSPOSE(AM5:BJ5)</f>
        <v>19953</v>
      </c>
      <c r="AI8" s="389">
        <f t="shared" ref="AI8:AI31" si="7">AH8/1000</f>
        <v>19.952999999999999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23.84</v>
      </c>
      <c r="C9" s="124">
        <f t="shared" ref="C9:C31" si="10">M9+N9</f>
        <v>23.84</v>
      </c>
      <c r="D9" s="125">
        <f t="shared" ref="D9:D31" si="11">F9</f>
        <v>21</v>
      </c>
      <c r="E9" s="126">
        <f t="shared" ref="E9:E29" si="12">IF(C9-D9&lt;0,0,IF(C9-D9-H9&lt;0,0,C9-D9-H9))</f>
        <v>2.84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19.95</v>
      </c>
      <c r="N9" s="134">
        <f t="shared" ref="N9:N31" si="13">P9</f>
        <v>3.89</v>
      </c>
      <c r="O9" s="135">
        <f t="shared" ref="O9:P31" si="14">ROUND(AA9,2)</f>
        <v>19.45</v>
      </c>
      <c r="P9" s="125">
        <f t="shared" si="14"/>
        <v>3.89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23.84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19.45</v>
      </c>
      <c r="AB9" s="141">
        <f t="shared" si="5"/>
        <v>3.89</v>
      </c>
      <c r="AC9" s="142">
        <v>0.5</v>
      </c>
      <c r="AD9" s="143">
        <v>0</v>
      </c>
      <c r="AE9" s="144">
        <f t="shared" ref="AE9:AE31" si="18">AA9+AD9</f>
        <v>19.45</v>
      </c>
      <c r="AF9" s="404">
        <f t="shared" si="6"/>
        <v>2</v>
      </c>
      <c r="AG9" s="396">
        <f t="shared" ref="AG9:AG31" si="19">AA9+AB9</f>
        <v>23.34</v>
      </c>
      <c r="AH9" s="202">
        <v>19445</v>
      </c>
      <c r="AI9" s="389">
        <f t="shared" si="7"/>
        <v>19.445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23.09</v>
      </c>
      <c r="C10" s="124">
        <f t="shared" si="10"/>
        <v>23.09</v>
      </c>
      <c r="D10" s="125">
        <f t="shared" si="11"/>
        <v>21</v>
      </c>
      <c r="E10" s="126">
        <f t="shared" si="12"/>
        <v>2.09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19.309999999999999</v>
      </c>
      <c r="N10" s="134">
        <f t="shared" si="13"/>
        <v>3.78</v>
      </c>
      <c r="O10" s="135">
        <f t="shared" si="14"/>
        <v>18.809999999999999</v>
      </c>
      <c r="P10" s="125">
        <f t="shared" si="14"/>
        <v>3.78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23.09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18.809999999999999</v>
      </c>
      <c r="AB10" s="141">
        <f t="shared" si="5"/>
        <v>3.78</v>
      </c>
      <c r="AC10" s="142">
        <v>0.5</v>
      </c>
      <c r="AD10" s="143">
        <v>0</v>
      </c>
      <c r="AE10" s="144">
        <f t="shared" si="18"/>
        <v>18.809999999999999</v>
      </c>
      <c r="AF10" s="404">
        <f t="shared" si="6"/>
        <v>3</v>
      </c>
      <c r="AG10" s="396">
        <f t="shared" si="19"/>
        <v>22.59</v>
      </c>
      <c r="AH10" s="202">
        <v>18807</v>
      </c>
      <c r="AI10" s="389">
        <f t="shared" si="7"/>
        <v>18.806999999999999</v>
      </c>
      <c r="AJ10" s="186">
        <f t="shared" si="20"/>
        <v>0</v>
      </c>
      <c r="AK10" s="403"/>
      <c r="AL10" s="380" t="s">
        <v>218</v>
      </c>
      <c r="AM10" s="154">
        <f>AM11+AM12</f>
        <v>19953</v>
      </c>
      <c r="AN10" s="154">
        <f t="shared" ref="AN10:BJ10" si="21">AN11+AN12</f>
        <v>19445</v>
      </c>
      <c r="AO10" s="154">
        <f t="shared" si="21"/>
        <v>18807</v>
      </c>
      <c r="AP10" s="154">
        <f t="shared" si="21"/>
        <v>18967</v>
      </c>
      <c r="AQ10" s="154">
        <f t="shared" si="21"/>
        <v>18784</v>
      </c>
      <c r="AR10" s="154">
        <f t="shared" si="21"/>
        <v>19098</v>
      </c>
      <c r="AS10" s="154">
        <f t="shared" si="21"/>
        <v>19995</v>
      </c>
      <c r="AT10" s="154">
        <f t="shared" si="21"/>
        <v>20583</v>
      </c>
      <c r="AU10" s="154">
        <f t="shared" si="21"/>
        <v>17935</v>
      </c>
      <c r="AV10" s="154">
        <f t="shared" si="21"/>
        <v>17852</v>
      </c>
      <c r="AW10" s="154">
        <f t="shared" si="21"/>
        <v>17619</v>
      </c>
      <c r="AX10" s="154">
        <f t="shared" si="21"/>
        <v>16632</v>
      </c>
      <c r="AY10" s="154">
        <f t="shared" si="21"/>
        <v>16019</v>
      </c>
      <c r="AZ10" s="154">
        <f t="shared" si="21"/>
        <v>16630</v>
      </c>
      <c r="BA10" s="154">
        <f t="shared" si="21"/>
        <v>17400</v>
      </c>
      <c r="BB10" s="154">
        <f t="shared" si="21"/>
        <v>19175</v>
      </c>
      <c r="BC10" s="154">
        <f t="shared" si="21"/>
        <v>21584</v>
      </c>
      <c r="BD10" s="154">
        <f t="shared" si="21"/>
        <v>24260</v>
      </c>
      <c r="BE10" s="154">
        <f t="shared" si="21"/>
        <v>24151</v>
      </c>
      <c r="BF10" s="154">
        <f t="shared" si="21"/>
        <v>24434</v>
      </c>
      <c r="BG10" s="154">
        <f t="shared" si="21"/>
        <v>24174</v>
      </c>
      <c r="BH10" s="154">
        <f t="shared" si="21"/>
        <v>23604</v>
      </c>
      <c r="BI10" s="154">
        <f t="shared" si="21"/>
        <v>22278</v>
      </c>
      <c r="BJ10" s="154">
        <f t="shared" si="21"/>
        <v>20672</v>
      </c>
      <c r="BK10" s="91"/>
      <c r="BL10" s="155">
        <f>SUM(AM10:BK10)/1000</f>
        <v>480.05099999999999</v>
      </c>
    </row>
    <row r="11" spans="1:88" ht="15" x14ac:dyDescent="0.25">
      <c r="A11" s="122">
        <f t="shared" si="8"/>
        <v>4</v>
      </c>
      <c r="B11" s="123">
        <f t="shared" si="9"/>
        <v>23.189999999999998</v>
      </c>
      <c r="C11" s="124">
        <f t="shared" si="10"/>
        <v>23.189999999999998</v>
      </c>
      <c r="D11" s="125">
        <f t="shared" si="11"/>
        <v>21</v>
      </c>
      <c r="E11" s="126">
        <f t="shared" si="12"/>
        <v>2.1899999999999977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19.47</v>
      </c>
      <c r="N11" s="134">
        <f t="shared" si="13"/>
        <v>3.72</v>
      </c>
      <c r="O11" s="135">
        <f t="shared" si="14"/>
        <v>18.97</v>
      </c>
      <c r="P11" s="125">
        <f t="shared" si="14"/>
        <v>3.72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23.189999999999998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18.97</v>
      </c>
      <c r="AB11" s="141">
        <f t="shared" si="5"/>
        <v>3.72</v>
      </c>
      <c r="AC11" s="142">
        <v>0.5</v>
      </c>
      <c r="AD11" s="143">
        <v>0</v>
      </c>
      <c r="AE11" s="144">
        <f t="shared" si="18"/>
        <v>18.97</v>
      </c>
      <c r="AF11" s="404">
        <f t="shared" si="6"/>
        <v>4</v>
      </c>
      <c r="AG11" s="396">
        <f t="shared" si="19"/>
        <v>22.689999999999998</v>
      </c>
      <c r="AH11" s="202">
        <v>18967</v>
      </c>
      <c r="AI11" s="389">
        <f t="shared" si="7"/>
        <v>18.966999999999999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22.94</v>
      </c>
      <c r="C12" s="124">
        <f t="shared" si="10"/>
        <v>22.94</v>
      </c>
      <c r="D12" s="125">
        <f t="shared" si="11"/>
        <v>21</v>
      </c>
      <c r="E12" s="126">
        <f t="shared" si="12"/>
        <v>1.9400000000000013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19.28</v>
      </c>
      <c r="N12" s="134">
        <f t="shared" si="13"/>
        <v>3.66</v>
      </c>
      <c r="O12" s="135">
        <f t="shared" si="14"/>
        <v>18.78</v>
      </c>
      <c r="P12" s="125">
        <f t="shared" si="14"/>
        <v>3.66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22.94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18.78</v>
      </c>
      <c r="AB12" s="141">
        <f t="shared" si="5"/>
        <v>3.66</v>
      </c>
      <c r="AC12" s="142">
        <v>0.5</v>
      </c>
      <c r="AD12" s="143">
        <v>0</v>
      </c>
      <c r="AE12" s="144">
        <f t="shared" si="18"/>
        <v>18.78</v>
      </c>
      <c r="AF12" s="404">
        <f t="shared" si="6"/>
        <v>5</v>
      </c>
      <c r="AG12" s="396">
        <f t="shared" si="19"/>
        <v>22.44</v>
      </c>
      <c r="AH12" s="202">
        <v>18784</v>
      </c>
      <c r="AI12" s="389">
        <f t="shared" si="7"/>
        <v>18.783999999999999</v>
      </c>
      <c r="AJ12" s="186">
        <f t="shared" si="20"/>
        <v>0</v>
      </c>
      <c r="AK12" s="403"/>
      <c r="AL12" s="153" t="s">
        <v>220</v>
      </c>
      <c r="AM12" s="156">
        <v>19953</v>
      </c>
      <c r="AN12" s="156">
        <v>19445</v>
      </c>
      <c r="AO12" s="156">
        <v>18807</v>
      </c>
      <c r="AP12" s="156">
        <v>18967</v>
      </c>
      <c r="AQ12" s="156">
        <v>18784</v>
      </c>
      <c r="AR12" s="156">
        <v>19098</v>
      </c>
      <c r="AS12" s="156">
        <v>19995</v>
      </c>
      <c r="AT12" s="156">
        <v>20583</v>
      </c>
      <c r="AU12" s="156">
        <v>17935</v>
      </c>
      <c r="AV12" s="156">
        <v>17852</v>
      </c>
      <c r="AW12" s="156">
        <v>17619</v>
      </c>
      <c r="AX12" s="156">
        <v>16632</v>
      </c>
      <c r="AY12" s="156">
        <v>16019</v>
      </c>
      <c r="AZ12" s="156">
        <v>16630</v>
      </c>
      <c r="BA12" s="156">
        <v>17400</v>
      </c>
      <c r="BB12" s="156">
        <v>19175</v>
      </c>
      <c r="BC12" s="156">
        <v>21584</v>
      </c>
      <c r="BD12" s="156">
        <v>24260</v>
      </c>
      <c r="BE12" s="156">
        <v>24151</v>
      </c>
      <c r="BF12" s="156">
        <v>24434</v>
      </c>
      <c r="BG12" s="156">
        <v>24174</v>
      </c>
      <c r="BH12" s="156">
        <v>23604</v>
      </c>
      <c r="BI12" s="156">
        <v>22278</v>
      </c>
      <c r="BJ12" s="156">
        <v>20672</v>
      </c>
      <c r="BK12" s="91"/>
      <c r="BL12" s="155">
        <f>SUM(AM12:BK12)/1000</f>
        <v>480.05099999999999</v>
      </c>
    </row>
    <row r="13" spans="1:88" ht="13.8" x14ac:dyDescent="0.25">
      <c r="A13" s="122">
        <f t="shared" si="8"/>
        <v>6</v>
      </c>
      <c r="B13" s="123">
        <f t="shared" si="9"/>
        <v>23.32</v>
      </c>
      <c r="C13" s="124">
        <f t="shared" si="10"/>
        <v>23.32</v>
      </c>
      <c r="D13" s="125">
        <f t="shared" si="11"/>
        <v>21</v>
      </c>
      <c r="E13" s="126">
        <f t="shared" si="12"/>
        <v>2.3200000000000003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19.600000000000001</v>
      </c>
      <c r="N13" s="134">
        <f t="shared" si="13"/>
        <v>3.72</v>
      </c>
      <c r="O13" s="135">
        <f t="shared" si="14"/>
        <v>19.100000000000001</v>
      </c>
      <c r="P13" s="125">
        <f t="shared" si="14"/>
        <v>3.72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23.32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19.100000000000001</v>
      </c>
      <c r="AB13" s="141">
        <f t="shared" si="5"/>
        <v>3.72</v>
      </c>
      <c r="AC13" s="142">
        <v>0.5</v>
      </c>
      <c r="AD13" s="143">
        <v>0</v>
      </c>
      <c r="AE13" s="144">
        <f t="shared" si="18"/>
        <v>19.100000000000001</v>
      </c>
      <c r="AF13" s="404">
        <f t="shared" si="6"/>
        <v>6</v>
      </c>
      <c r="AG13" s="396">
        <f t="shared" si="19"/>
        <v>22.82</v>
      </c>
      <c r="AH13" s="202">
        <v>19098</v>
      </c>
      <c r="AI13" s="389">
        <f t="shared" si="7"/>
        <v>19.097999999999999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24.38</v>
      </c>
      <c r="C14" s="124">
        <f t="shared" si="10"/>
        <v>24.38</v>
      </c>
      <c r="D14" s="125">
        <f t="shared" si="11"/>
        <v>21</v>
      </c>
      <c r="E14" s="126">
        <f t="shared" si="12"/>
        <v>3.379999999999999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20.5</v>
      </c>
      <c r="N14" s="134">
        <f t="shared" si="13"/>
        <v>3.88</v>
      </c>
      <c r="O14" s="135">
        <f t="shared" si="14"/>
        <v>20</v>
      </c>
      <c r="P14" s="125">
        <f t="shared" si="14"/>
        <v>3.88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24.38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20</v>
      </c>
      <c r="AB14" s="141">
        <f t="shared" si="5"/>
        <v>3.88</v>
      </c>
      <c r="AC14" s="142">
        <v>0.5</v>
      </c>
      <c r="AD14" s="143">
        <v>0</v>
      </c>
      <c r="AE14" s="144">
        <f t="shared" si="18"/>
        <v>20</v>
      </c>
      <c r="AF14" s="419">
        <f t="shared" si="6"/>
        <v>7</v>
      </c>
      <c r="AG14" s="396">
        <f t="shared" si="19"/>
        <v>23.88</v>
      </c>
      <c r="AH14" s="202">
        <v>19995</v>
      </c>
      <c r="AI14" s="389">
        <f t="shared" si="7"/>
        <v>19.995000000000001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25.29</v>
      </c>
      <c r="C15" s="124">
        <f t="shared" si="10"/>
        <v>25.29</v>
      </c>
      <c r="D15" s="125">
        <f t="shared" si="11"/>
        <v>20</v>
      </c>
      <c r="E15" s="126">
        <f t="shared" si="12"/>
        <v>5.2899999999999991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21.08</v>
      </c>
      <c r="N15" s="134">
        <f t="shared" si="13"/>
        <v>4.21</v>
      </c>
      <c r="O15" s="135">
        <f t="shared" si="14"/>
        <v>20.58</v>
      </c>
      <c r="P15" s="125">
        <f t="shared" si="14"/>
        <v>4.21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25.29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20.58</v>
      </c>
      <c r="AB15" s="141">
        <f t="shared" si="5"/>
        <v>4.21</v>
      </c>
      <c r="AC15" s="142">
        <v>0.5</v>
      </c>
      <c r="AD15" s="143">
        <v>0</v>
      </c>
      <c r="AE15" s="144">
        <f t="shared" si="18"/>
        <v>20.58</v>
      </c>
      <c r="AF15" s="419">
        <f t="shared" si="6"/>
        <v>8</v>
      </c>
      <c r="AG15" s="396">
        <f t="shared" si="19"/>
        <v>24.79</v>
      </c>
      <c r="AH15" s="202">
        <v>20583</v>
      </c>
      <c r="AI15" s="389">
        <f t="shared" si="7"/>
        <v>20.582999999999998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22.560000000000002</v>
      </c>
      <c r="C16" s="124">
        <f t="shared" si="10"/>
        <v>22.560000000000002</v>
      </c>
      <c r="D16" s="125">
        <f t="shared" si="11"/>
        <v>18</v>
      </c>
      <c r="E16" s="126">
        <f t="shared" si="12"/>
        <v>4.5600000000000023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18.440000000000001</v>
      </c>
      <c r="N16" s="134">
        <f t="shared" si="13"/>
        <v>4.12</v>
      </c>
      <c r="O16" s="135">
        <f t="shared" si="14"/>
        <v>17.940000000000001</v>
      </c>
      <c r="P16" s="125">
        <f t="shared" si="14"/>
        <v>4.12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22.560000000000002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17.940000000000001</v>
      </c>
      <c r="AB16" s="141">
        <f t="shared" si="5"/>
        <v>4.12</v>
      </c>
      <c r="AC16" s="142">
        <v>0.5</v>
      </c>
      <c r="AD16" s="143">
        <v>0</v>
      </c>
      <c r="AE16" s="144">
        <f t="shared" si="18"/>
        <v>17.940000000000001</v>
      </c>
      <c r="AF16" s="419">
        <f t="shared" si="6"/>
        <v>9</v>
      </c>
      <c r="AG16" s="396">
        <f t="shared" si="19"/>
        <v>22.060000000000002</v>
      </c>
      <c r="AH16" s="202">
        <v>17935</v>
      </c>
      <c r="AI16" s="389">
        <f t="shared" si="7"/>
        <v>17.934999999999999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22.43</v>
      </c>
      <c r="C17" s="124">
        <f t="shared" si="10"/>
        <v>22.43</v>
      </c>
      <c r="D17" s="125">
        <f t="shared" si="11"/>
        <v>17</v>
      </c>
      <c r="E17" s="126">
        <f t="shared" si="12"/>
        <v>5.43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18.350000000000001</v>
      </c>
      <c r="N17" s="134">
        <f t="shared" si="13"/>
        <v>4.08</v>
      </c>
      <c r="O17" s="135">
        <f t="shared" si="14"/>
        <v>17.850000000000001</v>
      </c>
      <c r="P17" s="125">
        <f t="shared" si="14"/>
        <v>4.08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22.43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17.850000000000001</v>
      </c>
      <c r="AB17" s="141">
        <f t="shared" si="5"/>
        <v>4.08</v>
      </c>
      <c r="AC17" s="142">
        <v>0.5</v>
      </c>
      <c r="AD17" s="143">
        <v>0</v>
      </c>
      <c r="AE17" s="144">
        <f t="shared" si="18"/>
        <v>17.850000000000001</v>
      </c>
      <c r="AF17" s="419">
        <f t="shared" si="6"/>
        <v>10</v>
      </c>
      <c r="AG17" s="396">
        <f t="shared" si="19"/>
        <v>21.93</v>
      </c>
      <c r="AH17" s="202">
        <v>17852</v>
      </c>
      <c r="AI17" s="389">
        <f t="shared" si="7"/>
        <v>17.852</v>
      </c>
      <c r="AJ17" s="186">
        <f t="shared" si="20"/>
        <v>0</v>
      </c>
      <c r="AK17" s="403"/>
      <c r="AL17" s="380" t="s">
        <v>219</v>
      </c>
      <c r="AM17" s="378">
        <f>AM18+AM19</f>
        <v>4072</v>
      </c>
      <c r="AN17" s="378">
        <f t="shared" ref="AN17:BJ17" si="22">AN18+AN19</f>
        <v>3891</v>
      </c>
      <c r="AO17" s="378">
        <f t="shared" si="22"/>
        <v>3776</v>
      </c>
      <c r="AP17" s="378">
        <f t="shared" si="22"/>
        <v>3724</v>
      </c>
      <c r="AQ17" s="378">
        <f t="shared" si="22"/>
        <v>3656</v>
      </c>
      <c r="AR17" s="378">
        <f t="shared" si="22"/>
        <v>3717</v>
      </c>
      <c r="AS17" s="378">
        <f t="shared" si="22"/>
        <v>3878</v>
      </c>
      <c r="AT17" s="378">
        <f t="shared" si="22"/>
        <v>4210</v>
      </c>
      <c r="AU17" s="378">
        <f t="shared" si="22"/>
        <v>4124</v>
      </c>
      <c r="AV17" s="378">
        <f t="shared" si="22"/>
        <v>4081</v>
      </c>
      <c r="AW17" s="378">
        <f t="shared" si="22"/>
        <v>3971</v>
      </c>
      <c r="AX17" s="378">
        <f t="shared" si="22"/>
        <v>3857</v>
      </c>
      <c r="AY17" s="378">
        <f t="shared" si="22"/>
        <v>3704</v>
      </c>
      <c r="AZ17" s="378">
        <f t="shared" si="22"/>
        <v>3659</v>
      </c>
      <c r="BA17" s="378">
        <f t="shared" si="22"/>
        <v>3672</v>
      </c>
      <c r="BB17" s="378">
        <f t="shared" si="22"/>
        <v>3859</v>
      </c>
      <c r="BC17" s="378">
        <f t="shared" si="22"/>
        <v>4334</v>
      </c>
      <c r="BD17" s="378">
        <f t="shared" si="22"/>
        <v>4921</v>
      </c>
      <c r="BE17" s="378">
        <f t="shared" si="22"/>
        <v>5133</v>
      </c>
      <c r="BF17" s="378">
        <f t="shared" si="22"/>
        <v>5206</v>
      </c>
      <c r="BG17" s="378">
        <f t="shared" si="22"/>
        <v>5123</v>
      </c>
      <c r="BH17" s="378">
        <f t="shared" si="22"/>
        <v>4890</v>
      </c>
      <c r="BI17" s="378">
        <f t="shared" si="22"/>
        <v>4521</v>
      </c>
      <c r="BJ17" s="378">
        <f t="shared" si="22"/>
        <v>4291</v>
      </c>
      <c r="BK17" s="91"/>
      <c r="BL17" s="155">
        <f>SUM(AM17:BK17)/1000</f>
        <v>100.27</v>
      </c>
      <c r="BM17" s="91"/>
    </row>
    <row r="18" spans="1:92" ht="15" x14ac:dyDescent="0.25">
      <c r="A18" s="157">
        <f t="shared" si="8"/>
        <v>11</v>
      </c>
      <c r="B18" s="123">
        <f t="shared" si="9"/>
        <v>22.09</v>
      </c>
      <c r="C18" s="124">
        <f t="shared" si="10"/>
        <v>22.09</v>
      </c>
      <c r="D18" s="125">
        <f t="shared" si="11"/>
        <v>15</v>
      </c>
      <c r="E18" s="126">
        <f t="shared" si="12"/>
        <v>7.09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18.12</v>
      </c>
      <c r="N18" s="134">
        <f t="shared" si="13"/>
        <v>3.97</v>
      </c>
      <c r="O18" s="135">
        <f t="shared" si="14"/>
        <v>17.62</v>
      </c>
      <c r="P18" s="125">
        <f t="shared" si="14"/>
        <v>3.97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22.09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17.62</v>
      </c>
      <c r="AB18" s="141">
        <f t="shared" si="5"/>
        <v>3.97</v>
      </c>
      <c r="AC18" s="142">
        <v>0.5</v>
      </c>
      <c r="AD18" s="143">
        <v>0</v>
      </c>
      <c r="AE18" s="144">
        <f t="shared" si="18"/>
        <v>17.62</v>
      </c>
      <c r="AF18" s="419">
        <f t="shared" si="6"/>
        <v>11</v>
      </c>
      <c r="AG18" s="396">
        <f t="shared" si="19"/>
        <v>21.59</v>
      </c>
      <c r="AH18" s="202">
        <v>17619</v>
      </c>
      <c r="AI18" s="389">
        <f>AH18/1000</f>
        <v>17.619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20.99</v>
      </c>
      <c r="C19" s="124">
        <f t="shared" si="10"/>
        <v>20.99</v>
      </c>
      <c r="D19" s="125">
        <f t="shared" si="11"/>
        <v>14</v>
      </c>
      <c r="E19" s="126">
        <f>IF(C19-D19&lt;0,0,IF(C19-D19-H19&lt;0,0,C19-D19-H19))</f>
        <v>6.9899999999999984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17.13</v>
      </c>
      <c r="N19" s="134">
        <f t="shared" si="13"/>
        <v>3.86</v>
      </c>
      <c r="O19" s="135">
        <f t="shared" si="14"/>
        <v>16.63</v>
      </c>
      <c r="P19" s="125">
        <f t="shared" si="14"/>
        <v>3.86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20.99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16.63</v>
      </c>
      <c r="AB19" s="141">
        <f t="shared" si="5"/>
        <v>3.86</v>
      </c>
      <c r="AC19" s="142">
        <v>0.5</v>
      </c>
      <c r="AD19" s="143">
        <v>0</v>
      </c>
      <c r="AE19" s="144">
        <f t="shared" si="18"/>
        <v>16.63</v>
      </c>
      <c r="AF19" s="419">
        <f t="shared" si="6"/>
        <v>12</v>
      </c>
      <c r="AG19" s="396">
        <f t="shared" si="19"/>
        <v>20.49</v>
      </c>
      <c r="AH19" s="202">
        <v>16632</v>
      </c>
      <c r="AI19" s="389">
        <f t="shared" si="7"/>
        <v>16.632000000000001</v>
      </c>
      <c r="AJ19" s="186">
        <f t="shared" si="20"/>
        <v>0</v>
      </c>
      <c r="AK19" s="403"/>
      <c r="AL19" s="153" t="s">
        <v>220</v>
      </c>
      <c r="AM19" s="379">
        <v>4072</v>
      </c>
      <c r="AN19" s="379">
        <v>3891</v>
      </c>
      <c r="AO19" s="379">
        <v>3776</v>
      </c>
      <c r="AP19" s="379">
        <v>3724</v>
      </c>
      <c r="AQ19" s="379">
        <v>3656</v>
      </c>
      <c r="AR19" s="379">
        <v>3717</v>
      </c>
      <c r="AS19" s="379">
        <v>3878</v>
      </c>
      <c r="AT19" s="379">
        <v>4210</v>
      </c>
      <c r="AU19" s="379">
        <v>4124</v>
      </c>
      <c r="AV19" s="379">
        <v>4081</v>
      </c>
      <c r="AW19" s="379">
        <v>3971</v>
      </c>
      <c r="AX19" s="379">
        <v>3857</v>
      </c>
      <c r="AY19" s="379">
        <v>3704</v>
      </c>
      <c r="AZ19" s="379">
        <v>3659</v>
      </c>
      <c r="BA19" s="379">
        <v>3672</v>
      </c>
      <c r="BB19" s="379">
        <v>3859</v>
      </c>
      <c r="BC19" s="379">
        <v>4334</v>
      </c>
      <c r="BD19" s="379">
        <v>4921</v>
      </c>
      <c r="BE19" s="379">
        <v>5133</v>
      </c>
      <c r="BF19" s="379">
        <v>5206</v>
      </c>
      <c r="BG19" s="379">
        <v>5123</v>
      </c>
      <c r="BH19" s="379">
        <v>4890</v>
      </c>
      <c r="BI19" s="379">
        <v>4521</v>
      </c>
      <c r="BJ19" s="379">
        <v>4291</v>
      </c>
      <c r="BK19" s="91"/>
      <c r="BL19" s="155">
        <f>SUM(AM19:BK19)/1000</f>
        <v>100.27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20.22</v>
      </c>
      <c r="C20" s="124">
        <f t="shared" si="10"/>
        <v>20.22</v>
      </c>
      <c r="D20" s="125">
        <f t="shared" si="11"/>
        <v>14</v>
      </c>
      <c r="E20" s="126">
        <f t="shared" si="12"/>
        <v>6.2199999999999989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16.52</v>
      </c>
      <c r="N20" s="134">
        <f t="shared" si="13"/>
        <v>3.7</v>
      </c>
      <c r="O20" s="135">
        <f t="shared" si="14"/>
        <v>16.02</v>
      </c>
      <c r="P20" s="125">
        <f t="shared" si="14"/>
        <v>3.7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20.22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16.02</v>
      </c>
      <c r="AB20" s="141">
        <f t="shared" si="5"/>
        <v>3.7</v>
      </c>
      <c r="AC20" s="142">
        <v>0.5</v>
      </c>
      <c r="AD20" s="143">
        <v>0</v>
      </c>
      <c r="AE20" s="144">
        <f t="shared" si="18"/>
        <v>16.02</v>
      </c>
      <c r="AF20" s="419">
        <f t="shared" si="6"/>
        <v>13</v>
      </c>
      <c r="AG20" s="396">
        <f t="shared" si="19"/>
        <v>19.72</v>
      </c>
      <c r="AH20" s="202">
        <v>16019</v>
      </c>
      <c r="AI20" s="389">
        <f t="shared" si="7"/>
        <v>16.018999999999998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20.79</v>
      </c>
      <c r="C21" s="124">
        <f t="shared" si="10"/>
        <v>20.79</v>
      </c>
      <c r="D21" s="125">
        <f t="shared" si="11"/>
        <v>15</v>
      </c>
      <c r="E21" s="126">
        <f t="shared" si="12"/>
        <v>5.7899999999999991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17.13</v>
      </c>
      <c r="N21" s="134">
        <f t="shared" si="13"/>
        <v>3.66</v>
      </c>
      <c r="O21" s="135">
        <f t="shared" si="14"/>
        <v>16.63</v>
      </c>
      <c r="P21" s="125">
        <f t="shared" si="14"/>
        <v>3.66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20.79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16.63</v>
      </c>
      <c r="AB21" s="141">
        <f t="shared" si="5"/>
        <v>3.66</v>
      </c>
      <c r="AC21" s="142">
        <v>0.5</v>
      </c>
      <c r="AD21" s="143">
        <v>0</v>
      </c>
      <c r="AE21" s="144">
        <f t="shared" si="18"/>
        <v>16.63</v>
      </c>
      <c r="AF21" s="419">
        <f t="shared" si="6"/>
        <v>14</v>
      </c>
      <c r="AG21" s="396">
        <f t="shared" si="19"/>
        <v>20.29</v>
      </c>
      <c r="AH21" s="202">
        <v>16630</v>
      </c>
      <c r="AI21" s="389">
        <f t="shared" si="7"/>
        <v>16.63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580.32100000000003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21.57</v>
      </c>
      <c r="C22" s="124">
        <f t="shared" si="10"/>
        <v>21.57</v>
      </c>
      <c r="D22" s="125">
        <f t="shared" si="11"/>
        <v>17</v>
      </c>
      <c r="E22" s="126">
        <f t="shared" si="12"/>
        <v>4.57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17.899999999999999</v>
      </c>
      <c r="N22" s="134">
        <f t="shared" si="13"/>
        <v>3.67</v>
      </c>
      <c r="O22" s="135">
        <f t="shared" si="14"/>
        <v>17.399999999999999</v>
      </c>
      <c r="P22" s="125">
        <f t="shared" si="14"/>
        <v>3.67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21.57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17.399999999999999</v>
      </c>
      <c r="AB22" s="141">
        <f t="shared" si="5"/>
        <v>3.67</v>
      </c>
      <c r="AC22" s="142">
        <v>0.5</v>
      </c>
      <c r="AD22" s="143">
        <v>0</v>
      </c>
      <c r="AE22" s="144">
        <f t="shared" si="18"/>
        <v>17.399999999999999</v>
      </c>
      <c r="AF22" s="419">
        <f t="shared" si="6"/>
        <v>15</v>
      </c>
      <c r="AG22" s="396">
        <f t="shared" si="19"/>
        <v>21.07</v>
      </c>
      <c r="AH22" s="202">
        <v>17400</v>
      </c>
      <c r="AI22" s="389">
        <f t="shared" si="7"/>
        <v>17.399999999999999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23.54</v>
      </c>
      <c r="C23" s="124">
        <f t="shared" si="10"/>
        <v>23.54</v>
      </c>
      <c r="D23" s="125">
        <f t="shared" si="11"/>
        <v>20</v>
      </c>
      <c r="E23" s="126">
        <f t="shared" si="12"/>
        <v>3.5399999999999991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19.68</v>
      </c>
      <c r="N23" s="134">
        <f t="shared" si="13"/>
        <v>3.86</v>
      </c>
      <c r="O23" s="135">
        <f t="shared" si="14"/>
        <v>19.18</v>
      </c>
      <c r="P23" s="125">
        <f t="shared" si="14"/>
        <v>3.86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23.54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19.18</v>
      </c>
      <c r="AB23" s="141">
        <f t="shared" si="5"/>
        <v>3.86</v>
      </c>
      <c r="AC23" s="142">
        <v>0.5</v>
      </c>
      <c r="AD23" s="143">
        <v>0</v>
      </c>
      <c r="AE23" s="144">
        <f t="shared" si="18"/>
        <v>19.18</v>
      </c>
      <c r="AF23" s="419">
        <f t="shared" si="6"/>
        <v>16</v>
      </c>
      <c r="AG23" s="396">
        <f t="shared" si="19"/>
        <v>23.04</v>
      </c>
      <c r="AH23" s="202">
        <v>19175</v>
      </c>
      <c r="AI23" s="389">
        <f t="shared" si="7"/>
        <v>19.175000000000001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26.409999999999997</v>
      </c>
      <c r="C24" s="124">
        <f t="shared" si="10"/>
        <v>26.409999999999997</v>
      </c>
      <c r="D24" s="125">
        <f t="shared" si="11"/>
        <v>22</v>
      </c>
      <c r="E24" s="126">
        <f t="shared" si="12"/>
        <v>4.4099999999999966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22.08</v>
      </c>
      <c r="N24" s="134">
        <f t="shared" si="13"/>
        <v>4.33</v>
      </c>
      <c r="O24" s="135">
        <f t="shared" si="14"/>
        <v>21.58</v>
      </c>
      <c r="P24" s="125">
        <f t="shared" si="14"/>
        <v>4.33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26.409999999999997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21.58</v>
      </c>
      <c r="AB24" s="141">
        <f t="shared" si="5"/>
        <v>4.33</v>
      </c>
      <c r="AC24" s="142">
        <v>0.5</v>
      </c>
      <c r="AD24" s="143">
        <v>0</v>
      </c>
      <c r="AE24" s="144">
        <f t="shared" si="18"/>
        <v>21.58</v>
      </c>
      <c r="AF24" s="419">
        <f t="shared" si="6"/>
        <v>17</v>
      </c>
      <c r="AG24" s="396">
        <f t="shared" si="19"/>
        <v>25.909999999999997</v>
      </c>
      <c r="AH24" s="202">
        <v>21584</v>
      </c>
      <c r="AI24" s="389">
        <f t="shared" si="7"/>
        <v>21.584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29.68</v>
      </c>
      <c r="C25" s="124">
        <f t="shared" si="10"/>
        <v>29.68</v>
      </c>
      <c r="D25" s="125">
        <f t="shared" si="11"/>
        <v>25</v>
      </c>
      <c r="E25" s="126">
        <f t="shared" si="12"/>
        <v>4.68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24.76</v>
      </c>
      <c r="N25" s="134">
        <f t="shared" si="13"/>
        <v>4.92</v>
      </c>
      <c r="O25" s="135">
        <f t="shared" si="14"/>
        <v>24.26</v>
      </c>
      <c r="P25" s="125">
        <f t="shared" si="14"/>
        <v>4.92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29.68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24.26</v>
      </c>
      <c r="AB25" s="141">
        <f t="shared" si="5"/>
        <v>4.92</v>
      </c>
      <c r="AC25" s="142">
        <v>0.5</v>
      </c>
      <c r="AD25" s="143">
        <v>0</v>
      </c>
      <c r="AE25" s="144">
        <f t="shared" si="18"/>
        <v>24.26</v>
      </c>
      <c r="AF25" s="418">
        <f t="shared" si="6"/>
        <v>18</v>
      </c>
      <c r="AG25" s="396">
        <f t="shared" si="19"/>
        <v>29.18</v>
      </c>
      <c r="AH25" s="202">
        <v>24260</v>
      </c>
      <c r="AI25" s="389">
        <f t="shared" si="7"/>
        <v>24.26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29.779999999999998</v>
      </c>
      <c r="C26" s="124">
        <f t="shared" si="10"/>
        <v>29.779999999999998</v>
      </c>
      <c r="D26" s="125">
        <f t="shared" si="11"/>
        <v>26</v>
      </c>
      <c r="E26" s="126">
        <f t="shared" si="12"/>
        <v>3.7799999999999976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24.65</v>
      </c>
      <c r="N26" s="134">
        <f t="shared" si="13"/>
        <v>5.13</v>
      </c>
      <c r="O26" s="135">
        <f t="shared" si="14"/>
        <v>24.15</v>
      </c>
      <c r="P26" s="125">
        <f t="shared" si="14"/>
        <v>5.13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29.779999999999998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24.15</v>
      </c>
      <c r="AB26" s="141">
        <f t="shared" si="5"/>
        <v>5.13</v>
      </c>
      <c r="AC26" s="142">
        <v>0.5</v>
      </c>
      <c r="AD26" s="143">
        <v>0</v>
      </c>
      <c r="AE26" s="144">
        <f t="shared" si="18"/>
        <v>24.15</v>
      </c>
      <c r="AF26" s="418">
        <f t="shared" si="6"/>
        <v>19</v>
      </c>
      <c r="AG26" s="396">
        <f t="shared" si="19"/>
        <v>29.279999999999998</v>
      </c>
      <c r="AH26" s="202">
        <v>24151</v>
      </c>
      <c r="AI26" s="389">
        <f t="shared" si="7"/>
        <v>24.151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30.14</v>
      </c>
      <c r="C27" s="124">
        <f t="shared" si="10"/>
        <v>30.14</v>
      </c>
      <c r="D27" s="125">
        <f t="shared" si="11"/>
        <v>26</v>
      </c>
      <c r="E27" s="126">
        <f t="shared" si="12"/>
        <v>4.1400000000000006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24.93</v>
      </c>
      <c r="N27" s="134">
        <f t="shared" si="13"/>
        <v>5.21</v>
      </c>
      <c r="O27" s="135">
        <f t="shared" si="14"/>
        <v>24.43</v>
      </c>
      <c r="P27" s="125">
        <f t="shared" si="14"/>
        <v>5.21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30.14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24.43</v>
      </c>
      <c r="AB27" s="141">
        <f t="shared" si="5"/>
        <v>5.21</v>
      </c>
      <c r="AC27" s="142">
        <v>0.5</v>
      </c>
      <c r="AD27" s="143">
        <v>0</v>
      </c>
      <c r="AE27" s="144">
        <f t="shared" si="18"/>
        <v>24.43</v>
      </c>
      <c r="AF27" s="418">
        <f t="shared" si="6"/>
        <v>20</v>
      </c>
      <c r="AG27" s="396">
        <f t="shared" si="19"/>
        <v>29.64</v>
      </c>
      <c r="AH27" s="202">
        <v>24434</v>
      </c>
      <c r="AI27" s="389">
        <f t="shared" si="7"/>
        <v>24.434000000000001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29.790000000000003</v>
      </c>
      <c r="C28" s="124">
        <f>M28+N28</f>
        <v>29.790000000000003</v>
      </c>
      <c r="D28" s="125">
        <f t="shared" si="11"/>
        <v>26</v>
      </c>
      <c r="E28" s="126">
        <f t="shared" si="12"/>
        <v>3.7900000000000027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24.67</v>
      </c>
      <c r="N28" s="134">
        <f t="shared" si="13"/>
        <v>5.12</v>
      </c>
      <c r="O28" s="135">
        <f t="shared" si="14"/>
        <v>24.17</v>
      </c>
      <c r="P28" s="125">
        <f t="shared" si="14"/>
        <v>5.12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29.790000000000003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24.17</v>
      </c>
      <c r="AB28" s="141">
        <f t="shared" si="5"/>
        <v>5.12</v>
      </c>
      <c r="AC28" s="142">
        <v>0.5</v>
      </c>
      <c r="AD28" s="143">
        <v>0</v>
      </c>
      <c r="AE28" s="144">
        <f t="shared" si="18"/>
        <v>24.17</v>
      </c>
      <c r="AF28" s="418">
        <f t="shared" si="6"/>
        <v>21</v>
      </c>
      <c r="AG28" s="396">
        <f t="shared" si="19"/>
        <v>29.290000000000003</v>
      </c>
      <c r="AH28" s="202">
        <v>24174</v>
      </c>
      <c r="AI28" s="389">
        <f t="shared" si="7"/>
        <v>24.173999999999999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28.990000000000002</v>
      </c>
      <c r="C29" s="124">
        <f t="shared" si="10"/>
        <v>28.990000000000002</v>
      </c>
      <c r="D29" s="125">
        <f t="shared" si="11"/>
        <v>25</v>
      </c>
      <c r="E29" s="126">
        <f t="shared" si="12"/>
        <v>3.990000000000002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24.1</v>
      </c>
      <c r="N29" s="134">
        <f t="shared" si="13"/>
        <v>4.8899999999999997</v>
      </c>
      <c r="O29" s="135">
        <f t="shared" si="14"/>
        <v>23.6</v>
      </c>
      <c r="P29" s="125">
        <f t="shared" si="14"/>
        <v>4.8899999999999997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28.990000000000002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23.6</v>
      </c>
      <c r="AB29" s="141">
        <f t="shared" si="5"/>
        <v>4.8899999999999997</v>
      </c>
      <c r="AC29" s="142">
        <v>0.5</v>
      </c>
      <c r="AD29" s="143">
        <v>0</v>
      </c>
      <c r="AE29" s="144">
        <f t="shared" si="18"/>
        <v>23.6</v>
      </c>
      <c r="AF29" s="418">
        <f t="shared" si="6"/>
        <v>22</v>
      </c>
      <c r="AG29" s="396">
        <f t="shared" si="19"/>
        <v>28.490000000000002</v>
      </c>
      <c r="AH29" s="202">
        <v>23604</v>
      </c>
      <c r="AI29" s="389">
        <f t="shared" si="7"/>
        <v>23.603999999999999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31.8</v>
      </c>
      <c r="C30" s="124">
        <f>M30+N30</f>
        <v>31.8</v>
      </c>
      <c r="D30" s="125">
        <f t="shared" si="11"/>
        <v>24</v>
      </c>
      <c r="E30" s="126">
        <f>IF(C30-D30&lt;0,0,C30-D30)</f>
        <v>7.8000000000000007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27.28</v>
      </c>
      <c r="N30" s="134">
        <f t="shared" si="13"/>
        <v>4.5199999999999996</v>
      </c>
      <c r="O30" s="135">
        <f t="shared" si="14"/>
        <v>22.28</v>
      </c>
      <c r="P30" s="125">
        <f t="shared" si="14"/>
        <v>4.5199999999999996</v>
      </c>
      <c r="Q30" s="125">
        <f t="shared" si="15"/>
        <v>5</v>
      </c>
      <c r="R30" s="126">
        <f t="shared" si="3"/>
        <v>0</v>
      </c>
      <c r="S30" s="126">
        <f t="shared" si="16"/>
        <v>0</v>
      </c>
      <c r="T30" s="126">
        <f t="shared" si="4"/>
        <v>31.8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22.28</v>
      </c>
      <c r="AB30" s="141">
        <f t="shared" si="5"/>
        <v>4.5199999999999996</v>
      </c>
      <c r="AC30" s="142">
        <v>5</v>
      </c>
      <c r="AD30" s="143">
        <v>0</v>
      </c>
      <c r="AE30" s="144">
        <f t="shared" si="18"/>
        <v>22.28</v>
      </c>
      <c r="AF30" s="404">
        <f t="shared" si="6"/>
        <v>23</v>
      </c>
      <c r="AG30" s="396">
        <f t="shared" si="19"/>
        <v>26.8</v>
      </c>
      <c r="AH30" s="202">
        <v>22278</v>
      </c>
      <c r="AI30" s="389">
        <f t="shared" si="7"/>
        <v>22.277999999999999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34.96</v>
      </c>
      <c r="C31" s="124">
        <f t="shared" si="10"/>
        <v>34.96</v>
      </c>
      <c r="D31" s="125">
        <f t="shared" si="11"/>
        <v>23</v>
      </c>
      <c r="E31" s="126">
        <f>IF(C31-D31&lt;0,0,C31-D31)</f>
        <v>11.96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30.67</v>
      </c>
      <c r="N31" s="134">
        <f t="shared" si="13"/>
        <v>4.29</v>
      </c>
      <c r="O31" s="135">
        <f t="shared" si="14"/>
        <v>20.67</v>
      </c>
      <c r="P31" s="125">
        <f t="shared" si="14"/>
        <v>4.29</v>
      </c>
      <c r="Q31" s="125">
        <f t="shared" si="15"/>
        <v>10</v>
      </c>
      <c r="R31" s="126">
        <f t="shared" si="3"/>
        <v>0</v>
      </c>
      <c r="S31" s="126">
        <f t="shared" si="16"/>
        <v>0</v>
      </c>
      <c r="T31" s="126">
        <f t="shared" si="4"/>
        <v>34.96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20.67</v>
      </c>
      <c r="AB31" s="141">
        <f t="shared" si="5"/>
        <v>4.29</v>
      </c>
      <c r="AC31" s="142">
        <v>10</v>
      </c>
      <c r="AD31" s="143">
        <v>0</v>
      </c>
      <c r="AE31" s="144">
        <f t="shared" si="18"/>
        <v>20.67</v>
      </c>
      <c r="AF31" s="404">
        <f t="shared" si="6"/>
        <v>24</v>
      </c>
      <c r="AG31" s="396">
        <f t="shared" si="19"/>
        <v>24.96</v>
      </c>
      <c r="AH31" s="202">
        <v>20672</v>
      </c>
      <c r="AI31" s="389">
        <f t="shared" si="7"/>
        <v>20.672000000000001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580.31000000000006</v>
      </c>
      <c r="AH32" s="453">
        <f>SUM(AH8:AH31)</f>
        <v>480051</v>
      </c>
      <c r="AI32" s="390">
        <f>SUM(AI8:AI31)</f>
        <v>480.05100000000004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606.31000000000006</v>
      </c>
      <c r="C33" s="299">
        <f>SUM(C8:C31)</f>
        <v>606.31000000000006</v>
      </c>
      <c r="D33" s="299">
        <f>SUM(D8:D31)</f>
        <v>495</v>
      </c>
      <c r="E33" s="299">
        <f>SUM(E8:E32)</f>
        <v>111.31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506.05</v>
      </c>
      <c r="N33" s="409">
        <f t="shared" si="23"/>
        <v>100.25999999999999</v>
      </c>
      <c r="O33" s="410">
        <f t="shared" si="23"/>
        <v>480.05</v>
      </c>
      <c r="P33" s="406">
        <f>SUM(P8:P32)</f>
        <v>100.25999999999999</v>
      </c>
      <c r="Q33" s="406">
        <f>SUM(Q8:Q31)</f>
        <v>26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480.05</v>
      </c>
      <c r="AB33" s="299">
        <f>SUM(AB8:AB32)</f>
        <v>100.25999999999999</v>
      </c>
      <c r="AC33" s="299">
        <f>SUM(AC8:AC32)</f>
        <v>26</v>
      </c>
      <c r="AD33" s="411">
        <f>SUM(AD8:AD31)</f>
        <v>0</v>
      </c>
      <c r="AE33" s="409">
        <f>SUM(AE8:AE32)</f>
        <v>480.05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2.5199999999999996</v>
      </c>
      <c r="C39" s="364">
        <f t="shared" ref="C39:C62" si="25">IF(B39&gt;0,B39*D39,0)</f>
        <v>112.03451279999999</v>
      </c>
      <c r="D39" s="382">
        <v>44.45814</v>
      </c>
      <c r="F39" s="221">
        <f t="shared" ref="F39:F62" si="26">F8</f>
        <v>22</v>
      </c>
      <c r="G39" s="357">
        <v>43.586469999999998</v>
      </c>
      <c r="H39" s="358">
        <f>F39*G39</f>
        <v>958.90233999999998</v>
      </c>
      <c r="J39" s="122">
        <v>1</v>
      </c>
      <c r="K39" s="126">
        <f t="shared" ref="K39:K62" si="27">C8</f>
        <v>24.52</v>
      </c>
      <c r="L39" s="245">
        <f t="shared" ref="L39:L62" si="28">K39*M39</f>
        <v>1090.1135927999999</v>
      </c>
      <c r="M39" s="372">
        <f t="shared" ref="M39:M62" si="29">D39</f>
        <v>44.45814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2.84</v>
      </c>
      <c r="C40" s="364">
        <f t="shared" si="25"/>
        <v>121.09072719999999</v>
      </c>
      <c r="D40" s="382">
        <v>42.63758</v>
      </c>
      <c r="F40" s="221">
        <f t="shared" si="26"/>
        <v>21</v>
      </c>
      <c r="G40" s="357">
        <v>41.825069999999997</v>
      </c>
      <c r="H40" s="358">
        <f t="shared" ref="H40:H62" si="31">F40*G40</f>
        <v>878.32646999999997</v>
      </c>
      <c r="J40" s="122">
        <v>2</v>
      </c>
      <c r="K40" s="126">
        <f t="shared" si="27"/>
        <v>23.84</v>
      </c>
      <c r="L40" s="245">
        <f t="shared" si="28"/>
        <v>1016.4799072</v>
      </c>
      <c r="M40" s="372">
        <f t="shared" si="29"/>
        <v>42.63758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4072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2.09</v>
      </c>
      <c r="C41" s="364">
        <f t="shared" si="25"/>
        <v>89.544064500000005</v>
      </c>
      <c r="D41" s="382">
        <v>42.844050000000003</v>
      </c>
      <c r="F41" s="221">
        <f t="shared" si="26"/>
        <v>21</v>
      </c>
      <c r="G41" s="357">
        <v>42.08746</v>
      </c>
      <c r="H41" s="358">
        <f t="shared" si="31"/>
        <v>883.83666000000005</v>
      </c>
      <c r="J41" s="122">
        <v>3</v>
      </c>
      <c r="K41" s="126">
        <f t="shared" si="27"/>
        <v>23.09</v>
      </c>
      <c r="L41" s="245">
        <f t="shared" si="28"/>
        <v>989.26911450000011</v>
      </c>
      <c r="M41" s="372">
        <f t="shared" si="29"/>
        <v>42.844050000000003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3891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2.1899999999999977</v>
      </c>
      <c r="C42" s="364">
        <f t="shared" si="25"/>
        <v>93.060239399999901</v>
      </c>
      <c r="D42" s="382">
        <v>42.493259999999999</v>
      </c>
      <c r="F42" s="221">
        <f t="shared" si="26"/>
        <v>21</v>
      </c>
      <c r="G42" s="357">
        <v>41.755580000000002</v>
      </c>
      <c r="H42" s="358">
        <f t="shared" si="31"/>
        <v>876.86718000000008</v>
      </c>
      <c r="J42" s="122">
        <v>4</v>
      </c>
      <c r="K42" s="126">
        <f t="shared" si="27"/>
        <v>23.189999999999998</v>
      </c>
      <c r="L42" s="245">
        <f t="shared" si="28"/>
        <v>985.41869939999992</v>
      </c>
      <c r="M42" s="372">
        <f t="shared" si="29"/>
        <v>42.493259999999999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3776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1.9400000000000013</v>
      </c>
      <c r="C43" s="364">
        <f t="shared" si="25"/>
        <v>82.369431800000058</v>
      </c>
      <c r="D43" s="382">
        <v>42.458469999999998</v>
      </c>
      <c r="F43" s="221">
        <f t="shared" si="26"/>
        <v>21</v>
      </c>
      <c r="G43" s="357">
        <v>41.720399999999998</v>
      </c>
      <c r="H43" s="358">
        <f t="shared" si="31"/>
        <v>876.12839999999994</v>
      </c>
      <c r="J43" s="122">
        <v>5</v>
      </c>
      <c r="K43" s="126">
        <f t="shared" si="27"/>
        <v>22.94</v>
      </c>
      <c r="L43" s="245">
        <f t="shared" si="28"/>
        <v>973.99730180000006</v>
      </c>
      <c r="M43" s="372">
        <f t="shared" si="29"/>
        <v>42.458469999999998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3724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2.3200000000000003</v>
      </c>
      <c r="C44" s="364">
        <f t="shared" si="25"/>
        <v>103.91245200000002</v>
      </c>
      <c r="D44" s="382">
        <v>44.789850000000001</v>
      </c>
      <c r="F44" s="221">
        <f t="shared" si="26"/>
        <v>21</v>
      </c>
      <c r="G44" s="357">
        <v>44.012520000000002</v>
      </c>
      <c r="H44" s="358">
        <f t="shared" si="31"/>
        <v>924.26292000000001</v>
      </c>
      <c r="J44" s="122">
        <v>6</v>
      </c>
      <c r="K44" s="126">
        <f t="shared" si="27"/>
        <v>23.32</v>
      </c>
      <c r="L44" s="245">
        <f t="shared" si="28"/>
        <v>1044.4993019999999</v>
      </c>
      <c r="M44" s="372">
        <f t="shared" si="29"/>
        <v>44.789850000000001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3656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3.379999999999999</v>
      </c>
      <c r="C45" s="364">
        <f t="shared" si="25"/>
        <v>198.35171719999994</v>
      </c>
      <c r="D45" s="382">
        <v>58.68394</v>
      </c>
      <c r="F45" s="221">
        <f t="shared" si="26"/>
        <v>21</v>
      </c>
      <c r="G45" s="357">
        <v>57.748910000000002</v>
      </c>
      <c r="H45" s="358">
        <f t="shared" si="31"/>
        <v>1212.72711</v>
      </c>
      <c r="J45" s="122">
        <v>7</v>
      </c>
      <c r="K45" s="126">
        <f t="shared" si="27"/>
        <v>24.38</v>
      </c>
      <c r="L45" s="245">
        <f t="shared" si="28"/>
        <v>1430.7144572</v>
      </c>
      <c r="M45" s="372">
        <f t="shared" si="29"/>
        <v>58.68394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3717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5.2899999999999991</v>
      </c>
      <c r="C46" s="364">
        <f t="shared" si="25"/>
        <v>317.77051159999996</v>
      </c>
      <c r="D46" s="382">
        <v>60.070039999999999</v>
      </c>
      <c r="F46" s="221">
        <f t="shared" si="26"/>
        <v>20</v>
      </c>
      <c r="G46" s="357">
        <v>59.02</v>
      </c>
      <c r="H46" s="358">
        <f t="shared" si="31"/>
        <v>1180.4000000000001</v>
      </c>
      <c r="J46" s="122">
        <v>8</v>
      </c>
      <c r="K46" s="126">
        <f t="shared" si="27"/>
        <v>25.29</v>
      </c>
      <c r="L46" s="245">
        <f t="shared" si="28"/>
        <v>1519.1713115999999</v>
      </c>
      <c r="M46" s="372">
        <f t="shared" si="29"/>
        <v>60.070039999999999</v>
      </c>
      <c r="AB46" s="216"/>
      <c r="AC46" s="199"/>
      <c r="AD46" s="203"/>
      <c r="AE46" s="126"/>
      <c r="AF46" s="385"/>
      <c r="AM46" s="91"/>
      <c r="AN46" s="122">
        <v>7</v>
      </c>
      <c r="AO46" s="200">
        <v>3878</v>
      </c>
      <c r="AP46" s="201"/>
    </row>
    <row r="47" spans="1:101" ht="15" x14ac:dyDescent="0.25">
      <c r="A47" s="219">
        <f t="shared" si="30"/>
        <v>9</v>
      </c>
      <c r="B47" s="225">
        <f t="shared" si="24"/>
        <v>4.5600000000000023</v>
      </c>
      <c r="C47" s="364">
        <f t="shared" si="25"/>
        <v>214.73240640000012</v>
      </c>
      <c r="D47" s="382">
        <v>47.090440000000001</v>
      </c>
      <c r="F47" s="221">
        <f t="shared" si="26"/>
        <v>18</v>
      </c>
      <c r="G47" s="357">
        <v>46.100270000000002</v>
      </c>
      <c r="H47" s="358">
        <f t="shared" si="31"/>
        <v>829.80486000000008</v>
      </c>
      <c r="J47" s="122">
        <v>9</v>
      </c>
      <c r="K47" s="126">
        <f t="shared" si="27"/>
        <v>22.560000000000002</v>
      </c>
      <c r="L47" s="245">
        <f t="shared" si="28"/>
        <v>1062.3603264000001</v>
      </c>
      <c r="M47" s="372">
        <f t="shared" si="29"/>
        <v>47.090440000000001</v>
      </c>
      <c r="AB47" s="216"/>
      <c r="AC47" s="199"/>
      <c r="AD47" s="203"/>
      <c r="AE47" s="126"/>
      <c r="AF47" s="385"/>
      <c r="AM47" s="91"/>
      <c r="AN47" s="122">
        <v>8</v>
      </c>
      <c r="AO47" s="200">
        <v>4210</v>
      </c>
      <c r="AP47" s="201"/>
    </row>
    <row r="48" spans="1:101" ht="15" x14ac:dyDescent="0.25">
      <c r="A48" s="219">
        <f t="shared" si="30"/>
        <v>10</v>
      </c>
      <c r="B48" s="225">
        <f t="shared" si="24"/>
        <v>5.43</v>
      </c>
      <c r="C48" s="364">
        <f t="shared" si="25"/>
        <v>219.17766029999999</v>
      </c>
      <c r="D48" s="382">
        <v>40.36421</v>
      </c>
      <c r="F48" s="221">
        <f t="shared" si="26"/>
        <v>17</v>
      </c>
      <c r="G48" s="357">
        <v>39.361780000000003</v>
      </c>
      <c r="H48" s="358">
        <f t="shared" si="31"/>
        <v>669.15026</v>
      </c>
      <c r="J48" s="122">
        <v>10</v>
      </c>
      <c r="K48" s="126">
        <f t="shared" si="27"/>
        <v>22.43</v>
      </c>
      <c r="L48" s="245">
        <f t="shared" si="28"/>
        <v>905.36923030000003</v>
      </c>
      <c r="M48" s="372">
        <f t="shared" si="29"/>
        <v>40.36421</v>
      </c>
      <c r="AB48" s="216"/>
      <c r="AC48" s="199"/>
      <c r="AD48" s="203"/>
      <c r="AE48" s="126"/>
      <c r="AF48" s="385"/>
      <c r="AM48" s="91"/>
      <c r="AN48" s="122">
        <v>9</v>
      </c>
      <c r="AO48" s="200">
        <v>4124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7.09</v>
      </c>
      <c r="C49" s="364">
        <f t="shared" si="25"/>
        <v>264.3073301</v>
      </c>
      <c r="D49" s="382">
        <v>37.278889999999997</v>
      </c>
      <c r="F49" s="221">
        <f t="shared" si="26"/>
        <v>15</v>
      </c>
      <c r="G49" s="357">
        <v>36.088569999999997</v>
      </c>
      <c r="H49" s="358">
        <f t="shared" si="31"/>
        <v>541.32854999999995</v>
      </c>
      <c r="J49" s="122">
        <v>11</v>
      </c>
      <c r="K49" s="126">
        <f t="shared" si="27"/>
        <v>22.09</v>
      </c>
      <c r="L49" s="245">
        <f t="shared" si="28"/>
        <v>823.49068009999996</v>
      </c>
      <c r="M49" s="372">
        <f t="shared" si="29"/>
        <v>37.278889999999997</v>
      </c>
      <c r="AB49" s="204"/>
      <c r="AC49" s="199"/>
      <c r="AD49" s="203"/>
      <c r="AE49" s="126"/>
      <c r="AF49" s="385"/>
      <c r="AM49" s="91"/>
      <c r="AN49" s="122">
        <v>10</v>
      </c>
      <c r="AO49" s="200">
        <v>4081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6.9899999999999984</v>
      </c>
      <c r="C50" s="364">
        <f t="shared" si="25"/>
        <v>214.39210739999996</v>
      </c>
      <c r="D50" s="382">
        <v>30.67126</v>
      </c>
      <c r="F50" s="221">
        <f t="shared" si="26"/>
        <v>14</v>
      </c>
      <c r="G50" s="357">
        <v>29.88439</v>
      </c>
      <c r="H50" s="358">
        <f t="shared" si="31"/>
        <v>418.38146</v>
      </c>
      <c r="J50" s="122">
        <v>12</v>
      </c>
      <c r="K50" s="126">
        <f t="shared" si="27"/>
        <v>20.99</v>
      </c>
      <c r="L50" s="245">
        <f t="shared" si="28"/>
        <v>643.78974740000001</v>
      </c>
      <c r="M50" s="372">
        <f t="shared" si="29"/>
        <v>30.67126</v>
      </c>
      <c r="AB50" s="204"/>
      <c r="AC50" s="199"/>
      <c r="AD50" s="203"/>
      <c r="AE50" s="126"/>
      <c r="AF50" s="385"/>
      <c r="AM50" s="91"/>
      <c r="AN50" s="122">
        <v>11</v>
      </c>
      <c r="AO50" s="200">
        <v>3971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6.2199999999999989</v>
      </c>
      <c r="C51" s="364">
        <f t="shared" si="25"/>
        <v>166.64561799999996</v>
      </c>
      <c r="D51" s="382">
        <v>26.791899999999998</v>
      </c>
      <c r="F51" s="221">
        <f t="shared" si="26"/>
        <v>14</v>
      </c>
      <c r="G51" s="357">
        <v>25.866599999999998</v>
      </c>
      <c r="H51" s="358">
        <f t="shared" si="31"/>
        <v>362.13239999999996</v>
      </c>
      <c r="J51" s="122">
        <v>13</v>
      </c>
      <c r="K51" s="126">
        <f t="shared" si="27"/>
        <v>20.22</v>
      </c>
      <c r="L51" s="245">
        <f t="shared" si="28"/>
        <v>541.73221799999999</v>
      </c>
      <c r="M51" s="372">
        <f t="shared" si="29"/>
        <v>26.791899999999998</v>
      </c>
      <c r="AB51" s="204"/>
      <c r="AC51" s="199"/>
      <c r="AD51" s="203"/>
      <c r="AE51" s="126"/>
      <c r="AF51" s="385"/>
      <c r="AM51" s="226"/>
      <c r="AN51" s="122">
        <v>12</v>
      </c>
      <c r="AO51" s="200">
        <v>3857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5.7899999999999991</v>
      </c>
      <c r="C52" s="364">
        <f t="shared" si="25"/>
        <v>139.38307529999997</v>
      </c>
      <c r="D52" s="382">
        <v>24.073070000000001</v>
      </c>
      <c r="F52" s="221">
        <f t="shared" si="26"/>
        <v>15</v>
      </c>
      <c r="G52" s="357">
        <v>23.29824</v>
      </c>
      <c r="H52" s="358">
        <f t="shared" si="31"/>
        <v>349.47359999999998</v>
      </c>
      <c r="J52" s="122">
        <v>14</v>
      </c>
      <c r="K52" s="126">
        <f t="shared" si="27"/>
        <v>20.79</v>
      </c>
      <c r="L52" s="245">
        <f t="shared" si="28"/>
        <v>500.47912530000002</v>
      </c>
      <c r="M52" s="372">
        <f t="shared" si="29"/>
        <v>24.073070000000001</v>
      </c>
      <c r="AB52" s="204"/>
      <c r="AC52" s="199"/>
      <c r="AD52" s="203"/>
      <c r="AE52" s="126"/>
      <c r="AM52" s="76"/>
      <c r="AN52" s="122">
        <v>13</v>
      </c>
      <c r="AO52" s="200">
        <v>3704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4.57</v>
      </c>
      <c r="C53" s="364">
        <f t="shared" si="25"/>
        <v>120.1156864</v>
      </c>
      <c r="D53" s="382">
        <v>26.283519999999999</v>
      </c>
      <c r="F53" s="221">
        <f t="shared" si="26"/>
        <v>17</v>
      </c>
      <c r="G53" s="357">
        <v>25.680820000000001</v>
      </c>
      <c r="H53" s="358">
        <f t="shared" si="31"/>
        <v>436.57393999999999</v>
      </c>
      <c r="J53" s="122">
        <v>15</v>
      </c>
      <c r="K53" s="126">
        <f t="shared" si="27"/>
        <v>21.57</v>
      </c>
      <c r="L53" s="245">
        <f t="shared" si="28"/>
        <v>566.93552639999996</v>
      </c>
      <c r="M53" s="372">
        <f t="shared" si="29"/>
        <v>26.283519999999999</v>
      </c>
      <c r="AB53" s="204"/>
      <c r="AC53" s="199"/>
      <c r="AD53" s="229"/>
      <c r="AE53" s="126"/>
      <c r="AN53" s="122">
        <v>14</v>
      </c>
      <c r="AO53" s="200">
        <v>3659</v>
      </c>
    </row>
    <row r="54" spans="1:43" ht="15" x14ac:dyDescent="0.25">
      <c r="A54" s="228">
        <f t="shared" si="30"/>
        <v>16</v>
      </c>
      <c r="B54" s="225">
        <f t="shared" si="24"/>
        <v>3.5399999999999991</v>
      </c>
      <c r="C54" s="364">
        <f t="shared" si="25"/>
        <v>145.36443599999998</v>
      </c>
      <c r="D54" s="382">
        <v>41.063400000000001</v>
      </c>
      <c r="F54" s="221">
        <f t="shared" si="26"/>
        <v>20</v>
      </c>
      <c r="G54" s="357">
        <v>40.288849999999996</v>
      </c>
      <c r="H54" s="358">
        <f t="shared" si="31"/>
        <v>805.77699999999993</v>
      </c>
      <c r="J54" s="122">
        <v>16</v>
      </c>
      <c r="K54" s="126">
        <f t="shared" si="27"/>
        <v>23.54</v>
      </c>
      <c r="L54" s="245">
        <f t="shared" si="28"/>
        <v>966.63243599999998</v>
      </c>
      <c r="M54" s="372">
        <f t="shared" si="29"/>
        <v>41.063400000000001</v>
      </c>
      <c r="AB54" s="204"/>
      <c r="AC54" s="199"/>
      <c r="AE54" s="237"/>
      <c r="AN54" s="122">
        <v>15</v>
      </c>
      <c r="AO54" s="200">
        <v>3672</v>
      </c>
    </row>
    <row r="55" spans="1:43" ht="15" x14ac:dyDescent="0.25">
      <c r="A55" s="228">
        <f t="shared" si="30"/>
        <v>17</v>
      </c>
      <c r="B55" s="225">
        <f t="shared" si="24"/>
        <v>4.4099999999999966</v>
      </c>
      <c r="C55" s="364">
        <f t="shared" si="25"/>
        <v>272.65420349999977</v>
      </c>
      <c r="D55" s="382">
        <v>61.826349999999998</v>
      </c>
      <c r="F55" s="221">
        <f t="shared" si="26"/>
        <v>22</v>
      </c>
      <c r="G55" s="357">
        <v>60.753610000000002</v>
      </c>
      <c r="H55" s="358">
        <f t="shared" si="31"/>
        <v>1336.57942</v>
      </c>
      <c r="J55" s="122">
        <v>17</v>
      </c>
      <c r="K55" s="126">
        <f t="shared" si="27"/>
        <v>26.409999999999997</v>
      </c>
      <c r="L55" s="245">
        <f t="shared" si="28"/>
        <v>1632.8339034999997</v>
      </c>
      <c r="M55" s="372">
        <f t="shared" si="29"/>
        <v>61.826349999999998</v>
      </c>
      <c r="AB55" s="204"/>
      <c r="AC55" s="199"/>
      <c r="AE55" s="237"/>
      <c r="AN55" s="122">
        <v>16</v>
      </c>
      <c r="AO55" s="200">
        <v>3859</v>
      </c>
    </row>
    <row r="56" spans="1:43" ht="15" x14ac:dyDescent="0.25">
      <c r="A56" s="228">
        <f t="shared" si="30"/>
        <v>18</v>
      </c>
      <c r="B56" s="225">
        <f t="shared" si="24"/>
        <v>4.68</v>
      </c>
      <c r="C56" s="364">
        <f t="shared" si="25"/>
        <v>350.93157840000003</v>
      </c>
      <c r="D56" s="382">
        <v>74.985380000000006</v>
      </c>
      <c r="F56" s="221">
        <f t="shared" si="26"/>
        <v>25</v>
      </c>
      <c r="G56" s="357">
        <v>73.669439999999994</v>
      </c>
      <c r="H56" s="358">
        <f t="shared" si="31"/>
        <v>1841.7359999999999</v>
      </c>
      <c r="J56" s="122">
        <v>18</v>
      </c>
      <c r="K56" s="126">
        <f t="shared" si="27"/>
        <v>29.68</v>
      </c>
      <c r="L56" s="245">
        <f t="shared" si="28"/>
        <v>2225.5660784000002</v>
      </c>
      <c r="M56" s="372">
        <f t="shared" si="29"/>
        <v>74.985380000000006</v>
      </c>
      <c r="AB56" s="230"/>
      <c r="AC56" s="199"/>
      <c r="AE56" s="237"/>
      <c r="AN56" s="122">
        <v>17</v>
      </c>
      <c r="AO56" s="200">
        <v>4334</v>
      </c>
    </row>
    <row r="57" spans="1:43" ht="15" x14ac:dyDescent="0.25">
      <c r="A57" s="228">
        <f t="shared" si="30"/>
        <v>19</v>
      </c>
      <c r="B57" s="225">
        <f t="shared" si="24"/>
        <v>3.7799999999999976</v>
      </c>
      <c r="C57" s="364">
        <f t="shared" si="25"/>
        <v>284.95673639999978</v>
      </c>
      <c r="D57" s="382">
        <v>75.385379999999998</v>
      </c>
      <c r="F57" s="221">
        <f t="shared" si="26"/>
        <v>26</v>
      </c>
      <c r="G57" s="357">
        <v>73.941860000000005</v>
      </c>
      <c r="H57" s="358">
        <f t="shared" si="31"/>
        <v>1922.4883600000001</v>
      </c>
      <c r="J57" s="122">
        <v>19</v>
      </c>
      <c r="K57" s="126">
        <f t="shared" si="27"/>
        <v>29.779999999999998</v>
      </c>
      <c r="L57" s="245">
        <f t="shared" si="28"/>
        <v>2244.9766163999998</v>
      </c>
      <c r="M57" s="372">
        <f t="shared" si="29"/>
        <v>75.385379999999998</v>
      </c>
      <c r="AC57" s="231"/>
      <c r="AD57" s="232"/>
      <c r="AE57" s="237"/>
      <c r="AN57" s="122">
        <v>18</v>
      </c>
      <c r="AO57" s="200">
        <v>4921</v>
      </c>
    </row>
    <row r="58" spans="1:43" ht="15" x14ac:dyDescent="0.25">
      <c r="A58" s="228">
        <f t="shared" si="30"/>
        <v>20</v>
      </c>
      <c r="B58" s="225">
        <f t="shared" si="24"/>
        <v>4.1400000000000006</v>
      </c>
      <c r="C58" s="364">
        <f t="shared" si="25"/>
        <v>274.61899260000001</v>
      </c>
      <c r="D58" s="382">
        <v>66.333089999999999</v>
      </c>
      <c r="F58" s="221">
        <f t="shared" si="26"/>
        <v>26</v>
      </c>
      <c r="G58" s="357">
        <v>64.980720000000005</v>
      </c>
      <c r="H58" s="358">
        <f t="shared" si="31"/>
        <v>1689.49872</v>
      </c>
      <c r="J58" s="122">
        <v>20</v>
      </c>
      <c r="K58" s="126">
        <f t="shared" si="27"/>
        <v>30.14</v>
      </c>
      <c r="L58" s="245">
        <f t="shared" si="28"/>
        <v>1999.2793326000001</v>
      </c>
      <c r="M58" s="372">
        <f t="shared" si="29"/>
        <v>66.333089999999999</v>
      </c>
      <c r="AC58" s="231"/>
      <c r="AD58" s="76"/>
      <c r="AE58" s="237"/>
      <c r="AN58" s="122">
        <v>19</v>
      </c>
      <c r="AO58" s="200">
        <v>5133</v>
      </c>
    </row>
    <row r="59" spans="1:43" ht="15" x14ac:dyDescent="0.25">
      <c r="A59" s="228">
        <f t="shared" si="30"/>
        <v>21</v>
      </c>
      <c r="B59" s="225">
        <f t="shared" si="24"/>
        <v>3.7900000000000027</v>
      </c>
      <c r="C59" s="364">
        <f t="shared" si="25"/>
        <v>236.84270920000017</v>
      </c>
      <c r="D59" s="382">
        <v>62.491480000000003</v>
      </c>
      <c r="F59" s="221">
        <f t="shared" si="26"/>
        <v>26</v>
      </c>
      <c r="G59" s="357">
        <v>62.493830000000003</v>
      </c>
      <c r="H59" s="358">
        <f t="shared" si="31"/>
        <v>1624.8395800000001</v>
      </c>
      <c r="J59" s="122">
        <v>21</v>
      </c>
      <c r="K59" s="126">
        <f t="shared" si="27"/>
        <v>29.790000000000003</v>
      </c>
      <c r="L59" s="245">
        <f t="shared" si="28"/>
        <v>1861.6211892000003</v>
      </c>
      <c r="M59" s="372">
        <f t="shared" si="29"/>
        <v>62.491480000000003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5206</v>
      </c>
    </row>
    <row r="60" spans="1:43" ht="15" x14ac:dyDescent="0.25">
      <c r="A60" s="228">
        <f t="shared" si="30"/>
        <v>22</v>
      </c>
      <c r="B60" s="225">
        <f t="shared" si="24"/>
        <v>3.990000000000002</v>
      </c>
      <c r="C60" s="364">
        <f t="shared" si="25"/>
        <v>236.02461960000014</v>
      </c>
      <c r="D60" s="382">
        <v>59.154040000000002</v>
      </c>
      <c r="F60" s="221">
        <f t="shared" si="26"/>
        <v>25</v>
      </c>
      <c r="G60" s="357">
        <v>58.014740000000003</v>
      </c>
      <c r="H60" s="358">
        <f t="shared" si="31"/>
        <v>1450.3685</v>
      </c>
      <c r="J60" s="122">
        <v>22</v>
      </c>
      <c r="K60" s="126">
        <f t="shared" si="27"/>
        <v>28.990000000000002</v>
      </c>
      <c r="L60" s="245">
        <f t="shared" si="28"/>
        <v>1714.8756196000002</v>
      </c>
      <c r="M60" s="372">
        <f t="shared" si="29"/>
        <v>59.154040000000002</v>
      </c>
      <c r="Z60" s="233"/>
      <c r="AA60" s="234"/>
      <c r="AB60" s="235"/>
      <c r="AC60" s="235"/>
      <c r="AD60" s="236"/>
      <c r="AE60" s="237"/>
      <c r="AN60" s="122">
        <v>21</v>
      </c>
      <c r="AO60" s="200">
        <v>5123</v>
      </c>
    </row>
    <row r="61" spans="1:43" ht="15" x14ac:dyDescent="0.25">
      <c r="A61" s="219">
        <f t="shared" si="30"/>
        <v>23</v>
      </c>
      <c r="B61" s="220">
        <f t="shared" si="24"/>
        <v>7.8000000000000007</v>
      </c>
      <c r="C61" s="364">
        <f t="shared" si="25"/>
        <v>422.48583000000002</v>
      </c>
      <c r="D61" s="382">
        <v>54.164850000000001</v>
      </c>
      <c r="F61" s="221">
        <f t="shared" si="26"/>
        <v>24</v>
      </c>
      <c r="G61" s="357">
        <v>53.105899999999998</v>
      </c>
      <c r="H61" s="358">
        <f t="shared" si="31"/>
        <v>1274.5416</v>
      </c>
      <c r="J61" s="122">
        <v>23</v>
      </c>
      <c r="K61" s="126">
        <f t="shared" si="27"/>
        <v>31.8</v>
      </c>
      <c r="L61" s="245">
        <f t="shared" si="28"/>
        <v>1722.4422300000001</v>
      </c>
      <c r="M61" s="372">
        <f t="shared" si="29"/>
        <v>54.164850000000001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4890</v>
      </c>
    </row>
    <row r="62" spans="1:43" ht="15" customHeight="1" x14ac:dyDescent="0.25">
      <c r="A62" s="219">
        <f t="shared" si="30"/>
        <v>24</v>
      </c>
      <c r="B62" s="220">
        <f t="shared" si="24"/>
        <v>11.96</v>
      </c>
      <c r="C62" s="364">
        <f t="shared" si="25"/>
        <v>572.71345040000006</v>
      </c>
      <c r="D62" s="382">
        <v>47.885739999999998</v>
      </c>
      <c r="F62" s="362">
        <f t="shared" si="26"/>
        <v>23</v>
      </c>
      <c r="G62" s="360">
        <v>47.094799999999999</v>
      </c>
      <c r="H62" s="361">
        <f t="shared" si="31"/>
        <v>1083.1804</v>
      </c>
      <c r="J62" s="122">
        <v>24</v>
      </c>
      <c r="K62" s="126">
        <f t="shared" si="27"/>
        <v>34.96</v>
      </c>
      <c r="L62" s="245">
        <f t="shared" si="28"/>
        <v>1674.0854704000001</v>
      </c>
      <c r="M62" s="372">
        <f t="shared" si="29"/>
        <v>47.885739999999998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4521</v>
      </c>
    </row>
    <row r="63" spans="1:43" ht="20.25" customHeight="1" thickBot="1" x14ac:dyDescent="0.3">
      <c r="A63" s="238"/>
      <c r="B63" s="239"/>
      <c r="C63" s="240"/>
      <c r="D63" s="307">
        <f>AVERAGE(D39:D62)</f>
        <v>48.094930416666664</v>
      </c>
      <c r="F63" s="363">
        <f>SUM(F39:F62)</f>
        <v>495</v>
      </c>
      <c r="G63" s="241">
        <f>AVERAGE(G39:G62)</f>
        <v>47.182534583333343</v>
      </c>
      <c r="H63" s="359">
        <f>SUM(H39:H62)/SUM(F39:F62)</f>
        <v>49.348092383838392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4291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606.31000000000006</v>
      </c>
      <c r="L64" s="245">
        <f>SUM(L39:L63)</f>
        <v>30136.133416499997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111.31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49.704166872556932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5253.4800964999995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47.196838527535704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539.43999999999994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500.64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484.89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486.98999999999995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481.74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489.72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511.97999999999996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505.79999999999995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406.08000000000004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381.31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331.35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293.85999999999996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283.08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311.84999999999997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366.69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470.79999999999995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581.02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742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774.28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783.64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774.54000000000008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724.75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763.2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804.08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12793.730000000001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2.5199999999999996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2.84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2.09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2.1899999999999977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1.9400000000000013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2.3200000000000003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3.379999999999999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5.2899999999999991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4.5600000000000023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5.43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7.09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6.9899999999999984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6.2199999999999989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5.7899999999999991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4.57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3.5399999999999991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4.4099999999999966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4.68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3.7799999999999976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4.1400000000000006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3.7900000000000027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3.990000000000002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7.8000000000000007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11.96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44569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24.52</v>
      </c>
      <c r="C135" s="124">
        <f t="shared" si="38"/>
        <v>24.52</v>
      </c>
      <c r="D135" s="290">
        <f t="shared" ref="D135:D158" si="39">J8</f>
        <v>0</v>
      </c>
      <c r="E135" s="291">
        <f t="shared" ref="E135:F158" si="40">M8</f>
        <v>20.45</v>
      </c>
      <c r="F135" s="291">
        <f t="shared" si="40"/>
        <v>4.07</v>
      </c>
      <c r="G135" s="292">
        <f t="shared" ref="G135:G158" si="41">AD8</f>
        <v>0</v>
      </c>
      <c r="I135" s="293">
        <f t="shared" ref="I135:I158" si="42">AE8</f>
        <v>19.95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23.84</v>
      </c>
      <c r="C136" s="124">
        <f t="shared" si="38"/>
        <v>23.84</v>
      </c>
      <c r="D136" s="290">
        <f t="shared" si="39"/>
        <v>0</v>
      </c>
      <c r="E136" s="291">
        <f t="shared" si="40"/>
        <v>19.95</v>
      </c>
      <c r="F136" s="291">
        <f t="shared" si="40"/>
        <v>3.89</v>
      </c>
      <c r="G136" s="292">
        <f t="shared" si="41"/>
        <v>0</v>
      </c>
      <c r="I136" s="294">
        <f t="shared" si="42"/>
        <v>19.45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23.09</v>
      </c>
      <c r="C137" s="124">
        <f t="shared" si="38"/>
        <v>23.09</v>
      </c>
      <c r="D137" s="290">
        <f t="shared" si="39"/>
        <v>0</v>
      </c>
      <c r="E137" s="291">
        <f t="shared" si="40"/>
        <v>19.309999999999999</v>
      </c>
      <c r="F137" s="291">
        <f t="shared" si="40"/>
        <v>3.78</v>
      </c>
      <c r="G137" s="292">
        <f t="shared" si="41"/>
        <v>0</v>
      </c>
      <c r="I137" s="294">
        <f t="shared" si="42"/>
        <v>18.809999999999999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23.189999999999998</v>
      </c>
      <c r="C138" s="124">
        <f t="shared" si="38"/>
        <v>23.189999999999998</v>
      </c>
      <c r="D138" s="290">
        <f t="shared" si="39"/>
        <v>0</v>
      </c>
      <c r="E138" s="291">
        <f t="shared" si="40"/>
        <v>19.47</v>
      </c>
      <c r="F138" s="291">
        <f t="shared" si="40"/>
        <v>3.72</v>
      </c>
      <c r="G138" s="292">
        <f t="shared" si="41"/>
        <v>0</v>
      </c>
      <c r="I138" s="294">
        <f t="shared" si="42"/>
        <v>18.97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22.94</v>
      </c>
      <c r="C139" s="124">
        <f t="shared" si="38"/>
        <v>22.94</v>
      </c>
      <c r="D139" s="290">
        <f t="shared" si="39"/>
        <v>0</v>
      </c>
      <c r="E139" s="291">
        <f t="shared" si="40"/>
        <v>19.28</v>
      </c>
      <c r="F139" s="291">
        <f t="shared" si="40"/>
        <v>3.66</v>
      </c>
      <c r="G139" s="292">
        <f t="shared" si="41"/>
        <v>0</v>
      </c>
      <c r="I139" s="294">
        <f t="shared" si="42"/>
        <v>18.78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23.32</v>
      </c>
      <c r="C140" s="124">
        <f t="shared" si="38"/>
        <v>23.32</v>
      </c>
      <c r="D140" s="290">
        <f t="shared" si="39"/>
        <v>0</v>
      </c>
      <c r="E140" s="291">
        <f t="shared" si="40"/>
        <v>19.600000000000001</v>
      </c>
      <c r="F140" s="291">
        <f t="shared" si="40"/>
        <v>3.72</v>
      </c>
      <c r="G140" s="292">
        <f t="shared" si="41"/>
        <v>0</v>
      </c>
      <c r="I140" s="294">
        <f t="shared" si="42"/>
        <v>19.100000000000001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24.38</v>
      </c>
      <c r="C141" s="124">
        <f t="shared" si="38"/>
        <v>24.38</v>
      </c>
      <c r="D141" s="290">
        <f t="shared" si="39"/>
        <v>0</v>
      </c>
      <c r="E141" s="291">
        <f t="shared" si="40"/>
        <v>20.5</v>
      </c>
      <c r="F141" s="291">
        <f t="shared" si="40"/>
        <v>3.88</v>
      </c>
      <c r="G141" s="292">
        <f t="shared" si="41"/>
        <v>0</v>
      </c>
      <c r="I141" s="294">
        <f t="shared" si="42"/>
        <v>20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25.29</v>
      </c>
      <c r="C142" s="124">
        <f t="shared" si="38"/>
        <v>25.29</v>
      </c>
      <c r="D142" s="290">
        <f t="shared" si="39"/>
        <v>0</v>
      </c>
      <c r="E142" s="291">
        <f t="shared" si="40"/>
        <v>21.08</v>
      </c>
      <c r="F142" s="291">
        <f t="shared" si="40"/>
        <v>4.21</v>
      </c>
      <c r="G142" s="292">
        <f t="shared" si="41"/>
        <v>0</v>
      </c>
      <c r="I142" s="294">
        <f t="shared" si="42"/>
        <v>20.58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22.560000000000002</v>
      </c>
      <c r="C143" s="124">
        <f t="shared" si="38"/>
        <v>22.560000000000002</v>
      </c>
      <c r="D143" s="290">
        <f t="shared" si="39"/>
        <v>0</v>
      </c>
      <c r="E143" s="291">
        <f t="shared" si="40"/>
        <v>18.440000000000001</v>
      </c>
      <c r="F143" s="291">
        <f t="shared" si="40"/>
        <v>4.12</v>
      </c>
      <c r="G143" s="292">
        <f t="shared" si="41"/>
        <v>0</v>
      </c>
      <c r="I143" s="294">
        <f t="shared" si="42"/>
        <v>17.940000000000001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22.43</v>
      </c>
      <c r="C144" s="124">
        <f t="shared" si="38"/>
        <v>22.43</v>
      </c>
      <c r="D144" s="290">
        <f t="shared" si="39"/>
        <v>0</v>
      </c>
      <c r="E144" s="291">
        <f t="shared" si="40"/>
        <v>18.350000000000001</v>
      </c>
      <c r="F144" s="291">
        <f t="shared" si="40"/>
        <v>4.08</v>
      </c>
      <c r="G144" s="292">
        <f t="shared" si="41"/>
        <v>0</v>
      </c>
      <c r="I144" s="294">
        <f t="shared" si="42"/>
        <v>17.850000000000001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22.09</v>
      </c>
      <c r="C145" s="124">
        <f t="shared" si="38"/>
        <v>22.09</v>
      </c>
      <c r="D145" s="290">
        <f t="shared" si="39"/>
        <v>0</v>
      </c>
      <c r="E145" s="291">
        <f t="shared" si="40"/>
        <v>18.12</v>
      </c>
      <c r="F145" s="291">
        <f t="shared" si="40"/>
        <v>3.97</v>
      </c>
      <c r="G145" s="292">
        <f t="shared" si="41"/>
        <v>0</v>
      </c>
      <c r="I145" s="294">
        <f t="shared" si="42"/>
        <v>17.62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20.99</v>
      </c>
      <c r="C146" s="124">
        <f t="shared" si="38"/>
        <v>20.99</v>
      </c>
      <c r="D146" s="290">
        <f t="shared" si="39"/>
        <v>0</v>
      </c>
      <c r="E146" s="291">
        <f t="shared" si="40"/>
        <v>17.13</v>
      </c>
      <c r="F146" s="291">
        <f t="shared" si="40"/>
        <v>3.86</v>
      </c>
      <c r="G146" s="292">
        <f t="shared" si="41"/>
        <v>0</v>
      </c>
      <c r="I146" s="294">
        <f t="shared" si="42"/>
        <v>16.63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20.22</v>
      </c>
      <c r="C147" s="124">
        <f t="shared" si="38"/>
        <v>20.22</v>
      </c>
      <c r="D147" s="290">
        <f t="shared" si="39"/>
        <v>0</v>
      </c>
      <c r="E147" s="291">
        <f t="shared" si="40"/>
        <v>16.52</v>
      </c>
      <c r="F147" s="291">
        <f t="shared" si="40"/>
        <v>3.7</v>
      </c>
      <c r="G147" s="292">
        <f t="shared" si="41"/>
        <v>0</v>
      </c>
      <c r="I147" s="294">
        <f t="shared" si="42"/>
        <v>16.02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20.79</v>
      </c>
      <c r="C148" s="124">
        <f t="shared" si="38"/>
        <v>20.79</v>
      </c>
      <c r="D148" s="290">
        <f t="shared" si="39"/>
        <v>0</v>
      </c>
      <c r="E148" s="291">
        <f t="shared" si="40"/>
        <v>17.13</v>
      </c>
      <c r="F148" s="291">
        <f t="shared" si="40"/>
        <v>3.66</v>
      </c>
      <c r="G148" s="292">
        <f t="shared" si="41"/>
        <v>0</v>
      </c>
      <c r="I148" s="294">
        <f t="shared" si="42"/>
        <v>16.63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21.57</v>
      </c>
      <c r="C149" s="124">
        <f t="shared" si="38"/>
        <v>21.57</v>
      </c>
      <c r="D149" s="290">
        <f t="shared" si="39"/>
        <v>0</v>
      </c>
      <c r="E149" s="291">
        <f t="shared" si="40"/>
        <v>17.899999999999999</v>
      </c>
      <c r="F149" s="291">
        <f t="shared" si="40"/>
        <v>3.67</v>
      </c>
      <c r="G149" s="292">
        <f t="shared" si="41"/>
        <v>0</v>
      </c>
      <c r="I149" s="294">
        <f t="shared" si="42"/>
        <v>17.399999999999999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23.54</v>
      </c>
      <c r="C150" s="124">
        <f t="shared" si="38"/>
        <v>23.54</v>
      </c>
      <c r="D150" s="290">
        <f t="shared" si="39"/>
        <v>0</v>
      </c>
      <c r="E150" s="291">
        <f t="shared" si="40"/>
        <v>19.68</v>
      </c>
      <c r="F150" s="291">
        <f t="shared" si="40"/>
        <v>3.86</v>
      </c>
      <c r="G150" s="292">
        <f t="shared" si="41"/>
        <v>0</v>
      </c>
      <c r="I150" s="294">
        <f t="shared" si="42"/>
        <v>19.18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26.409999999999997</v>
      </c>
      <c r="C151" s="124">
        <f t="shared" si="45"/>
        <v>26.409999999999997</v>
      </c>
      <c r="D151" s="290">
        <f t="shared" si="39"/>
        <v>0</v>
      </c>
      <c r="E151" s="291">
        <f t="shared" si="40"/>
        <v>22.08</v>
      </c>
      <c r="F151" s="291">
        <f t="shared" si="40"/>
        <v>4.33</v>
      </c>
      <c r="G151" s="292">
        <f t="shared" si="41"/>
        <v>0</v>
      </c>
      <c r="I151" s="294">
        <f t="shared" si="42"/>
        <v>21.58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29.68</v>
      </c>
      <c r="C152" s="124">
        <f t="shared" si="45"/>
        <v>29.68</v>
      </c>
      <c r="D152" s="290">
        <f t="shared" si="39"/>
        <v>0</v>
      </c>
      <c r="E152" s="291">
        <f t="shared" si="40"/>
        <v>24.76</v>
      </c>
      <c r="F152" s="291">
        <f t="shared" si="40"/>
        <v>4.92</v>
      </c>
      <c r="G152" s="292">
        <f t="shared" si="41"/>
        <v>0</v>
      </c>
      <c r="I152" s="294">
        <f t="shared" si="42"/>
        <v>24.26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29.779999999999998</v>
      </c>
      <c r="C153" s="124">
        <f t="shared" si="45"/>
        <v>29.779999999999998</v>
      </c>
      <c r="D153" s="290">
        <f t="shared" si="39"/>
        <v>0</v>
      </c>
      <c r="E153" s="291">
        <f t="shared" si="40"/>
        <v>24.65</v>
      </c>
      <c r="F153" s="291">
        <f t="shared" si="40"/>
        <v>5.13</v>
      </c>
      <c r="G153" s="292">
        <f t="shared" si="41"/>
        <v>0</v>
      </c>
      <c r="I153" s="294">
        <f t="shared" si="42"/>
        <v>24.15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30.14</v>
      </c>
      <c r="C154" s="124">
        <f t="shared" si="45"/>
        <v>30.14</v>
      </c>
      <c r="D154" s="290">
        <f t="shared" si="39"/>
        <v>0</v>
      </c>
      <c r="E154" s="291">
        <f t="shared" si="40"/>
        <v>24.93</v>
      </c>
      <c r="F154" s="291">
        <f t="shared" si="40"/>
        <v>5.21</v>
      </c>
      <c r="G154" s="292">
        <f t="shared" si="41"/>
        <v>0</v>
      </c>
      <c r="I154" s="294">
        <f t="shared" si="42"/>
        <v>24.43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29.790000000000003</v>
      </c>
      <c r="C155" s="124">
        <f t="shared" si="45"/>
        <v>29.790000000000003</v>
      </c>
      <c r="D155" s="290">
        <f t="shared" si="39"/>
        <v>0</v>
      </c>
      <c r="E155" s="291">
        <f t="shared" si="40"/>
        <v>24.67</v>
      </c>
      <c r="F155" s="291">
        <f t="shared" si="40"/>
        <v>5.12</v>
      </c>
      <c r="G155" s="292">
        <f t="shared" si="41"/>
        <v>0</v>
      </c>
      <c r="I155" s="294">
        <f t="shared" si="42"/>
        <v>24.17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28.990000000000002</v>
      </c>
      <c r="C156" s="124">
        <f t="shared" si="45"/>
        <v>28.990000000000002</v>
      </c>
      <c r="D156" s="290">
        <f t="shared" si="39"/>
        <v>0</v>
      </c>
      <c r="E156" s="291">
        <f t="shared" si="40"/>
        <v>24.1</v>
      </c>
      <c r="F156" s="291">
        <f t="shared" si="40"/>
        <v>4.8899999999999997</v>
      </c>
      <c r="G156" s="292">
        <f t="shared" si="41"/>
        <v>0</v>
      </c>
      <c r="I156" s="294">
        <f t="shared" si="42"/>
        <v>23.6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31.8</v>
      </c>
      <c r="C157" s="124">
        <f t="shared" si="45"/>
        <v>31.8</v>
      </c>
      <c r="D157" s="290">
        <f t="shared" si="39"/>
        <v>0</v>
      </c>
      <c r="E157" s="291">
        <f t="shared" si="40"/>
        <v>27.28</v>
      </c>
      <c r="F157" s="291">
        <f t="shared" si="40"/>
        <v>4.5199999999999996</v>
      </c>
      <c r="G157" s="292">
        <f t="shared" si="41"/>
        <v>0</v>
      </c>
      <c r="I157" s="294">
        <f t="shared" si="42"/>
        <v>22.28</v>
      </c>
      <c r="K157" s="142">
        <f t="shared" si="43"/>
        <v>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34.96</v>
      </c>
      <c r="C158" s="297">
        <f t="shared" si="45"/>
        <v>34.96</v>
      </c>
      <c r="D158" s="298">
        <f t="shared" si="39"/>
        <v>0</v>
      </c>
      <c r="E158" s="299">
        <f t="shared" si="40"/>
        <v>30.67</v>
      </c>
      <c r="F158" s="299">
        <f t="shared" si="40"/>
        <v>4.29</v>
      </c>
      <c r="G158" s="300">
        <f t="shared" si="41"/>
        <v>0</v>
      </c>
      <c r="I158" s="301">
        <f t="shared" si="42"/>
        <v>20.67</v>
      </c>
      <c r="K158" s="302">
        <f t="shared" si="43"/>
        <v>10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606.31000000000006</v>
      </c>
      <c r="C159" s="304">
        <f t="shared" si="46"/>
        <v>606.31000000000006</v>
      </c>
      <c r="D159" s="305">
        <f t="shared" si="46"/>
        <v>0</v>
      </c>
      <c r="E159" s="305">
        <f t="shared" si="46"/>
        <v>506.05</v>
      </c>
      <c r="F159" s="305">
        <f t="shared" si="46"/>
        <v>100.25999999999999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63" priority="7" operator="containsText" text="CHECK CALCS">
      <formula>NOT(ISERROR(SEARCH("CHECK CALCS",C34)))</formula>
    </cfRule>
  </conditionalFormatting>
  <conditionalFormatting sqref="AE8:AE31">
    <cfRule type="cellIs" dxfId="62" priority="6" operator="greaterThan">
      <formula>33</formula>
    </cfRule>
  </conditionalFormatting>
  <conditionalFormatting sqref="D63">
    <cfRule type="cellIs" dxfId="61" priority="8" operator="equal">
      <formula>#REF!</formula>
    </cfRule>
  </conditionalFormatting>
  <conditionalFormatting sqref="I135:I158">
    <cfRule type="cellIs" dxfId="60" priority="5" operator="greaterThan">
      <formula>33</formula>
    </cfRule>
  </conditionalFormatting>
  <conditionalFormatting sqref="D135:D158">
    <cfRule type="cellIs" dxfId="59" priority="4" operator="greaterThan">
      <formula>0</formula>
    </cfRule>
  </conditionalFormatting>
  <conditionalFormatting sqref="J8:J31">
    <cfRule type="cellIs" dxfId="58" priority="2" operator="greaterThan">
      <formula>0</formula>
    </cfRule>
  </conditionalFormatting>
  <conditionalFormatting sqref="N8:N31">
    <cfRule type="cellIs" dxfId="57" priority="3" operator="greaterThanOrEqual">
      <formula>4.99</formula>
    </cfRule>
  </conditionalFormatting>
  <conditionalFormatting sqref="M8:M31">
    <cfRule type="cellIs" dxfId="56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theme="2" tint="-0.249977111117893"/>
  </sheetPr>
  <dimension ref="A1:CW159"/>
  <sheetViews>
    <sheetView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customWidth="1" outlineLevel="1"/>
    <col min="12" max="12" width="13" style="57" customWidth="1" outlineLevel="1"/>
    <col min="13" max="13" width="14" style="57" customWidth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44568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500.94000000000011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44568</v>
      </c>
      <c r="AM5" s="422">
        <f>AM10</f>
        <v>16490</v>
      </c>
      <c r="AN5" s="422">
        <f t="shared" ref="AN5:BJ5" si="1">AN10</f>
        <v>16206</v>
      </c>
      <c r="AO5" s="422">
        <f t="shared" si="1"/>
        <v>15551</v>
      </c>
      <c r="AP5" s="422">
        <f t="shared" si="1"/>
        <v>15482</v>
      </c>
      <c r="AQ5" s="422">
        <f t="shared" si="1"/>
        <v>15619</v>
      </c>
      <c r="AR5" s="422">
        <f t="shared" si="1"/>
        <v>16188</v>
      </c>
      <c r="AS5" s="422">
        <f t="shared" si="1"/>
        <v>17049</v>
      </c>
      <c r="AT5" s="422">
        <f t="shared" si="1"/>
        <v>17713</v>
      </c>
      <c r="AU5" s="422">
        <f t="shared" si="1"/>
        <v>17438</v>
      </c>
      <c r="AV5" s="422">
        <f t="shared" si="1"/>
        <v>16299</v>
      </c>
      <c r="AW5" s="422">
        <f t="shared" si="1"/>
        <v>15257</v>
      </c>
      <c r="AX5" s="422">
        <f t="shared" si="1"/>
        <v>14329</v>
      </c>
      <c r="AY5" s="422">
        <f t="shared" si="1"/>
        <v>13837</v>
      </c>
      <c r="AZ5" s="422">
        <f t="shared" si="1"/>
        <v>13999</v>
      </c>
      <c r="BA5" s="422">
        <f t="shared" si="1"/>
        <v>14525</v>
      </c>
      <c r="BB5" s="422">
        <f t="shared" si="1"/>
        <v>15984</v>
      </c>
      <c r="BC5" s="422">
        <f t="shared" si="1"/>
        <v>17832</v>
      </c>
      <c r="BD5" s="422">
        <f t="shared" si="1"/>
        <v>20117</v>
      </c>
      <c r="BE5" s="422">
        <f t="shared" si="1"/>
        <v>20671</v>
      </c>
      <c r="BF5" s="422">
        <f t="shared" si="1"/>
        <v>20740</v>
      </c>
      <c r="BG5" s="422">
        <f t="shared" si="1"/>
        <v>20283</v>
      </c>
      <c r="BH5" s="422">
        <f t="shared" si="1"/>
        <v>19250</v>
      </c>
      <c r="BI5" s="422">
        <f t="shared" si="1"/>
        <v>18147</v>
      </c>
      <c r="BJ5" s="422">
        <f t="shared" si="1"/>
        <v>16795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44568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20.299999999999997</v>
      </c>
      <c r="C8" s="124">
        <f>M8+N8</f>
        <v>20.299999999999997</v>
      </c>
      <c r="D8" s="125">
        <f>F8</f>
        <v>22</v>
      </c>
      <c r="E8" s="126">
        <f>IF(C8-D8&lt;0,0,IF(C8-D8-H8&lt;0,0,C8-D8-H8))</f>
        <v>0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16.989999999999998</v>
      </c>
      <c r="N8" s="134">
        <f>P8</f>
        <v>3.31</v>
      </c>
      <c r="O8" s="135">
        <f>ROUND(AA8,2)</f>
        <v>16.489999999999998</v>
      </c>
      <c r="P8" s="125">
        <f>ROUND(AB8,2)</f>
        <v>3.31</v>
      </c>
      <c r="Q8" s="125">
        <f>ROUND(SUM(AC8:AD8),2)</f>
        <v>0.5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20.299999999999997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16.489999999999998</v>
      </c>
      <c r="AB8" s="141">
        <f t="shared" ref="AB8:AB31" si="5">ROUND(AO40/1000,2)</f>
        <v>3.31</v>
      </c>
      <c r="AC8" s="142">
        <v>0.5</v>
      </c>
      <c r="AD8" s="143">
        <v>0</v>
      </c>
      <c r="AE8" s="144">
        <f>AA8+AD8</f>
        <v>16.489999999999998</v>
      </c>
      <c r="AF8" s="404">
        <f t="shared" ref="AF8:AF31" si="6">A8</f>
        <v>1</v>
      </c>
      <c r="AG8" s="396">
        <f>AA8+AB8</f>
        <v>19.799999999999997</v>
      </c>
      <c r="AH8" s="202">
        <f t="array" ref="AH8:AH31">TRANSPOSE(AM5:BJ5)</f>
        <v>16490</v>
      </c>
      <c r="AI8" s="389">
        <f t="shared" ref="AI8:AI31" si="7">AH8/1000</f>
        <v>16.489999999999998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19.850000000000001</v>
      </c>
      <c r="C9" s="124">
        <f t="shared" ref="C9:C31" si="10">M9+N9</f>
        <v>19.850000000000001</v>
      </c>
      <c r="D9" s="125">
        <f t="shared" ref="D9:D31" si="11">F9</f>
        <v>21</v>
      </c>
      <c r="E9" s="126">
        <f t="shared" ref="E9:E29" si="12">IF(C9-D9&lt;0,0,IF(C9-D9-H9&lt;0,0,C9-D9-H9))</f>
        <v>0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16.71</v>
      </c>
      <c r="N9" s="134">
        <f t="shared" ref="N9:N31" si="13">P9</f>
        <v>3.14</v>
      </c>
      <c r="O9" s="135">
        <f t="shared" ref="O9:P31" si="14">ROUND(AA9,2)</f>
        <v>16.21</v>
      </c>
      <c r="P9" s="125">
        <f t="shared" si="14"/>
        <v>3.14</v>
      </c>
      <c r="Q9" s="125">
        <f t="shared" ref="Q9:Q31" si="15">ROUND(SUM(AC9:AD9),2)</f>
        <v>0.5</v>
      </c>
      <c r="R9" s="126">
        <f t="shared" si="3"/>
        <v>0</v>
      </c>
      <c r="S9" s="126">
        <f t="shared" ref="S9:S31" si="16">R9+L9</f>
        <v>0</v>
      </c>
      <c r="T9" s="126">
        <f t="shared" si="4"/>
        <v>19.850000000000001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16.21</v>
      </c>
      <c r="AB9" s="141">
        <f t="shared" si="5"/>
        <v>3.14</v>
      </c>
      <c r="AC9" s="142">
        <v>0.5</v>
      </c>
      <c r="AD9" s="143">
        <v>0</v>
      </c>
      <c r="AE9" s="144">
        <f t="shared" ref="AE9:AE31" si="18">AA9+AD9</f>
        <v>16.21</v>
      </c>
      <c r="AF9" s="404">
        <f t="shared" si="6"/>
        <v>2</v>
      </c>
      <c r="AG9" s="396">
        <f t="shared" ref="AG9:AG31" si="19">AA9+AB9</f>
        <v>19.350000000000001</v>
      </c>
      <c r="AH9" s="202">
        <v>16206</v>
      </c>
      <c r="AI9" s="389">
        <f t="shared" si="7"/>
        <v>16.206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19.150000000000002</v>
      </c>
      <c r="C10" s="124">
        <f t="shared" si="10"/>
        <v>19.150000000000002</v>
      </c>
      <c r="D10" s="125">
        <f t="shared" si="11"/>
        <v>21</v>
      </c>
      <c r="E10" s="126">
        <f t="shared" si="12"/>
        <v>0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16.05</v>
      </c>
      <c r="N10" s="134">
        <f t="shared" si="13"/>
        <v>3.1</v>
      </c>
      <c r="O10" s="135">
        <f t="shared" si="14"/>
        <v>15.55</v>
      </c>
      <c r="P10" s="125">
        <f t="shared" si="14"/>
        <v>3.1</v>
      </c>
      <c r="Q10" s="125">
        <f t="shared" si="15"/>
        <v>0.5</v>
      </c>
      <c r="R10" s="126">
        <f t="shared" si="3"/>
        <v>0</v>
      </c>
      <c r="S10" s="126">
        <f t="shared" si="16"/>
        <v>0</v>
      </c>
      <c r="T10" s="126">
        <f t="shared" si="4"/>
        <v>19.150000000000002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15.55</v>
      </c>
      <c r="AB10" s="141">
        <f t="shared" si="5"/>
        <v>3.1</v>
      </c>
      <c r="AC10" s="142">
        <v>0.5</v>
      </c>
      <c r="AD10" s="143">
        <v>0</v>
      </c>
      <c r="AE10" s="144">
        <f t="shared" si="18"/>
        <v>15.55</v>
      </c>
      <c r="AF10" s="404">
        <f t="shared" si="6"/>
        <v>3</v>
      </c>
      <c r="AG10" s="396">
        <f t="shared" si="19"/>
        <v>18.650000000000002</v>
      </c>
      <c r="AH10" s="202">
        <v>15551</v>
      </c>
      <c r="AI10" s="389">
        <f t="shared" si="7"/>
        <v>15.551</v>
      </c>
      <c r="AJ10" s="186">
        <f t="shared" si="20"/>
        <v>0</v>
      </c>
      <c r="AK10" s="403"/>
      <c r="AL10" s="380" t="s">
        <v>218</v>
      </c>
      <c r="AM10" s="154">
        <f>AM11+AM12</f>
        <v>16490</v>
      </c>
      <c r="AN10" s="154">
        <f t="shared" ref="AN10:BJ10" si="21">AN11+AN12</f>
        <v>16206</v>
      </c>
      <c r="AO10" s="154">
        <f t="shared" si="21"/>
        <v>15551</v>
      </c>
      <c r="AP10" s="154">
        <f t="shared" si="21"/>
        <v>15482</v>
      </c>
      <c r="AQ10" s="154">
        <f t="shared" si="21"/>
        <v>15619</v>
      </c>
      <c r="AR10" s="154">
        <f t="shared" si="21"/>
        <v>16188</v>
      </c>
      <c r="AS10" s="154">
        <f t="shared" si="21"/>
        <v>17049</v>
      </c>
      <c r="AT10" s="154">
        <f t="shared" si="21"/>
        <v>17713</v>
      </c>
      <c r="AU10" s="154">
        <f t="shared" si="21"/>
        <v>17438</v>
      </c>
      <c r="AV10" s="154">
        <f t="shared" si="21"/>
        <v>16299</v>
      </c>
      <c r="AW10" s="154">
        <f t="shared" si="21"/>
        <v>15257</v>
      </c>
      <c r="AX10" s="154">
        <f t="shared" si="21"/>
        <v>14329</v>
      </c>
      <c r="AY10" s="154">
        <f t="shared" si="21"/>
        <v>13837</v>
      </c>
      <c r="AZ10" s="154">
        <f t="shared" si="21"/>
        <v>13999</v>
      </c>
      <c r="BA10" s="154">
        <f t="shared" si="21"/>
        <v>14525</v>
      </c>
      <c r="BB10" s="154">
        <f t="shared" si="21"/>
        <v>15984</v>
      </c>
      <c r="BC10" s="154">
        <f t="shared" si="21"/>
        <v>17832</v>
      </c>
      <c r="BD10" s="154">
        <f t="shared" si="21"/>
        <v>20117</v>
      </c>
      <c r="BE10" s="154">
        <f t="shared" si="21"/>
        <v>20671</v>
      </c>
      <c r="BF10" s="154">
        <f t="shared" si="21"/>
        <v>20740</v>
      </c>
      <c r="BG10" s="154">
        <f t="shared" si="21"/>
        <v>20283</v>
      </c>
      <c r="BH10" s="154">
        <f t="shared" si="21"/>
        <v>19250</v>
      </c>
      <c r="BI10" s="154">
        <f t="shared" si="21"/>
        <v>18147</v>
      </c>
      <c r="BJ10" s="154">
        <f t="shared" si="21"/>
        <v>16795</v>
      </c>
      <c r="BK10" s="91"/>
      <c r="BL10" s="155">
        <f>SUM(AM10:BK10)/1000</f>
        <v>405.80099999999999</v>
      </c>
    </row>
    <row r="11" spans="1:88" ht="15" x14ac:dyDescent="0.25">
      <c r="A11" s="122">
        <f t="shared" si="8"/>
        <v>4</v>
      </c>
      <c r="B11" s="123">
        <f t="shared" si="9"/>
        <v>19.04</v>
      </c>
      <c r="C11" s="124">
        <f t="shared" si="10"/>
        <v>19.04</v>
      </c>
      <c r="D11" s="125">
        <f t="shared" si="11"/>
        <v>21</v>
      </c>
      <c r="E11" s="126">
        <f t="shared" si="12"/>
        <v>0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15.98</v>
      </c>
      <c r="N11" s="134">
        <f t="shared" si="13"/>
        <v>3.06</v>
      </c>
      <c r="O11" s="135">
        <f t="shared" si="14"/>
        <v>15.48</v>
      </c>
      <c r="P11" s="125">
        <f t="shared" si="14"/>
        <v>3.06</v>
      </c>
      <c r="Q11" s="125">
        <f t="shared" si="15"/>
        <v>0.5</v>
      </c>
      <c r="R11" s="126">
        <f t="shared" si="3"/>
        <v>0</v>
      </c>
      <c r="S11" s="126">
        <f t="shared" si="16"/>
        <v>0</v>
      </c>
      <c r="T11" s="126">
        <f t="shared" si="4"/>
        <v>19.04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15.48</v>
      </c>
      <c r="AB11" s="141">
        <f t="shared" si="5"/>
        <v>3.06</v>
      </c>
      <c r="AC11" s="142">
        <v>0.5</v>
      </c>
      <c r="AD11" s="143">
        <v>0</v>
      </c>
      <c r="AE11" s="144">
        <f t="shared" si="18"/>
        <v>15.48</v>
      </c>
      <c r="AF11" s="404">
        <f t="shared" si="6"/>
        <v>4</v>
      </c>
      <c r="AG11" s="396">
        <f t="shared" si="19"/>
        <v>18.54</v>
      </c>
      <c r="AH11" s="202">
        <v>15482</v>
      </c>
      <c r="AI11" s="389">
        <f t="shared" si="7"/>
        <v>15.481999999999999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19.189999999999998</v>
      </c>
      <c r="C12" s="124">
        <f t="shared" si="10"/>
        <v>19.189999999999998</v>
      </c>
      <c r="D12" s="125">
        <f t="shared" si="11"/>
        <v>21</v>
      </c>
      <c r="E12" s="126">
        <f t="shared" si="12"/>
        <v>0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16.119999999999997</v>
      </c>
      <c r="N12" s="134">
        <f t="shared" si="13"/>
        <v>3.07</v>
      </c>
      <c r="O12" s="135">
        <f t="shared" si="14"/>
        <v>15.62</v>
      </c>
      <c r="P12" s="125">
        <f t="shared" si="14"/>
        <v>3.07</v>
      </c>
      <c r="Q12" s="125">
        <f t="shared" si="15"/>
        <v>0.5</v>
      </c>
      <c r="R12" s="126">
        <f t="shared" si="3"/>
        <v>0</v>
      </c>
      <c r="S12" s="126">
        <f t="shared" si="16"/>
        <v>0</v>
      </c>
      <c r="T12" s="126">
        <f t="shared" si="4"/>
        <v>19.189999999999998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15.62</v>
      </c>
      <c r="AB12" s="141">
        <f t="shared" si="5"/>
        <v>3.07</v>
      </c>
      <c r="AC12" s="142">
        <v>0.5</v>
      </c>
      <c r="AD12" s="143">
        <v>0</v>
      </c>
      <c r="AE12" s="144">
        <f t="shared" si="18"/>
        <v>15.62</v>
      </c>
      <c r="AF12" s="404">
        <f t="shared" si="6"/>
        <v>5</v>
      </c>
      <c r="AG12" s="396">
        <f t="shared" si="19"/>
        <v>18.689999999999998</v>
      </c>
      <c r="AH12" s="202">
        <v>15619</v>
      </c>
      <c r="AI12" s="389">
        <f t="shared" si="7"/>
        <v>15.619</v>
      </c>
      <c r="AJ12" s="186">
        <f t="shared" si="20"/>
        <v>0</v>
      </c>
      <c r="AK12" s="403"/>
      <c r="AL12" s="153" t="s">
        <v>220</v>
      </c>
      <c r="AM12" s="156">
        <v>16490</v>
      </c>
      <c r="AN12" s="156">
        <v>16206</v>
      </c>
      <c r="AO12" s="156">
        <v>15551</v>
      </c>
      <c r="AP12" s="156">
        <v>15482</v>
      </c>
      <c r="AQ12" s="156">
        <v>15619</v>
      </c>
      <c r="AR12" s="156">
        <v>16188</v>
      </c>
      <c r="AS12" s="156">
        <v>17049</v>
      </c>
      <c r="AT12" s="156">
        <v>17713</v>
      </c>
      <c r="AU12" s="156">
        <v>17438</v>
      </c>
      <c r="AV12" s="156">
        <v>16299</v>
      </c>
      <c r="AW12" s="156">
        <v>15257</v>
      </c>
      <c r="AX12" s="156">
        <v>14329</v>
      </c>
      <c r="AY12" s="156">
        <v>13837</v>
      </c>
      <c r="AZ12" s="156">
        <v>13999</v>
      </c>
      <c r="BA12" s="156">
        <v>14525</v>
      </c>
      <c r="BB12" s="156">
        <v>15984</v>
      </c>
      <c r="BC12" s="156">
        <v>17832</v>
      </c>
      <c r="BD12" s="156">
        <v>20117</v>
      </c>
      <c r="BE12" s="156">
        <v>20671</v>
      </c>
      <c r="BF12" s="156">
        <v>20740</v>
      </c>
      <c r="BG12" s="156">
        <v>20283</v>
      </c>
      <c r="BH12" s="156">
        <v>19250</v>
      </c>
      <c r="BI12" s="156">
        <v>18147</v>
      </c>
      <c r="BJ12" s="156">
        <v>16795</v>
      </c>
      <c r="BK12" s="91"/>
      <c r="BL12" s="155">
        <f>SUM(AM12:BK12)/1000</f>
        <v>405.80099999999999</v>
      </c>
    </row>
    <row r="13" spans="1:88" ht="13.8" x14ac:dyDescent="0.25">
      <c r="A13" s="122">
        <f t="shared" si="8"/>
        <v>6</v>
      </c>
      <c r="B13" s="123">
        <f t="shared" si="9"/>
        <v>19.8</v>
      </c>
      <c r="C13" s="124">
        <f t="shared" si="10"/>
        <v>19.8</v>
      </c>
      <c r="D13" s="125">
        <f t="shared" si="11"/>
        <v>21</v>
      </c>
      <c r="E13" s="126">
        <f t="shared" si="12"/>
        <v>0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16.690000000000001</v>
      </c>
      <c r="N13" s="134">
        <f t="shared" si="13"/>
        <v>3.11</v>
      </c>
      <c r="O13" s="135">
        <f t="shared" si="14"/>
        <v>16.190000000000001</v>
      </c>
      <c r="P13" s="125">
        <f t="shared" si="14"/>
        <v>3.11</v>
      </c>
      <c r="Q13" s="125">
        <f t="shared" si="15"/>
        <v>0.5</v>
      </c>
      <c r="R13" s="126">
        <f t="shared" si="3"/>
        <v>0</v>
      </c>
      <c r="S13" s="126">
        <f t="shared" si="16"/>
        <v>0</v>
      </c>
      <c r="T13" s="126">
        <f t="shared" si="4"/>
        <v>19.8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16.190000000000001</v>
      </c>
      <c r="AB13" s="141">
        <f t="shared" si="5"/>
        <v>3.11</v>
      </c>
      <c r="AC13" s="142">
        <v>0.5</v>
      </c>
      <c r="AD13" s="143">
        <v>0</v>
      </c>
      <c r="AE13" s="144">
        <f t="shared" si="18"/>
        <v>16.190000000000001</v>
      </c>
      <c r="AF13" s="404">
        <f t="shared" si="6"/>
        <v>6</v>
      </c>
      <c r="AG13" s="396">
        <f t="shared" si="19"/>
        <v>19.3</v>
      </c>
      <c r="AH13" s="202">
        <v>16188</v>
      </c>
      <c r="AI13" s="389">
        <f t="shared" si="7"/>
        <v>16.187999999999999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20.82</v>
      </c>
      <c r="C14" s="124">
        <f t="shared" si="10"/>
        <v>20.82</v>
      </c>
      <c r="D14" s="125">
        <f t="shared" si="11"/>
        <v>21</v>
      </c>
      <c r="E14" s="126">
        <f t="shared" si="12"/>
        <v>0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17.55</v>
      </c>
      <c r="N14" s="134">
        <f t="shared" si="13"/>
        <v>3.27</v>
      </c>
      <c r="O14" s="135">
        <f t="shared" si="14"/>
        <v>17.05</v>
      </c>
      <c r="P14" s="125">
        <f t="shared" si="14"/>
        <v>3.27</v>
      </c>
      <c r="Q14" s="125">
        <f t="shared" si="15"/>
        <v>0.5</v>
      </c>
      <c r="R14" s="126">
        <f t="shared" si="3"/>
        <v>0</v>
      </c>
      <c r="S14" s="126">
        <f t="shared" si="16"/>
        <v>0</v>
      </c>
      <c r="T14" s="126">
        <f t="shared" si="4"/>
        <v>20.82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17.05</v>
      </c>
      <c r="AB14" s="141">
        <f t="shared" si="5"/>
        <v>3.27</v>
      </c>
      <c r="AC14" s="142">
        <v>0.5</v>
      </c>
      <c r="AD14" s="143">
        <v>0</v>
      </c>
      <c r="AE14" s="144">
        <f t="shared" si="18"/>
        <v>17.05</v>
      </c>
      <c r="AF14" s="419">
        <f t="shared" si="6"/>
        <v>7</v>
      </c>
      <c r="AG14" s="396">
        <f t="shared" si="19"/>
        <v>20.32</v>
      </c>
      <c r="AH14" s="202">
        <v>17049</v>
      </c>
      <c r="AI14" s="389">
        <f t="shared" si="7"/>
        <v>17.048999999999999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21.64</v>
      </c>
      <c r="C15" s="124">
        <f t="shared" si="10"/>
        <v>21.64</v>
      </c>
      <c r="D15" s="125">
        <f t="shared" si="11"/>
        <v>20</v>
      </c>
      <c r="E15" s="126">
        <f t="shared" si="12"/>
        <v>1.6400000000000006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18.21</v>
      </c>
      <c r="N15" s="134">
        <f t="shared" si="13"/>
        <v>3.43</v>
      </c>
      <c r="O15" s="135">
        <f t="shared" si="14"/>
        <v>17.71</v>
      </c>
      <c r="P15" s="125">
        <f t="shared" si="14"/>
        <v>3.43</v>
      </c>
      <c r="Q15" s="125">
        <f t="shared" si="15"/>
        <v>0.5</v>
      </c>
      <c r="R15" s="126">
        <f t="shared" si="3"/>
        <v>0</v>
      </c>
      <c r="S15" s="126">
        <f t="shared" si="16"/>
        <v>0</v>
      </c>
      <c r="T15" s="126">
        <f t="shared" si="4"/>
        <v>21.64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17.71</v>
      </c>
      <c r="AB15" s="141">
        <f t="shared" si="5"/>
        <v>3.43</v>
      </c>
      <c r="AC15" s="142">
        <v>0.5</v>
      </c>
      <c r="AD15" s="143">
        <v>0</v>
      </c>
      <c r="AE15" s="144">
        <f t="shared" si="18"/>
        <v>17.71</v>
      </c>
      <c r="AF15" s="419">
        <f t="shared" si="6"/>
        <v>8</v>
      </c>
      <c r="AG15" s="396">
        <f t="shared" si="19"/>
        <v>21.14</v>
      </c>
      <c r="AH15" s="202">
        <v>17713</v>
      </c>
      <c r="AI15" s="389">
        <f t="shared" si="7"/>
        <v>17.713000000000001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21.46</v>
      </c>
      <c r="C16" s="124">
        <f t="shared" si="10"/>
        <v>21.46</v>
      </c>
      <c r="D16" s="125">
        <f t="shared" si="11"/>
        <v>18</v>
      </c>
      <c r="E16" s="126">
        <f t="shared" si="12"/>
        <v>3.4600000000000009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17.940000000000001</v>
      </c>
      <c r="N16" s="134">
        <f t="shared" si="13"/>
        <v>3.52</v>
      </c>
      <c r="O16" s="135">
        <f t="shared" si="14"/>
        <v>17.440000000000001</v>
      </c>
      <c r="P16" s="125">
        <f t="shared" si="14"/>
        <v>3.52</v>
      </c>
      <c r="Q16" s="125">
        <f t="shared" si="15"/>
        <v>0.5</v>
      </c>
      <c r="R16" s="126">
        <f t="shared" si="3"/>
        <v>0</v>
      </c>
      <c r="S16" s="126">
        <f t="shared" si="16"/>
        <v>0</v>
      </c>
      <c r="T16" s="126">
        <f t="shared" si="4"/>
        <v>21.46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17.440000000000001</v>
      </c>
      <c r="AB16" s="141">
        <f t="shared" si="5"/>
        <v>3.52</v>
      </c>
      <c r="AC16" s="142">
        <v>0.5</v>
      </c>
      <c r="AD16" s="143">
        <v>0</v>
      </c>
      <c r="AE16" s="144">
        <f t="shared" si="18"/>
        <v>17.440000000000001</v>
      </c>
      <c r="AF16" s="419">
        <f t="shared" si="6"/>
        <v>9</v>
      </c>
      <c r="AG16" s="396">
        <f t="shared" si="19"/>
        <v>20.96</v>
      </c>
      <c r="AH16" s="202">
        <v>17438</v>
      </c>
      <c r="AI16" s="389">
        <f t="shared" si="7"/>
        <v>17.437999999999999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20.27</v>
      </c>
      <c r="C17" s="124">
        <f t="shared" si="10"/>
        <v>20.27</v>
      </c>
      <c r="D17" s="125">
        <f t="shared" si="11"/>
        <v>17</v>
      </c>
      <c r="E17" s="126">
        <f t="shared" si="12"/>
        <v>3.2699999999999996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16.8</v>
      </c>
      <c r="N17" s="134">
        <f t="shared" si="13"/>
        <v>3.47</v>
      </c>
      <c r="O17" s="135">
        <f t="shared" si="14"/>
        <v>16.3</v>
      </c>
      <c r="P17" s="125">
        <f t="shared" si="14"/>
        <v>3.47</v>
      </c>
      <c r="Q17" s="125">
        <f t="shared" si="15"/>
        <v>0.5</v>
      </c>
      <c r="R17" s="126">
        <f t="shared" si="3"/>
        <v>0</v>
      </c>
      <c r="S17" s="126">
        <f t="shared" si="16"/>
        <v>0</v>
      </c>
      <c r="T17" s="126">
        <f t="shared" si="4"/>
        <v>20.27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16.3</v>
      </c>
      <c r="AB17" s="141">
        <f t="shared" si="5"/>
        <v>3.47</v>
      </c>
      <c r="AC17" s="142">
        <v>0.5</v>
      </c>
      <c r="AD17" s="143">
        <v>0</v>
      </c>
      <c r="AE17" s="144">
        <f t="shared" si="18"/>
        <v>16.3</v>
      </c>
      <c r="AF17" s="419">
        <f t="shared" si="6"/>
        <v>10</v>
      </c>
      <c r="AG17" s="396">
        <f t="shared" si="19"/>
        <v>19.77</v>
      </c>
      <c r="AH17" s="202">
        <v>16299</v>
      </c>
      <c r="AI17" s="389">
        <f t="shared" si="7"/>
        <v>16.298999999999999</v>
      </c>
      <c r="AJ17" s="186">
        <f t="shared" si="20"/>
        <v>0</v>
      </c>
      <c r="AK17" s="403"/>
      <c r="AL17" s="380" t="s">
        <v>219</v>
      </c>
      <c r="AM17" s="378">
        <f>AM18+AM19</f>
        <v>3312</v>
      </c>
      <c r="AN17" s="378">
        <f t="shared" ref="AN17:BJ17" si="22">AN18+AN19</f>
        <v>3141</v>
      </c>
      <c r="AO17" s="378">
        <f t="shared" si="22"/>
        <v>3097</v>
      </c>
      <c r="AP17" s="378">
        <f t="shared" si="22"/>
        <v>3059</v>
      </c>
      <c r="AQ17" s="378">
        <f t="shared" si="22"/>
        <v>3067</v>
      </c>
      <c r="AR17" s="378">
        <f t="shared" si="22"/>
        <v>3113</v>
      </c>
      <c r="AS17" s="378">
        <f t="shared" si="22"/>
        <v>3272</v>
      </c>
      <c r="AT17" s="378">
        <f t="shared" si="22"/>
        <v>3434</v>
      </c>
      <c r="AU17" s="378">
        <f t="shared" si="22"/>
        <v>3515</v>
      </c>
      <c r="AV17" s="378">
        <f t="shared" si="22"/>
        <v>3473</v>
      </c>
      <c r="AW17" s="378">
        <f t="shared" si="22"/>
        <v>3314</v>
      </c>
      <c r="AX17" s="378">
        <f t="shared" si="22"/>
        <v>3215</v>
      </c>
      <c r="AY17" s="378">
        <f t="shared" si="22"/>
        <v>3186</v>
      </c>
      <c r="AZ17" s="378">
        <f t="shared" si="22"/>
        <v>3188</v>
      </c>
      <c r="BA17" s="378">
        <f t="shared" si="22"/>
        <v>3251</v>
      </c>
      <c r="BB17" s="378">
        <f t="shared" si="22"/>
        <v>3359</v>
      </c>
      <c r="BC17" s="378">
        <f t="shared" si="22"/>
        <v>3716</v>
      </c>
      <c r="BD17" s="378">
        <f t="shared" si="22"/>
        <v>4079</v>
      </c>
      <c r="BE17" s="378">
        <f t="shared" si="22"/>
        <v>4140</v>
      </c>
      <c r="BF17" s="378">
        <f t="shared" si="22"/>
        <v>4106</v>
      </c>
      <c r="BG17" s="378">
        <f t="shared" si="22"/>
        <v>4082</v>
      </c>
      <c r="BH17" s="378">
        <f t="shared" si="22"/>
        <v>3932</v>
      </c>
      <c r="BI17" s="378">
        <f t="shared" si="22"/>
        <v>3655</v>
      </c>
      <c r="BJ17" s="378">
        <f t="shared" si="22"/>
        <v>3403</v>
      </c>
      <c r="BK17" s="91"/>
      <c r="BL17" s="155">
        <f>SUM(AM17:BK17)/1000</f>
        <v>83.108999999999995</v>
      </c>
      <c r="BM17" s="91"/>
    </row>
    <row r="18" spans="1:92" ht="15" x14ac:dyDescent="0.25">
      <c r="A18" s="157">
        <f t="shared" si="8"/>
        <v>11</v>
      </c>
      <c r="B18" s="123">
        <f t="shared" si="9"/>
        <v>19.07</v>
      </c>
      <c r="C18" s="124">
        <f t="shared" si="10"/>
        <v>19.07</v>
      </c>
      <c r="D18" s="125">
        <f t="shared" si="11"/>
        <v>15</v>
      </c>
      <c r="E18" s="126">
        <f t="shared" si="12"/>
        <v>4.07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15.76</v>
      </c>
      <c r="N18" s="134">
        <f t="shared" si="13"/>
        <v>3.31</v>
      </c>
      <c r="O18" s="135">
        <f t="shared" si="14"/>
        <v>15.26</v>
      </c>
      <c r="P18" s="125">
        <f t="shared" si="14"/>
        <v>3.31</v>
      </c>
      <c r="Q18" s="125">
        <f t="shared" si="15"/>
        <v>0.5</v>
      </c>
      <c r="R18" s="126">
        <f t="shared" si="3"/>
        <v>0</v>
      </c>
      <c r="S18" s="126">
        <f t="shared" si="16"/>
        <v>0</v>
      </c>
      <c r="T18" s="126">
        <f t="shared" si="4"/>
        <v>19.07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15.26</v>
      </c>
      <c r="AB18" s="141">
        <f t="shared" si="5"/>
        <v>3.31</v>
      </c>
      <c r="AC18" s="142">
        <v>0.5</v>
      </c>
      <c r="AD18" s="143">
        <v>0</v>
      </c>
      <c r="AE18" s="144">
        <f t="shared" si="18"/>
        <v>15.26</v>
      </c>
      <c r="AF18" s="419">
        <f t="shared" si="6"/>
        <v>11</v>
      </c>
      <c r="AG18" s="396">
        <f t="shared" si="19"/>
        <v>18.57</v>
      </c>
      <c r="AH18" s="202">
        <v>15257</v>
      </c>
      <c r="AI18" s="389">
        <f>AH18/1000</f>
        <v>15.257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18.05</v>
      </c>
      <c r="C19" s="124">
        <f t="shared" si="10"/>
        <v>18.05</v>
      </c>
      <c r="D19" s="125">
        <f t="shared" si="11"/>
        <v>14</v>
      </c>
      <c r="E19" s="126">
        <f>IF(C19-D19&lt;0,0,IF(C19-D19-H19&lt;0,0,C19-D19-H19))</f>
        <v>4.0500000000000007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14.83</v>
      </c>
      <c r="N19" s="134">
        <f t="shared" si="13"/>
        <v>3.22</v>
      </c>
      <c r="O19" s="135">
        <f t="shared" si="14"/>
        <v>14.33</v>
      </c>
      <c r="P19" s="125">
        <f t="shared" si="14"/>
        <v>3.22</v>
      </c>
      <c r="Q19" s="125">
        <f t="shared" si="15"/>
        <v>0.5</v>
      </c>
      <c r="R19" s="126">
        <f t="shared" si="3"/>
        <v>0</v>
      </c>
      <c r="S19" s="126">
        <f t="shared" si="16"/>
        <v>0</v>
      </c>
      <c r="T19" s="126">
        <f t="shared" si="4"/>
        <v>18.05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14.33</v>
      </c>
      <c r="AB19" s="141">
        <f t="shared" si="5"/>
        <v>3.22</v>
      </c>
      <c r="AC19" s="142">
        <v>0.5</v>
      </c>
      <c r="AD19" s="143">
        <v>0</v>
      </c>
      <c r="AE19" s="144">
        <f t="shared" si="18"/>
        <v>14.33</v>
      </c>
      <c r="AF19" s="419">
        <f t="shared" si="6"/>
        <v>12</v>
      </c>
      <c r="AG19" s="396">
        <f t="shared" si="19"/>
        <v>17.55</v>
      </c>
      <c r="AH19" s="202">
        <v>14329</v>
      </c>
      <c r="AI19" s="389">
        <f t="shared" si="7"/>
        <v>14.329000000000001</v>
      </c>
      <c r="AJ19" s="186">
        <f t="shared" si="20"/>
        <v>0</v>
      </c>
      <c r="AK19" s="403"/>
      <c r="AL19" s="153" t="s">
        <v>220</v>
      </c>
      <c r="AM19" s="379">
        <v>3312</v>
      </c>
      <c r="AN19" s="379">
        <v>3141</v>
      </c>
      <c r="AO19" s="379">
        <v>3097</v>
      </c>
      <c r="AP19" s="379">
        <v>3059</v>
      </c>
      <c r="AQ19" s="379">
        <v>3067</v>
      </c>
      <c r="AR19" s="379">
        <v>3113</v>
      </c>
      <c r="AS19" s="379">
        <v>3272</v>
      </c>
      <c r="AT19" s="379">
        <v>3434</v>
      </c>
      <c r="AU19" s="379">
        <v>3515</v>
      </c>
      <c r="AV19" s="379">
        <v>3473</v>
      </c>
      <c r="AW19" s="379">
        <v>3314</v>
      </c>
      <c r="AX19" s="379">
        <v>3215</v>
      </c>
      <c r="AY19" s="379">
        <v>3186</v>
      </c>
      <c r="AZ19" s="379">
        <v>3188</v>
      </c>
      <c r="BA19" s="379">
        <v>3251</v>
      </c>
      <c r="BB19" s="379">
        <v>3359</v>
      </c>
      <c r="BC19" s="379">
        <v>3716</v>
      </c>
      <c r="BD19" s="379">
        <v>4079</v>
      </c>
      <c r="BE19" s="379">
        <v>4140</v>
      </c>
      <c r="BF19" s="379">
        <v>4106</v>
      </c>
      <c r="BG19" s="379">
        <v>4082</v>
      </c>
      <c r="BH19" s="379">
        <v>3932</v>
      </c>
      <c r="BI19" s="379">
        <v>3655</v>
      </c>
      <c r="BJ19" s="379">
        <v>3403</v>
      </c>
      <c r="BK19" s="91"/>
      <c r="BL19" s="155">
        <f>SUM(AM19:BK19)/1000</f>
        <v>83.108999999999995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17.53</v>
      </c>
      <c r="C20" s="124">
        <f t="shared" si="10"/>
        <v>17.53</v>
      </c>
      <c r="D20" s="125">
        <f t="shared" si="11"/>
        <v>14</v>
      </c>
      <c r="E20" s="126">
        <f t="shared" si="12"/>
        <v>3.5300000000000011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14.34</v>
      </c>
      <c r="N20" s="134">
        <f t="shared" si="13"/>
        <v>3.19</v>
      </c>
      <c r="O20" s="135">
        <f t="shared" si="14"/>
        <v>13.84</v>
      </c>
      <c r="P20" s="125">
        <f t="shared" si="14"/>
        <v>3.19</v>
      </c>
      <c r="Q20" s="125">
        <f t="shared" si="15"/>
        <v>0.5</v>
      </c>
      <c r="R20" s="126">
        <f t="shared" si="3"/>
        <v>0</v>
      </c>
      <c r="S20" s="126">
        <f t="shared" si="16"/>
        <v>0</v>
      </c>
      <c r="T20" s="126">
        <f t="shared" si="4"/>
        <v>17.53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13.84</v>
      </c>
      <c r="AB20" s="141">
        <f t="shared" si="5"/>
        <v>3.19</v>
      </c>
      <c r="AC20" s="142">
        <v>0.5</v>
      </c>
      <c r="AD20" s="143">
        <v>0</v>
      </c>
      <c r="AE20" s="144">
        <f t="shared" si="18"/>
        <v>13.84</v>
      </c>
      <c r="AF20" s="419">
        <f t="shared" si="6"/>
        <v>13</v>
      </c>
      <c r="AG20" s="396">
        <f t="shared" si="19"/>
        <v>17.03</v>
      </c>
      <c r="AH20" s="202">
        <v>13837</v>
      </c>
      <c r="AI20" s="389">
        <f t="shared" si="7"/>
        <v>13.837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17.690000000000001</v>
      </c>
      <c r="C21" s="124">
        <f t="shared" si="10"/>
        <v>17.690000000000001</v>
      </c>
      <c r="D21" s="125">
        <f t="shared" si="11"/>
        <v>15</v>
      </c>
      <c r="E21" s="126">
        <f t="shared" si="12"/>
        <v>2.6900000000000013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14.5</v>
      </c>
      <c r="N21" s="134">
        <f t="shared" si="13"/>
        <v>3.19</v>
      </c>
      <c r="O21" s="135">
        <f t="shared" si="14"/>
        <v>14</v>
      </c>
      <c r="P21" s="125">
        <f t="shared" si="14"/>
        <v>3.19</v>
      </c>
      <c r="Q21" s="125">
        <f t="shared" si="15"/>
        <v>0.5</v>
      </c>
      <c r="R21" s="126">
        <f t="shared" si="3"/>
        <v>0</v>
      </c>
      <c r="S21" s="126">
        <f t="shared" si="16"/>
        <v>0</v>
      </c>
      <c r="T21" s="126">
        <f t="shared" si="4"/>
        <v>17.690000000000001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</v>
      </c>
      <c r="AB21" s="141">
        <f t="shared" si="5"/>
        <v>3.19</v>
      </c>
      <c r="AC21" s="142">
        <v>0.5</v>
      </c>
      <c r="AD21" s="143">
        <v>0</v>
      </c>
      <c r="AE21" s="144">
        <f t="shared" si="18"/>
        <v>14</v>
      </c>
      <c r="AF21" s="419">
        <f t="shared" si="6"/>
        <v>14</v>
      </c>
      <c r="AG21" s="396">
        <f t="shared" si="19"/>
        <v>17.190000000000001</v>
      </c>
      <c r="AH21" s="202">
        <v>13999</v>
      </c>
      <c r="AI21" s="389">
        <f t="shared" si="7"/>
        <v>13.999000000000001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488.90999999999997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18.28</v>
      </c>
      <c r="C22" s="124">
        <f t="shared" si="10"/>
        <v>18.28</v>
      </c>
      <c r="D22" s="125">
        <f t="shared" si="11"/>
        <v>17</v>
      </c>
      <c r="E22" s="126">
        <f t="shared" si="12"/>
        <v>1.2800000000000011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15.03</v>
      </c>
      <c r="N22" s="134">
        <f t="shared" si="13"/>
        <v>3.25</v>
      </c>
      <c r="O22" s="135">
        <f t="shared" si="14"/>
        <v>14.53</v>
      </c>
      <c r="P22" s="125">
        <f t="shared" si="14"/>
        <v>3.25</v>
      </c>
      <c r="Q22" s="125">
        <f t="shared" si="15"/>
        <v>0.5</v>
      </c>
      <c r="R22" s="126">
        <f t="shared" si="3"/>
        <v>0</v>
      </c>
      <c r="S22" s="126">
        <f t="shared" si="16"/>
        <v>0</v>
      </c>
      <c r="T22" s="126">
        <f t="shared" si="4"/>
        <v>18.28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14.53</v>
      </c>
      <c r="AB22" s="141">
        <f t="shared" si="5"/>
        <v>3.25</v>
      </c>
      <c r="AC22" s="142">
        <v>0.5</v>
      </c>
      <c r="AD22" s="143">
        <v>0</v>
      </c>
      <c r="AE22" s="144">
        <f t="shared" si="18"/>
        <v>14.53</v>
      </c>
      <c r="AF22" s="419">
        <f t="shared" si="6"/>
        <v>15</v>
      </c>
      <c r="AG22" s="396">
        <f t="shared" si="19"/>
        <v>17.78</v>
      </c>
      <c r="AH22" s="202">
        <v>14525</v>
      </c>
      <c r="AI22" s="389">
        <f t="shared" si="7"/>
        <v>14.525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19.84</v>
      </c>
      <c r="C23" s="124">
        <f t="shared" si="10"/>
        <v>19.84</v>
      </c>
      <c r="D23" s="125">
        <f t="shared" si="11"/>
        <v>20</v>
      </c>
      <c r="E23" s="126">
        <f t="shared" si="12"/>
        <v>0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16.48</v>
      </c>
      <c r="N23" s="134">
        <f t="shared" si="13"/>
        <v>3.36</v>
      </c>
      <c r="O23" s="135">
        <f t="shared" si="14"/>
        <v>15.98</v>
      </c>
      <c r="P23" s="125">
        <f t="shared" si="14"/>
        <v>3.36</v>
      </c>
      <c r="Q23" s="125">
        <f t="shared" si="15"/>
        <v>0.5</v>
      </c>
      <c r="R23" s="126">
        <f t="shared" si="3"/>
        <v>0</v>
      </c>
      <c r="S23" s="126">
        <f t="shared" si="16"/>
        <v>0</v>
      </c>
      <c r="T23" s="126">
        <f t="shared" si="4"/>
        <v>19.84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15.98</v>
      </c>
      <c r="AB23" s="141">
        <f t="shared" si="5"/>
        <v>3.36</v>
      </c>
      <c r="AC23" s="142">
        <v>0.5</v>
      </c>
      <c r="AD23" s="143">
        <v>0</v>
      </c>
      <c r="AE23" s="144">
        <f t="shared" si="18"/>
        <v>15.98</v>
      </c>
      <c r="AF23" s="419">
        <f t="shared" si="6"/>
        <v>16</v>
      </c>
      <c r="AG23" s="396">
        <f t="shared" si="19"/>
        <v>19.34</v>
      </c>
      <c r="AH23" s="202">
        <v>15984</v>
      </c>
      <c r="AI23" s="389">
        <f t="shared" si="7"/>
        <v>15.984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22.049999999999997</v>
      </c>
      <c r="C24" s="124">
        <f t="shared" si="10"/>
        <v>22.049999999999997</v>
      </c>
      <c r="D24" s="125">
        <f t="shared" si="11"/>
        <v>22</v>
      </c>
      <c r="E24" s="126">
        <f t="shared" si="12"/>
        <v>4.9999999999997158E-2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18.329999999999998</v>
      </c>
      <c r="N24" s="134">
        <f t="shared" si="13"/>
        <v>3.72</v>
      </c>
      <c r="O24" s="135">
        <f t="shared" si="14"/>
        <v>17.829999999999998</v>
      </c>
      <c r="P24" s="125">
        <f t="shared" si="14"/>
        <v>3.72</v>
      </c>
      <c r="Q24" s="125">
        <f t="shared" si="15"/>
        <v>0.5</v>
      </c>
      <c r="R24" s="126">
        <f t="shared" si="3"/>
        <v>0</v>
      </c>
      <c r="S24" s="126">
        <f t="shared" si="16"/>
        <v>0</v>
      </c>
      <c r="T24" s="126">
        <f t="shared" si="4"/>
        <v>22.049999999999997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17.829999999999998</v>
      </c>
      <c r="AB24" s="141">
        <f t="shared" si="5"/>
        <v>3.72</v>
      </c>
      <c r="AC24" s="142">
        <v>0.5</v>
      </c>
      <c r="AD24" s="143">
        <v>0</v>
      </c>
      <c r="AE24" s="144">
        <f t="shared" si="18"/>
        <v>17.829999999999998</v>
      </c>
      <c r="AF24" s="419">
        <f t="shared" si="6"/>
        <v>17</v>
      </c>
      <c r="AG24" s="396">
        <f t="shared" si="19"/>
        <v>21.549999999999997</v>
      </c>
      <c r="AH24" s="202">
        <v>17832</v>
      </c>
      <c r="AI24" s="389">
        <f t="shared" si="7"/>
        <v>17.832000000000001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24.700000000000003</v>
      </c>
      <c r="C25" s="124">
        <f t="shared" si="10"/>
        <v>24.700000000000003</v>
      </c>
      <c r="D25" s="125">
        <f t="shared" si="11"/>
        <v>25</v>
      </c>
      <c r="E25" s="126">
        <f t="shared" si="12"/>
        <v>0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20.62</v>
      </c>
      <c r="N25" s="134">
        <f t="shared" si="13"/>
        <v>4.08</v>
      </c>
      <c r="O25" s="135">
        <f t="shared" si="14"/>
        <v>20.12</v>
      </c>
      <c r="P25" s="125">
        <f t="shared" si="14"/>
        <v>4.08</v>
      </c>
      <c r="Q25" s="125">
        <f t="shared" si="15"/>
        <v>0.5</v>
      </c>
      <c r="R25" s="126">
        <f t="shared" si="3"/>
        <v>0</v>
      </c>
      <c r="S25" s="126">
        <f t="shared" si="16"/>
        <v>0</v>
      </c>
      <c r="T25" s="126">
        <f t="shared" si="4"/>
        <v>24.700000000000003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20.12</v>
      </c>
      <c r="AB25" s="141">
        <f t="shared" si="5"/>
        <v>4.08</v>
      </c>
      <c r="AC25" s="142">
        <v>0.5</v>
      </c>
      <c r="AD25" s="143">
        <v>0</v>
      </c>
      <c r="AE25" s="144">
        <f t="shared" si="18"/>
        <v>20.12</v>
      </c>
      <c r="AF25" s="418">
        <f t="shared" si="6"/>
        <v>18</v>
      </c>
      <c r="AG25" s="396">
        <f t="shared" si="19"/>
        <v>24.200000000000003</v>
      </c>
      <c r="AH25" s="202">
        <v>20117</v>
      </c>
      <c r="AI25" s="389">
        <f t="shared" si="7"/>
        <v>20.117000000000001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25.310000000000002</v>
      </c>
      <c r="C26" s="124">
        <f t="shared" si="10"/>
        <v>25.310000000000002</v>
      </c>
      <c r="D26" s="125">
        <f t="shared" si="11"/>
        <v>26</v>
      </c>
      <c r="E26" s="126">
        <f t="shared" si="12"/>
        <v>0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21.17</v>
      </c>
      <c r="N26" s="134">
        <f t="shared" si="13"/>
        <v>4.1399999999999997</v>
      </c>
      <c r="O26" s="135">
        <f t="shared" si="14"/>
        <v>20.67</v>
      </c>
      <c r="P26" s="125">
        <f t="shared" si="14"/>
        <v>4.1399999999999997</v>
      </c>
      <c r="Q26" s="125">
        <f t="shared" si="15"/>
        <v>0.5</v>
      </c>
      <c r="R26" s="126">
        <f t="shared" si="3"/>
        <v>0</v>
      </c>
      <c r="S26" s="126">
        <f t="shared" si="16"/>
        <v>0</v>
      </c>
      <c r="T26" s="126">
        <f t="shared" si="4"/>
        <v>25.310000000000002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20.67</v>
      </c>
      <c r="AB26" s="141">
        <f t="shared" si="5"/>
        <v>4.1399999999999997</v>
      </c>
      <c r="AC26" s="142">
        <v>0.5</v>
      </c>
      <c r="AD26" s="143">
        <v>0</v>
      </c>
      <c r="AE26" s="144">
        <f t="shared" si="18"/>
        <v>20.67</v>
      </c>
      <c r="AF26" s="418">
        <f t="shared" si="6"/>
        <v>19</v>
      </c>
      <c r="AG26" s="396">
        <f t="shared" si="19"/>
        <v>24.810000000000002</v>
      </c>
      <c r="AH26" s="202">
        <v>20671</v>
      </c>
      <c r="AI26" s="389">
        <f t="shared" si="7"/>
        <v>20.670999999999999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25.349999999999998</v>
      </c>
      <c r="C27" s="124">
        <f t="shared" si="10"/>
        <v>25.349999999999998</v>
      </c>
      <c r="D27" s="125">
        <f t="shared" si="11"/>
        <v>26</v>
      </c>
      <c r="E27" s="126">
        <f t="shared" si="12"/>
        <v>0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21.24</v>
      </c>
      <c r="N27" s="134">
        <f t="shared" si="13"/>
        <v>4.1100000000000003</v>
      </c>
      <c r="O27" s="135">
        <f t="shared" si="14"/>
        <v>20.74</v>
      </c>
      <c r="P27" s="125">
        <f t="shared" si="14"/>
        <v>4.1100000000000003</v>
      </c>
      <c r="Q27" s="125">
        <f t="shared" si="15"/>
        <v>0.5</v>
      </c>
      <c r="R27" s="126">
        <f t="shared" si="3"/>
        <v>0</v>
      </c>
      <c r="S27" s="126">
        <f t="shared" si="16"/>
        <v>0</v>
      </c>
      <c r="T27" s="126">
        <f t="shared" si="4"/>
        <v>25.349999999999998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20.74</v>
      </c>
      <c r="AB27" s="141">
        <f t="shared" si="5"/>
        <v>4.1100000000000003</v>
      </c>
      <c r="AC27" s="142">
        <v>0.5</v>
      </c>
      <c r="AD27" s="143">
        <v>0</v>
      </c>
      <c r="AE27" s="144">
        <f t="shared" si="18"/>
        <v>20.74</v>
      </c>
      <c r="AF27" s="418">
        <f t="shared" si="6"/>
        <v>20</v>
      </c>
      <c r="AG27" s="396">
        <f t="shared" si="19"/>
        <v>24.849999999999998</v>
      </c>
      <c r="AH27" s="202">
        <v>20740</v>
      </c>
      <c r="AI27" s="389">
        <f t="shared" si="7"/>
        <v>20.74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24.86</v>
      </c>
      <c r="C28" s="124">
        <f>M28+N28</f>
        <v>24.86</v>
      </c>
      <c r="D28" s="125">
        <f t="shared" si="11"/>
        <v>26</v>
      </c>
      <c r="E28" s="126">
        <f t="shared" si="12"/>
        <v>0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20.78</v>
      </c>
      <c r="N28" s="134">
        <f t="shared" si="13"/>
        <v>4.08</v>
      </c>
      <c r="O28" s="135">
        <f t="shared" si="14"/>
        <v>20.28</v>
      </c>
      <c r="P28" s="125">
        <f t="shared" si="14"/>
        <v>4.08</v>
      </c>
      <c r="Q28" s="125">
        <f t="shared" si="15"/>
        <v>0.5</v>
      </c>
      <c r="R28" s="126">
        <f t="shared" si="3"/>
        <v>0</v>
      </c>
      <c r="S28" s="126">
        <f t="shared" si="16"/>
        <v>0</v>
      </c>
      <c r="T28" s="126">
        <f t="shared" si="4"/>
        <v>24.86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20.28</v>
      </c>
      <c r="AB28" s="141">
        <f t="shared" si="5"/>
        <v>4.08</v>
      </c>
      <c r="AC28" s="142">
        <v>0.5</v>
      </c>
      <c r="AD28" s="143">
        <v>0</v>
      </c>
      <c r="AE28" s="144">
        <f t="shared" si="18"/>
        <v>20.28</v>
      </c>
      <c r="AF28" s="418">
        <f t="shared" si="6"/>
        <v>21</v>
      </c>
      <c r="AG28" s="396">
        <f t="shared" si="19"/>
        <v>24.36</v>
      </c>
      <c r="AH28" s="202">
        <v>20283</v>
      </c>
      <c r="AI28" s="389">
        <f t="shared" si="7"/>
        <v>20.283000000000001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23.68</v>
      </c>
      <c r="C29" s="124">
        <f t="shared" si="10"/>
        <v>23.68</v>
      </c>
      <c r="D29" s="125">
        <f t="shared" si="11"/>
        <v>25</v>
      </c>
      <c r="E29" s="126">
        <f t="shared" si="12"/>
        <v>0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19.75</v>
      </c>
      <c r="N29" s="134">
        <f t="shared" si="13"/>
        <v>3.93</v>
      </c>
      <c r="O29" s="135">
        <f t="shared" si="14"/>
        <v>19.25</v>
      </c>
      <c r="P29" s="125">
        <f t="shared" si="14"/>
        <v>3.93</v>
      </c>
      <c r="Q29" s="125">
        <f t="shared" si="15"/>
        <v>0.5</v>
      </c>
      <c r="R29" s="126">
        <f t="shared" si="3"/>
        <v>0</v>
      </c>
      <c r="S29" s="126">
        <f t="shared" si="16"/>
        <v>0</v>
      </c>
      <c r="T29" s="126">
        <f t="shared" si="4"/>
        <v>23.68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19.25</v>
      </c>
      <c r="AB29" s="141">
        <f t="shared" si="5"/>
        <v>3.93</v>
      </c>
      <c r="AC29" s="142">
        <v>0.5</v>
      </c>
      <c r="AD29" s="143">
        <v>0</v>
      </c>
      <c r="AE29" s="144">
        <f t="shared" si="18"/>
        <v>19.25</v>
      </c>
      <c r="AF29" s="418">
        <f t="shared" si="6"/>
        <v>22</v>
      </c>
      <c r="AG29" s="396">
        <f t="shared" si="19"/>
        <v>23.18</v>
      </c>
      <c r="AH29" s="202">
        <v>19250</v>
      </c>
      <c r="AI29" s="389">
        <f t="shared" si="7"/>
        <v>19.25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22.31</v>
      </c>
      <c r="C30" s="124">
        <f>M30+N30</f>
        <v>22.31</v>
      </c>
      <c r="D30" s="125">
        <f t="shared" si="11"/>
        <v>24</v>
      </c>
      <c r="E30" s="126">
        <f>IF(C30-D30&lt;0,0,C30-D30)</f>
        <v>0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18.649999999999999</v>
      </c>
      <c r="N30" s="134">
        <f t="shared" si="13"/>
        <v>3.66</v>
      </c>
      <c r="O30" s="135">
        <f t="shared" si="14"/>
        <v>18.149999999999999</v>
      </c>
      <c r="P30" s="125">
        <f t="shared" si="14"/>
        <v>3.66</v>
      </c>
      <c r="Q30" s="125">
        <f t="shared" si="15"/>
        <v>0.5</v>
      </c>
      <c r="R30" s="126">
        <f t="shared" si="3"/>
        <v>0</v>
      </c>
      <c r="S30" s="126">
        <f t="shared" si="16"/>
        <v>0</v>
      </c>
      <c r="T30" s="126">
        <f t="shared" si="4"/>
        <v>22.31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18.149999999999999</v>
      </c>
      <c r="AB30" s="141">
        <f t="shared" si="5"/>
        <v>3.66</v>
      </c>
      <c r="AC30" s="142">
        <v>0.5</v>
      </c>
      <c r="AD30" s="143">
        <v>0</v>
      </c>
      <c r="AE30" s="144">
        <f t="shared" si="18"/>
        <v>18.149999999999999</v>
      </c>
      <c r="AF30" s="404">
        <f t="shared" si="6"/>
        <v>23</v>
      </c>
      <c r="AG30" s="396">
        <f t="shared" si="19"/>
        <v>21.81</v>
      </c>
      <c r="AH30" s="202">
        <v>18147</v>
      </c>
      <c r="AI30" s="389">
        <f t="shared" si="7"/>
        <v>18.146999999999998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20.7</v>
      </c>
      <c r="C31" s="124">
        <f t="shared" si="10"/>
        <v>20.7</v>
      </c>
      <c r="D31" s="125">
        <f t="shared" si="11"/>
        <v>23</v>
      </c>
      <c r="E31" s="126">
        <f>IF(C31-D31&lt;0,0,C31-D31)</f>
        <v>0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17.3</v>
      </c>
      <c r="N31" s="134">
        <f t="shared" si="13"/>
        <v>3.4</v>
      </c>
      <c r="O31" s="135">
        <f t="shared" si="14"/>
        <v>16.8</v>
      </c>
      <c r="P31" s="125">
        <f t="shared" si="14"/>
        <v>3.4</v>
      </c>
      <c r="Q31" s="125">
        <f t="shared" si="15"/>
        <v>0.5</v>
      </c>
      <c r="R31" s="126">
        <f t="shared" si="3"/>
        <v>0</v>
      </c>
      <c r="S31" s="126">
        <f t="shared" si="16"/>
        <v>0</v>
      </c>
      <c r="T31" s="126">
        <f t="shared" si="4"/>
        <v>20.7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16.8</v>
      </c>
      <c r="AB31" s="141">
        <f t="shared" si="5"/>
        <v>3.4</v>
      </c>
      <c r="AC31" s="142">
        <v>0.5</v>
      </c>
      <c r="AD31" s="143">
        <v>0</v>
      </c>
      <c r="AE31" s="144">
        <f t="shared" si="18"/>
        <v>16.8</v>
      </c>
      <c r="AF31" s="404">
        <f t="shared" si="6"/>
        <v>24</v>
      </c>
      <c r="AG31" s="396">
        <f t="shared" si="19"/>
        <v>20.2</v>
      </c>
      <c r="AH31" s="202">
        <v>16795</v>
      </c>
      <c r="AI31" s="389">
        <f t="shared" si="7"/>
        <v>16.795000000000002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488.94000000000011</v>
      </c>
      <c r="AH32" s="453">
        <f>SUM(AH8:AH31)</f>
        <v>405801</v>
      </c>
      <c r="AI32" s="390">
        <f>SUM(AI8:AI31)</f>
        <v>405.80100000000004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500.94000000000011</v>
      </c>
      <c r="C33" s="299">
        <f>SUM(C8:C31)</f>
        <v>500.94000000000011</v>
      </c>
      <c r="D33" s="299">
        <f>SUM(D8:D31)</f>
        <v>495</v>
      </c>
      <c r="E33" s="299">
        <f>SUM(E8:E32)</f>
        <v>24.040000000000003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417.82</v>
      </c>
      <c r="N33" s="409">
        <f t="shared" si="23"/>
        <v>83.12</v>
      </c>
      <c r="O33" s="410">
        <f t="shared" si="23"/>
        <v>405.82</v>
      </c>
      <c r="P33" s="406">
        <f>SUM(P8:P32)</f>
        <v>83.12</v>
      </c>
      <c r="Q33" s="406">
        <f>SUM(Q8:Q31)</f>
        <v>12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405.82</v>
      </c>
      <c r="AB33" s="299">
        <f>SUM(AB8:AB32)</f>
        <v>83.12</v>
      </c>
      <c r="AC33" s="299">
        <f>SUM(AC8:AC32)</f>
        <v>12</v>
      </c>
      <c r="AD33" s="411">
        <f>SUM(AD8:AD31)</f>
        <v>0</v>
      </c>
      <c r="AE33" s="409">
        <f>SUM(AE8:AE32)</f>
        <v>405.82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0</v>
      </c>
      <c r="C39" s="364">
        <f t="shared" ref="C39:C62" si="25">IF(B39&gt;0,B39*D39,0)</f>
        <v>0</v>
      </c>
      <c r="D39" s="382">
        <v>50.57103</v>
      </c>
      <c r="F39" s="221">
        <f t="shared" ref="F39:F62" si="26">F8</f>
        <v>22</v>
      </c>
      <c r="G39" s="357">
        <v>49.631419999999999</v>
      </c>
      <c r="H39" s="358">
        <f>F39*G39</f>
        <v>1091.8912399999999</v>
      </c>
      <c r="J39" s="122">
        <v>1</v>
      </c>
      <c r="K39" s="126">
        <f t="shared" ref="K39:K62" si="27">C8</f>
        <v>20.299999999999997</v>
      </c>
      <c r="L39" s="245">
        <f t="shared" ref="L39:L62" si="28">K39*M39</f>
        <v>1026.5919089999998</v>
      </c>
      <c r="M39" s="372">
        <f t="shared" ref="M39:M62" si="29">D39</f>
        <v>50.57103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0</v>
      </c>
      <c r="C40" s="364">
        <f t="shared" si="25"/>
        <v>0</v>
      </c>
      <c r="D40" s="382">
        <v>48.741399999999999</v>
      </c>
      <c r="F40" s="221">
        <f t="shared" si="26"/>
        <v>21</v>
      </c>
      <c r="G40" s="357">
        <v>47.868040000000001</v>
      </c>
      <c r="H40" s="358">
        <f t="shared" ref="H40:H62" si="31">F40*G40</f>
        <v>1005.22884</v>
      </c>
      <c r="J40" s="122">
        <v>2</v>
      </c>
      <c r="K40" s="126">
        <f t="shared" si="27"/>
        <v>19.850000000000001</v>
      </c>
      <c r="L40" s="245">
        <f t="shared" si="28"/>
        <v>967.51679000000001</v>
      </c>
      <c r="M40" s="372">
        <f t="shared" si="29"/>
        <v>48.741399999999999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3312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0</v>
      </c>
      <c r="C41" s="364">
        <f t="shared" si="25"/>
        <v>0</v>
      </c>
      <c r="D41" s="382">
        <v>46.385869999999997</v>
      </c>
      <c r="F41" s="221">
        <f t="shared" si="26"/>
        <v>21</v>
      </c>
      <c r="G41" s="357">
        <v>45.564300000000003</v>
      </c>
      <c r="H41" s="358">
        <f t="shared" si="31"/>
        <v>956.85030000000006</v>
      </c>
      <c r="J41" s="122">
        <v>3</v>
      </c>
      <c r="K41" s="126">
        <f t="shared" si="27"/>
        <v>19.150000000000002</v>
      </c>
      <c r="L41" s="245">
        <f t="shared" si="28"/>
        <v>888.28941050000003</v>
      </c>
      <c r="M41" s="372">
        <f t="shared" si="29"/>
        <v>46.385869999999997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3141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</v>
      </c>
      <c r="C42" s="364">
        <f t="shared" si="25"/>
        <v>0</v>
      </c>
      <c r="D42" s="382">
        <v>45.66807</v>
      </c>
      <c r="F42" s="221">
        <f t="shared" si="26"/>
        <v>21</v>
      </c>
      <c r="G42" s="357">
        <v>44.895119999999999</v>
      </c>
      <c r="H42" s="358">
        <f t="shared" si="31"/>
        <v>942.79751999999996</v>
      </c>
      <c r="J42" s="122">
        <v>4</v>
      </c>
      <c r="K42" s="126">
        <f t="shared" si="27"/>
        <v>19.04</v>
      </c>
      <c r="L42" s="245">
        <f t="shared" si="28"/>
        <v>869.52005279999992</v>
      </c>
      <c r="M42" s="372">
        <f t="shared" si="29"/>
        <v>45.66807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3097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0</v>
      </c>
      <c r="C43" s="364">
        <f t="shared" si="25"/>
        <v>0</v>
      </c>
      <c r="D43" s="382">
        <v>45.531930000000003</v>
      </c>
      <c r="F43" s="221">
        <f t="shared" si="26"/>
        <v>21</v>
      </c>
      <c r="G43" s="357">
        <v>44.71</v>
      </c>
      <c r="H43" s="358">
        <f t="shared" si="31"/>
        <v>938.91</v>
      </c>
      <c r="J43" s="122">
        <v>5</v>
      </c>
      <c r="K43" s="126">
        <f t="shared" si="27"/>
        <v>19.189999999999998</v>
      </c>
      <c r="L43" s="245">
        <f t="shared" si="28"/>
        <v>873.7577366999999</v>
      </c>
      <c r="M43" s="372">
        <f t="shared" si="29"/>
        <v>45.531930000000003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3059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0</v>
      </c>
      <c r="C44" s="364">
        <f t="shared" si="25"/>
        <v>0</v>
      </c>
      <c r="D44" s="382">
        <v>53.290329999999997</v>
      </c>
      <c r="F44" s="221">
        <f t="shared" si="26"/>
        <v>21</v>
      </c>
      <c r="G44" s="357">
        <v>52.293390000000002</v>
      </c>
      <c r="H44" s="358">
        <f t="shared" si="31"/>
        <v>1098.16119</v>
      </c>
      <c r="J44" s="122">
        <v>6</v>
      </c>
      <c r="K44" s="126">
        <f t="shared" si="27"/>
        <v>19.8</v>
      </c>
      <c r="L44" s="245">
        <f t="shared" si="28"/>
        <v>1055.1485339999999</v>
      </c>
      <c r="M44" s="372">
        <f t="shared" si="29"/>
        <v>53.290329999999997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3067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0</v>
      </c>
      <c r="C45" s="364">
        <f t="shared" si="25"/>
        <v>0</v>
      </c>
      <c r="D45" s="382">
        <v>64.999989999999997</v>
      </c>
      <c r="F45" s="221">
        <f t="shared" si="26"/>
        <v>21</v>
      </c>
      <c r="G45" s="357">
        <v>65</v>
      </c>
      <c r="H45" s="358">
        <f t="shared" si="31"/>
        <v>1365</v>
      </c>
      <c r="J45" s="122">
        <v>7</v>
      </c>
      <c r="K45" s="126">
        <f t="shared" si="27"/>
        <v>20.82</v>
      </c>
      <c r="L45" s="245">
        <f t="shared" si="28"/>
        <v>1353.2997917999999</v>
      </c>
      <c r="M45" s="372">
        <f t="shared" si="29"/>
        <v>64.999989999999997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3113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1.6400000000000006</v>
      </c>
      <c r="C46" s="364">
        <f t="shared" si="25"/>
        <v>101.80214720000004</v>
      </c>
      <c r="D46" s="382">
        <v>62.074480000000001</v>
      </c>
      <c r="F46" s="221">
        <f t="shared" si="26"/>
        <v>20</v>
      </c>
      <c r="G46" s="357">
        <v>60.62</v>
      </c>
      <c r="H46" s="358">
        <f t="shared" si="31"/>
        <v>1212.3999999999999</v>
      </c>
      <c r="J46" s="122">
        <v>8</v>
      </c>
      <c r="K46" s="126">
        <f t="shared" si="27"/>
        <v>21.64</v>
      </c>
      <c r="L46" s="245">
        <f t="shared" si="28"/>
        <v>1343.2917472000001</v>
      </c>
      <c r="M46" s="372">
        <f t="shared" si="29"/>
        <v>62.074480000000001</v>
      </c>
      <c r="AB46" s="216"/>
      <c r="AC46" s="199"/>
      <c r="AD46" s="203"/>
      <c r="AE46" s="126"/>
      <c r="AF46" s="385"/>
      <c r="AM46" s="91"/>
      <c r="AN46" s="122">
        <v>7</v>
      </c>
      <c r="AO46" s="200">
        <v>3272</v>
      </c>
      <c r="AP46" s="201"/>
    </row>
    <row r="47" spans="1:101" ht="15" x14ac:dyDescent="0.25">
      <c r="A47" s="219">
        <f t="shared" si="30"/>
        <v>9</v>
      </c>
      <c r="B47" s="225">
        <f t="shared" si="24"/>
        <v>3.4600000000000009</v>
      </c>
      <c r="C47" s="364">
        <f t="shared" si="25"/>
        <v>178.55125860000004</v>
      </c>
      <c r="D47" s="382">
        <v>51.604410000000001</v>
      </c>
      <c r="F47" s="221">
        <f t="shared" si="26"/>
        <v>18</v>
      </c>
      <c r="G47" s="357">
        <v>50.177250000000001</v>
      </c>
      <c r="H47" s="358">
        <f t="shared" si="31"/>
        <v>903.19050000000004</v>
      </c>
      <c r="J47" s="122">
        <v>9</v>
      </c>
      <c r="K47" s="126">
        <f t="shared" si="27"/>
        <v>21.46</v>
      </c>
      <c r="L47" s="245">
        <f t="shared" si="28"/>
        <v>1107.4306386000001</v>
      </c>
      <c r="M47" s="372">
        <f t="shared" si="29"/>
        <v>51.604410000000001</v>
      </c>
      <c r="AB47" s="216"/>
      <c r="AC47" s="199"/>
      <c r="AD47" s="203"/>
      <c r="AE47" s="126"/>
      <c r="AF47" s="385"/>
      <c r="AM47" s="91"/>
      <c r="AN47" s="122">
        <v>8</v>
      </c>
      <c r="AO47" s="200">
        <v>3434</v>
      </c>
      <c r="AP47" s="201"/>
    </row>
    <row r="48" spans="1:101" ht="15" x14ac:dyDescent="0.25">
      <c r="A48" s="219">
        <f t="shared" si="30"/>
        <v>10</v>
      </c>
      <c r="B48" s="225">
        <f t="shared" si="24"/>
        <v>3.2699999999999996</v>
      </c>
      <c r="C48" s="364">
        <f t="shared" si="25"/>
        <v>152.20283669999998</v>
      </c>
      <c r="D48" s="382">
        <v>46.545209999999997</v>
      </c>
      <c r="F48" s="221">
        <f t="shared" si="26"/>
        <v>17</v>
      </c>
      <c r="G48" s="357">
        <v>45.055190000000003</v>
      </c>
      <c r="H48" s="358">
        <f t="shared" si="31"/>
        <v>765.93823000000009</v>
      </c>
      <c r="J48" s="122">
        <v>10</v>
      </c>
      <c r="K48" s="126">
        <f t="shared" si="27"/>
        <v>20.27</v>
      </c>
      <c r="L48" s="245">
        <f t="shared" si="28"/>
        <v>943.47140669999987</v>
      </c>
      <c r="M48" s="372">
        <f t="shared" si="29"/>
        <v>46.545209999999997</v>
      </c>
      <c r="AB48" s="216"/>
      <c r="AC48" s="199"/>
      <c r="AD48" s="203"/>
      <c r="AE48" s="126"/>
      <c r="AF48" s="385"/>
      <c r="AM48" s="91"/>
      <c r="AN48" s="122">
        <v>9</v>
      </c>
      <c r="AO48" s="200">
        <v>3515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4.07</v>
      </c>
      <c r="C49" s="364">
        <f t="shared" si="25"/>
        <v>161.74082319999999</v>
      </c>
      <c r="D49" s="382">
        <v>39.739759999999997</v>
      </c>
      <c r="F49" s="221">
        <f t="shared" si="26"/>
        <v>15</v>
      </c>
      <c r="G49" s="357">
        <v>38.362279999999998</v>
      </c>
      <c r="H49" s="358">
        <f t="shared" si="31"/>
        <v>575.43419999999992</v>
      </c>
      <c r="J49" s="122">
        <v>11</v>
      </c>
      <c r="K49" s="126">
        <f t="shared" si="27"/>
        <v>19.07</v>
      </c>
      <c r="L49" s="245">
        <f t="shared" si="28"/>
        <v>757.83722319999993</v>
      </c>
      <c r="M49" s="372">
        <f t="shared" si="29"/>
        <v>39.739759999999997</v>
      </c>
      <c r="AB49" s="204"/>
      <c r="AC49" s="199"/>
      <c r="AD49" s="203"/>
      <c r="AE49" s="126"/>
      <c r="AF49" s="385"/>
      <c r="AM49" s="91"/>
      <c r="AN49" s="122">
        <v>10</v>
      </c>
      <c r="AO49" s="200">
        <v>3473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4.0500000000000007</v>
      </c>
      <c r="C50" s="364">
        <f t="shared" si="25"/>
        <v>135.23079600000003</v>
      </c>
      <c r="D50" s="382">
        <v>33.390320000000003</v>
      </c>
      <c r="F50" s="221">
        <f t="shared" si="26"/>
        <v>14</v>
      </c>
      <c r="G50" s="357">
        <v>31.95054</v>
      </c>
      <c r="H50" s="358">
        <f t="shared" si="31"/>
        <v>447.30756000000002</v>
      </c>
      <c r="J50" s="122">
        <v>12</v>
      </c>
      <c r="K50" s="126">
        <f t="shared" si="27"/>
        <v>18.05</v>
      </c>
      <c r="L50" s="245">
        <f t="shared" si="28"/>
        <v>602.69527600000004</v>
      </c>
      <c r="M50" s="372">
        <f t="shared" si="29"/>
        <v>33.390320000000003</v>
      </c>
      <c r="AB50" s="204"/>
      <c r="AC50" s="199"/>
      <c r="AD50" s="203"/>
      <c r="AE50" s="126"/>
      <c r="AF50" s="385"/>
      <c r="AM50" s="91"/>
      <c r="AN50" s="122">
        <v>11</v>
      </c>
      <c r="AO50" s="200">
        <v>3314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3.5300000000000011</v>
      </c>
      <c r="C51" s="364">
        <f t="shared" si="25"/>
        <v>117.30758330000005</v>
      </c>
      <c r="D51" s="382">
        <v>33.231610000000003</v>
      </c>
      <c r="F51" s="221">
        <f t="shared" si="26"/>
        <v>14</v>
      </c>
      <c r="G51" s="357">
        <v>32.080829999999999</v>
      </c>
      <c r="H51" s="358">
        <f t="shared" si="31"/>
        <v>449.13162</v>
      </c>
      <c r="J51" s="122">
        <v>13</v>
      </c>
      <c r="K51" s="126">
        <f t="shared" si="27"/>
        <v>17.53</v>
      </c>
      <c r="L51" s="245">
        <f t="shared" si="28"/>
        <v>582.55012330000011</v>
      </c>
      <c r="M51" s="372">
        <f t="shared" si="29"/>
        <v>33.231610000000003</v>
      </c>
      <c r="AB51" s="204"/>
      <c r="AC51" s="199"/>
      <c r="AD51" s="203"/>
      <c r="AE51" s="126"/>
      <c r="AF51" s="385"/>
      <c r="AM51" s="226"/>
      <c r="AN51" s="122">
        <v>12</v>
      </c>
      <c r="AO51" s="200">
        <v>3215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2.6900000000000013</v>
      </c>
      <c r="C52" s="364">
        <f t="shared" si="25"/>
        <v>84.346833000000032</v>
      </c>
      <c r="D52" s="382">
        <v>31.355699999999999</v>
      </c>
      <c r="F52" s="221">
        <f t="shared" si="26"/>
        <v>15</v>
      </c>
      <c r="G52" s="357">
        <v>30.401800000000001</v>
      </c>
      <c r="H52" s="358">
        <f t="shared" si="31"/>
        <v>456.02700000000004</v>
      </c>
      <c r="J52" s="122">
        <v>14</v>
      </c>
      <c r="K52" s="126">
        <f t="shared" si="27"/>
        <v>17.690000000000001</v>
      </c>
      <c r="L52" s="245">
        <f t="shared" si="28"/>
        <v>554.68233299999997</v>
      </c>
      <c r="M52" s="372">
        <f t="shared" si="29"/>
        <v>31.355699999999999</v>
      </c>
      <c r="AB52" s="204"/>
      <c r="AC52" s="199"/>
      <c r="AD52" s="203"/>
      <c r="AE52" s="126"/>
      <c r="AM52" s="76"/>
      <c r="AN52" s="122">
        <v>13</v>
      </c>
      <c r="AO52" s="200">
        <v>3186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1.2800000000000011</v>
      </c>
      <c r="C53" s="364">
        <f t="shared" si="25"/>
        <v>49.84770560000004</v>
      </c>
      <c r="D53" s="382">
        <v>38.943519999999999</v>
      </c>
      <c r="F53" s="221">
        <f t="shared" si="26"/>
        <v>17</v>
      </c>
      <c r="G53" s="357">
        <v>37.769370000000002</v>
      </c>
      <c r="H53" s="358">
        <f t="shared" si="31"/>
        <v>642.07929000000001</v>
      </c>
      <c r="J53" s="122">
        <v>15</v>
      </c>
      <c r="K53" s="126">
        <f t="shared" si="27"/>
        <v>18.28</v>
      </c>
      <c r="L53" s="245">
        <f t="shared" si="28"/>
        <v>711.88754560000007</v>
      </c>
      <c r="M53" s="372">
        <f t="shared" si="29"/>
        <v>38.943519999999999</v>
      </c>
      <c r="AB53" s="204"/>
      <c r="AC53" s="199"/>
      <c r="AD53" s="229"/>
      <c r="AE53" s="126"/>
      <c r="AN53" s="122">
        <v>14</v>
      </c>
      <c r="AO53" s="200">
        <v>3188</v>
      </c>
    </row>
    <row r="54" spans="1:43" ht="15" x14ac:dyDescent="0.25">
      <c r="A54" s="228">
        <f t="shared" si="30"/>
        <v>16</v>
      </c>
      <c r="B54" s="225">
        <f t="shared" si="24"/>
        <v>0</v>
      </c>
      <c r="C54" s="364">
        <f t="shared" si="25"/>
        <v>0</v>
      </c>
      <c r="D54" s="382">
        <v>48.245809999999999</v>
      </c>
      <c r="F54" s="221">
        <f t="shared" si="26"/>
        <v>20</v>
      </c>
      <c r="G54" s="357">
        <v>46.995660000000001</v>
      </c>
      <c r="H54" s="358">
        <f t="shared" si="31"/>
        <v>939.91319999999996</v>
      </c>
      <c r="J54" s="122">
        <v>16</v>
      </c>
      <c r="K54" s="126">
        <f t="shared" si="27"/>
        <v>19.84</v>
      </c>
      <c r="L54" s="245">
        <f t="shared" si="28"/>
        <v>957.19687039999997</v>
      </c>
      <c r="M54" s="372">
        <f t="shared" si="29"/>
        <v>48.245809999999999</v>
      </c>
      <c r="AB54" s="204"/>
      <c r="AC54" s="199"/>
      <c r="AE54" s="237"/>
      <c r="AN54" s="122">
        <v>15</v>
      </c>
      <c r="AO54" s="200">
        <v>3251</v>
      </c>
    </row>
    <row r="55" spans="1:43" ht="15" x14ac:dyDescent="0.25">
      <c r="A55" s="228">
        <f t="shared" si="30"/>
        <v>17</v>
      </c>
      <c r="B55" s="225">
        <f t="shared" si="24"/>
        <v>4.9999999999997158E-2</v>
      </c>
      <c r="C55" s="364">
        <f t="shared" si="25"/>
        <v>3.0185729999998285</v>
      </c>
      <c r="D55" s="382">
        <v>60.371459999999999</v>
      </c>
      <c r="F55" s="221">
        <f t="shared" si="26"/>
        <v>22</v>
      </c>
      <c r="G55" s="357">
        <v>59.082990000000002</v>
      </c>
      <c r="H55" s="358">
        <f t="shared" si="31"/>
        <v>1299.8257800000001</v>
      </c>
      <c r="J55" s="122">
        <v>17</v>
      </c>
      <c r="K55" s="126">
        <f t="shared" si="27"/>
        <v>22.049999999999997</v>
      </c>
      <c r="L55" s="245">
        <f t="shared" si="28"/>
        <v>1331.1906929999998</v>
      </c>
      <c r="M55" s="372">
        <f t="shared" si="29"/>
        <v>60.371459999999999</v>
      </c>
      <c r="AB55" s="204"/>
      <c r="AC55" s="199"/>
      <c r="AE55" s="237"/>
      <c r="AN55" s="122">
        <v>16</v>
      </c>
      <c r="AO55" s="200">
        <v>3359</v>
      </c>
    </row>
    <row r="56" spans="1:43" ht="15" x14ac:dyDescent="0.25">
      <c r="A56" s="228">
        <f t="shared" si="30"/>
        <v>18</v>
      </c>
      <c r="B56" s="225">
        <f t="shared" si="24"/>
        <v>0</v>
      </c>
      <c r="C56" s="364">
        <f t="shared" si="25"/>
        <v>0</v>
      </c>
      <c r="D56" s="382">
        <v>71.268559999999994</v>
      </c>
      <c r="F56" s="221">
        <f t="shared" si="26"/>
        <v>25</v>
      </c>
      <c r="G56" s="357">
        <v>69.570819999999998</v>
      </c>
      <c r="H56" s="358">
        <f t="shared" si="31"/>
        <v>1739.2704999999999</v>
      </c>
      <c r="J56" s="122">
        <v>18</v>
      </c>
      <c r="K56" s="126">
        <f t="shared" si="27"/>
        <v>24.700000000000003</v>
      </c>
      <c r="L56" s="245">
        <f t="shared" si="28"/>
        <v>1760.3334320000001</v>
      </c>
      <c r="M56" s="372">
        <f t="shared" si="29"/>
        <v>71.268559999999994</v>
      </c>
      <c r="AB56" s="230"/>
      <c r="AC56" s="199"/>
      <c r="AE56" s="237"/>
      <c r="AN56" s="122">
        <v>17</v>
      </c>
      <c r="AO56" s="200">
        <v>3716</v>
      </c>
    </row>
    <row r="57" spans="1:43" ht="15" x14ac:dyDescent="0.25">
      <c r="A57" s="228">
        <f t="shared" si="30"/>
        <v>19</v>
      </c>
      <c r="B57" s="225">
        <f t="shared" si="24"/>
        <v>0</v>
      </c>
      <c r="C57" s="364">
        <f t="shared" si="25"/>
        <v>0</v>
      </c>
      <c r="D57" s="382">
        <v>66.818899999999999</v>
      </c>
      <c r="F57" s="221">
        <f t="shared" si="26"/>
        <v>26</v>
      </c>
      <c r="G57" s="357">
        <v>65.12482</v>
      </c>
      <c r="H57" s="358">
        <f t="shared" si="31"/>
        <v>1693.24532</v>
      </c>
      <c r="J57" s="122">
        <v>19</v>
      </c>
      <c r="K57" s="126">
        <f t="shared" si="27"/>
        <v>25.310000000000002</v>
      </c>
      <c r="L57" s="245">
        <f t="shared" si="28"/>
        <v>1691.186359</v>
      </c>
      <c r="M57" s="372">
        <f t="shared" si="29"/>
        <v>66.818899999999999</v>
      </c>
      <c r="AC57" s="231"/>
      <c r="AD57" s="232"/>
      <c r="AE57" s="237"/>
      <c r="AN57" s="122">
        <v>18</v>
      </c>
      <c r="AO57" s="200">
        <v>4079</v>
      </c>
    </row>
    <row r="58" spans="1:43" ht="15" x14ac:dyDescent="0.25">
      <c r="A58" s="228">
        <f t="shared" si="30"/>
        <v>20</v>
      </c>
      <c r="B58" s="225">
        <f t="shared" si="24"/>
        <v>0</v>
      </c>
      <c r="C58" s="364">
        <f t="shared" si="25"/>
        <v>0</v>
      </c>
      <c r="D58" s="382">
        <v>61.78877</v>
      </c>
      <c r="F58" s="221">
        <f t="shared" si="26"/>
        <v>26</v>
      </c>
      <c r="G58" s="357">
        <v>60.359789999999997</v>
      </c>
      <c r="H58" s="358">
        <f t="shared" si="31"/>
        <v>1569.3545399999998</v>
      </c>
      <c r="J58" s="122">
        <v>20</v>
      </c>
      <c r="K58" s="126">
        <f t="shared" si="27"/>
        <v>25.349999999999998</v>
      </c>
      <c r="L58" s="245">
        <f t="shared" si="28"/>
        <v>1566.3453195</v>
      </c>
      <c r="M58" s="372">
        <f t="shared" si="29"/>
        <v>61.78877</v>
      </c>
      <c r="AC58" s="231"/>
      <c r="AD58" s="76"/>
      <c r="AE58" s="237"/>
      <c r="AN58" s="122">
        <v>19</v>
      </c>
      <c r="AO58" s="200">
        <v>4140</v>
      </c>
    </row>
    <row r="59" spans="1:43" ht="15" x14ac:dyDescent="0.25">
      <c r="A59" s="228">
        <f t="shared" si="30"/>
        <v>21</v>
      </c>
      <c r="B59" s="225">
        <f t="shared" si="24"/>
        <v>0</v>
      </c>
      <c r="C59" s="364">
        <f t="shared" si="25"/>
        <v>0</v>
      </c>
      <c r="D59" s="382">
        <v>59.754570000000001</v>
      </c>
      <c r="F59" s="221">
        <f t="shared" si="26"/>
        <v>26</v>
      </c>
      <c r="G59" s="357">
        <v>58.393610000000002</v>
      </c>
      <c r="H59" s="358">
        <f t="shared" si="31"/>
        <v>1518.23386</v>
      </c>
      <c r="J59" s="122">
        <v>21</v>
      </c>
      <c r="K59" s="126">
        <f t="shared" si="27"/>
        <v>24.86</v>
      </c>
      <c r="L59" s="245">
        <f t="shared" si="28"/>
        <v>1485.4986102</v>
      </c>
      <c r="M59" s="372">
        <f t="shared" si="29"/>
        <v>59.754570000000001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4106</v>
      </c>
    </row>
    <row r="60" spans="1:43" ht="15" x14ac:dyDescent="0.25">
      <c r="A60" s="228">
        <f t="shared" si="30"/>
        <v>22</v>
      </c>
      <c r="B60" s="225">
        <f t="shared" si="24"/>
        <v>0</v>
      </c>
      <c r="C60" s="364">
        <f t="shared" si="25"/>
        <v>0</v>
      </c>
      <c r="D60" s="382">
        <v>56.91657</v>
      </c>
      <c r="F60" s="221">
        <f t="shared" si="26"/>
        <v>25</v>
      </c>
      <c r="G60" s="357">
        <v>55.650849999999998</v>
      </c>
      <c r="H60" s="358">
        <f t="shared" si="31"/>
        <v>1391.27125</v>
      </c>
      <c r="J60" s="122">
        <v>22</v>
      </c>
      <c r="K60" s="126">
        <f t="shared" si="27"/>
        <v>23.68</v>
      </c>
      <c r="L60" s="245">
        <f t="shared" si="28"/>
        <v>1347.7843776</v>
      </c>
      <c r="M60" s="372">
        <f t="shared" si="29"/>
        <v>56.91657</v>
      </c>
      <c r="Z60" s="233"/>
      <c r="AA60" s="234"/>
      <c r="AB60" s="235"/>
      <c r="AC60" s="235"/>
      <c r="AD60" s="236"/>
      <c r="AE60" s="237"/>
      <c r="AN60" s="122">
        <v>21</v>
      </c>
      <c r="AO60" s="200">
        <v>4082</v>
      </c>
    </row>
    <row r="61" spans="1:43" ht="15" x14ac:dyDescent="0.25">
      <c r="A61" s="219">
        <f t="shared" si="30"/>
        <v>23</v>
      </c>
      <c r="B61" s="220">
        <f t="shared" si="24"/>
        <v>0</v>
      </c>
      <c r="C61" s="364">
        <f t="shared" si="25"/>
        <v>0</v>
      </c>
      <c r="D61" s="382">
        <v>53.996310000000001</v>
      </c>
      <c r="F61" s="221">
        <f t="shared" si="26"/>
        <v>24</v>
      </c>
      <c r="G61" s="357">
        <v>52.735520000000001</v>
      </c>
      <c r="H61" s="358">
        <f t="shared" si="31"/>
        <v>1265.65248</v>
      </c>
      <c r="J61" s="122">
        <v>23</v>
      </c>
      <c r="K61" s="126">
        <f t="shared" si="27"/>
        <v>22.31</v>
      </c>
      <c r="L61" s="245">
        <f t="shared" si="28"/>
        <v>1204.6576760999999</v>
      </c>
      <c r="M61" s="372">
        <f t="shared" si="29"/>
        <v>53.996310000000001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3932</v>
      </c>
    </row>
    <row r="62" spans="1:43" ht="15" customHeight="1" x14ac:dyDescent="0.25">
      <c r="A62" s="219">
        <f t="shared" si="30"/>
        <v>24</v>
      </c>
      <c r="B62" s="220">
        <f t="shared" si="24"/>
        <v>0</v>
      </c>
      <c r="C62" s="364">
        <f t="shared" si="25"/>
        <v>0</v>
      </c>
      <c r="D62" s="382">
        <v>52.568779999999997</v>
      </c>
      <c r="F62" s="362">
        <f t="shared" si="26"/>
        <v>23</v>
      </c>
      <c r="G62" s="360">
        <v>51.299750000000003</v>
      </c>
      <c r="H62" s="361">
        <f t="shared" si="31"/>
        <v>1179.8942500000001</v>
      </c>
      <c r="J62" s="122">
        <v>24</v>
      </c>
      <c r="K62" s="126">
        <f t="shared" si="27"/>
        <v>20.7</v>
      </c>
      <c r="L62" s="245">
        <f t="shared" si="28"/>
        <v>1088.1737459999999</v>
      </c>
      <c r="M62" s="372">
        <f t="shared" si="29"/>
        <v>52.568779999999997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3655</v>
      </c>
    </row>
    <row r="63" spans="1:43" ht="20.25" customHeight="1" thickBot="1" x14ac:dyDescent="0.3">
      <c r="A63" s="238"/>
      <c r="B63" s="239"/>
      <c r="C63" s="240"/>
      <c r="D63" s="307">
        <f>AVERAGE(D39:D62)</f>
        <v>50.991806666666669</v>
      </c>
      <c r="F63" s="363">
        <f>SUM(F39:F62)</f>
        <v>495</v>
      </c>
      <c r="G63" s="241">
        <f>AVERAGE(G39:G62)</f>
        <v>49.81638916666666</v>
      </c>
      <c r="H63" s="359">
        <f>SUM(H39:H62)/SUM(F39:F62)</f>
        <v>51.408098323232323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3403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500.94000000000011</v>
      </c>
      <c r="L64" s="245">
        <f>SUM(L39:L63)</f>
        <v>26070.337602200005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24.040000000000003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52.042834675210599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984.0485566000001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40.93380019134775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446.59999999999991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416.85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402.15000000000003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399.84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402.98999999999995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415.8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437.22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432.8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386.28000000000003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344.59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286.05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252.70000000000002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245.42000000000002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265.35000000000002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310.76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396.8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485.09999999999991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617.50000000000011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658.06000000000006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659.09999999999991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646.36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592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535.43999999999994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476.09999999999997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10511.860000000002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0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0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0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0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0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0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1.6400000000000006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3.4600000000000009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3.2699999999999996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4.07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4.0500000000000007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3.5300000000000011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2.6900000000000013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1.2800000000000011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0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4.9999999999997158E-2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0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0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0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0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0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0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44568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20.299999999999997</v>
      </c>
      <c r="C135" s="124">
        <f t="shared" si="38"/>
        <v>20.299999999999997</v>
      </c>
      <c r="D135" s="290">
        <f t="shared" ref="D135:D158" si="39">J8</f>
        <v>0</v>
      </c>
      <c r="E135" s="291">
        <f t="shared" ref="E135:F158" si="40">M8</f>
        <v>16.989999999999998</v>
      </c>
      <c r="F135" s="291">
        <f t="shared" si="40"/>
        <v>3.31</v>
      </c>
      <c r="G135" s="292">
        <f t="shared" ref="G135:G158" si="41">AD8</f>
        <v>0</v>
      </c>
      <c r="I135" s="293">
        <f t="shared" ref="I135:I158" si="42">AE8</f>
        <v>16.489999999999998</v>
      </c>
      <c r="K135" s="142">
        <f t="shared" ref="K135:K158" si="43">AC8</f>
        <v>0.5</v>
      </c>
    </row>
    <row r="136" spans="1:11" ht="13.8" x14ac:dyDescent="0.25">
      <c r="A136" s="195">
        <f>A135+1</f>
        <v>2</v>
      </c>
      <c r="B136" s="289">
        <f t="shared" si="38"/>
        <v>19.850000000000001</v>
      </c>
      <c r="C136" s="124">
        <f t="shared" si="38"/>
        <v>19.850000000000001</v>
      </c>
      <c r="D136" s="290">
        <f t="shared" si="39"/>
        <v>0</v>
      </c>
      <c r="E136" s="291">
        <f t="shared" si="40"/>
        <v>16.71</v>
      </c>
      <c r="F136" s="291">
        <f t="shared" si="40"/>
        <v>3.14</v>
      </c>
      <c r="G136" s="292">
        <f t="shared" si="41"/>
        <v>0</v>
      </c>
      <c r="I136" s="294">
        <f t="shared" si="42"/>
        <v>16.21</v>
      </c>
      <c r="K136" s="142">
        <f t="shared" si="43"/>
        <v>0.5</v>
      </c>
    </row>
    <row r="137" spans="1:11" ht="13.8" x14ac:dyDescent="0.25">
      <c r="A137" s="195">
        <f t="shared" ref="A137:A158" si="44">A136+1</f>
        <v>3</v>
      </c>
      <c r="B137" s="289">
        <f t="shared" si="38"/>
        <v>19.150000000000002</v>
      </c>
      <c r="C137" s="124">
        <f t="shared" si="38"/>
        <v>19.150000000000002</v>
      </c>
      <c r="D137" s="290">
        <f t="shared" si="39"/>
        <v>0</v>
      </c>
      <c r="E137" s="291">
        <f t="shared" si="40"/>
        <v>16.05</v>
      </c>
      <c r="F137" s="291">
        <f t="shared" si="40"/>
        <v>3.1</v>
      </c>
      <c r="G137" s="292">
        <f t="shared" si="41"/>
        <v>0</v>
      </c>
      <c r="I137" s="294">
        <f t="shared" si="42"/>
        <v>15.55</v>
      </c>
      <c r="K137" s="142">
        <f t="shared" si="43"/>
        <v>0.5</v>
      </c>
    </row>
    <row r="138" spans="1:11" ht="13.8" x14ac:dyDescent="0.25">
      <c r="A138" s="195">
        <f t="shared" si="44"/>
        <v>4</v>
      </c>
      <c r="B138" s="289">
        <f t="shared" si="38"/>
        <v>19.04</v>
      </c>
      <c r="C138" s="124">
        <f t="shared" si="38"/>
        <v>19.04</v>
      </c>
      <c r="D138" s="290">
        <f t="shared" si="39"/>
        <v>0</v>
      </c>
      <c r="E138" s="291">
        <f t="shared" si="40"/>
        <v>15.98</v>
      </c>
      <c r="F138" s="291">
        <f t="shared" si="40"/>
        <v>3.06</v>
      </c>
      <c r="G138" s="292">
        <f t="shared" si="41"/>
        <v>0</v>
      </c>
      <c r="I138" s="294">
        <f t="shared" si="42"/>
        <v>15.48</v>
      </c>
      <c r="K138" s="142">
        <f t="shared" si="43"/>
        <v>0.5</v>
      </c>
    </row>
    <row r="139" spans="1:11" ht="13.8" x14ac:dyDescent="0.25">
      <c r="A139" s="195">
        <f t="shared" si="44"/>
        <v>5</v>
      </c>
      <c r="B139" s="289">
        <f t="shared" si="38"/>
        <v>19.189999999999998</v>
      </c>
      <c r="C139" s="124">
        <f t="shared" si="38"/>
        <v>19.189999999999998</v>
      </c>
      <c r="D139" s="290">
        <f t="shared" si="39"/>
        <v>0</v>
      </c>
      <c r="E139" s="291">
        <f t="shared" si="40"/>
        <v>16.119999999999997</v>
      </c>
      <c r="F139" s="291">
        <f t="shared" si="40"/>
        <v>3.07</v>
      </c>
      <c r="G139" s="292">
        <f t="shared" si="41"/>
        <v>0</v>
      </c>
      <c r="I139" s="294">
        <f t="shared" si="42"/>
        <v>15.62</v>
      </c>
      <c r="K139" s="142">
        <f t="shared" si="43"/>
        <v>0.5</v>
      </c>
    </row>
    <row r="140" spans="1:11" ht="13.8" x14ac:dyDescent="0.25">
      <c r="A140" s="195">
        <f t="shared" si="44"/>
        <v>6</v>
      </c>
      <c r="B140" s="289">
        <f t="shared" si="38"/>
        <v>19.8</v>
      </c>
      <c r="C140" s="124">
        <f t="shared" si="38"/>
        <v>19.8</v>
      </c>
      <c r="D140" s="290">
        <f t="shared" si="39"/>
        <v>0</v>
      </c>
      <c r="E140" s="291">
        <f t="shared" si="40"/>
        <v>16.690000000000001</v>
      </c>
      <c r="F140" s="291">
        <f t="shared" si="40"/>
        <v>3.11</v>
      </c>
      <c r="G140" s="292">
        <f t="shared" si="41"/>
        <v>0</v>
      </c>
      <c r="I140" s="294">
        <f t="shared" si="42"/>
        <v>16.190000000000001</v>
      </c>
      <c r="K140" s="142">
        <f t="shared" si="43"/>
        <v>0.5</v>
      </c>
    </row>
    <row r="141" spans="1:11" ht="13.8" x14ac:dyDescent="0.25">
      <c r="A141" s="195">
        <f t="shared" si="44"/>
        <v>7</v>
      </c>
      <c r="B141" s="289">
        <f t="shared" si="38"/>
        <v>20.82</v>
      </c>
      <c r="C141" s="124">
        <f t="shared" si="38"/>
        <v>20.82</v>
      </c>
      <c r="D141" s="290">
        <f t="shared" si="39"/>
        <v>0</v>
      </c>
      <c r="E141" s="291">
        <f t="shared" si="40"/>
        <v>17.55</v>
      </c>
      <c r="F141" s="291">
        <f t="shared" si="40"/>
        <v>3.27</v>
      </c>
      <c r="G141" s="292">
        <f t="shared" si="41"/>
        <v>0</v>
      </c>
      <c r="I141" s="294">
        <f t="shared" si="42"/>
        <v>17.05</v>
      </c>
      <c r="K141" s="142">
        <f t="shared" si="43"/>
        <v>0.5</v>
      </c>
    </row>
    <row r="142" spans="1:11" ht="13.8" x14ac:dyDescent="0.25">
      <c r="A142" s="195">
        <f t="shared" si="44"/>
        <v>8</v>
      </c>
      <c r="B142" s="289">
        <f t="shared" si="38"/>
        <v>21.64</v>
      </c>
      <c r="C142" s="124">
        <f t="shared" si="38"/>
        <v>21.64</v>
      </c>
      <c r="D142" s="290">
        <f t="shared" si="39"/>
        <v>0</v>
      </c>
      <c r="E142" s="291">
        <f t="shared" si="40"/>
        <v>18.21</v>
      </c>
      <c r="F142" s="291">
        <f t="shared" si="40"/>
        <v>3.43</v>
      </c>
      <c r="G142" s="292">
        <f t="shared" si="41"/>
        <v>0</v>
      </c>
      <c r="I142" s="294">
        <f t="shared" si="42"/>
        <v>17.71</v>
      </c>
      <c r="K142" s="142">
        <f t="shared" si="43"/>
        <v>0.5</v>
      </c>
    </row>
    <row r="143" spans="1:11" ht="13.8" x14ac:dyDescent="0.25">
      <c r="A143" s="195">
        <f t="shared" si="44"/>
        <v>9</v>
      </c>
      <c r="B143" s="289">
        <f t="shared" si="38"/>
        <v>21.46</v>
      </c>
      <c r="C143" s="124">
        <f t="shared" si="38"/>
        <v>21.46</v>
      </c>
      <c r="D143" s="290">
        <f t="shared" si="39"/>
        <v>0</v>
      </c>
      <c r="E143" s="291">
        <f t="shared" si="40"/>
        <v>17.940000000000001</v>
      </c>
      <c r="F143" s="291">
        <f t="shared" si="40"/>
        <v>3.52</v>
      </c>
      <c r="G143" s="292">
        <f t="shared" si="41"/>
        <v>0</v>
      </c>
      <c r="I143" s="294">
        <f t="shared" si="42"/>
        <v>17.440000000000001</v>
      </c>
      <c r="K143" s="142">
        <f t="shared" si="43"/>
        <v>0.5</v>
      </c>
    </row>
    <row r="144" spans="1:11" ht="13.8" x14ac:dyDescent="0.25">
      <c r="A144" s="195">
        <f t="shared" si="44"/>
        <v>10</v>
      </c>
      <c r="B144" s="289">
        <f t="shared" si="38"/>
        <v>20.27</v>
      </c>
      <c r="C144" s="124">
        <f t="shared" si="38"/>
        <v>20.27</v>
      </c>
      <c r="D144" s="290">
        <f t="shared" si="39"/>
        <v>0</v>
      </c>
      <c r="E144" s="291">
        <f t="shared" si="40"/>
        <v>16.8</v>
      </c>
      <c r="F144" s="291">
        <f t="shared" si="40"/>
        <v>3.47</v>
      </c>
      <c r="G144" s="292">
        <f t="shared" si="41"/>
        <v>0</v>
      </c>
      <c r="I144" s="294">
        <f t="shared" si="42"/>
        <v>16.3</v>
      </c>
      <c r="K144" s="142">
        <f t="shared" si="43"/>
        <v>0.5</v>
      </c>
    </row>
    <row r="145" spans="1:54" ht="13.8" x14ac:dyDescent="0.25">
      <c r="A145" s="195">
        <f t="shared" si="44"/>
        <v>11</v>
      </c>
      <c r="B145" s="289">
        <f t="shared" si="38"/>
        <v>19.07</v>
      </c>
      <c r="C145" s="124">
        <f t="shared" si="38"/>
        <v>19.07</v>
      </c>
      <c r="D145" s="290">
        <f t="shared" si="39"/>
        <v>0</v>
      </c>
      <c r="E145" s="291">
        <f t="shared" si="40"/>
        <v>15.76</v>
      </c>
      <c r="F145" s="291">
        <f t="shared" si="40"/>
        <v>3.31</v>
      </c>
      <c r="G145" s="292">
        <f t="shared" si="41"/>
        <v>0</v>
      </c>
      <c r="I145" s="294">
        <f t="shared" si="42"/>
        <v>15.26</v>
      </c>
      <c r="K145" s="142">
        <f t="shared" si="43"/>
        <v>0.5</v>
      </c>
    </row>
    <row r="146" spans="1:54" ht="13.8" x14ac:dyDescent="0.25">
      <c r="A146" s="195">
        <f t="shared" si="44"/>
        <v>12</v>
      </c>
      <c r="B146" s="289">
        <f t="shared" si="38"/>
        <v>18.05</v>
      </c>
      <c r="C146" s="124">
        <f t="shared" si="38"/>
        <v>18.05</v>
      </c>
      <c r="D146" s="290">
        <f t="shared" si="39"/>
        <v>0</v>
      </c>
      <c r="E146" s="291">
        <f t="shared" si="40"/>
        <v>14.83</v>
      </c>
      <c r="F146" s="291">
        <f t="shared" si="40"/>
        <v>3.22</v>
      </c>
      <c r="G146" s="292">
        <f t="shared" si="41"/>
        <v>0</v>
      </c>
      <c r="I146" s="294">
        <f t="shared" si="42"/>
        <v>14.33</v>
      </c>
      <c r="K146" s="142">
        <f t="shared" si="43"/>
        <v>0.5</v>
      </c>
    </row>
    <row r="147" spans="1:54" ht="13.8" x14ac:dyDescent="0.25">
      <c r="A147" s="195">
        <f t="shared" si="44"/>
        <v>13</v>
      </c>
      <c r="B147" s="289">
        <f t="shared" si="38"/>
        <v>17.53</v>
      </c>
      <c r="C147" s="124">
        <f t="shared" si="38"/>
        <v>17.53</v>
      </c>
      <c r="D147" s="290">
        <f t="shared" si="39"/>
        <v>0</v>
      </c>
      <c r="E147" s="291">
        <f t="shared" si="40"/>
        <v>14.34</v>
      </c>
      <c r="F147" s="291">
        <f t="shared" si="40"/>
        <v>3.19</v>
      </c>
      <c r="G147" s="292">
        <f t="shared" si="41"/>
        <v>0</v>
      </c>
      <c r="I147" s="294">
        <f t="shared" si="42"/>
        <v>13.84</v>
      </c>
      <c r="K147" s="142">
        <f t="shared" si="43"/>
        <v>0.5</v>
      </c>
    </row>
    <row r="148" spans="1:54" ht="13.8" x14ac:dyDescent="0.25">
      <c r="A148" s="195">
        <f t="shared" si="44"/>
        <v>14</v>
      </c>
      <c r="B148" s="289">
        <f t="shared" si="38"/>
        <v>17.690000000000001</v>
      </c>
      <c r="C148" s="124">
        <f t="shared" si="38"/>
        <v>17.690000000000001</v>
      </c>
      <c r="D148" s="290">
        <f t="shared" si="39"/>
        <v>0</v>
      </c>
      <c r="E148" s="291">
        <f t="shared" si="40"/>
        <v>14.5</v>
      </c>
      <c r="F148" s="291">
        <f t="shared" si="40"/>
        <v>3.19</v>
      </c>
      <c r="G148" s="292">
        <f t="shared" si="41"/>
        <v>0</v>
      </c>
      <c r="I148" s="294">
        <f t="shared" si="42"/>
        <v>14</v>
      </c>
      <c r="K148" s="142">
        <f t="shared" si="43"/>
        <v>0.5</v>
      </c>
    </row>
    <row r="149" spans="1:54" ht="13.8" x14ac:dyDescent="0.25">
      <c r="A149" s="195">
        <f t="shared" si="44"/>
        <v>15</v>
      </c>
      <c r="B149" s="289">
        <f t="shared" si="38"/>
        <v>18.28</v>
      </c>
      <c r="C149" s="124">
        <f t="shared" si="38"/>
        <v>18.28</v>
      </c>
      <c r="D149" s="290">
        <f t="shared" si="39"/>
        <v>0</v>
      </c>
      <c r="E149" s="291">
        <f t="shared" si="40"/>
        <v>15.03</v>
      </c>
      <c r="F149" s="291">
        <f t="shared" si="40"/>
        <v>3.25</v>
      </c>
      <c r="G149" s="292">
        <f t="shared" si="41"/>
        <v>0</v>
      </c>
      <c r="I149" s="294">
        <f t="shared" si="42"/>
        <v>14.53</v>
      </c>
      <c r="K149" s="142">
        <f t="shared" si="43"/>
        <v>0.5</v>
      </c>
    </row>
    <row r="150" spans="1:54" ht="13.8" x14ac:dyDescent="0.25">
      <c r="A150" s="195">
        <f t="shared" si="44"/>
        <v>16</v>
      </c>
      <c r="B150" s="289">
        <f t="shared" si="38"/>
        <v>19.84</v>
      </c>
      <c r="C150" s="124">
        <f t="shared" si="38"/>
        <v>19.84</v>
      </c>
      <c r="D150" s="290">
        <f t="shared" si="39"/>
        <v>0</v>
      </c>
      <c r="E150" s="291">
        <f t="shared" si="40"/>
        <v>16.48</v>
      </c>
      <c r="F150" s="291">
        <f t="shared" si="40"/>
        <v>3.36</v>
      </c>
      <c r="G150" s="292">
        <f t="shared" si="41"/>
        <v>0</v>
      </c>
      <c r="I150" s="294">
        <f t="shared" si="42"/>
        <v>15.98</v>
      </c>
      <c r="K150" s="142">
        <f t="shared" si="43"/>
        <v>0.5</v>
      </c>
    </row>
    <row r="151" spans="1:54" ht="13.8" x14ac:dyDescent="0.25">
      <c r="A151" s="195">
        <f t="shared" si="44"/>
        <v>17</v>
      </c>
      <c r="B151" s="289">
        <f t="shared" ref="B151:C158" si="45">B24</f>
        <v>22.049999999999997</v>
      </c>
      <c r="C151" s="124">
        <f t="shared" si="45"/>
        <v>22.049999999999997</v>
      </c>
      <c r="D151" s="290">
        <f t="shared" si="39"/>
        <v>0</v>
      </c>
      <c r="E151" s="291">
        <f t="shared" si="40"/>
        <v>18.329999999999998</v>
      </c>
      <c r="F151" s="291">
        <f t="shared" si="40"/>
        <v>3.72</v>
      </c>
      <c r="G151" s="292">
        <f t="shared" si="41"/>
        <v>0</v>
      </c>
      <c r="I151" s="294">
        <f t="shared" si="42"/>
        <v>17.829999999999998</v>
      </c>
      <c r="K151" s="142">
        <f t="shared" si="43"/>
        <v>0.5</v>
      </c>
    </row>
    <row r="152" spans="1:54" ht="13.8" x14ac:dyDescent="0.25">
      <c r="A152" s="195">
        <f t="shared" si="44"/>
        <v>18</v>
      </c>
      <c r="B152" s="289">
        <f t="shared" si="45"/>
        <v>24.700000000000003</v>
      </c>
      <c r="C152" s="124">
        <f t="shared" si="45"/>
        <v>24.700000000000003</v>
      </c>
      <c r="D152" s="290">
        <f t="shared" si="39"/>
        <v>0</v>
      </c>
      <c r="E152" s="291">
        <f t="shared" si="40"/>
        <v>20.62</v>
      </c>
      <c r="F152" s="291">
        <f t="shared" si="40"/>
        <v>4.08</v>
      </c>
      <c r="G152" s="292">
        <f t="shared" si="41"/>
        <v>0</v>
      </c>
      <c r="I152" s="294">
        <f t="shared" si="42"/>
        <v>20.12</v>
      </c>
      <c r="K152" s="142">
        <f t="shared" si="43"/>
        <v>0.5</v>
      </c>
    </row>
    <row r="153" spans="1:54" ht="13.8" x14ac:dyDescent="0.25">
      <c r="A153" s="195">
        <f t="shared" si="44"/>
        <v>19</v>
      </c>
      <c r="B153" s="289">
        <f t="shared" si="45"/>
        <v>25.310000000000002</v>
      </c>
      <c r="C153" s="124">
        <f t="shared" si="45"/>
        <v>25.310000000000002</v>
      </c>
      <c r="D153" s="290">
        <f t="shared" si="39"/>
        <v>0</v>
      </c>
      <c r="E153" s="291">
        <f t="shared" si="40"/>
        <v>21.17</v>
      </c>
      <c r="F153" s="291">
        <f t="shared" si="40"/>
        <v>4.1399999999999997</v>
      </c>
      <c r="G153" s="292">
        <f t="shared" si="41"/>
        <v>0</v>
      </c>
      <c r="I153" s="294">
        <f t="shared" si="42"/>
        <v>20.67</v>
      </c>
      <c r="K153" s="142">
        <f t="shared" si="43"/>
        <v>0.5</v>
      </c>
    </row>
    <row r="154" spans="1:54" ht="13.8" x14ac:dyDescent="0.25">
      <c r="A154" s="195">
        <f t="shared" si="44"/>
        <v>20</v>
      </c>
      <c r="B154" s="289">
        <f t="shared" si="45"/>
        <v>25.349999999999998</v>
      </c>
      <c r="C154" s="124">
        <f t="shared" si="45"/>
        <v>25.349999999999998</v>
      </c>
      <c r="D154" s="290">
        <f t="shared" si="39"/>
        <v>0</v>
      </c>
      <c r="E154" s="291">
        <f t="shared" si="40"/>
        <v>21.24</v>
      </c>
      <c r="F154" s="291">
        <f t="shared" si="40"/>
        <v>4.1100000000000003</v>
      </c>
      <c r="G154" s="292">
        <f t="shared" si="41"/>
        <v>0</v>
      </c>
      <c r="I154" s="294">
        <f t="shared" si="42"/>
        <v>20.74</v>
      </c>
      <c r="K154" s="142">
        <f t="shared" si="43"/>
        <v>0.5</v>
      </c>
    </row>
    <row r="155" spans="1:54" ht="13.8" x14ac:dyDescent="0.25">
      <c r="A155" s="195">
        <f>A154+1</f>
        <v>21</v>
      </c>
      <c r="B155" s="289">
        <f t="shared" si="45"/>
        <v>24.86</v>
      </c>
      <c r="C155" s="124">
        <f t="shared" si="45"/>
        <v>24.86</v>
      </c>
      <c r="D155" s="290">
        <f t="shared" si="39"/>
        <v>0</v>
      </c>
      <c r="E155" s="291">
        <f t="shared" si="40"/>
        <v>20.78</v>
      </c>
      <c r="F155" s="291">
        <f t="shared" si="40"/>
        <v>4.08</v>
      </c>
      <c r="G155" s="292">
        <f t="shared" si="41"/>
        <v>0</v>
      </c>
      <c r="I155" s="294">
        <f t="shared" si="42"/>
        <v>20.28</v>
      </c>
      <c r="K155" s="142">
        <f t="shared" si="43"/>
        <v>0.5</v>
      </c>
    </row>
    <row r="156" spans="1:54" ht="13.8" x14ac:dyDescent="0.25">
      <c r="A156" s="195">
        <f t="shared" si="44"/>
        <v>22</v>
      </c>
      <c r="B156" s="289">
        <f t="shared" si="45"/>
        <v>23.68</v>
      </c>
      <c r="C156" s="124">
        <f t="shared" si="45"/>
        <v>23.68</v>
      </c>
      <c r="D156" s="290">
        <f t="shared" si="39"/>
        <v>0</v>
      </c>
      <c r="E156" s="291">
        <f t="shared" si="40"/>
        <v>19.75</v>
      </c>
      <c r="F156" s="291">
        <f t="shared" si="40"/>
        <v>3.93</v>
      </c>
      <c r="G156" s="292">
        <f t="shared" si="41"/>
        <v>0</v>
      </c>
      <c r="I156" s="294">
        <f t="shared" si="42"/>
        <v>19.25</v>
      </c>
      <c r="K156" s="142">
        <f t="shared" si="43"/>
        <v>0.5</v>
      </c>
    </row>
    <row r="157" spans="1:54" ht="13.8" x14ac:dyDescent="0.25">
      <c r="A157" s="195">
        <f>A156+1</f>
        <v>23</v>
      </c>
      <c r="B157" s="289">
        <f t="shared" si="45"/>
        <v>22.31</v>
      </c>
      <c r="C157" s="124">
        <f t="shared" si="45"/>
        <v>22.31</v>
      </c>
      <c r="D157" s="290">
        <f t="shared" si="39"/>
        <v>0</v>
      </c>
      <c r="E157" s="291">
        <f t="shared" si="40"/>
        <v>18.649999999999999</v>
      </c>
      <c r="F157" s="291">
        <f t="shared" si="40"/>
        <v>3.66</v>
      </c>
      <c r="G157" s="292">
        <f t="shared" si="41"/>
        <v>0</v>
      </c>
      <c r="I157" s="294">
        <f t="shared" si="42"/>
        <v>18.149999999999999</v>
      </c>
      <c r="K157" s="142">
        <f t="shared" si="43"/>
        <v>0.5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20.7</v>
      </c>
      <c r="C158" s="297">
        <f t="shared" si="45"/>
        <v>20.7</v>
      </c>
      <c r="D158" s="298">
        <f t="shared" si="39"/>
        <v>0</v>
      </c>
      <c r="E158" s="299">
        <f t="shared" si="40"/>
        <v>17.3</v>
      </c>
      <c r="F158" s="299">
        <f t="shared" si="40"/>
        <v>3.4</v>
      </c>
      <c r="G158" s="300">
        <f t="shared" si="41"/>
        <v>0</v>
      </c>
      <c r="I158" s="301">
        <f t="shared" si="42"/>
        <v>16.8</v>
      </c>
      <c r="K158" s="302">
        <f t="shared" si="43"/>
        <v>0.5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500.94000000000011</v>
      </c>
      <c r="C159" s="304">
        <f t="shared" si="46"/>
        <v>500.94000000000011</v>
      </c>
      <c r="D159" s="305">
        <f t="shared" si="46"/>
        <v>0</v>
      </c>
      <c r="E159" s="305">
        <f t="shared" si="46"/>
        <v>417.82</v>
      </c>
      <c r="F159" s="305">
        <f t="shared" si="46"/>
        <v>83.12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55" priority="7" operator="containsText" text="CHECK CALCS">
      <formula>NOT(ISERROR(SEARCH("CHECK CALCS",C34)))</formula>
    </cfRule>
  </conditionalFormatting>
  <conditionalFormatting sqref="AE8:AE31">
    <cfRule type="cellIs" dxfId="54" priority="6" operator="greaterThan">
      <formula>33</formula>
    </cfRule>
  </conditionalFormatting>
  <conditionalFormatting sqref="D63">
    <cfRule type="cellIs" dxfId="53" priority="8" operator="equal">
      <formula>#REF!</formula>
    </cfRule>
  </conditionalFormatting>
  <conditionalFormatting sqref="I135:I158">
    <cfRule type="cellIs" dxfId="52" priority="5" operator="greaterThan">
      <formula>33</formula>
    </cfRule>
  </conditionalFormatting>
  <conditionalFormatting sqref="D135:D158">
    <cfRule type="cellIs" dxfId="51" priority="4" operator="greaterThan">
      <formula>0</formula>
    </cfRule>
  </conditionalFormatting>
  <conditionalFormatting sqref="J8:J31">
    <cfRule type="cellIs" dxfId="50" priority="2" operator="greaterThan">
      <formula>0</formula>
    </cfRule>
  </conditionalFormatting>
  <conditionalFormatting sqref="N8:N31">
    <cfRule type="cellIs" dxfId="49" priority="3" operator="greaterThanOrEqual">
      <formula>4.99</formula>
    </cfRule>
  </conditionalFormatting>
  <conditionalFormatting sqref="M8:M31">
    <cfRule type="cellIs" dxfId="48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2" tint="-0.249977111117893"/>
  </sheetPr>
  <dimension ref="A1:CW159"/>
  <sheetViews>
    <sheetView topLeftCell="A34" zoomScale="70" zoomScaleNormal="70" workbookViewId="0">
      <selection activeCell="D39" sqref="D39:D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44567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557.39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44567</v>
      </c>
      <c r="AM5" s="422">
        <f>AM10</f>
        <v>18483</v>
      </c>
      <c r="AN5" s="422">
        <f t="shared" ref="AN5:BJ5" si="1">AN10</f>
        <v>17901</v>
      </c>
      <c r="AO5" s="422">
        <f t="shared" si="1"/>
        <v>17504</v>
      </c>
      <c r="AP5" s="422">
        <f t="shared" si="1"/>
        <v>17354</v>
      </c>
      <c r="AQ5" s="422">
        <f t="shared" si="1"/>
        <v>17606</v>
      </c>
      <c r="AR5" s="422">
        <f t="shared" si="1"/>
        <v>17934</v>
      </c>
      <c r="AS5" s="422">
        <f t="shared" si="1"/>
        <v>18750</v>
      </c>
      <c r="AT5" s="422">
        <f t="shared" si="1"/>
        <v>18851</v>
      </c>
      <c r="AU5" s="422">
        <f t="shared" si="1"/>
        <v>18526</v>
      </c>
      <c r="AV5" s="422">
        <f t="shared" si="1"/>
        <v>17103</v>
      </c>
      <c r="AW5" s="422">
        <f t="shared" si="1"/>
        <v>15911</v>
      </c>
      <c r="AX5" s="422">
        <f t="shared" si="1"/>
        <v>14940</v>
      </c>
      <c r="AY5" s="422">
        <f t="shared" si="1"/>
        <v>14661</v>
      </c>
      <c r="AZ5" s="422">
        <f t="shared" si="1"/>
        <v>14632</v>
      </c>
      <c r="BA5" s="422">
        <f t="shared" si="1"/>
        <v>15420</v>
      </c>
      <c r="BB5" s="422">
        <f t="shared" si="1"/>
        <v>17000</v>
      </c>
      <c r="BC5" s="422">
        <f t="shared" si="1"/>
        <v>19195</v>
      </c>
      <c r="BD5" s="422">
        <f t="shared" si="1"/>
        <v>21945</v>
      </c>
      <c r="BE5" s="422">
        <f t="shared" si="1"/>
        <v>22506</v>
      </c>
      <c r="BF5" s="422">
        <f t="shared" si="1"/>
        <v>22961</v>
      </c>
      <c r="BG5" s="422">
        <f t="shared" si="1"/>
        <v>22772</v>
      </c>
      <c r="BH5" s="422">
        <f t="shared" si="1"/>
        <v>21755</v>
      </c>
      <c r="BI5" s="422">
        <f t="shared" si="1"/>
        <v>20267</v>
      </c>
      <c r="BJ5" s="422">
        <f t="shared" si="1"/>
        <v>18761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44567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23.240000000000002</v>
      </c>
      <c r="C8" s="124">
        <f>M8+N8</f>
        <v>23.240000000000002</v>
      </c>
      <c r="D8" s="125">
        <f>F8</f>
        <v>22</v>
      </c>
      <c r="E8" s="126">
        <f>IF(C8-D8&lt;0,0,IF(C8-D8-H8&lt;0,0,C8-D8-H8))</f>
        <v>1.240000000000002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19.48</v>
      </c>
      <c r="N8" s="134">
        <f>P8</f>
        <v>3.76</v>
      </c>
      <c r="O8" s="135">
        <f>ROUND(AA8,2)</f>
        <v>18.48</v>
      </c>
      <c r="P8" s="125">
        <f>ROUND(AB8,2)</f>
        <v>3.76</v>
      </c>
      <c r="Q8" s="125">
        <f>ROUND(SUM(AC8:AD8),2)</f>
        <v>1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23.240000000000002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18.48</v>
      </c>
      <c r="AB8" s="141">
        <f t="shared" ref="AB8:AB31" si="5">ROUND(AO40/1000,2)</f>
        <v>3.76</v>
      </c>
      <c r="AC8" s="142">
        <v>1</v>
      </c>
      <c r="AD8" s="143">
        <v>0</v>
      </c>
      <c r="AE8" s="144">
        <f>AA8+AD8</f>
        <v>18.48</v>
      </c>
      <c r="AF8" s="404">
        <f t="shared" ref="AF8:AF31" si="6">A8</f>
        <v>1</v>
      </c>
      <c r="AG8" s="396">
        <f>AA8+AB8</f>
        <v>22.240000000000002</v>
      </c>
      <c r="AH8" s="202">
        <f t="array" ref="AH8:AH31">TRANSPOSE(AM5:BJ5)</f>
        <v>18483</v>
      </c>
      <c r="AI8" s="389">
        <f t="shared" ref="AI8:AI31" si="7">AH8/1000</f>
        <v>18.483000000000001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22.5</v>
      </c>
      <c r="C9" s="124">
        <f t="shared" ref="C9:C31" si="10">M9+N9</f>
        <v>22.5</v>
      </c>
      <c r="D9" s="125">
        <f t="shared" ref="D9:D31" si="11">F9</f>
        <v>21</v>
      </c>
      <c r="E9" s="126">
        <f t="shared" ref="E9:E29" si="12">IF(C9-D9&lt;0,0,IF(C9-D9-H9&lt;0,0,C9-D9-H9))</f>
        <v>1.5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18.899999999999999</v>
      </c>
      <c r="N9" s="134">
        <f t="shared" ref="N9:N31" si="13">P9</f>
        <v>3.6</v>
      </c>
      <c r="O9" s="135">
        <f t="shared" ref="O9:P31" si="14">ROUND(AA9,2)</f>
        <v>17.899999999999999</v>
      </c>
      <c r="P9" s="125">
        <f t="shared" si="14"/>
        <v>3.6</v>
      </c>
      <c r="Q9" s="125">
        <f t="shared" ref="Q9:Q31" si="15">ROUND(SUM(AC9:AD9),2)</f>
        <v>1</v>
      </c>
      <c r="R9" s="126">
        <f t="shared" si="3"/>
        <v>0</v>
      </c>
      <c r="S9" s="126">
        <f t="shared" ref="S9:S31" si="16">R9+L9</f>
        <v>0</v>
      </c>
      <c r="T9" s="126">
        <f t="shared" si="4"/>
        <v>22.5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17.899999999999999</v>
      </c>
      <c r="AB9" s="141">
        <f t="shared" si="5"/>
        <v>3.6</v>
      </c>
      <c r="AC9" s="142">
        <v>1</v>
      </c>
      <c r="AD9" s="143">
        <v>0</v>
      </c>
      <c r="AE9" s="144">
        <f t="shared" ref="AE9:AE31" si="18">AA9+AD9</f>
        <v>17.899999999999999</v>
      </c>
      <c r="AF9" s="404">
        <f t="shared" si="6"/>
        <v>2</v>
      </c>
      <c r="AG9" s="396">
        <f t="shared" ref="AG9:AG31" si="19">AA9+AB9</f>
        <v>21.5</v>
      </c>
      <c r="AH9" s="202">
        <v>17901</v>
      </c>
      <c r="AI9" s="389">
        <f t="shared" si="7"/>
        <v>17.901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22</v>
      </c>
      <c r="C10" s="124">
        <f t="shared" si="10"/>
        <v>22</v>
      </c>
      <c r="D10" s="125">
        <f t="shared" si="11"/>
        <v>21</v>
      </c>
      <c r="E10" s="126">
        <f t="shared" si="12"/>
        <v>1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18.5</v>
      </c>
      <c r="N10" s="134">
        <f t="shared" si="13"/>
        <v>3.5</v>
      </c>
      <c r="O10" s="135">
        <f t="shared" si="14"/>
        <v>17.5</v>
      </c>
      <c r="P10" s="125">
        <f t="shared" si="14"/>
        <v>3.5</v>
      </c>
      <c r="Q10" s="125">
        <f t="shared" si="15"/>
        <v>1</v>
      </c>
      <c r="R10" s="126">
        <f t="shared" si="3"/>
        <v>0</v>
      </c>
      <c r="S10" s="126">
        <f t="shared" si="16"/>
        <v>0</v>
      </c>
      <c r="T10" s="126">
        <f t="shared" si="4"/>
        <v>22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17.5</v>
      </c>
      <c r="AB10" s="141">
        <f t="shared" si="5"/>
        <v>3.5</v>
      </c>
      <c r="AC10" s="142">
        <v>1</v>
      </c>
      <c r="AD10" s="143">
        <v>0</v>
      </c>
      <c r="AE10" s="144">
        <f t="shared" si="18"/>
        <v>17.5</v>
      </c>
      <c r="AF10" s="404">
        <f t="shared" si="6"/>
        <v>3</v>
      </c>
      <c r="AG10" s="396">
        <f t="shared" si="19"/>
        <v>21</v>
      </c>
      <c r="AH10" s="202">
        <v>17504</v>
      </c>
      <c r="AI10" s="389">
        <f t="shared" si="7"/>
        <v>17.504000000000001</v>
      </c>
      <c r="AJ10" s="186">
        <f t="shared" si="20"/>
        <v>0</v>
      </c>
      <c r="AK10" s="403"/>
      <c r="AL10" s="380" t="s">
        <v>218</v>
      </c>
      <c r="AM10" s="154">
        <f>AM11+AM12</f>
        <v>18483</v>
      </c>
      <c r="AN10" s="154">
        <f t="shared" ref="AN10:BJ10" si="21">AN11+AN12</f>
        <v>17901</v>
      </c>
      <c r="AO10" s="154">
        <f t="shared" si="21"/>
        <v>17504</v>
      </c>
      <c r="AP10" s="154">
        <f t="shared" si="21"/>
        <v>17354</v>
      </c>
      <c r="AQ10" s="154">
        <f t="shared" si="21"/>
        <v>17606</v>
      </c>
      <c r="AR10" s="154">
        <f t="shared" si="21"/>
        <v>17934</v>
      </c>
      <c r="AS10" s="154">
        <f t="shared" si="21"/>
        <v>18750</v>
      </c>
      <c r="AT10" s="154">
        <f t="shared" si="21"/>
        <v>18851</v>
      </c>
      <c r="AU10" s="154">
        <f t="shared" si="21"/>
        <v>18526</v>
      </c>
      <c r="AV10" s="154">
        <f t="shared" si="21"/>
        <v>17103</v>
      </c>
      <c r="AW10" s="154">
        <f t="shared" si="21"/>
        <v>15911</v>
      </c>
      <c r="AX10" s="154">
        <f t="shared" si="21"/>
        <v>14940</v>
      </c>
      <c r="AY10" s="154">
        <f t="shared" si="21"/>
        <v>14661</v>
      </c>
      <c r="AZ10" s="154">
        <f t="shared" si="21"/>
        <v>14632</v>
      </c>
      <c r="BA10" s="154">
        <f t="shared" si="21"/>
        <v>15420</v>
      </c>
      <c r="BB10" s="154">
        <f t="shared" si="21"/>
        <v>17000</v>
      </c>
      <c r="BC10" s="154">
        <f t="shared" si="21"/>
        <v>19195</v>
      </c>
      <c r="BD10" s="154">
        <f t="shared" si="21"/>
        <v>21945</v>
      </c>
      <c r="BE10" s="154">
        <f t="shared" si="21"/>
        <v>22506</v>
      </c>
      <c r="BF10" s="154">
        <f t="shared" si="21"/>
        <v>22961</v>
      </c>
      <c r="BG10" s="154">
        <f t="shared" si="21"/>
        <v>22772</v>
      </c>
      <c r="BH10" s="154">
        <f t="shared" si="21"/>
        <v>21755</v>
      </c>
      <c r="BI10" s="154">
        <f t="shared" si="21"/>
        <v>20267</v>
      </c>
      <c r="BJ10" s="154">
        <f t="shared" si="21"/>
        <v>18761</v>
      </c>
      <c r="BK10" s="91"/>
      <c r="BL10" s="155">
        <f>SUM(AM10:BK10)/1000</f>
        <v>442.738</v>
      </c>
    </row>
    <row r="11" spans="1:88" ht="15" x14ac:dyDescent="0.25">
      <c r="A11" s="122">
        <f t="shared" si="8"/>
        <v>4</v>
      </c>
      <c r="B11" s="123">
        <f t="shared" si="9"/>
        <v>21.810000000000002</v>
      </c>
      <c r="C11" s="124">
        <f t="shared" si="10"/>
        <v>21.810000000000002</v>
      </c>
      <c r="D11" s="125">
        <f t="shared" si="11"/>
        <v>21</v>
      </c>
      <c r="E11" s="126">
        <f t="shared" si="12"/>
        <v>0.81000000000000227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18.350000000000001</v>
      </c>
      <c r="N11" s="134">
        <f t="shared" si="13"/>
        <v>3.46</v>
      </c>
      <c r="O11" s="135">
        <f t="shared" si="14"/>
        <v>17.350000000000001</v>
      </c>
      <c r="P11" s="125">
        <f t="shared" si="14"/>
        <v>3.46</v>
      </c>
      <c r="Q11" s="125">
        <f t="shared" si="15"/>
        <v>1</v>
      </c>
      <c r="R11" s="126">
        <f t="shared" si="3"/>
        <v>0</v>
      </c>
      <c r="S11" s="126">
        <f t="shared" si="16"/>
        <v>0</v>
      </c>
      <c r="T11" s="126">
        <f t="shared" si="4"/>
        <v>21.810000000000002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17.350000000000001</v>
      </c>
      <c r="AB11" s="141">
        <f t="shared" si="5"/>
        <v>3.46</v>
      </c>
      <c r="AC11" s="142">
        <v>1</v>
      </c>
      <c r="AD11" s="143">
        <v>0</v>
      </c>
      <c r="AE11" s="144">
        <f t="shared" si="18"/>
        <v>17.350000000000001</v>
      </c>
      <c r="AF11" s="404">
        <f t="shared" si="6"/>
        <v>4</v>
      </c>
      <c r="AG11" s="396">
        <f t="shared" si="19"/>
        <v>20.810000000000002</v>
      </c>
      <c r="AH11" s="202">
        <v>17354</v>
      </c>
      <c r="AI11" s="389">
        <f t="shared" si="7"/>
        <v>17.353999999999999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22.03</v>
      </c>
      <c r="C12" s="124">
        <f t="shared" si="10"/>
        <v>22.03</v>
      </c>
      <c r="D12" s="125">
        <f t="shared" si="11"/>
        <v>21</v>
      </c>
      <c r="E12" s="126">
        <f t="shared" si="12"/>
        <v>1.0300000000000011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18.61</v>
      </c>
      <c r="N12" s="134">
        <f t="shared" si="13"/>
        <v>3.42</v>
      </c>
      <c r="O12" s="135">
        <f t="shared" si="14"/>
        <v>17.61</v>
      </c>
      <c r="P12" s="125">
        <f t="shared" si="14"/>
        <v>3.42</v>
      </c>
      <c r="Q12" s="125">
        <f t="shared" si="15"/>
        <v>1</v>
      </c>
      <c r="R12" s="126">
        <f t="shared" si="3"/>
        <v>0</v>
      </c>
      <c r="S12" s="126">
        <f t="shared" si="16"/>
        <v>0</v>
      </c>
      <c r="T12" s="126">
        <f t="shared" si="4"/>
        <v>22.03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17.61</v>
      </c>
      <c r="AB12" s="141">
        <f t="shared" si="5"/>
        <v>3.42</v>
      </c>
      <c r="AC12" s="142">
        <v>1</v>
      </c>
      <c r="AD12" s="143">
        <v>0</v>
      </c>
      <c r="AE12" s="144">
        <f t="shared" si="18"/>
        <v>17.61</v>
      </c>
      <c r="AF12" s="404">
        <f t="shared" si="6"/>
        <v>5</v>
      </c>
      <c r="AG12" s="396">
        <f t="shared" si="19"/>
        <v>21.03</v>
      </c>
      <c r="AH12" s="202">
        <v>17606</v>
      </c>
      <c r="AI12" s="389">
        <f t="shared" si="7"/>
        <v>17.606000000000002</v>
      </c>
      <c r="AJ12" s="186">
        <f t="shared" si="20"/>
        <v>0</v>
      </c>
      <c r="AK12" s="403"/>
      <c r="AL12" s="153" t="s">
        <v>220</v>
      </c>
      <c r="AM12" s="156">
        <v>18483</v>
      </c>
      <c r="AN12" s="156">
        <v>17901</v>
      </c>
      <c r="AO12" s="156">
        <v>17504</v>
      </c>
      <c r="AP12" s="156">
        <v>17354</v>
      </c>
      <c r="AQ12" s="156">
        <v>17606</v>
      </c>
      <c r="AR12" s="156">
        <v>17934</v>
      </c>
      <c r="AS12" s="156">
        <v>18750</v>
      </c>
      <c r="AT12" s="156">
        <v>18851</v>
      </c>
      <c r="AU12" s="156">
        <v>18526</v>
      </c>
      <c r="AV12" s="156">
        <v>17103</v>
      </c>
      <c r="AW12" s="156">
        <v>15911</v>
      </c>
      <c r="AX12" s="156">
        <v>14940</v>
      </c>
      <c r="AY12" s="156">
        <v>14661</v>
      </c>
      <c r="AZ12" s="156">
        <v>14632</v>
      </c>
      <c r="BA12" s="156">
        <v>15420</v>
      </c>
      <c r="BB12" s="156">
        <v>17000</v>
      </c>
      <c r="BC12" s="156">
        <v>19195</v>
      </c>
      <c r="BD12" s="156">
        <v>21945</v>
      </c>
      <c r="BE12" s="156">
        <v>22506</v>
      </c>
      <c r="BF12" s="156">
        <v>22961</v>
      </c>
      <c r="BG12" s="156">
        <v>22772</v>
      </c>
      <c r="BH12" s="156">
        <v>21755</v>
      </c>
      <c r="BI12" s="156">
        <v>20267</v>
      </c>
      <c r="BJ12" s="156">
        <v>18761</v>
      </c>
      <c r="BK12" s="91"/>
      <c r="BL12" s="155">
        <f>SUM(AM12:BK12)/1000</f>
        <v>442.738</v>
      </c>
    </row>
    <row r="13" spans="1:88" ht="13.8" x14ac:dyDescent="0.25">
      <c r="A13" s="122">
        <f t="shared" si="8"/>
        <v>6</v>
      </c>
      <c r="B13" s="123">
        <f t="shared" si="9"/>
        <v>22.42</v>
      </c>
      <c r="C13" s="124">
        <f t="shared" si="10"/>
        <v>22.42</v>
      </c>
      <c r="D13" s="125">
        <f t="shared" si="11"/>
        <v>21</v>
      </c>
      <c r="E13" s="126">
        <f t="shared" si="12"/>
        <v>1.4200000000000017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18.93</v>
      </c>
      <c r="N13" s="134">
        <f t="shared" si="13"/>
        <v>3.49</v>
      </c>
      <c r="O13" s="135">
        <f t="shared" si="14"/>
        <v>17.93</v>
      </c>
      <c r="P13" s="125">
        <f t="shared" si="14"/>
        <v>3.49</v>
      </c>
      <c r="Q13" s="125">
        <f t="shared" si="15"/>
        <v>1</v>
      </c>
      <c r="R13" s="126">
        <f t="shared" si="3"/>
        <v>0</v>
      </c>
      <c r="S13" s="126">
        <f t="shared" si="16"/>
        <v>0</v>
      </c>
      <c r="T13" s="126">
        <f t="shared" si="4"/>
        <v>22.42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17.93</v>
      </c>
      <c r="AB13" s="141">
        <f t="shared" si="5"/>
        <v>3.49</v>
      </c>
      <c r="AC13" s="142">
        <v>1</v>
      </c>
      <c r="AD13" s="143">
        <v>0</v>
      </c>
      <c r="AE13" s="144">
        <f t="shared" si="18"/>
        <v>17.93</v>
      </c>
      <c r="AF13" s="404">
        <f t="shared" si="6"/>
        <v>6</v>
      </c>
      <c r="AG13" s="396">
        <f t="shared" si="19"/>
        <v>21.42</v>
      </c>
      <c r="AH13" s="202">
        <v>17934</v>
      </c>
      <c r="AI13" s="389">
        <f t="shared" si="7"/>
        <v>17.934000000000001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23.35</v>
      </c>
      <c r="C14" s="124">
        <f t="shared" si="10"/>
        <v>23.35</v>
      </c>
      <c r="D14" s="125">
        <f t="shared" si="11"/>
        <v>21</v>
      </c>
      <c r="E14" s="126">
        <f t="shared" si="12"/>
        <v>2.3500000000000014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19.75</v>
      </c>
      <c r="N14" s="134">
        <f t="shared" si="13"/>
        <v>3.6</v>
      </c>
      <c r="O14" s="135">
        <f t="shared" si="14"/>
        <v>18.75</v>
      </c>
      <c r="P14" s="125">
        <f t="shared" si="14"/>
        <v>3.6</v>
      </c>
      <c r="Q14" s="125">
        <f t="shared" si="15"/>
        <v>1</v>
      </c>
      <c r="R14" s="126">
        <f t="shared" si="3"/>
        <v>0</v>
      </c>
      <c r="S14" s="126">
        <f t="shared" si="16"/>
        <v>0</v>
      </c>
      <c r="T14" s="126">
        <f t="shared" si="4"/>
        <v>23.35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18.75</v>
      </c>
      <c r="AB14" s="141">
        <f t="shared" si="5"/>
        <v>3.6</v>
      </c>
      <c r="AC14" s="142">
        <v>1</v>
      </c>
      <c r="AD14" s="143">
        <v>0</v>
      </c>
      <c r="AE14" s="144">
        <f t="shared" si="18"/>
        <v>18.75</v>
      </c>
      <c r="AF14" s="419">
        <f t="shared" si="6"/>
        <v>7</v>
      </c>
      <c r="AG14" s="396">
        <f t="shared" si="19"/>
        <v>22.35</v>
      </c>
      <c r="AH14" s="202">
        <v>18750</v>
      </c>
      <c r="AI14" s="389">
        <f t="shared" si="7"/>
        <v>18.75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23.650000000000002</v>
      </c>
      <c r="C15" s="124">
        <f t="shared" si="10"/>
        <v>23.650000000000002</v>
      </c>
      <c r="D15" s="125">
        <f t="shared" si="11"/>
        <v>20</v>
      </c>
      <c r="E15" s="126">
        <f t="shared" si="12"/>
        <v>3.6500000000000021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19.850000000000001</v>
      </c>
      <c r="N15" s="134">
        <f t="shared" si="13"/>
        <v>3.8</v>
      </c>
      <c r="O15" s="135">
        <f t="shared" si="14"/>
        <v>18.850000000000001</v>
      </c>
      <c r="P15" s="125">
        <f t="shared" si="14"/>
        <v>3.8</v>
      </c>
      <c r="Q15" s="125">
        <f t="shared" si="15"/>
        <v>1</v>
      </c>
      <c r="R15" s="126">
        <f t="shared" si="3"/>
        <v>0</v>
      </c>
      <c r="S15" s="126">
        <f t="shared" si="16"/>
        <v>0</v>
      </c>
      <c r="T15" s="126">
        <f t="shared" si="4"/>
        <v>23.650000000000002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18.850000000000001</v>
      </c>
      <c r="AB15" s="141">
        <f t="shared" si="5"/>
        <v>3.8</v>
      </c>
      <c r="AC15" s="142">
        <v>1</v>
      </c>
      <c r="AD15" s="143">
        <v>0</v>
      </c>
      <c r="AE15" s="144">
        <f t="shared" si="18"/>
        <v>18.850000000000001</v>
      </c>
      <c r="AF15" s="419">
        <f t="shared" si="6"/>
        <v>8</v>
      </c>
      <c r="AG15" s="396">
        <f t="shared" si="19"/>
        <v>22.650000000000002</v>
      </c>
      <c r="AH15" s="202">
        <v>18851</v>
      </c>
      <c r="AI15" s="389">
        <f t="shared" si="7"/>
        <v>18.850999999999999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23.39</v>
      </c>
      <c r="C16" s="124">
        <f t="shared" si="10"/>
        <v>23.39</v>
      </c>
      <c r="D16" s="125">
        <f t="shared" si="11"/>
        <v>18</v>
      </c>
      <c r="E16" s="126">
        <f t="shared" si="12"/>
        <v>5.3900000000000006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19.53</v>
      </c>
      <c r="N16" s="134">
        <f t="shared" si="13"/>
        <v>3.86</v>
      </c>
      <c r="O16" s="135">
        <f t="shared" si="14"/>
        <v>18.53</v>
      </c>
      <c r="P16" s="125">
        <f t="shared" si="14"/>
        <v>3.86</v>
      </c>
      <c r="Q16" s="125">
        <f t="shared" si="15"/>
        <v>1</v>
      </c>
      <c r="R16" s="126">
        <f t="shared" si="3"/>
        <v>0</v>
      </c>
      <c r="S16" s="126">
        <f t="shared" si="16"/>
        <v>0</v>
      </c>
      <c r="T16" s="126">
        <f t="shared" si="4"/>
        <v>23.39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18.53</v>
      </c>
      <c r="AB16" s="141">
        <f t="shared" si="5"/>
        <v>3.86</v>
      </c>
      <c r="AC16" s="142">
        <v>1</v>
      </c>
      <c r="AD16" s="143">
        <v>0</v>
      </c>
      <c r="AE16" s="144">
        <f t="shared" si="18"/>
        <v>18.53</v>
      </c>
      <c r="AF16" s="419">
        <f t="shared" si="6"/>
        <v>9</v>
      </c>
      <c r="AG16" s="396">
        <f t="shared" si="19"/>
        <v>22.39</v>
      </c>
      <c r="AH16" s="202">
        <v>18526</v>
      </c>
      <c r="AI16" s="389">
        <f t="shared" si="7"/>
        <v>18.526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21.87</v>
      </c>
      <c r="C17" s="124">
        <f t="shared" si="10"/>
        <v>21.87</v>
      </c>
      <c r="D17" s="125">
        <f t="shared" si="11"/>
        <v>17</v>
      </c>
      <c r="E17" s="126">
        <f t="shared" si="12"/>
        <v>4.870000000000001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18.100000000000001</v>
      </c>
      <c r="N17" s="134">
        <f t="shared" si="13"/>
        <v>3.77</v>
      </c>
      <c r="O17" s="135">
        <f t="shared" si="14"/>
        <v>17.100000000000001</v>
      </c>
      <c r="P17" s="125">
        <f t="shared" si="14"/>
        <v>3.77</v>
      </c>
      <c r="Q17" s="125">
        <f t="shared" si="15"/>
        <v>1</v>
      </c>
      <c r="R17" s="126">
        <f t="shared" si="3"/>
        <v>0</v>
      </c>
      <c r="S17" s="126">
        <f t="shared" si="16"/>
        <v>0</v>
      </c>
      <c r="T17" s="126">
        <f t="shared" si="4"/>
        <v>21.87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17.100000000000001</v>
      </c>
      <c r="AB17" s="141">
        <f t="shared" si="5"/>
        <v>3.77</v>
      </c>
      <c r="AC17" s="142">
        <v>1</v>
      </c>
      <c r="AD17" s="143">
        <v>0</v>
      </c>
      <c r="AE17" s="144">
        <f t="shared" si="18"/>
        <v>17.100000000000001</v>
      </c>
      <c r="AF17" s="419">
        <f t="shared" si="6"/>
        <v>10</v>
      </c>
      <c r="AG17" s="396">
        <f t="shared" si="19"/>
        <v>20.87</v>
      </c>
      <c r="AH17" s="202">
        <v>17103</v>
      </c>
      <c r="AI17" s="389">
        <f t="shared" si="7"/>
        <v>17.103000000000002</v>
      </c>
      <c r="AJ17" s="186">
        <f t="shared" si="20"/>
        <v>0</v>
      </c>
      <c r="AK17" s="403"/>
      <c r="AL17" s="380" t="s">
        <v>219</v>
      </c>
      <c r="AM17" s="378">
        <f>AM18+AM19</f>
        <v>3758</v>
      </c>
      <c r="AN17" s="378">
        <f t="shared" ref="AN17:BJ17" si="22">AN18+AN19</f>
        <v>3596</v>
      </c>
      <c r="AO17" s="378">
        <f t="shared" si="22"/>
        <v>3503</v>
      </c>
      <c r="AP17" s="378">
        <f t="shared" si="22"/>
        <v>3455</v>
      </c>
      <c r="AQ17" s="378">
        <f t="shared" si="22"/>
        <v>3416</v>
      </c>
      <c r="AR17" s="378">
        <f t="shared" si="22"/>
        <v>3492</v>
      </c>
      <c r="AS17" s="378">
        <f t="shared" si="22"/>
        <v>3598</v>
      </c>
      <c r="AT17" s="378">
        <f t="shared" si="22"/>
        <v>3802</v>
      </c>
      <c r="AU17" s="378">
        <f t="shared" si="22"/>
        <v>3862</v>
      </c>
      <c r="AV17" s="378">
        <f t="shared" si="22"/>
        <v>3774</v>
      </c>
      <c r="AW17" s="378">
        <f t="shared" si="22"/>
        <v>3616</v>
      </c>
      <c r="AX17" s="378">
        <f t="shared" si="22"/>
        <v>3473</v>
      </c>
      <c r="AY17" s="378">
        <f t="shared" si="22"/>
        <v>3454</v>
      </c>
      <c r="AZ17" s="378">
        <f t="shared" si="22"/>
        <v>3389</v>
      </c>
      <c r="BA17" s="378">
        <f t="shared" si="22"/>
        <v>3384</v>
      </c>
      <c r="BB17" s="378">
        <f t="shared" si="22"/>
        <v>3479</v>
      </c>
      <c r="BC17" s="378">
        <f t="shared" si="22"/>
        <v>3817</v>
      </c>
      <c r="BD17" s="378">
        <f t="shared" si="22"/>
        <v>4395</v>
      </c>
      <c r="BE17" s="378">
        <f t="shared" si="22"/>
        <v>4485</v>
      </c>
      <c r="BF17" s="378">
        <f t="shared" si="22"/>
        <v>4491</v>
      </c>
      <c r="BG17" s="378">
        <f t="shared" si="22"/>
        <v>4442</v>
      </c>
      <c r="BH17" s="378">
        <f t="shared" si="22"/>
        <v>4258</v>
      </c>
      <c r="BI17" s="378">
        <f t="shared" si="22"/>
        <v>4005</v>
      </c>
      <c r="BJ17" s="378">
        <f t="shared" si="22"/>
        <v>3691</v>
      </c>
      <c r="BK17" s="91"/>
      <c r="BL17" s="155">
        <f>SUM(AM17:BK17)/1000</f>
        <v>90.635000000000005</v>
      </c>
      <c r="BM17" s="91"/>
    </row>
    <row r="18" spans="1:92" ht="15" x14ac:dyDescent="0.25">
      <c r="A18" s="157">
        <f t="shared" si="8"/>
        <v>11</v>
      </c>
      <c r="B18" s="123">
        <f t="shared" si="9"/>
        <v>20.53</v>
      </c>
      <c r="C18" s="124">
        <f t="shared" si="10"/>
        <v>20.53</v>
      </c>
      <c r="D18" s="125">
        <f t="shared" si="11"/>
        <v>15</v>
      </c>
      <c r="E18" s="126">
        <f t="shared" si="12"/>
        <v>5.5300000000000011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16.91</v>
      </c>
      <c r="N18" s="134">
        <f t="shared" si="13"/>
        <v>3.62</v>
      </c>
      <c r="O18" s="135">
        <f t="shared" si="14"/>
        <v>15.91</v>
      </c>
      <c r="P18" s="125">
        <f t="shared" si="14"/>
        <v>3.62</v>
      </c>
      <c r="Q18" s="125">
        <f t="shared" si="15"/>
        <v>1</v>
      </c>
      <c r="R18" s="126">
        <f t="shared" si="3"/>
        <v>0</v>
      </c>
      <c r="S18" s="126">
        <f t="shared" si="16"/>
        <v>0</v>
      </c>
      <c r="T18" s="126">
        <f t="shared" si="4"/>
        <v>20.53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15.91</v>
      </c>
      <c r="AB18" s="141">
        <f t="shared" si="5"/>
        <v>3.62</v>
      </c>
      <c r="AC18" s="142">
        <v>1</v>
      </c>
      <c r="AD18" s="143">
        <v>0</v>
      </c>
      <c r="AE18" s="144">
        <f t="shared" si="18"/>
        <v>15.91</v>
      </c>
      <c r="AF18" s="419">
        <f t="shared" si="6"/>
        <v>11</v>
      </c>
      <c r="AG18" s="396">
        <f t="shared" si="19"/>
        <v>19.53</v>
      </c>
      <c r="AH18" s="202">
        <v>15911</v>
      </c>
      <c r="AI18" s="389">
        <f>AH18/1000</f>
        <v>15.911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19.41</v>
      </c>
      <c r="C19" s="124">
        <f t="shared" si="10"/>
        <v>19.41</v>
      </c>
      <c r="D19" s="125">
        <f t="shared" si="11"/>
        <v>14</v>
      </c>
      <c r="E19" s="126">
        <f>IF(C19-D19&lt;0,0,IF(C19-D19-H19&lt;0,0,C19-D19-H19))</f>
        <v>5.41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15.94</v>
      </c>
      <c r="N19" s="134">
        <f t="shared" si="13"/>
        <v>3.47</v>
      </c>
      <c r="O19" s="135">
        <f t="shared" si="14"/>
        <v>14.94</v>
      </c>
      <c r="P19" s="125">
        <f t="shared" si="14"/>
        <v>3.47</v>
      </c>
      <c r="Q19" s="125">
        <f t="shared" si="15"/>
        <v>1</v>
      </c>
      <c r="R19" s="126">
        <f t="shared" si="3"/>
        <v>0</v>
      </c>
      <c r="S19" s="126">
        <f t="shared" si="16"/>
        <v>0</v>
      </c>
      <c r="T19" s="126">
        <f t="shared" si="4"/>
        <v>19.41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14.94</v>
      </c>
      <c r="AB19" s="141">
        <f t="shared" si="5"/>
        <v>3.47</v>
      </c>
      <c r="AC19" s="142">
        <v>1</v>
      </c>
      <c r="AD19" s="143">
        <v>0</v>
      </c>
      <c r="AE19" s="144">
        <f t="shared" si="18"/>
        <v>14.94</v>
      </c>
      <c r="AF19" s="419">
        <f t="shared" si="6"/>
        <v>12</v>
      </c>
      <c r="AG19" s="396">
        <f t="shared" si="19"/>
        <v>18.41</v>
      </c>
      <c r="AH19" s="202">
        <v>14940</v>
      </c>
      <c r="AI19" s="389">
        <f t="shared" si="7"/>
        <v>14.94</v>
      </c>
      <c r="AJ19" s="186">
        <f t="shared" si="20"/>
        <v>0</v>
      </c>
      <c r="AK19" s="403"/>
      <c r="AL19" s="153" t="s">
        <v>220</v>
      </c>
      <c r="AM19" s="379">
        <v>3758</v>
      </c>
      <c r="AN19" s="379">
        <v>3596</v>
      </c>
      <c r="AO19" s="379">
        <v>3503</v>
      </c>
      <c r="AP19" s="379">
        <v>3455</v>
      </c>
      <c r="AQ19" s="379">
        <v>3416</v>
      </c>
      <c r="AR19" s="379">
        <v>3492</v>
      </c>
      <c r="AS19" s="379">
        <v>3598</v>
      </c>
      <c r="AT19" s="379">
        <v>3802</v>
      </c>
      <c r="AU19" s="379">
        <v>3862</v>
      </c>
      <c r="AV19" s="379">
        <v>3774</v>
      </c>
      <c r="AW19" s="379">
        <v>3616</v>
      </c>
      <c r="AX19" s="379">
        <v>3473</v>
      </c>
      <c r="AY19" s="379">
        <v>3454</v>
      </c>
      <c r="AZ19" s="379">
        <v>3389</v>
      </c>
      <c r="BA19" s="379">
        <v>3384</v>
      </c>
      <c r="BB19" s="379">
        <v>3479</v>
      </c>
      <c r="BC19" s="379">
        <v>3817</v>
      </c>
      <c r="BD19" s="379">
        <v>4395</v>
      </c>
      <c r="BE19" s="379">
        <v>4485</v>
      </c>
      <c r="BF19" s="379">
        <v>4491</v>
      </c>
      <c r="BG19" s="379">
        <v>4442</v>
      </c>
      <c r="BH19" s="379">
        <v>4258</v>
      </c>
      <c r="BI19" s="379">
        <v>4005</v>
      </c>
      <c r="BJ19" s="379">
        <v>3691</v>
      </c>
      <c r="BK19" s="91"/>
      <c r="BL19" s="155">
        <f>SUM(AM19:BK19)/1000</f>
        <v>90.635000000000005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19.11</v>
      </c>
      <c r="C20" s="124">
        <f t="shared" si="10"/>
        <v>19.11</v>
      </c>
      <c r="D20" s="125">
        <f t="shared" si="11"/>
        <v>14</v>
      </c>
      <c r="E20" s="126">
        <f t="shared" si="12"/>
        <v>5.1099999999999994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15.66</v>
      </c>
      <c r="N20" s="134">
        <f t="shared" si="13"/>
        <v>3.45</v>
      </c>
      <c r="O20" s="135">
        <f t="shared" si="14"/>
        <v>14.66</v>
      </c>
      <c r="P20" s="125">
        <f t="shared" si="14"/>
        <v>3.45</v>
      </c>
      <c r="Q20" s="125">
        <f t="shared" si="15"/>
        <v>1</v>
      </c>
      <c r="R20" s="126">
        <f t="shared" si="3"/>
        <v>0</v>
      </c>
      <c r="S20" s="126">
        <f t="shared" si="16"/>
        <v>0</v>
      </c>
      <c r="T20" s="126">
        <f t="shared" si="4"/>
        <v>19.11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14.66</v>
      </c>
      <c r="AB20" s="141">
        <f t="shared" si="5"/>
        <v>3.45</v>
      </c>
      <c r="AC20" s="142">
        <v>1</v>
      </c>
      <c r="AD20" s="143">
        <v>0</v>
      </c>
      <c r="AE20" s="144">
        <f t="shared" si="18"/>
        <v>14.66</v>
      </c>
      <c r="AF20" s="419">
        <f t="shared" si="6"/>
        <v>13</v>
      </c>
      <c r="AG20" s="396">
        <f t="shared" si="19"/>
        <v>18.11</v>
      </c>
      <c r="AH20" s="202">
        <v>14661</v>
      </c>
      <c r="AI20" s="389">
        <f t="shared" si="7"/>
        <v>14.661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19.02</v>
      </c>
      <c r="C21" s="124">
        <f t="shared" si="10"/>
        <v>19.02</v>
      </c>
      <c r="D21" s="125">
        <f t="shared" si="11"/>
        <v>15</v>
      </c>
      <c r="E21" s="126">
        <f t="shared" si="12"/>
        <v>4.0199999999999996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15.63</v>
      </c>
      <c r="N21" s="134">
        <f t="shared" si="13"/>
        <v>3.39</v>
      </c>
      <c r="O21" s="135">
        <f t="shared" si="14"/>
        <v>14.63</v>
      </c>
      <c r="P21" s="125">
        <f t="shared" si="14"/>
        <v>3.39</v>
      </c>
      <c r="Q21" s="125">
        <f t="shared" si="15"/>
        <v>1</v>
      </c>
      <c r="R21" s="126">
        <f t="shared" si="3"/>
        <v>0</v>
      </c>
      <c r="S21" s="126">
        <f t="shared" si="16"/>
        <v>0</v>
      </c>
      <c r="T21" s="126">
        <f t="shared" si="4"/>
        <v>19.02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14.63</v>
      </c>
      <c r="AB21" s="141">
        <f t="shared" si="5"/>
        <v>3.39</v>
      </c>
      <c r="AC21" s="142">
        <v>1</v>
      </c>
      <c r="AD21" s="143">
        <v>0</v>
      </c>
      <c r="AE21" s="144">
        <f t="shared" si="18"/>
        <v>14.63</v>
      </c>
      <c r="AF21" s="419">
        <f t="shared" si="6"/>
        <v>14</v>
      </c>
      <c r="AG21" s="396">
        <f t="shared" si="19"/>
        <v>18.02</v>
      </c>
      <c r="AH21" s="202">
        <v>14632</v>
      </c>
      <c r="AI21" s="389">
        <f t="shared" si="7"/>
        <v>14.632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533.37300000000005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19.8</v>
      </c>
      <c r="C22" s="124">
        <f t="shared" si="10"/>
        <v>19.8</v>
      </c>
      <c r="D22" s="125">
        <f t="shared" si="11"/>
        <v>17</v>
      </c>
      <c r="E22" s="126">
        <f t="shared" si="12"/>
        <v>2.8000000000000007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16.420000000000002</v>
      </c>
      <c r="N22" s="134">
        <f t="shared" si="13"/>
        <v>3.38</v>
      </c>
      <c r="O22" s="135">
        <f t="shared" si="14"/>
        <v>15.42</v>
      </c>
      <c r="P22" s="125">
        <f t="shared" si="14"/>
        <v>3.38</v>
      </c>
      <c r="Q22" s="125">
        <f t="shared" si="15"/>
        <v>1</v>
      </c>
      <c r="R22" s="126">
        <f t="shared" si="3"/>
        <v>0</v>
      </c>
      <c r="S22" s="126">
        <f t="shared" si="16"/>
        <v>0</v>
      </c>
      <c r="T22" s="126">
        <f t="shared" si="4"/>
        <v>19.8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15.42</v>
      </c>
      <c r="AB22" s="141">
        <f t="shared" si="5"/>
        <v>3.38</v>
      </c>
      <c r="AC22" s="142">
        <v>1</v>
      </c>
      <c r="AD22" s="143">
        <v>0</v>
      </c>
      <c r="AE22" s="144">
        <f t="shared" si="18"/>
        <v>15.42</v>
      </c>
      <c r="AF22" s="419">
        <f t="shared" si="6"/>
        <v>15</v>
      </c>
      <c r="AG22" s="396">
        <f t="shared" si="19"/>
        <v>18.8</v>
      </c>
      <c r="AH22" s="202">
        <v>15420</v>
      </c>
      <c r="AI22" s="389">
        <f t="shared" si="7"/>
        <v>15.42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21.48</v>
      </c>
      <c r="C23" s="124">
        <f t="shared" si="10"/>
        <v>21.48</v>
      </c>
      <c r="D23" s="125">
        <f t="shared" si="11"/>
        <v>20</v>
      </c>
      <c r="E23" s="126">
        <f t="shared" si="12"/>
        <v>1.4800000000000004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18</v>
      </c>
      <c r="N23" s="134">
        <f t="shared" si="13"/>
        <v>3.48</v>
      </c>
      <c r="O23" s="135">
        <f t="shared" si="14"/>
        <v>17</v>
      </c>
      <c r="P23" s="125">
        <f t="shared" si="14"/>
        <v>3.48</v>
      </c>
      <c r="Q23" s="125">
        <f t="shared" si="15"/>
        <v>1</v>
      </c>
      <c r="R23" s="126">
        <f t="shared" si="3"/>
        <v>0</v>
      </c>
      <c r="S23" s="126">
        <f t="shared" si="16"/>
        <v>0</v>
      </c>
      <c r="T23" s="126">
        <f t="shared" si="4"/>
        <v>21.48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17</v>
      </c>
      <c r="AB23" s="141">
        <f t="shared" si="5"/>
        <v>3.48</v>
      </c>
      <c r="AC23" s="142">
        <v>1</v>
      </c>
      <c r="AD23" s="143">
        <v>0</v>
      </c>
      <c r="AE23" s="144">
        <f t="shared" si="18"/>
        <v>17</v>
      </c>
      <c r="AF23" s="419">
        <f t="shared" si="6"/>
        <v>16</v>
      </c>
      <c r="AG23" s="396">
        <f t="shared" si="19"/>
        <v>20.48</v>
      </c>
      <c r="AH23" s="202">
        <v>17000</v>
      </c>
      <c r="AI23" s="389">
        <f t="shared" si="7"/>
        <v>17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24.02</v>
      </c>
      <c r="C24" s="124">
        <f t="shared" si="10"/>
        <v>24.02</v>
      </c>
      <c r="D24" s="125">
        <f t="shared" si="11"/>
        <v>22</v>
      </c>
      <c r="E24" s="126">
        <f t="shared" si="12"/>
        <v>2.0199999999999996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20.2</v>
      </c>
      <c r="N24" s="134">
        <f t="shared" si="13"/>
        <v>3.82</v>
      </c>
      <c r="O24" s="135">
        <f t="shared" si="14"/>
        <v>19.2</v>
      </c>
      <c r="P24" s="125">
        <f t="shared" si="14"/>
        <v>3.82</v>
      </c>
      <c r="Q24" s="125">
        <f t="shared" si="15"/>
        <v>1</v>
      </c>
      <c r="R24" s="126">
        <f t="shared" si="3"/>
        <v>0</v>
      </c>
      <c r="S24" s="126">
        <f t="shared" si="16"/>
        <v>0</v>
      </c>
      <c r="T24" s="126">
        <f t="shared" si="4"/>
        <v>24.02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19.2</v>
      </c>
      <c r="AB24" s="141">
        <f t="shared" si="5"/>
        <v>3.82</v>
      </c>
      <c r="AC24" s="142">
        <v>1</v>
      </c>
      <c r="AD24" s="143">
        <v>0</v>
      </c>
      <c r="AE24" s="144">
        <f t="shared" si="18"/>
        <v>19.2</v>
      </c>
      <c r="AF24" s="419">
        <f t="shared" si="6"/>
        <v>17</v>
      </c>
      <c r="AG24" s="396">
        <f t="shared" si="19"/>
        <v>23.02</v>
      </c>
      <c r="AH24" s="202">
        <v>19195</v>
      </c>
      <c r="AI24" s="389">
        <f t="shared" si="7"/>
        <v>19.195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27.35</v>
      </c>
      <c r="C25" s="124">
        <f t="shared" si="10"/>
        <v>27.35</v>
      </c>
      <c r="D25" s="125">
        <f t="shared" si="11"/>
        <v>25</v>
      </c>
      <c r="E25" s="126">
        <f t="shared" si="12"/>
        <v>2.3500000000000014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22.95</v>
      </c>
      <c r="N25" s="134">
        <f t="shared" si="13"/>
        <v>4.4000000000000004</v>
      </c>
      <c r="O25" s="135">
        <f t="shared" si="14"/>
        <v>21.95</v>
      </c>
      <c r="P25" s="125">
        <f t="shared" si="14"/>
        <v>4.4000000000000004</v>
      </c>
      <c r="Q25" s="125">
        <f t="shared" si="15"/>
        <v>1</v>
      </c>
      <c r="R25" s="126">
        <f t="shared" si="3"/>
        <v>0</v>
      </c>
      <c r="S25" s="126">
        <f t="shared" si="16"/>
        <v>0</v>
      </c>
      <c r="T25" s="126">
        <f t="shared" si="4"/>
        <v>27.35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21.95</v>
      </c>
      <c r="AB25" s="141">
        <f t="shared" si="5"/>
        <v>4.4000000000000004</v>
      </c>
      <c r="AC25" s="142">
        <v>1</v>
      </c>
      <c r="AD25" s="143">
        <v>0</v>
      </c>
      <c r="AE25" s="144">
        <f t="shared" si="18"/>
        <v>21.95</v>
      </c>
      <c r="AF25" s="418">
        <f t="shared" si="6"/>
        <v>18</v>
      </c>
      <c r="AG25" s="396">
        <f t="shared" si="19"/>
        <v>26.35</v>
      </c>
      <c r="AH25" s="202">
        <v>21945</v>
      </c>
      <c r="AI25" s="389">
        <f t="shared" si="7"/>
        <v>21.945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28</v>
      </c>
      <c r="C26" s="124">
        <f t="shared" si="10"/>
        <v>28</v>
      </c>
      <c r="D26" s="125">
        <f t="shared" si="11"/>
        <v>26</v>
      </c>
      <c r="E26" s="126">
        <f t="shared" si="12"/>
        <v>2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23.51</v>
      </c>
      <c r="N26" s="134">
        <f t="shared" si="13"/>
        <v>4.49</v>
      </c>
      <c r="O26" s="135">
        <f t="shared" si="14"/>
        <v>22.51</v>
      </c>
      <c r="P26" s="125">
        <f t="shared" si="14"/>
        <v>4.49</v>
      </c>
      <c r="Q26" s="125">
        <f t="shared" si="15"/>
        <v>1</v>
      </c>
      <c r="R26" s="126">
        <f t="shared" si="3"/>
        <v>0</v>
      </c>
      <c r="S26" s="126">
        <f t="shared" si="16"/>
        <v>0</v>
      </c>
      <c r="T26" s="126">
        <f t="shared" si="4"/>
        <v>28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22.51</v>
      </c>
      <c r="AB26" s="141">
        <f t="shared" si="5"/>
        <v>4.49</v>
      </c>
      <c r="AC26" s="142">
        <v>1</v>
      </c>
      <c r="AD26" s="143">
        <v>0</v>
      </c>
      <c r="AE26" s="144">
        <f t="shared" si="18"/>
        <v>22.51</v>
      </c>
      <c r="AF26" s="418">
        <f t="shared" si="6"/>
        <v>19</v>
      </c>
      <c r="AG26" s="396">
        <f t="shared" si="19"/>
        <v>27</v>
      </c>
      <c r="AH26" s="202">
        <v>22506</v>
      </c>
      <c r="AI26" s="389">
        <f t="shared" si="7"/>
        <v>22.506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28.450000000000003</v>
      </c>
      <c r="C27" s="124">
        <f t="shared" si="10"/>
        <v>28.450000000000003</v>
      </c>
      <c r="D27" s="125">
        <f t="shared" si="11"/>
        <v>26</v>
      </c>
      <c r="E27" s="126">
        <f t="shared" si="12"/>
        <v>2.4500000000000028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23.96</v>
      </c>
      <c r="N27" s="134">
        <f t="shared" si="13"/>
        <v>4.49</v>
      </c>
      <c r="O27" s="135">
        <f t="shared" si="14"/>
        <v>22.96</v>
      </c>
      <c r="P27" s="125">
        <f t="shared" si="14"/>
        <v>4.49</v>
      </c>
      <c r="Q27" s="125">
        <f t="shared" si="15"/>
        <v>1</v>
      </c>
      <c r="R27" s="126">
        <f t="shared" si="3"/>
        <v>0</v>
      </c>
      <c r="S27" s="126">
        <f t="shared" si="16"/>
        <v>0</v>
      </c>
      <c r="T27" s="126">
        <f t="shared" si="4"/>
        <v>28.450000000000003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22.96</v>
      </c>
      <c r="AB27" s="141">
        <f t="shared" si="5"/>
        <v>4.49</v>
      </c>
      <c r="AC27" s="142">
        <v>1</v>
      </c>
      <c r="AD27" s="143">
        <v>0</v>
      </c>
      <c r="AE27" s="144">
        <f t="shared" si="18"/>
        <v>22.96</v>
      </c>
      <c r="AF27" s="418">
        <f t="shared" si="6"/>
        <v>20</v>
      </c>
      <c r="AG27" s="396">
        <f t="shared" si="19"/>
        <v>27.450000000000003</v>
      </c>
      <c r="AH27" s="202">
        <v>22961</v>
      </c>
      <c r="AI27" s="389">
        <f t="shared" si="7"/>
        <v>22.960999999999999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28.21</v>
      </c>
      <c r="C28" s="124">
        <f>M28+N28</f>
        <v>28.21</v>
      </c>
      <c r="D28" s="125">
        <f t="shared" si="11"/>
        <v>26</v>
      </c>
      <c r="E28" s="126">
        <f t="shared" si="12"/>
        <v>2.2100000000000009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23.77</v>
      </c>
      <c r="N28" s="134">
        <f t="shared" si="13"/>
        <v>4.4400000000000004</v>
      </c>
      <c r="O28" s="135">
        <f t="shared" si="14"/>
        <v>22.77</v>
      </c>
      <c r="P28" s="125">
        <f t="shared" si="14"/>
        <v>4.4400000000000004</v>
      </c>
      <c r="Q28" s="125">
        <f t="shared" si="15"/>
        <v>1</v>
      </c>
      <c r="R28" s="126">
        <f t="shared" si="3"/>
        <v>0</v>
      </c>
      <c r="S28" s="126">
        <f t="shared" si="16"/>
        <v>0</v>
      </c>
      <c r="T28" s="126">
        <f t="shared" si="4"/>
        <v>28.21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22.77</v>
      </c>
      <c r="AB28" s="141">
        <f t="shared" si="5"/>
        <v>4.4400000000000004</v>
      </c>
      <c r="AC28" s="142">
        <v>1</v>
      </c>
      <c r="AD28" s="143">
        <v>0</v>
      </c>
      <c r="AE28" s="144">
        <f t="shared" si="18"/>
        <v>22.77</v>
      </c>
      <c r="AF28" s="418">
        <f t="shared" si="6"/>
        <v>21</v>
      </c>
      <c r="AG28" s="396">
        <f t="shared" si="19"/>
        <v>27.21</v>
      </c>
      <c r="AH28" s="202">
        <v>22772</v>
      </c>
      <c r="AI28" s="389">
        <f t="shared" si="7"/>
        <v>22.771999999999998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27.020000000000003</v>
      </c>
      <c r="C29" s="124">
        <f t="shared" si="10"/>
        <v>27.020000000000003</v>
      </c>
      <c r="D29" s="125">
        <f t="shared" si="11"/>
        <v>25</v>
      </c>
      <c r="E29" s="126">
        <f t="shared" si="12"/>
        <v>2.0200000000000031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22.76</v>
      </c>
      <c r="N29" s="134">
        <f t="shared" si="13"/>
        <v>4.26</v>
      </c>
      <c r="O29" s="135">
        <f t="shared" si="14"/>
        <v>21.76</v>
      </c>
      <c r="P29" s="125">
        <f t="shared" si="14"/>
        <v>4.26</v>
      </c>
      <c r="Q29" s="125">
        <f t="shared" si="15"/>
        <v>1</v>
      </c>
      <c r="R29" s="126">
        <f t="shared" si="3"/>
        <v>0</v>
      </c>
      <c r="S29" s="126">
        <f t="shared" si="16"/>
        <v>0</v>
      </c>
      <c r="T29" s="126">
        <f t="shared" si="4"/>
        <v>27.020000000000003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21.76</v>
      </c>
      <c r="AB29" s="141">
        <f t="shared" si="5"/>
        <v>4.26</v>
      </c>
      <c r="AC29" s="142">
        <v>1</v>
      </c>
      <c r="AD29" s="143">
        <v>0</v>
      </c>
      <c r="AE29" s="144">
        <f t="shared" si="18"/>
        <v>21.76</v>
      </c>
      <c r="AF29" s="418">
        <f t="shared" si="6"/>
        <v>22</v>
      </c>
      <c r="AG29" s="396">
        <f t="shared" si="19"/>
        <v>26.020000000000003</v>
      </c>
      <c r="AH29" s="202">
        <v>21755</v>
      </c>
      <c r="AI29" s="389">
        <f t="shared" si="7"/>
        <v>21.754999999999999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25.28</v>
      </c>
      <c r="C30" s="124">
        <f>M30+N30</f>
        <v>25.28</v>
      </c>
      <c r="D30" s="125">
        <f t="shared" si="11"/>
        <v>24</v>
      </c>
      <c r="E30" s="126">
        <f>IF(C30-D30&lt;0,0,C30-D30)</f>
        <v>1.2800000000000011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21.27</v>
      </c>
      <c r="N30" s="134">
        <f t="shared" si="13"/>
        <v>4.01</v>
      </c>
      <c r="O30" s="135">
        <f t="shared" si="14"/>
        <v>20.27</v>
      </c>
      <c r="P30" s="125">
        <f t="shared" si="14"/>
        <v>4.01</v>
      </c>
      <c r="Q30" s="125">
        <f t="shared" si="15"/>
        <v>1</v>
      </c>
      <c r="R30" s="126">
        <f t="shared" si="3"/>
        <v>0</v>
      </c>
      <c r="S30" s="126">
        <f t="shared" si="16"/>
        <v>0</v>
      </c>
      <c r="T30" s="126">
        <f t="shared" si="4"/>
        <v>25.28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20.27</v>
      </c>
      <c r="AB30" s="141">
        <f t="shared" si="5"/>
        <v>4.01</v>
      </c>
      <c r="AC30" s="142">
        <v>1</v>
      </c>
      <c r="AD30" s="143">
        <v>0</v>
      </c>
      <c r="AE30" s="144">
        <f t="shared" si="18"/>
        <v>20.27</v>
      </c>
      <c r="AF30" s="404">
        <f t="shared" si="6"/>
        <v>23</v>
      </c>
      <c r="AG30" s="396">
        <f t="shared" si="19"/>
        <v>24.28</v>
      </c>
      <c r="AH30" s="202">
        <v>20267</v>
      </c>
      <c r="AI30" s="389">
        <f t="shared" si="7"/>
        <v>20.266999999999999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23.450000000000003</v>
      </c>
      <c r="C31" s="124">
        <f t="shared" si="10"/>
        <v>23.450000000000003</v>
      </c>
      <c r="D31" s="125">
        <f t="shared" si="11"/>
        <v>23</v>
      </c>
      <c r="E31" s="126">
        <f>IF(C31-D31&lt;0,0,C31-D31)</f>
        <v>0.45000000000000284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19.760000000000002</v>
      </c>
      <c r="N31" s="134">
        <f t="shared" si="13"/>
        <v>3.69</v>
      </c>
      <c r="O31" s="135">
        <f t="shared" si="14"/>
        <v>18.760000000000002</v>
      </c>
      <c r="P31" s="125">
        <f t="shared" si="14"/>
        <v>3.69</v>
      </c>
      <c r="Q31" s="125">
        <f t="shared" si="15"/>
        <v>1</v>
      </c>
      <c r="R31" s="126">
        <f t="shared" si="3"/>
        <v>0</v>
      </c>
      <c r="S31" s="126">
        <f t="shared" si="16"/>
        <v>0</v>
      </c>
      <c r="T31" s="126">
        <f t="shared" si="4"/>
        <v>23.450000000000003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18.760000000000002</v>
      </c>
      <c r="AB31" s="141">
        <f t="shared" si="5"/>
        <v>3.69</v>
      </c>
      <c r="AC31" s="142">
        <v>1</v>
      </c>
      <c r="AD31" s="143">
        <v>0</v>
      </c>
      <c r="AE31" s="144">
        <f t="shared" si="18"/>
        <v>18.760000000000002</v>
      </c>
      <c r="AF31" s="404">
        <f t="shared" si="6"/>
        <v>24</v>
      </c>
      <c r="AG31" s="396">
        <f t="shared" si="19"/>
        <v>22.450000000000003</v>
      </c>
      <c r="AH31" s="202">
        <v>18761</v>
      </c>
      <c r="AI31" s="389">
        <f t="shared" si="7"/>
        <v>18.760999999999999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533.39</v>
      </c>
      <c r="AH32" s="453">
        <f>SUM(AH8:AH31)</f>
        <v>442738</v>
      </c>
      <c r="AI32" s="390">
        <f>SUM(AI8:AI31)</f>
        <v>442.738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557.39</v>
      </c>
      <c r="C33" s="299">
        <f>SUM(C8:C31)</f>
        <v>557.39</v>
      </c>
      <c r="D33" s="299">
        <f>SUM(D8:D31)</f>
        <v>495</v>
      </c>
      <c r="E33" s="299">
        <f>SUM(E8:E32)</f>
        <v>62.390000000000022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466.73999999999984</v>
      </c>
      <c r="N33" s="409">
        <f t="shared" si="23"/>
        <v>90.65</v>
      </c>
      <c r="O33" s="410">
        <f t="shared" si="23"/>
        <v>442.73999999999984</v>
      </c>
      <c r="P33" s="406">
        <f>SUM(P8:P32)</f>
        <v>90.65</v>
      </c>
      <c r="Q33" s="406">
        <f>SUM(Q8:Q31)</f>
        <v>24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442.73999999999984</v>
      </c>
      <c r="AB33" s="299">
        <f>SUM(AB8:AB32)</f>
        <v>90.65</v>
      </c>
      <c r="AC33" s="299">
        <f>SUM(AC8:AC32)</f>
        <v>24</v>
      </c>
      <c r="AD33" s="411">
        <f>SUM(AD8:AD31)</f>
        <v>0</v>
      </c>
      <c r="AE33" s="409">
        <f>SUM(AE8:AE32)</f>
        <v>442.73999999999984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1.240000000000002</v>
      </c>
      <c r="C39" s="364">
        <f t="shared" ref="C39:C62" si="25">IF(B39&gt;0,B39*D39,0)</f>
        <v>59.921090400000089</v>
      </c>
      <c r="D39" s="382">
        <v>48.323459999999997</v>
      </c>
      <c r="F39" s="221">
        <f t="shared" ref="F39:F62" si="26">F8</f>
        <v>22</v>
      </c>
      <c r="G39" s="357">
        <v>47.463940000000001</v>
      </c>
      <c r="H39" s="358">
        <f>F39*G39</f>
        <v>1044.20668</v>
      </c>
      <c r="J39" s="122">
        <v>1</v>
      </c>
      <c r="K39" s="126">
        <f t="shared" ref="K39:K62" si="27">C8</f>
        <v>23.240000000000002</v>
      </c>
      <c r="L39" s="245">
        <f t="shared" ref="L39:L62" si="28">K39*M39</f>
        <v>1123.0372104</v>
      </c>
      <c r="M39" s="372">
        <f t="shared" ref="M39:M62" si="29">D39</f>
        <v>48.323459999999997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1.5</v>
      </c>
      <c r="C40" s="364">
        <f t="shared" si="25"/>
        <v>70.539690000000007</v>
      </c>
      <c r="D40" s="382">
        <v>47.02646</v>
      </c>
      <c r="F40" s="221">
        <f t="shared" si="26"/>
        <v>21</v>
      </c>
      <c r="G40" s="357">
        <v>46.213039999999999</v>
      </c>
      <c r="H40" s="358">
        <f t="shared" ref="H40:H62" si="31">F40*G40</f>
        <v>970.47384</v>
      </c>
      <c r="J40" s="122">
        <v>2</v>
      </c>
      <c r="K40" s="126">
        <f t="shared" si="27"/>
        <v>22.5</v>
      </c>
      <c r="L40" s="245">
        <f t="shared" si="28"/>
        <v>1058.0953500000001</v>
      </c>
      <c r="M40" s="372">
        <f t="shared" si="29"/>
        <v>47.02646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3758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1</v>
      </c>
      <c r="C41" s="364">
        <f t="shared" si="25"/>
        <v>46.891069999999999</v>
      </c>
      <c r="D41" s="382">
        <v>46.891069999999999</v>
      </c>
      <c r="F41" s="221">
        <f t="shared" si="26"/>
        <v>21</v>
      </c>
      <c r="G41" s="357">
        <v>46.110810000000001</v>
      </c>
      <c r="H41" s="358">
        <f t="shared" si="31"/>
        <v>968.32700999999997</v>
      </c>
      <c r="J41" s="122">
        <v>3</v>
      </c>
      <c r="K41" s="126">
        <f t="shared" si="27"/>
        <v>22</v>
      </c>
      <c r="L41" s="245">
        <f t="shared" si="28"/>
        <v>1031.6035400000001</v>
      </c>
      <c r="M41" s="372">
        <f t="shared" si="29"/>
        <v>46.891069999999999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3596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0.81000000000000227</v>
      </c>
      <c r="C42" s="364">
        <f t="shared" si="25"/>
        <v>38.086208100000107</v>
      </c>
      <c r="D42" s="382">
        <v>47.020009999999999</v>
      </c>
      <c r="F42" s="221">
        <f t="shared" si="26"/>
        <v>21</v>
      </c>
      <c r="G42" s="357">
        <v>46.246549999999999</v>
      </c>
      <c r="H42" s="358">
        <f t="shared" si="31"/>
        <v>971.17755</v>
      </c>
      <c r="J42" s="122">
        <v>4</v>
      </c>
      <c r="K42" s="126">
        <f t="shared" si="27"/>
        <v>21.810000000000002</v>
      </c>
      <c r="L42" s="245">
        <f t="shared" si="28"/>
        <v>1025.5064181</v>
      </c>
      <c r="M42" s="372">
        <f t="shared" si="29"/>
        <v>47.020009999999999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3503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1.0300000000000011</v>
      </c>
      <c r="C43" s="364">
        <f t="shared" si="25"/>
        <v>49.962024600000049</v>
      </c>
      <c r="D43" s="382">
        <v>48.506819999999998</v>
      </c>
      <c r="F43" s="221">
        <f t="shared" si="26"/>
        <v>21</v>
      </c>
      <c r="G43" s="357">
        <v>47.680019999999999</v>
      </c>
      <c r="H43" s="358">
        <f t="shared" si="31"/>
        <v>1001.2804199999999</v>
      </c>
      <c r="J43" s="122">
        <v>5</v>
      </c>
      <c r="K43" s="126">
        <f t="shared" si="27"/>
        <v>22.03</v>
      </c>
      <c r="L43" s="245">
        <f t="shared" si="28"/>
        <v>1068.6052446000001</v>
      </c>
      <c r="M43" s="372">
        <f t="shared" si="29"/>
        <v>48.506819999999998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3455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1.4200000000000017</v>
      </c>
      <c r="C44" s="364">
        <f t="shared" si="25"/>
        <v>81.2214156000001</v>
      </c>
      <c r="D44" s="382">
        <v>57.198180000000001</v>
      </c>
      <c r="F44" s="221">
        <f t="shared" si="26"/>
        <v>21</v>
      </c>
      <c r="G44" s="357">
        <v>56.132550000000002</v>
      </c>
      <c r="H44" s="358">
        <f t="shared" si="31"/>
        <v>1178.7835500000001</v>
      </c>
      <c r="J44" s="122">
        <v>6</v>
      </c>
      <c r="K44" s="126">
        <f t="shared" si="27"/>
        <v>22.42</v>
      </c>
      <c r="L44" s="245">
        <f t="shared" si="28"/>
        <v>1282.3831956000001</v>
      </c>
      <c r="M44" s="372">
        <f t="shared" si="29"/>
        <v>57.198180000000001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3416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2.3500000000000014</v>
      </c>
      <c r="C45" s="364">
        <f t="shared" si="25"/>
        <v>173.8617655000001</v>
      </c>
      <c r="D45" s="382">
        <v>73.983729999999994</v>
      </c>
      <c r="F45" s="221">
        <f t="shared" si="26"/>
        <v>21</v>
      </c>
      <c r="G45" s="357">
        <v>72.547799999999995</v>
      </c>
      <c r="H45" s="358">
        <f t="shared" si="31"/>
        <v>1523.5038</v>
      </c>
      <c r="J45" s="122">
        <v>7</v>
      </c>
      <c r="K45" s="126">
        <f t="shared" si="27"/>
        <v>23.35</v>
      </c>
      <c r="L45" s="245">
        <f t="shared" si="28"/>
        <v>1727.5200955</v>
      </c>
      <c r="M45" s="372">
        <f t="shared" si="29"/>
        <v>73.983729999999994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3492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3.6500000000000021</v>
      </c>
      <c r="C46" s="364">
        <f t="shared" si="25"/>
        <v>275.55576450000018</v>
      </c>
      <c r="D46" s="382">
        <v>75.494730000000004</v>
      </c>
      <c r="F46" s="221">
        <f t="shared" si="26"/>
        <v>20</v>
      </c>
      <c r="G46" s="357">
        <v>73.763270000000006</v>
      </c>
      <c r="H46" s="358">
        <f t="shared" si="31"/>
        <v>1475.2654000000002</v>
      </c>
      <c r="J46" s="122">
        <v>8</v>
      </c>
      <c r="K46" s="126">
        <f t="shared" si="27"/>
        <v>23.650000000000002</v>
      </c>
      <c r="L46" s="245">
        <f t="shared" si="28"/>
        <v>1785.4503645000002</v>
      </c>
      <c r="M46" s="372">
        <f t="shared" si="29"/>
        <v>75.494730000000004</v>
      </c>
      <c r="AB46" s="216"/>
      <c r="AC46" s="199"/>
      <c r="AD46" s="203"/>
      <c r="AE46" s="126"/>
      <c r="AF46" s="385"/>
      <c r="AM46" s="91"/>
      <c r="AN46" s="122">
        <v>7</v>
      </c>
      <c r="AO46" s="200">
        <v>3598</v>
      </c>
      <c r="AP46" s="201"/>
    </row>
    <row r="47" spans="1:101" ht="15" x14ac:dyDescent="0.25">
      <c r="A47" s="219">
        <f t="shared" si="30"/>
        <v>9</v>
      </c>
      <c r="B47" s="225">
        <f t="shared" si="24"/>
        <v>5.3900000000000006</v>
      </c>
      <c r="C47" s="364">
        <f t="shared" si="25"/>
        <v>301.51988790000001</v>
      </c>
      <c r="D47" s="382">
        <v>55.94061</v>
      </c>
      <c r="F47" s="221">
        <f t="shared" si="26"/>
        <v>18</v>
      </c>
      <c r="G47" s="357">
        <v>54.401429999999998</v>
      </c>
      <c r="H47" s="358">
        <f t="shared" si="31"/>
        <v>979.22573999999997</v>
      </c>
      <c r="J47" s="122">
        <v>9</v>
      </c>
      <c r="K47" s="126">
        <f t="shared" si="27"/>
        <v>23.39</v>
      </c>
      <c r="L47" s="245">
        <f t="shared" si="28"/>
        <v>1308.4508679</v>
      </c>
      <c r="M47" s="372">
        <f t="shared" si="29"/>
        <v>55.94061</v>
      </c>
      <c r="AB47" s="216"/>
      <c r="AC47" s="199"/>
      <c r="AD47" s="203"/>
      <c r="AE47" s="126"/>
      <c r="AF47" s="385"/>
      <c r="AM47" s="91"/>
      <c r="AN47" s="122">
        <v>8</v>
      </c>
      <c r="AO47" s="200">
        <v>3802</v>
      </c>
      <c r="AP47" s="201"/>
    </row>
    <row r="48" spans="1:101" ht="15" x14ac:dyDescent="0.25">
      <c r="A48" s="219">
        <f t="shared" si="30"/>
        <v>10</v>
      </c>
      <c r="B48" s="225">
        <f t="shared" si="24"/>
        <v>4.870000000000001</v>
      </c>
      <c r="C48" s="364">
        <f t="shared" si="25"/>
        <v>238.20582300000004</v>
      </c>
      <c r="D48" s="382">
        <v>48.9129</v>
      </c>
      <c r="F48" s="221">
        <f t="shared" si="26"/>
        <v>17</v>
      </c>
      <c r="G48" s="357">
        <v>47.482669999999999</v>
      </c>
      <c r="H48" s="358">
        <f t="shared" si="31"/>
        <v>807.20538999999997</v>
      </c>
      <c r="J48" s="122">
        <v>10</v>
      </c>
      <c r="K48" s="126">
        <f t="shared" si="27"/>
        <v>21.87</v>
      </c>
      <c r="L48" s="245">
        <f t="shared" si="28"/>
        <v>1069.7251230000002</v>
      </c>
      <c r="M48" s="372">
        <f t="shared" si="29"/>
        <v>48.9129</v>
      </c>
      <c r="AB48" s="216"/>
      <c r="AC48" s="199"/>
      <c r="AD48" s="203"/>
      <c r="AE48" s="126"/>
      <c r="AF48" s="385"/>
      <c r="AM48" s="91"/>
      <c r="AN48" s="122">
        <v>9</v>
      </c>
      <c r="AO48" s="200">
        <v>3862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5.5300000000000011</v>
      </c>
      <c r="C49" s="364">
        <f t="shared" si="25"/>
        <v>221.20000000000005</v>
      </c>
      <c r="D49" s="382">
        <v>40</v>
      </c>
      <c r="F49" s="221">
        <f t="shared" si="26"/>
        <v>15</v>
      </c>
      <c r="G49" s="357">
        <v>38.820979999999999</v>
      </c>
      <c r="H49" s="358">
        <f t="shared" si="31"/>
        <v>582.31470000000002</v>
      </c>
      <c r="J49" s="122">
        <v>11</v>
      </c>
      <c r="K49" s="126">
        <f t="shared" si="27"/>
        <v>20.53</v>
      </c>
      <c r="L49" s="245">
        <f t="shared" si="28"/>
        <v>821.2</v>
      </c>
      <c r="M49" s="372">
        <f t="shared" si="29"/>
        <v>40</v>
      </c>
      <c r="AB49" s="204"/>
      <c r="AC49" s="199"/>
      <c r="AD49" s="203"/>
      <c r="AE49" s="126"/>
      <c r="AF49" s="385"/>
      <c r="AM49" s="91"/>
      <c r="AN49" s="122">
        <v>10</v>
      </c>
      <c r="AO49" s="200">
        <v>3774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5.41</v>
      </c>
      <c r="C50" s="364">
        <f t="shared" si="25"/>
        <v>193.1823358</v>
      </c>
      <c r="D50" s="382">
        <v>35.708379999999998</v>
      </c>
      <c r="F50" s="221">
        <f t="shared" si="26"/>
        <v>14</v>
      </c>
      <c r="G50" s="357">
        <v>34.609319999999997</v>
      </c>
      <c r="H50" s="358">
        <f t="shared" si="31"/>
        <v>484.53047999999995</v>
      </c>
      <c r="J50" s="122">
        <v>12</v>
      </c>
      <c r="K50" s="126">
        <f t="shared" si="27"/>
        <v>19.41</v>
      </c>
      <c r="L50" s="245">
        <f t="shared" si="28"/>
        <v>693.09965579999994</v>
      </c>
      <c r="M50" s="372">
        <f t="shared" si="29"/>
        <v>35.708379999999998</v>
      </c>
      <c r="AB50" s="204"/>
      <c r="AC50" s="199"/>
      <c r="AD50" s="203"/>
      <c r="AE50" s="126"/>
      <c r="AF50" s="385"/>
      <c r="AM50" s="91"/>
      <c r="AN50" s="122">
        <v>11</v>
      </c>
      <c r="AO50" s="200">
        <v>3616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5.1099999999999994</v>
      </c>
      <c r="C51" s="364">
        <f t="shared" si="25"/>
        <v>179.9385833</v>
      </c>
      <c r="D51" s="382">
        <v>35.213030000000003</v>
      </c>
      <c r="F51" s="221">
        <f t="shared" si="26"/>
        <v>14</v>
      </c>
      <c r="G51" s="357">
        <v>34.076749999999997</v>
      </c>
      <c r="H51" s="358">
        <f t="shared" si="31"/>
        <v>477.07449999999994</v>
      </c>
      <c r="J51" s="122">
        <v>13</v>
      </c>
      <c r="K51" s="126">
        <f t="shared" si="27"/>
        <v>19.11</v>
      </c>
      <c r="L51" s="245">
        <f t="shared" si="28"/>
        <v>672.92100330000005</v>
      </c>
      <c r="M51" s="372">
        <f t="shared" si="29"/>
        <v>35.213030000000003</v>
      </c>
      <c r="AB51" s="204"/>
      <c r="AC51" s="199"/>
      <c r="AD51" s="203"/>
      <c r="AE51" s="126"/>
      <c r="AF51" s="385"/>
      <c r="AM51" s="226"/>
      <c r="AN51" s="122">
        <v>12</v>
      </c>
      <c r="AO51" s="200">
        <v>3473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4.0199999999999996</v>
      </c>
      <c r="C52" s="364">
        <f t="shared" si="25"/>
        <v>141.42335879999999</v>
      </c>
      <c r="D52" s="382">
        <v>35.179940000000002</v>
      </c>
      <c r="F52" s="221">
        <f t="shared" si="26"/>
        <v>15</v>
      </c>
      <c r="G52" s="357">
        <v>34.15</v>
      </c>
      <c r="H52" s="358">
        <f t="shared" si="31"/>
        <v>512.25</v>
      </c>
      <c r="J52" s="122">
        <v>14</v>
      </c>
      <c r="K52" s="126">
        <f t="shared" si="27"/>
        <v>19.02</v>
      </c>
      <c r="L52" s="245">
        <f t="shared" si="28"/>
        <v>669.1224588</v>
      </c>
      <c r="M52" s="372">
        <f t="shared" si="29"/>
        <v>35.179940000000002</v>
      </c>
      <c r="AB52" s="204"/>
      <c r="AC52" s="199"/>
      <c r="AD52" s="203"/>
      <c r="AE52" s="126"/>
      <c r="AM52" s="76"/>
      <c r="AN52" s="122">
        <v>13</v>
      </c>
      <c r="AO52" s="200">
        <v>3454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2.8000000000000007</v>
      </c>
      <c r="C53" s="364">
        <f t="shared" si="25"/>
        <v>107.82746800000004</v>
      </c>
      <c r="D53" s="382">
        <v>38.509810000000002</v>
      </c>
      <c r="F53" s="221">
        <f t="shared" si="26"/>
        <v>17</v>
      </c>
      <c r="G53" s="357">
        <v>37.38785</v>
      </c>
      <c r="H53" s="358">
        <f t="shared" si="31"/>
        <v>635.59344999999996</v>
      </c>
      <c r="J53" s="122">
        <v>15</v>
      </c>
      <c r="K53" s="126">
        <f t="shared" si="27"/>
        <v>19.8</v>
      </c>
      <c r="L53" s="245">
        <f t="shared" si="28"/>
        <v>762.49423800000011</v>
      </c>
      <c r="M53" s="372">
        <f t="shared" si="29"/>
        <v>38.509810000000002</v>
      </c>
      <c r="AB53" s="204"/>
      <c r="AC53" s="199"/>
      <c r="AD53" s="229"/>
      <c r="AE53" s="126"/>
      <c r="AN53" s="122">
        <v>14</v>
      </c>
      <c r="AO53" s="200">
        <v>3389</v>
      </c>
    </row>
    <row r="54" spans="1:43" ht="15" x14ac:dyDescent="0.25">
      <c r="A54" s="228">
        <f t="shared" si="30"/>
        <v>16</v>
      </c>
      <c r="B54" s="225">
        <f t="shared" si="24"/>
        <v>1.4800000000000004</v>
      </c>
      <c r="C54" s="364">
        <f t="shared" si="25"/>
        <v>78.622276800000023</v>
      </c>
      <c r="D54" s="382">
        <v>53.123159999999999</v>
      </c>
      <c r="F54" s="221">
        <f t="shared" si="26"/>
        <v>20</v>
      </c>
      <c r="G54" s="357">
        <v>51.791040000000002</v>
      </c>
      <c r="H54" s="358">
        <f t="shared" si="31"/>
        <v>1035.8208</v>
      </c>
      <c r="J54" s="122">
        <v>16</v>
      </c>
      <c r="K54" s="126">
        <f t="shared" si="27"/>
        <v>21.48</v>
      </c>
      <c r="L54" s="245">
        <f t="shared" si="28"/>
        <v>1141.0854767999999</v>
      </c>
      <c r="M54" s="372">
        <f t="shared" si="29"/>
        <v>53.123159999999999</v>
      </c>
      <c r="AB54" s="204"/>
      <c r="AC54" s="199"/>
      <c r="AE54" s="237"/>
      <c r="AN54" s="122">
        <v>15</v>
      </c>
      <c r="AO54" s="200">
        <v>3384</v>
      </c>
    </row>
    <row r="55" spans="1:43" ht="15" x14ac:dyDescent="0.25">
      <c r="A55" s="228">
        <f t="shared" si="30"/>
        <v>17</v>
      </c>
      <c r="B55" s="225">
        <f t="shared" si="24"/>
        <v>2.0199999999999996</v>
      </c>
      <c r="C55" s="364">
        <f t="shared" si="25"/>
        <v>145.05828059999996</v>
      </c>
      <c r="D55" s="382">
        <v>71.811030000000002</v>
      </c>
      <c r="F55" s="221">
        <f t="shared" si="26"/>
        <v>22</v>
      </c>
      <c r="G55" s="357">
        <v>70.227379999999997</v>
      </c>
      <c r="H55" s="358">
        <f t="shared" si="31"/>
        <v>1545.00236</v>
      </c>
      <c r="J55" s="122">
        <v>17</v>
      </c>
      <c r="K55" s="126">
        <f t="shared" si="27"/>
        <v>24.02</v>
      </c>
      <c r="L55" s="245">
        <f t="shared" si="28"/>
        <v>1724.9009406</v>
      </c>
      <c r="M55" s="372">
        <f t="shared" si="29"/>
        <v>71.811030000000002</v>
      </c>
      <c r="AB55" s="204"/>
      <c r="AC55" s="199"/>
      <c r="AE55" s="237"/>
      <c r="AN55" s="122">
        <v>16</v>
      </c>
      <c r="AO55" s="200">
        <v>3479</v>
      </c>
    </row>
    <row r="56" spans="1:43" ht="15" x14ac:dyDescent="0.25">
      <c r="A56" s="228">
        <f t="shared" si="30"/>
        <v>18</v>
      </c>
      <c r="B56" s="225">
        <f t="shared" si="24"/>
        <v>2.3500000000000014</v>
      </c>
      <c r="C56" s="364">
        <f t="shared" si="25"/>
        <v>201.10757150000012</v>
      </c>
      <c r="D56" s="382">
        <v>85.577690000000004</v>
      </c>
      <c r="F56" s="221">
        <f t="shared" si="26"/>
        <v>25</v>
      </c>
      <c r="G56" s="357">
        <v>83.409310000000005</v>
      </c>
      <c r="H56" s="358">
        <f t="shared" si="31"/>
        <v>2085.2327500000001</v>
      </c>
      <c r="J56" s="122">
        <v>18</v>
      </c>
      <c r="K56" s="126">
        <f t="shared" si="27"/>
        <v>27.35</v>
      </c>
      <c r="L56" s="245">
        <f t="shared" si="28"/>
        <v>2340.5498215000002</v>
      </c>
      <c r="M56" s="372">
        <f t="shared" si="29"/>
        <v>85.577690000000004</v>
      </c>
      <c r="AB56" s="230"/>
      <c r="AC56" s="199"/>
      <c r="AE56" s="237"/>
      <c r="AN56" s="122">
        <v>17</v>
      </c>
      <c r="AO56" s="200">
        <v>3817</v>
      </c>
    </row>
    <row r="57" spans="1:43" ht="15" x14ac:dyDescent="0.25">
      <c r="A57" s="228">
        <f t="shared" si="30"/>
        <v>19</v>
      </c>
      <c r="B57" s="225">
        <f t="shared" si="24"/>
        <v>2</v>
      </c>
      <c r="C57" s="364">
        <f t="shared" si="25"/>
        <v>152.84443999999999</v>
      </c>
      <c r="D57" s="382">
        <v>76.422219999999996</v>
      </c>
      <c r="F57" s="221">
        <f t="shared" si="26"/>
        <v>26</v>
      </c>
      <c r="G57" s="357">
        <v>74.413749999999993</v>
      </c>
      <c r="H57" s="358">
        <f t="shared" si="31"/>
        <v>1934.7574999999997</v>
      </c>
      <c r="J57" s="122">
        <v>19</v>
      </c>
      <c r="K57" s="126">
        <f t="shared" si="27"/>
        <v>28</v>
      </c>
      <c r="L57" s="245">
        <f t="shared" si="28"/>
        <v>2139.8221599999997</v>
      </c>
      <c r="M57" s="372">
        <f t="shared" si="29"/>
        <v>76.422219999999996</v>
      </c>
      <c r="AC57" s="231"/>
      <c r="AD57" s="232"/>
      <c r="AE57" s="237"/>
      <c r="AN57" s="122">
        <v>18</v>
      </c>
      <c r="AO57" s="200">
        <v>4395</v>
      </c>
    </row>
    <row r="58" spans="1:43" ht="15" x14ac:dyDescent="0.25">
      <c r="A58" s="228">
        <f t="shared" si="30"/>
        <v>20</v>
      </c>
      <c r="B58" s="225">
        <f t="shared" si="24"/>
        <v>2.4500000000000028</v>
      </c>
      <c r="C58" s="364">
        <f t="shared" si="25"/>
        <v>176.57750250000021</v>
      </c>
      <c r="D58" s="382">
        <v>72.072450000000003</v>
      </c>
      <c r="F58" s="221">
        <f t="shared" si="26"/>
        <v>26</v>
      </c>
      <c r="G58" s="357">
        <v>70.257390000000001</v>
      </c>
      <c r="H58" s="358">
        <f t="shared" si="31"/>
        <v>1826.6921400000001</v>
      </c>
      <c r="J58" s="122">
        <v>20</v>
      </c>
      <c r="K58" s="126">
        <f t="shared" si="27"/>
        <v>28.450000000000003</v>
      </c>
      <c r="L58" s="245">
        <f t="shared" si="28"/>
        <v>2050.4612025000001</v>
      </c>
      <c r="M58" s="372">
        <f t="shared" si="29"/>
        <v>72.072450000000003</v>
      </c>
      <c r="AC58" s="231"/>
      <c r="AD58" s="76"/>
      <c r="AE58" s="237"/>
      <c r="AN58" s="122">
        <v>19</v>
      </c>
      <c r="AO58" s="200">
        <v>4485</v>
      </c>
    </row>
    <row r="59" spans="1:43" ht="15" x14ac:dyDescent="0.25">
      <c r="A59" s="228">
        <f t="shared" si="30"/>
        <v>21</v>
      </c>
      <c r="B59" s="225">
        <f t="shared" si="24"/>
        <v>2.2100000000000009</v>
      </c>
      <c r="C59" s="364">
        <f t="shared" si="25"/>
        <v>148.31069110000004</v>
      </c>
      <c r="D59" s="382">
        <v>67.108909999999995</v>
      </c>
      <c r="F59" s="221">
        <f t="shared" si="26"/>
        <v>26</v>
      </c>
      <c r="G59" s="357">
        <v>65.446560000000005</v>
      </c>
      <c r="H59" s="358">
        <f t="shared" si="31"/>
        <v>1701.6105600000001</v>
      </c>
      <c r="J59" s="122">
        <v>21</v>
      </c>
      <c r="K59" s="126">
        <f t="shared" si="27"/>
        <v>28.21</v>
      </c>
      <c r="L59" s="245">
        <f t="shared" si="28"/>
        <v>1893.1423510999998</v>
      </c>
      <c r="M59" s="372">
        <f t="shared" si="29"/>
        <v>67.108909999999995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4491</v>
      </c>
    </row>
    <row r="60" spans="1:43" ht="15" x14ac:dyDescent="0.25">
      <c r="A60" s="228">
        <f t="shared" si="30"/>
        <v>22</v>
      </c>
      <c r="B60" s="225">
        <f t="shared" si="24"/>
        <v>2.0200000000000031</v>
      </c>
      <c r="C60" s="364">
        <f t="shared" si="25"/>
        <v>125.7453232000002</v>
      </c>
      <c r="D60" s="382">
        <v>62.250160000000001</v>
      </c>
      <c r="F60" s="221">
        <f t="shared" si="26"/>
        <v>25</v>
      </c>
      <c r="G60" s="357">
        <v>60.785890000000002</v>
      </c>
      <c r="H60" s="358">
        <f t="shared" si="31"/>
        <v>1519.64725</v>
      </c>
      <c r="J60" s="122">
        <v>22</v>
      </c>
      <c r="K60" s="126">
        <f t="shared" si="27"/>
        <v>27.020000000000003</v>
      </c>
      <c r="L60" s="245">
        <f t="shared" si="28"/>
        <v>1681.9993232000002</v>
      </c>
      <c r="M60" s="372">
        <f t="shared" si="29"/>
        <v>62.250160000000001</v>
      </c>
      <c r="Z60" s="233"/>
      <c r="AA60" s="234"/>
      <c r="AB60" s="235"/>
      <c r="AC60" s="235"/>
      <c r="AD60" s="236"/>
      <c r="AE60" s="237"/>
      <c r="AN60" s="122">
        <v>21</v>
      </c>
      <c r="AO60" s="200">
        <v>4442</v>
      </c>
    </row>
    <row r="61" spans="1:43" ht="15" x14ac:dyDescent="0.25">
      <c r="A61" s="219">
        <f t="shared" si="30"/>
        <v>23</v>
      </c>
      <c r="B61" s="220">
        <f t="shared" si="24"/>
        <v>1.2800000000000011</v>
      </c>
      <c r="C61" s="364">
        <f t="shared" si="25"/>
        <v>75.062182400000069</v>
      </c>
      <c r="D61" s="382">
        <v>58.642330000000001</v>
      </c>
      <c r="F61" s="221">
        <f t="shared" si="26"/>
        <v>24</v>
      </c>
      <c r="G61" s="357">
        <v>57.382339999999999</v>
      </c>
      <c r="H61" s="358">
        <f t="shared" si="31"/>
        <v>1377.17616</v>
      </c>
      <c r="J61" s="122">
        <v>23</v>
      </c>
      <c r="K61" s="126">
        <f t="shared" si="27"/>
        <v>25.28</v>
      </c>
      <c r="L61" s="245">
        <f t="shared" si="28"/>
        <v>1482.4781024000001</v>
      </c>
      <c r="M61" s="372">
        <f t="shared" si="29"/>
        <v>58.642330000000001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4258</v>
      </c>
    </row>
    <row r="62" spans="1:43" ht="15" customHeight="1" x14ac:dyDescent="0.25">
      <c r="A62" s="219">
        <f t="shared" si="30"/>
        <v>24</v>
      </c>
      <c r="B62" s="220">
        <f t="shared" si="24"/>
        <v>0.45000000000000284</v>
      </c>
      <c r="C62" s="364">
        <f t="shared" si="25"/>
        <v>24.491880000000155</v>
      </c>
      <c r="D62" s="382">
        <v>54.426400000000001</v>
      </c>
      <c r="F62" s="362">
        <f t="shared" si="26"/>
        <v>23</v>
      </c>
      <c r="G62" s="360">
        <v>53.267919999999997</v>
      </c>
      <c r="H62" s="361">
        <f t="shared" si="31"/>
        <v>1225.1621599999999</v>
      </c>
      <c r="J62" s="122">
        <v>24</v>
      </c>
      <c r="K62" s="126">
        <f t="shared" si="27"/>
        <v>23.450000000000003</v>
      </c>
      <c r="L62" s="245">
        <f t="shared" si="28"/>
        <v>1276.2990800000002</v>
      </c>
      <c r="M62" s="372">
        <f t="shared" si="29"/>
        <v>54.426400000000001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4005</v>
      </c>
    </row>
    <row r="63" spans="1:43" ht="20.25" customHeight="1" thickBot="1" x14ac:dyDescent="0.3">
      <c r="A63" s="238"/>
      <c r="B63" s="239"/>
      <c r="C63" s="240"/>
      <c r="D63" s="307">
        <f>AVERAGE(D39:D62)</f>
        <v>55.639311666666664</v>
      </c>
      <c r="F63" s="363">
        <f>SUM(F39:F62)</f>
        <v>495</v>
      </c>
      <c r="G63" s="241">
        <f>AVERAGE(G39:G62)</f>
        <v>54.336189999999995</v>
      </c>
      <c r="H63" s="359">
        <f>SUM(H39:H62)/SUM(F39:F62)</f>
        <v>56.287503414141419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3691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557.39</v>
      </c>
      <c r="L64" s="245">
        <f>SUM(L39:L63)</f>
        <v>31829.953223600005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62.390000000000022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57.105353923823543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3307.1566336000014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53.00779986536304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511.28000000000003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472.5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462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458.01000000000005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462.63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470.82000000000005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490.35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473.00000000000006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421.02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371.79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307.95000000000005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271.74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267.53999999999996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285.3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336.6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429.6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528.43999999999994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683.75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728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739.7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733.46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675.50000000000011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606.72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539.35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11727.05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1.240000000000002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1.5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1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0.81000000000000227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1.0300000000000011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1.4200000000000017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2.3500000000000014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3.6500000000000021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5.3900000000000006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4.870000000000001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5.5300000000000011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5.41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5.1099999999999994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4.0199999999999996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2.8000000000000007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1.4800000000000004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2.0199999999999996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2.3500000000000014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2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2.4500000000000028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2.2100000000000009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2.0200000000000031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1.2800000000000011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0.45000000000000284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44567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23.240000000000002</v>
      </c>
      <c r="C135" s="124">
        <f t="shared" si="38"/>
        <v>23.240000000000002</v>
      </c>
      <c r="D135" s="290">
        <f t="shared" ref="D135:D158" si="39">J8</f>
        <v>0</v>
      </c>
      <c r="E135" s="291">
        <f t="shared" ref="E135:F158" si="40">M8</f>
        <v>19.48</v>
      </c>
      <c r="F135" s="291">
        <f t="shared" si="40"/>
        <v>3.76</v>
      </c>
      <c r="G135" s="292">
        <f t="shared" ref="G135:G158" si="41">AD8</f>
        <v>0</v>
      </c>
      <c r="I135" s="293">
        <f t="shared" ref="I135:I158" si="42">AE8</f>
        <v>18.48</v>
      </c>
      <c r="K135" s="142">
        <f t="shared" ref="K135:K158" si="43">AC8</f>
        <v>1</v>
      </c>
    </row>
    <row r="136" spans="1:11" ht="13.8" x14ac:dyDescent="0.25">
      <c r="A136" s="195">
        <f>A135+1</f>
        <v>2</v>
      </c>
      <c r="B136" s="289">
        <f t="shared" si="38"/>
        <v>22.5</v>
      </c>
      <c r="C136" s="124">
        <f t="shared" si="38"/>
        <v>22.5</v>
      </c>
      <c r="D136" s="290">
        <f t="shared" si="39"/>
        <v>0</v>
      </c>
      <c r="E136" s="291">
        <f t="shared" si="40"/>
        <v>18.899999999999999</v>
      </c>
      <c r="F136" s="291">
        <f t="shared" si="40"/>
        <v>3.6</v>
      </c>
      <c r="G136" s="292">
        <f t="shared" si="41"/>
        <v>0</v>
      </c>
      <c r="I136" s="294">
        <f t="shared" si="42"/>
        <v>17.899999999999999</v>
      </c>
      <c r="K136" s="142">
        <f t="shared" si="43"/>
        <v>1</v>
      </c>
    </row>
    <row r="137" spans="1:11" ht="13.8" x14ac:dyDescent="0.25">
      <c r="A137" s="195">
        <f t="shared" ref="A137:A158" si="44">A136+1</f>
        <v>3</v>
      </c>
      <c r="B137" s="289">
        <f t="shared" si="38"/>
        <v>22</v>
      </c>
      <c r="C137" s="124">
        <f t="shared" si="38"/>
        <v>22</v>
      </c>
      <c r="D137" s="290">
        <f t="shared" si="39"/>
        <v>0</v>
      </c>
      <c r="E137" s="291">
        <f t="shared" si="40"/>
        <v>18.5</v>
      </c>
      <c r="F137" s="291">
        <f t="shared" si="40"/>
        <v>3.5</v>
      </c>
      <c r="G137" s="292">
        <f t="shared" si="41"/>
        <v>0</v>
      </c>
      <c r="I137" s="294">
        <f t="shared" si="42"/>
        <v>17.5</v>
      </c>
      <c r="K137" s="142">
        <f t="shared" si="43"/>
        <v>1</v>
      </c>
    </row>
    <row r="138" spans="1:11" ht="13.8" x14ac:dyDescent="0.25">
      <c r="A138" s="195">
        <f t="shared" si="44"/>
        <v>4</v>
      </c>
      <c r="B138" s="289">
        <f t="shared" si="38"/>
        <v>21.810000000000002</v>
      </c>
      <c r="C138" s="124">
        <f t="shared" si="38"/>
        <v>21.810000000000002</v>
      </c>
      <c r="D138" s="290">
        <f t="shared" si="39"/>
        <v>0</v>
      </c>
      <c r="E138" s="291">
        <f t="shared" si="40"/>
        <v>18.350000000000001</v>
      </c>
      <c r="F138" s="291">
        <f t="shared" si="40"/>
        <v>3.46</v>
      </c>
      <c r="G138" s="292">
        <f t="shared" si="41"/>
        <v>0</v>
      </c>
      <c r="I138" s="294">
        <f t="shared" si="42"/>
        <v>17.350000000000001</v>
      </c>
      <c r="K138" s="142">
        <f t="shared" si="43"/>
        <v>1</v>
      </c>
    </row>
    <row r="139" spans="1:11" ht="13.8" x14ac:dyDescent="0.25">
      <c r="A139" s="195">
        <f t="shared" si="44"/>
        <v>5</v>
      </c>
      <c r="B139" s="289">
        <f t="shared" si="38"/>
        <v>22.03</v>
      </c>
      <c r="C139" s="124">
        <f t="shared" si="38"/>
        <v>22.03</v>
      </c>
      <c r="D139" s="290">
        <f t="shared" si="39"/>
        <v>0</v>
      </c>
      <c r="E139" s="291">
        <f t="shared" si="40"/>
        <v>18.61</v>
      </c>
      <c r="F139" s="291">
        <f t="shared" si="40"/>
        <v>3.42</v>
      </c>
      <c r="G139" s="292">
        <f t="shared" si="41"/>
        <v>0</v>
      </c>
      <c r="I139" s="294">
        <f t="shared" si="42"/>
        <v>17.61</v>
      </c>
      <c r="K139" s="142">
        <f t="shared" si="43"/>
        <v>1</v>
      </c>
    </row>
    <row r="140" spans="1:11" ht="13.8" x14ac:dyDescent="0.25">
      <c r="A140" s="195">
        <f t="shared" si="44"/>
        <v>6</v>
      </c>
      <c r="B140" s="289">
        <f t="shared" si="38"/>
        <v>22.42</v>
      </c>
      <c r="C140" s="124">
        <f t="shared" si="38"/>
        <v>22.42</v>
      </c>
      <c r="D140" s="290">
        <f t="shared" si="39"/>
        <v>0</v>
      </c>
      <c r="E140" s="291">
        <f t="shared" si="40"/>
        <v>18.93</v>
      </c>
      <c r="F140" s="291">
        <f t="shared" si="40"/>
        <v>3.49</v>
      </c>
      <c r="G140" s="292">
        <f t="shared" si="41"/>
        <v>0</v>
      </c>
      <c r="I140" s="294">
        <f t="shared" si="42"/>
        <v>17.93</v>
      </c>
      <c r="K140" s="142">
        <f t="shared" si="43"/>
        <v>1</v>
      </c>
    </row>
    <row r="141" spans="1:11" ht="13.8" x14ac:dyDescent="0.25">
      <c r="A141" s="195">
        <f t="shared" si="44"/>
        <v>7</v>
      </c>
      <c r="B141" s="289">
        <f t="shared" si="38"/>
        <v>23.35</v>
      </c>
      <c r="C141" s="124">
        <f t="shared" si="38"/>
        <v>23.35</v>
      </c>
      <c r="D141" s="290">
        <f t="shared" si="39"/>
        <v>0</v>
      </c>
      <c r="E141" s="291">
        <f t="shared" si="40"/>
        <v>19.75</v>
      </c>
      <c r="F141" s="291">
        <f t="shared" si="40"/>
        <v>3.6</v>
      </c>
      <c r="G141" s="292">
        <f t="shared" si="41"/>
        <v>0</v>
      </c>
      <c r="I141" s="294">
        <f t="shared" si="42"/>
        <v>18.75</v>
      </c>
      <c r="K141" s="142">
        <f t="shared" si="43"/>
        <v>1</v>
      </c>
    </row>
    <row r="142" spans="1:11" ht="13.8" x14ac:dyDescent="0.25">
      <c r="A142" s="195">
        <f t="shared" si="44"/>
        <v>8</v>
      </c>
      <c r="B142" s="289">
        <f t="shared" si="38"/>
        <v>23.650000000000002</v>
      </c>
      <c r="C142" s="124">
        <f t="shared" si="38"/>
        <v>23.650000000000002</v>
      </c>
      <c r="D142" s="290">
        <f t="shared" si="39"/>
        <v>0</v>
      </c>
      <c r="E142" s="291">
        <f t="shared" si="40"/>
        <v>19.850000000000001</v>
      </c>
      <c r="F142" s="291">
        <f t="shared" si="40"/>
        <v>3.8</v>
      </c>
      <c r="G142" s="292">
        <f t="shared" si="41"/>
        <v>0</v>
      </c>
      <c r="I142" s="294">
        <f t="shared" si="42"/>
        <v>18.850000000000001</v>
      </c>
      <c r="K142" s="142">
        <f t="shared" si="43"/>
        <v>1</v>
      </c>
    </row>
    <row r="143" spans="1:11" ht="13.8" x14ac:dyDescent="0.25">
      <c r="A143" s="195">
        <f t="shared" si="44"/>
        <v>9</v>
      </c>
      <c r="B143" s="289">
        <f t="shared" si="38"/>
        <v>23.39</v>
      </c>
      <c r="C143" s="124">
        <f t="shared" si="38"/>
        <v>23.39</v>
      </c>
      <c r="D143" s="290">
        <f t="shared" si="39"/>
        <v>0</v>
      </c>
      <c r="E143" s="291">
        <f t="shared" si="40"/>
        <v>19.53</v>
      </c>
      <c r="F143" s="291">
        <f t="shared" si="40"/>
        <v>3.86</v>
      </c>
      <c r="G143" s="292">
        <f t="shared" si="41"/>
        <v>0</v>
      </c>
      <c r="I143" s="294">
        <f t="shared" si="42"/>
        <v>18.53</v>
      </c>
      <c r="K143" s="142">
        <f t="shared" si="43"/>
        <v>1</v>
      </c>
    </row>
    <row r="144" spans="1:11" ht="13.8" x14ac:dyDescent="0.25">
      <c r="A144" s="195">
        <f t="shared" si="44"/>
        <v>10</v>
      </c>
      <c r="B144" s="289">
        <f t="shared" si="38"/>
        <v>21.87</v>
      </c>
      <c r="C144" s="124">
        <f t="shared" si="38"/>
        <v>21.87</v>
      </c>
      <c r="D144" s="290">
        <f t="shared" si="39"/>
        <v>0</v>
      </c>
      <c r="E144" s="291">
        <f t="shared" si="40"/>
        <v>18.100000000000001</v>
      </c>
      <c r="F144" s="291">
        <f t="shared" si="40"/>
        <v>3.77</v>
      </c>
      <c r="G144" s="292">
        <f t="shared" si="41"/>
        <v>0</v>
      </c>
      <c r="I144" s="294">
        <f t="shared" si="42"/>
        <v>17.100000000000001</v>
      </c>
      <c r="K144" s="142">
        <f t="shared" si="43"/>
        <v>1</v>
      </c>
    </row>
    <row r="145" spans="1:54" ht="13.8" x14ac:dyDescent="0.25">
      <c r="A145" s="195">
        <f t="shared" si="44"/>
        <v>11</v>
      </c>
      <c r="B145" s="289">
        <f t="shared" si="38"/>
        <v>20.53</v>
      </c>
      <c r="C145" s="124">
        <f t="shared" si="38"/>
        <v>20.53</v>
      </c>
      <c r="D145" s="290">
        <f t="shared" si="39"/>
        <v>0</v>
      </c>
      <c r="E145" s="291">
        <f t="shared" si="40"/>
        <v>16.91</v>
      </c>
      <c r="F145" s="291">
        <f t="shared" si="40"/>
        <v>3.62</v>
      </c>
      <c r="G145" s="292">
        <f t="shared" si="41"/>
        <v>0</v>
      </c>
      <c r="I145" s="294">
        <f t="shared" si="42"/>
        <v>15.91</v>
      </c>
      <c r="K145" s="142">
        <f t="shared" si="43"/>
        <v>1</v>
      </c>
    </row>
    <row r="146" spans="1:54" ht="13.8" x14ac:dyDescent="0.25">
      <c r="A146" s="195">
        <f t="shared" si="44"/>
        <v>12</v>
      </c>
      <c r="B146" s="289">
        <f t="shared" si="38"/>
        <v>19.41</v>
      </c>
      <c r="C146" s="124">
        <f t="shared" si="38"/>
        <v>19.41</v>
      </c>
      <c r="D146" s="290">
        <f t="shared" si="39"/>
        <v>0</v>
      </c>
      <c r="E146" s="291">
        <f t="shared" si="40"/>
        <v>15.94</v>
      </c>
      <c r="F146" s="291">
        <f t="shared" si="40"/>
        <v>3.47</v>
      </c>
      <c r="G146" s="292">
        <f t="shared" si="41"/>
        <v>0</v>
      </c>
      <c r="I146" s="294">
        <f t="shared" si="42"/>
        <v>14.94</v>
      </c>
      <c r="K146" s="142">
        <f t="shared" si="43"/>
        <v>1</v>
      </c>
    </row>
    <row r="147" spans="1:54" ht="13.8" x14ac:dyDescent="0.25">
      <c r="A147" s="195">
        <f t="shared" si="44"/>
        <v>13</v>
      </c>
      <c r="B147" s="289">
        <f t="shared" si="38"/>
        <v>19.11</v>
      </c>
      <c r="C147" s="124">
        <f t="shared" si="38"/>
        <v>19.11</v>
      </c>
      <c r="D147" s="290">
        <f t="shared" si="39"/>
        <v>0</v>
      </c>
      <c r="E147" s="291">
        <f t="shared" si="40"/>
        <v>15.66</v>
      </c>
      <c r="F147" s="291">
        <f t="shared" si="40"/>
        <v>3.45</v>
      </c>
      <c r="G147" s="292">
        <f t="shared" si="41"/>
        <v>0</v>
      </c>
      <c r="I147" s="294">
        <f t="shared" si="42"/>
        <v>14.66</v>
      </c>
      <c r="K147" s="142">
        <f t="shared" si="43"/>
        <v>1</v>
      </c>
    </row>
    <row r="148" spans="1:54" ht="13.8" x14ac:dyDescent="0.25">
      <c r="A148" s="195">
        <f t="shared" si="44"/>
        <v>14</v>
      </c>
      <c r="B148" s="289">
        <f t="shared" si="38"/>
        <v>19.02</v>
      </c>
      <c r="C148" s="124">
        <f t="shared" si="38"/>
        <v>19.02</v>
      </c>
      <c r="D148" s="290">
        <f t="shared" si="39"/>
        <v>0</v>
      </c>
      <c r="E148" s="291">
        <f t="shared" si="40"/>
        <v>15.63</v>
      </c>
      <c r="F148" s="291">
        <f t="shared" si="40"/>
        <v>3.39</v>
      </c>
      <c r="G148" s="292">
        <f t="shared" si="41"/>
        <v>0</v>
      </c>
      <c r="I148" s="294">
        <f t="shared" si="42"/>
        <v>14.63</v>
      </c>
      <c r="K148" s="142">
        <f t="shared" si="43"/>
        <v>1</v>
      </c>
    </row>
    <row r="149" spans="1:54" ht="13.8" x14ac:dyDescent="0.25">
      <c r="A149" s="195">
        <f t="shared" si="44"/>
        <v>15</v>
      </c>
      <c r="B149" s="289">
        <f t="shared" si="38"/>
        <v>19.8</v>
      </c>
      <c r="C149" s="124">
        <f t="shared" si="38"/>
        <v>19.8</v>
      </c>
      <c r="D149" s="290">
        <f t="shared" si="39"/>
        <v>0</v>
      </c>
      <c r="E149" s="291">
        <f t="shared" si="40"/>
        <v>16.420000000000002</v>
      </c>
      <c r="F149" s="291">
        <f t="shared" si="40"/>
        <v>3.38</v>
      </c>
      <c r="G149" s="292">
        <f t="shared" si="41"/>
        <v>0</v>
      </c>
      <c r="I149" s="294">
        <f t="shared" si="42"/>
        <v>15.42</v>
      </c>
      <c r="K149" s="142">
        <f t="shared" si="43"/>
        <v>1</v>
      </c>
    </row>
    <row r="150" spans="1:54" ht="13.8" x14ac:dyDescent="0.25">
      <c r="A150" s="195">
        <f t="shared" si="44"/>
        <v>16</v>
      </c>
      <c r="B150" s="289">
        <f t="shared" si="38"/>
        <v>21.48</v>
      </c>
      <c r="C150" s="124">
        <f t="shared" si="38"/>
        <v>21.48</v>
      </c>
      <c r="D150" s="290">
        <f t="shared" si="39"/>
        <v>0</v>
      </c>
      <c r="E150" s="291">
        <f t="shared" si="40"/>
        <v>18</v>
      </c>
      <c r="F150" s="291">
        <f t="shared" si="40"/>
        <v>3.48</v>
      </c>
      <c r="G150" s="292">
        <f t="shared" si="41"/>
        <v>0</v>
      </c>
      <c r="I150" s="294">
        <f t="shared" si="42"/>
        <v>17</v>
      </c>
      <c r="K150" s="142">
        <f t="shared" si="43"/>
        <v>1</v>
      </c>
    </row>
    <row r="151" spans="1:54" ht="13.8" x14ac:dyDescent="0.25">
      <c r="A151" s="195">
        <f t="shared" si="44"/>
        <v>17</v>
      </c>
      <c r="B151" s="289">
        <f t="shared" ref="B151:C158" si="45">B24</f>
        <v>24.02</v>
      </c>
      <c r="C151" s="124">
        <f t="shared" si="45"/>
        <v>24.02</v>
      </c>
      <c r="D151" s="290">
        <f t="shared" si="39"/>
        <v>0</v>
      </c>
      <c r="E151" s="291">
        <f t="shared" si="40"/>
        <v>20.2</v>
      </c>
      <c r="F151" s="291">
        <f t="shared" si="40"/>
        <v>3.82</v>
      </c>
      <c r="G151" s="292">
        <f t="shared" si="41"/>
        <v>0</v>
      </c>
      <c r="I151" s="294">
        <f t="shared" si="42"/>
        <v>19.2</v>
      </c>
      <c r="K151" s="142">
        <f t="shared" si="43"/>
        <v>1</v>
      </c>
    </row>
    <row r="152" spans="1:54" ht="13.8" x14ac:dyDescent="0.25">
      <c r="A152" s="195">
        <f t="shared" si="44"/>
        <v>18</v>
      </c>
      <c r="B152" s="289">
        <f t="shared" si="45"/>
        <v>27.35</v>
      </c>
      <c r="C152" s="124">
        <f t="shared" si="45"/>
        <v>27.35</v>
      </c>
      <c r="D152" s="290">
        <f t="shared" si="39"/>
        <v>0</v>
      </c>
      <c r="E152" s="291">
        <f t="shared" si="40"/>
        <v>22.95</v>
      </c>
      <c r="F152" s="291">
        <f t="shared" si="40"/>
        <v>4.4000000000000004</v>
      </c>
      <c r="G152" s="292">
        <f t="shared" si="41"/>
        <v>0</v>
      </c>
      <c r="I152" s="294">
        <f t="shared" si="42"/>
        <v>21.95</v>
      </c>
      <c r="K152" s="142">
        <f t="shared" si="43"/>
        <v>1</v>
      </c>
    </row>
    <row r="153" spans="1:54" ht="13.8" x14ac:dyDescent="0.25">
      <c r="A153" s="195">
        <f t="shared" si="44"/>
        <v>19</v>
      </c>
      <c r="B153" s="289">
        <f t="shared" si="45"/>
        <v>28</v>
      </c>
      <c r="C153" s="124">
        <f t="shared" si="45"/>
        <v>28</v>
      </c>
      <c r="D153" s="290">
        <f t="shared" si="39"/>
        <v>0</v>
      </c>
      <c r="E153" s="291">
        <f t="shared" si="40"/>
        <v>23.51</v>
      </c>
      <c r="F153" s="291">
        <f t="shared" si="40"/>
        <v>4.49</v>
      </c>
      <c r="G153" s="292">
        <f t="shared" si="41"/>
        <v>0</v>
      </c>
      <c r="I153" s="294">
        <f t="shared" si="42"/>
        <v>22.51</v>
      </c>
      <c r="K153" s="142">
        <f t="shared" si="43"/>
        <v>1</v>
      </c>
    </row>
    <row r="154" spans="1:54" ht="13.8" x14ac:dyDescent="0.25">
      <c r="A154" s="195">
        <f t="shared" si="44"/>
        <v>20</v>
      </c>
      <c r="B154" s="289">
        <f t="shared" si="45"/>
        <v>28.450000000000003</v>
      </c>
      <c r="C154" s="124">
        <f t="shared" si="45"/>
        <v>28.450000000000003</v>
      </c>
      <c r="D154" s="290">
        <f t="shared" si="39"/>
        <v>0</v>
      </c>
      <c r="E154" s="291">
        <f t="shared" si="40"/>
        <v>23.96</v>
      </c>
      <c r="F154" s="291">
        <f t="shared" si="40"/>
        <v>4.49</v>
      </c>
      <c r="G154" s="292">
        <f t="shared" si="41"/>
        <v>0</v>
      </c>
      <c r="I154" s="294">
        <f t="shared" si="42"/>
        <v>22.96</v>
      </c>
      <c r="K154" s="142">
        <f t="shared" si="43"/>
        <v>1</v>
      </c>
    </row>
    <row r="155" spans="1:54" ht="13.8" x14ac:dyDescent="0.25">
      <c r="A155" s="195">
        <f>A154+1</f>
        <v>21</v>
      </c>
      <c r="B155" s="289">
        <f t="shared" si="45"/>
        <v>28.21</v>
      </c>
      <c r="C155" s="124">
        <f t="shared" si="45"/>
        <v>28.21</v>
      </c>
      <c r="D155" s="290">
        <f t="shared" si="39"/>
        <v>0</v>
      </c>
      <c r="E155" s="291">
        <f t="shared" si="40"/>
        <v>23.77</v>
      </c>
      <c r="F155" s="291">
        <f t="shared" si="40"/>
        <v>4.4400000000000004</v>
      </c>
      <c r="G155" s="292">
        <f t="shared" si="41"/>
        <v>0</v>
      </c>
      <c r="I155" s="294">
        <f t="shared" si="42"/>
        <v>22.77</v>
      </c>
      <c r="K155" s="142">
        <f t="shared" si="43"/>
        <v>1</v>
      </c>
    </row>
    <row r="156" spans="1:54" ht="13.8" x14ac:dyDescent="0.25">
      <c r="A156" s="195">
        <f t="shared" si="44"/>
        <v>22</v>
      </c>
      <c r="B156" s="289">
        <f t="shared" si="45"/>
        <v>27.020000000000003</v>
      </c>
      <c r="C156" s="124">
        <f t="shared" si="45"/>
        <v>27.020000000000003</v>
      </c>
      <c r="D156" s="290">
        <f t="shared" si="39"/>
        <v>0</v>
      </c>
      <c r="E156" s="291">
        <f t="shared" si="40"/>
        <v>22.76</v>
      </c>
      <c r="F156" s="291">
        <f t="shared" si="40"/>
        <v>4.26</v>
      </c>
      <c r="G156" s="292">
        <f t="shared" si="41"/>
        <v>0</v>
      </c>
      <c r="I156" s="294">
        <f t="shared" si="42"/>
        <v>21.76</v>
      </c>
      <c r="K156" s="142">
        <f t="shared" si="43"/>
        <v>1</v>
      </c>
    </row>
    <row r="157" spans="1:54" ht="13.8" x14ac:dyDescent="0.25">
      <c r="A157" s="195">
        <f>A156+1</f>
        <v>23</v>
      </c>
      <c r="B157" s="289">
        <f t="shared" si="45"/>
        <v>25.28</v>
      </c>
      <c r="C157" s="124">
        <f t="shared" si="45"/>
        <v>25.28</v>
      </c>
      <c r="D157" s="290">
        <f t="shared" si="39"/>
        <v>0</v>
      </c>
      <c r="E157" s="291">
        <f t="shared" si="40"/>
        <v>21.27</v>
      </c>
      <c r="F157" s="291">
        <f t="shared" si="40"/>
        <v>4.01</v>
      </c>
      <c r="G157" s="292">
        <f t="shared" si="41"/>
        <v>0</v>
      </c>
      <c r="I157" s="294">
        <f t="shared" si="42"/>
        <v>20.27</v>
      </c>
      <c r="K157" s="142">
        <f t="shared" si="43"/>
        <v>1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23.450000000000003</v>
      </c>
      <c r="C158" s="297">
        <f t="shared" si="45"/>
        <v>23.450000000000003</v>
      </c>
      <c r="D158" s="298">
        <f t="shared" si="39"/>
        <v>0</v>
      </c>
      <c r="E158" s="299">
        <f t="shared" si="40"/>
        <v>19.760000000000002</v>
      </c>
      <c r="F158" s="299">
        <f t="shared" si="40"/>
        <v>3.69</v>
      </c>
      <c r="G158" s="300">
        <f t="shared" si="41"/>
        <v>0</v>
      </c>
      <c r="I158" s="301">
        <f t="shared" si="42"/>
        <v>18.760000000000002</v>
      </c>
      <c r="K158" s="302">
        <f t="shared" si="43"/>
        <v>1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557.39</v>
      </c>
      <c r="C159" s="304">
        <f t="shared" si="46"/>
        <v>557.39</v>
      </c>
      <c r="D159" s="305">
        <f t="shared" si="46"/>
        <v>0</v>
      </c>
      <c r="E159" s="305">
        <f t="shared" si="46"/>
        <v>466.73999999999984</v>
      </c>
      <c r="F159" s="305">
        <f t="shared" si="46"/>
        <v>90.65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47" priority="7" operator="containsText" text="CHECK CALCS">
      <formula>NOT(ISERROR(SEARCH("CHECK CALCS",C34)))</formula>
    </cfRule>
  </conditionalFormatting>
  <conditionalFormatting sqref="AE8:AE31">
    <cfRule type="cellIs" dxfId="46" priority="6" operator="greaterThan">
      <formula>33</formula>
    </cfRule>
  </conditionalFormatting>
  <conditionalFormatting sqref="D63">
    <cfRule type="cellIs" dxfId="45" priority="8" operator="equal">
      <formula>#REF!</formula>
    </cfRule>
  </conditionalFormatting>
  <conditionalFormatting sqref="I135:I158">
    <cfRule type="cellIs" dxfId="44" priority="5" operator="greaterThan">
      <formula>33</formula>
    </cfRule>
  </conditionalFormatting>
  <conditionalFormatting sqref="D135:D158">
    <cfRule type="cellIs" dxfId="43" priority="4" operator="greaterThan">
      <formula>0</formula>
    </cfRule>
  </conditionalFormatting>
  <conditionalFormatting sqref="J8:J31">
    <cfRule type="cellIs" dxfId="42" priority="2" operator="greaterThan">
      <formula>0</formula>
    </cfRule>
  </conditionalFormatting>
  <conditionalFormatting sqref="N8:N31">
    <cfRule type="cellIs" dxfId="41" priority="3" operator="greaterThanOrEqual">
      <formula>4.99</formula>
    </cfRule>
  </conditionalFormatting>
  <conditionalFormatting sqref="M8:M31">
    <cfRule type="cellIs" dxfId="40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theme="2" tint="-0.249977111117893"/>
  </sheetPr>
  <dimension ref="A1:CW159"/>
  <sheetViews>
    <sheetView topLeftCell="A31"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44566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557.39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44566</v>
      </c>
      <c r="AM5" s="422">
        <f>AM10</f>
        <v>18483</v>
      </c>
      <c r="AN5" s="422">
        <f t="shared" ref="AN5:BJ5" si="1">AN10</f>
        <v>17901</v>
      </c>
      <c r="AO5" s="422">
        <f t="shared" si="1"/>
        <v>17504</v>
      </c>
      <c r="AP5" s="422">
        <f t="shared" si="1"/>
        <v>17354</v>
      </c>
      <c r="AQ5" s="422">
        <f t="shared" si="1"/>
        <v>17606</v>
      </c>
      <c r="AR5" s="422">
        <f t="shared" si="1"/>
        <v>17934</v>
      </c>
      <c r="AS5" s="422">
        <f t="shared" si="1"/>
        <v>18750</v>
      </c>
      <c r="AT5" s="422">
        <f t="shared" si="1"/>
        <v>18851</v>
      </c>
      <c r="AU5" s="422">
        <f t="shared" si="1"/>
        <v>18526</v>
      </c>
      <c r="AV5" s="422">
        <f t="shared" si="1"/>
        <v>17103</v>
      </c>
      <c r="AW5" s="422">
        <f t="shared" si="1"/>
        <v>15911</v>
      </c>
      <c r="AX5" s="422">
        <f t="shared" si="1"/>
        <v>14940</v>
      </c>
      <c r="AY5" s="422">
        <f t="shared" si="1"/>
        <v>14661</v>
      </c>
      <c r="AZ5" s="422">
        <f t="shared" si="1"/>
        <v>14632</v>
      </c>
      <c r="BA5" s="422">
        <f t="shared" si="1"/>
        <v>15420</v>
      </c>
      <c r="BB5" s="422">
        <f t="shared" si="1"/>
        <v>17000</v>
      </c>
      <c r="BC5" s="422">
        <f t="shared" si="1"/>
        <v>19195</v>
      </c>
      <c r="BD5" s="422">
        <f t="shared" si="1"/>
        <v>21945</v>
      </c>
      <c r="BE5" s="422">
        <f t="shared" si="1"/>
        <v>22506</v>
      </c>
      <c r="BF5" s="422">
        <f t="shared" si="1"/>
        <v>22961</v>
      </c>
      <c r="BG5" s="422">
        <f t="shared" si="1"/>
        <v>22772</v>
      </c>
      <c r="BH5" s="422">
        <f t="shared" si="1"/>
        <v>21755</v>
      </c>
      <c r="BI5" s="422">
        <f t="shared" si="1"/>
        <v>20267</v>
      </c>
      <c r="BJ5" s="422">
        <f t="shared" si="1"/>
        <v>18761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44566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23.240000000000002</v>
      </c>
      <c r="C8" s="124">
        <f>M8+N8</f>
        <v>23.240000000000002</v>
      </c>
      <c r="D8" s="125">
        <f>F8</f>
        <v>22</v>
      </c>
      <c r="E8" s="126">
        <f>IF(C8-D8&lt;0,0,IF(C8-D8-H8&lt;0,0,C8-D8-H8))</f>
        <v>1.240000000000002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19.48</v>
      </c>
      <c r="N8" s="134">
        <f>P8</f>
        <v>3.76</v>
      </c>
      <c r="O8" s="135">
        <f>ROUND(AA8,2)</f>
        <v>18.48</v>
      </c>
      <c r="P8" s="125">
        <f>ROUND(AB8,2)</f>
        <v>3.76</v>
      </c>
      <c r="Q8" s="125">
        <f>ROUND(SUM(AC8:AD8),2)</f>
        <v>1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23.240000000000002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18.48</v>
      </c>
      <c r="AB8" s="141">
        <f t="shared" ref="AB8:AB31" si="5">ROUND(AO40/1000,2)</f>
        <v>3.76</v>
      </c>
      <c r="AC8" s="142">
        <v>1</v>
      </c>
      <c r="AD8" s="143">
        <v>0</v>
      </c>
      <c r="AE8" s="144">
        <f>AA8+AD8</f>
        <v>18.48</v>
      </c>
      <c r="AF8" s="404">
        <f t="shared" ref="AF8:AF31" si="6">A8</f>
        <v>1</v>
      </c>
      <c r="AG8" s="396">
        <f>AA8+AB8</f>
        <v>22.240000000000002</v>
      </c>
      <c r="AH8" s="202">
        <f t="array" ref="AH8:AH31">TRANSPOSE(AM5:BJ5)</f>
        <v>18483</v>
      </c>
      <c r="AI8" s="389">
        <f t="shared" ref="AI8:AI31" si="7">AH8/1000</f>
        <v>18.483000000000001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22.5</v>
      </c>
      <c r="C9" s="124">
        <f t="shared" ref="C9:C31" si="10">M9+N9</f>
        <v>22.5</v>
      </c>
      <c r="D9" s="125">
        <f t="shared" ref="D9:D31" si="11">F9</f>
        <v>21</v>
      </c>
      <c r="E9" s="126">
        <f t="shared" ref="E9:E29" si="12">IF(C9-D9&lt;0,0,IF(C9-D9-H9&lt;0,0,C9-D9-H9))</f>
        <v>1.5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18.899999999999999</v>
      </c>
      <c r="N9" s="134">
        <f t="shared" ref="N9:N31" si="13">P9</f>
        <v>3.6</v>
      </c>
      <c r="O9" s="135">
        <f t="shared" ref="O9:P31" si="14">ROUND(AA9,2)</f>
        <v>17.899999999999999</v>
      </c>
      <c r="P9" s="125">
        <f t="shared" si="14"/>
        <v>3.6</v>
      </c>
      <c r="Q9" s="125">
        <f t="shared" ref="Q9:Q31" si="15">ROUND(SUM(AC9:AD9),2)</f>
        <v>1</v>
      </c>
      <c r="R9" s="126">
        <f t="shared" si="3"/>
        <v>0</v>
      </c>
      <c r="S9" s="126">
        <f t="shared" ref="S9:S31" si="16">R9+L9</f>
        <v>0</v>
      </c>
      <c r="T9" s="126">
        <f t="shared" si="4"/>
        <v>22.5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17.899999999999999</v>
      </c>
      <c r="AB9" s="141">
        <f t="shared" si="5"/>
        <v>3.6</v>
      </c>
      <c r="AC9" s="142">
        <v>1</v>
      </c>
      <c r="AD9" s="143">
        <v>0</v>
      </c>
      <c r="AE9" s="144">
        <f t="shared" ref="AE9:AE31" si="18">AA9+AD9</f>
        <v>17.899999999999999</v>
      </c>
      <c r="AF9" s="404">
        <f t="shared" si="6"/>
        <v>2</v>
      </c>
      <c r="AG9" s="396">
        <f t="shared" ref="AG9:AG31" si="19">AA9+AB9</f>
        <v>21.5</v>
      </c>
      <c r="AH9" s="202">
        <v>17901</v>
      </c>
      <c r="AI9" s="389">
        <f t="shared" si="7"/>
        <v>17.901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22</v>
      </c>
      <c r="C10" s="124">
        <f t="shared" si="10"/>
        <v>22</v>
      </c>
      <c r="D10" s="125">
        <f t="shared" si="11"/>
        <v>21</v>
      </c>
      <c r="E10" s="126">
        <f t="shared" si="12"/>
        <v>1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18.5</v>
      </c>
      <c r="N10" s="134">
        <f t="shared" si="13"/>
        <v>3.5</v>
      </c>
      <c r="O10" s="135">
        <f t="shared" si="14"/>
        <v>17.5</v>
      </c>
      <c r="P10" s="125">
        <f t="shared" si="14"/>
        <v>3.5</v>
      </c>
      <c r="Q10" s="125">
        <f t="shared" si="15"/>
        <v>1</v>
      </c>
      <c r="R10" s="126">
        <f t="shared" si="3"/>
        <v>0</v>
      </c>
      <c r="S10" s="126">
        <f t="shared" si="16"/>
        <v>0</v>
      </c>
      <c r="T10" s="126">
        <f t="shared" si="4"/>
        <v>22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17.5</v>
      </c>
      <c r="AB10" s="141">
        <f t="shared" si="5"/>
        <v>3.5</v>
      </c>
      <c r="AC10" s="142">
        <v>1</v>
      </c>
      <c r="AD10" s="143">
        <v>0</v>
      </c>
      <c r="AE10" s="144">
        <f t="shared" si="18"/>
        <v>17.5</v>
      </c>
      <c r="AF10" s="404">
        <f t="shared" si="6"/>
        <v>3</v>
      </c>
      <c r="AG10" s="396">
        <f t="shared" si="19"/>
        <v>21</v>
      </c>
      <c r="AH10" s="202">
        <v>17504</v>
      </c>
      <c r="AI10" s="389">
        <f t="shared" si="7"/>
        <v>17.504000000000001</v>
      </c>
      <c r="AJ10" s="186">
        <f t="shared" si="20"/>
        <v>0</v>
      </c>
      <c r="AK10" s="403"/>
      <c r="AL10" s="380" t="s">
        <v>218</v>
      </c>
      <c r="AM10" s="154">
        <f>AM11+AM12</f>
        <v>18483</v>
      </c>
      <c r="AN10" s="154">
        <f t="shared" ref="AN10:BJ10" si="21">AN11+AN12</f>
        <v>17901</v>
      </c>
      <c r="AO10" s="154">
        <f t="shared" si="21"/>
        <v>17504</v>
      </c>
      <c r="AP10" s="154">
        <f t="shared" si="21"/>
        <v>17354</v>
      </c>
      <c r="AQ10" s="154">
        <f t="shared" si="21"/>
        <v>17606</v>
      </c>
      <c r="AR10" s="154">
        <f t="shared" si="21"/>
        <v>17934</v>
      </c>
      <c r="AS10" s="154">
        <f t="shared" si="21"/>
        <v>18750</v>
      </c>
      <c r="AT10" s="154">
        <f t="shared" si="21"/>
        <v>18851</v>
      </c>
      <c r="AU10" s="154">
        <f t="shared" si="21"/>
        <v>18526</v>
      </c>
      <c r="AV10" s="154">
        <f t="shared" si="21"/>
        <v>17103</v>
      </c>
      <c r="AW10" s="154">
        <f t="shared" si="21"/>
        <v>15911</v>
      </c>
      <c r="AX10" s="154">
        <f t="shared" si="21"/>
        <v>14940</v>
      </c>
      <c r="AY10" s="154">
        <f t="shared" si="21"/>
        <v>14661</v>
      </c>
      <c r="AZ10" s="154">
        <f t="shared" si="21"/>
        <v>14632</v>
      </c>
      <c r="BA10" s="154">
        <f t="shared" si="21"/>
        <v>15420</v>
      </c>
      <c r="BB10" s="154">
        <f t="shared" si="21"/>
        <v>17000</v>
      </c>
      <c r="BC10" s="154">
        <f t="shared" si="21"/>
        <v>19195</v>
      </c>
      <c r="BD10" s="154">
        <f t="shared" si="21"/>
        <v>21945</v>
      </c>
      <c r="BE10" s="154">
        <f t="shared" si="21"/>
        <v>22506</v>
      </c>
      <c r="BF10" s="154">
        <f t="shared" si="21"/>
        <v>22961</v>
      </c>
      <c r="BG10" s="154">
        <f t="shared" si="21"/>
        <v>22772</v>
      </c>
      <c r="BH10" s="154">
        <f t="shared" si="21"/>
        <v>21755</v>
      </c>
      <c r="BI10" s="154">
        <f t="shared" si="21"/>
        <v>20267</v>
      </c>
      <c r="BJ10" s="154">
        <f t="shared" si="21"/>
        <v>18761</v>
      </c>
      <c r="BK10" s="91"/>
      <c r="BL10" s="155">
        <f>SUM(AM10:BK10)/1000</f>
        <v>442.738</v>
      </c>
    </row>
    <row r="11" spans="1:88" ht="15" x14ac:dyDescent="0.25">
      <c r="A11" s="122">
        <f t="shared" si="8"/>
        <v>4</v>
      </c>
      <c r="B11" s="123">
        <f t="shared" si="9"/>
        <v>21.810000000000002</v>
      </c>
      <c r="C11" s="124">
        <f t="shared" si="10"/>
        <v>21.810000000000002</v>
      </c>
      <c r="D11" s="125">
        <f t="shared" si="11"/>
        <v>21</v>
      </c>
      <c r="E11" s="126">
        <f t="shared" si="12"/>
        <v>0.81000000000000227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18.350000000000001</v>
      </c>
      <c r="N11" s="134">
        <f t="shared" si="13"/>
        <v>3.46</v>
      </c>
      <c r="O11" s="135">
        <f t="shared" si="14"/>
        <v>17.350000000000001</v>
      </c>
      <c r="P11" s="125">
        <f t="shared" si="14"/>
        <v>3.46</v>
      </c>
      <c r="Q11" s="125">
        <f t="shared" si="15"/>
        <v>1</v>
      </c>
      <c r="R11" s="126">
        <f t="shared" si="3"/>
        <v>0</v>
      </c>
      <c r="S11" s="126">
        <f t="shared" si="16"/>
        <v>0</v>
      </c>
      <c r="T11" s="126">
        <f t="shared" si="4"/>
        <v>21.810000000000002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17.350000000000001</v>
      </c>
      <c r="AB11" s="141">
        <f t="shared" si="5"/>
        <v>3.46</v>
      </c>
      <c r="AC11" s="142">
        <v>1</v>
      </c>
      <c r="AD11" s="143">
        <v>0</v>
      </c>
      <c r="AE11" s="144">
        <f t="shared" si="18"/>
        <v>17.350000000000001</v>
      </c>
      <c r="AF11" s="404">
        <f t="shared" si="6"/>
        <v>4</v>
      </c>
      <c r="AG11" s="396">
        <f t="shared" si="19"/>
        <v>20.810000000000002</v>
      </c>
      <c r="AH11" s="202">
        <v>17354</v>
      </c>
      <c r="AI11" s="389">
        <f t="shared" si="7"/>
        <v>17.353999999999999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22.03</v>
      </c>
      <c r="C12" s="124">
        <f t="shared" si="10"/>
        <v>22.03</v>
      </c>
      <c r="D12" s="125">
        <f t="shared" si="11"/>
        <v>21</v>
      </c>
      <c r="E12" s="126">
        <f t="shared" si="12"/>
        <v>1.0300000000000011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18.61</v>
      </c>
      <c r="N12" s="134">
        <f t="shared" si="13"/>
        <v>3.42</v>
      </c>
      <c r="O12" s="135">
        <f t="shared" si="14"/>
        <v>17.61</v>
      </c>
      <c r="P12" s="125">
        <f t="shared" si="14"/>
        <v>3.42</v>
      </c>
      <c r="Q12" s="125">
        <f t="shared" si="15"/>
        <v>1</v>
      </c>
      <c r="R12" s="126">
        <f t="shared" si="3"/>
        <v>0</v>
      </c>
      <c r="S12" s="126">
        <f t="shared" si="16"/>
        <v>0</v>
      </c>
      <c r="T12" s="126">
        <f t="shared" si="4"/>
        <v>22.03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17.61</v>
      </c>
      <c r="AB12" s="141">
        <f t="shared" si="5"/>
        <v>3.42</v>
      </c>
      <c r="AC12" s="142">
        <v>1</v>
      </c>
      <c r="AD12" s="143">
        <v>0</v>
      </c>
      <c r="AE12" s="144">
        <f t="shared" si="18"/>
        <v>17.61</v>
      </c>
      <c r="AF12" s="404">
        <f t="shared" si="6"/>
        <v>5</v>
      </c>
      <c r="AG12" s="396">
        <f t="shared" si="19"/>
        <v>21.03</v>
      </c>
      <c r="AH12" s="202">
        <v>17606</v>
      </c>
      <c r="AI12" s="389">
        <f t="shared" si="7"/>
        <v>17.606000000000002</v>
      </c>
      <c r="AJ12" s="186">
        <f t="shared" si="20"/>
        <v>0</v>
      </c>
      <c r="AK12" s="403"/>
      <c r="AL12" s="153" t="s">
        <v>220</v>
      </c>
      <c r="AM12" s="156">
        <v>18483</v>
      </c>
      <c r="AN12" s="156">
        <v>17901</v>
      </c>
      <c r="AO12" s="156">
        <v>17504</v>
      </c>
      <c r="AP12" s="156">
        <v>17354</v>
      </c>
      <c r="AQ12" s="156">
        <v>17606</v>
      </c>
      <c r="AR12" s="156">
        <v>17934</v>
      </c>
      <c r="AS12" s="156">
        <v>18750</v>
      </c>
      <c r="AT12" s="156">
        <v>18851</v>
      </c>
      <c r="AU12" s="156">
        <v>18526</v>
      </c>
      <c r="AV12" s="156">
        <v>17103</v>
      </c>
      <c r="AW12" s="156">
        <v>15911</v>
      </c>
      <c r="AX12" s="156">
        <v>14940</v>
      </c>
      <c r="AY12" s="156">
        <v>14661</v>
      </c>
      <c r="AZ12" s="156">
        <v>14632</v>
      </c>
      <c r="BA12" s="156">
        <v>15420</v>
      </c>
      <c r="BB12" s="156">
        <v>17000</v>
      </c>
      <c r="BC12" s="156">
        <v>19195</v>
      </c>
      <c r="BD12" s="156">
        <v>21945</v>
      </c>
      <c r="BE12" s="156">
        <v>22506</v>
      </c>
      <c r="BF12" s="156">
        <v>22961</v>
      </c>
      <c r="BG12" s="156">
        <v>22772</v>
      </c>
      <c r="BH12" s="156">
        <v>21755</v>
      </c>
      <c r="BI12" s="156">
        <v>20267</v>
      </c>
      <c r="BJ12" s="156">
        <v>18761</v>
      </c>
      <c r="BK12" s="91"/>
      <c r="BL12" s="155">
        <f>SUM(AM12:BK12)/1000</f>
        <v>442.738</v>
      </c>
    </row>
    <row r="13" spans="1:88" ht="13.8" x14ac:dyDescent="0.25">
      <c r="A13" s="122">
        <f t="shared" si="8"/>
        <v>6</v>
      </c>
      <c r="B13" s="123">
        <f t="shared" si="9"/>
        <v>22.42</v>
      </c>
      <c r="C13" s="124">
        <f t="shared" si="10"/>
        <v>22.42</v>
      </c>
      <c r="D13" s="125">
        <f t="shared" si="11"/>
        <v>21</v>
      </c>
      <c r="E13" s="126">
        <f t="shared" si="12"/>
        <v>1.4200000000000017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18.93</v>
      </c>
      <c r="N13" s="134">
        <f t="shared" si="13"/>
        <v>3.49</v>
      </c>
      <c r="O13" s="135">
        <f t="shared" si="14"/>
        <v>17.93</v>
      </c>
      <c r="P13" s="125">
        <f t="shared" si="14"/>
        <v>3.49</v>
      </c>
      <c r="Q13" s="125">
        <f t="shared" si="15"/>
        <v>1</v>
      </c>
      <c r="R13" s="126">
        <f t="shared" si="3"/>
        <v>0</v>
      </c>
      <c r="S13" s="126">
        <f t="shared" si="16"/>
        <v>0</v>
      </c>
      <c r="T13" s="126">
        <f t="shared" si="4"/>
        <v>22.42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17.93</v>
      </c>
      <c r="AB13" s="141">
        <f t="shared" si="5"/>
        <v>3.49</v>
      </c>
      <c r="AC13" s="142">
        <v>1</v>
      </c>
      <c r="AD13" s="143">
        <v>0</v>
      </c>
      <c r="AE13" s="144">
        <f t="shared" si="18"/>
        <v>17.93</v>
      </c>
      <c r="AF13" s="404">
        <f t="shared" si="6"/>
        <v>6</v>
      </c>
      <c r="AG13" s="396">
        <f t="shared" si="19"/>
        <v>21.42</v>
      </c>
      <c r="AH13" s="202">
        <v>17934</v>
      </c>
      <c r="AI13" s="389">
        <f t="shared" si="7"/>
        <v>17.934000000000001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23.35</v>
      </c>
      <c r="C14" s="124">
        <f t="shared" si="10"/>
        <v>23.35</v>
      </c>
      <c r="D14" s="125">
        <f t="shared" si="11"/>
        <v>21</v>
      </c>
      <c r="E14" s="126">
        <f t="shared" si="12"/>
        <v>2.3500000000000014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19.75</v>
      </c>
      <c r="N14" s="134">
        <f t="shared" si="13"/>
        <v>3.6</v>
      </c>
      <c r="O14" s="135">
        <f t="shared" si="14"/>
        <v>18.75</v>
      </c>
      <c r="P14" s="125">
        <f t="shared" si="14"/>
        <v>3.6</v>
      </c>
      <c r="Q14" s="125">
        <f t="shared" si="15"/>
        <v>1</v>
      </c>
      <c r="R14" s="126">
        <f t="shared" si="3"/>
        <v>0</v>
      </c>
      <c r="S14" s="126">
        <f t="shared" si="16"/>
        <v>0</v>
      </c>
      <c r="T14" s="126">
        <f t="shared" si="4"/>
        <v>23.35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18.75</v>
      </c>
      <c r="AB14" s="141">
        <f t="shared" si="5"/>
        <v>3.6</v>
      </c>
      <c r="AC14" s="142">
        <v>1</v>
      </c>
      <c r="AD14" s="143">
        <v>0</v>
      </c>
      <c r="AE14" s="144">
        <f t="shared" si="18"/>
        <v>18.75</v>
      </c>
      <c r="AF14" s="419">
        <f t="shared" si="6"/>
        <v>7</v>
      </c>
      <c r="AG14" s="396">
        <f t="shared" si="19"/>
        <v>22.35</v>
      </c>
      <c r="AH14" s="202">
        <v>18750</v>
      </c>
      <c r="AI14" s="389">
        <f t="shared" si="7"/>
        <v>18.75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23.650000000000002</v>
      </c>
      <c r="C15" s="124">
        <f t="shared" si="10"/>
        <v>23.650000000000002</v>
      </c>
      <c r="D15" s="125">
        <f t="shared" si="11"/>
        <v>20</v>
      </c>
      <c r="E15" s="126">
        <f t="shared" si="12"/>
        <v>3.6500000000000021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19.850000000000001</v>
      </c>
      <c r="N15" s="134">
        <f t="shared" si="13"/>
        <v>3.8</v>
      </c>
      <c r="O15" s="135">
        <f t="shared" si="14"/>
        <v>18.850000000000001</v>
      </c>
      <c r="P15" s="125">
        <f t="shared" si="14"/>
        <v>3.8</v>
      </c>
      <c r="Q15" s="125">
        <f t="shared" si="15"/>
        <v>1</v>
      </c>
      <c r="R15" s="126">
        <f t="shared" si="3"/>
        <v>0</v>
      </c>
      <c r="S15" s="126">
        <f t="shared" si="16"/>
        <v>0</v>
      </c>
      <c r="T15" s="126">
        <f t="shared" si="4"/>
        <v>23.650000000000002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18.850000000000001</v>
      </c>
      <c r="AB15" s="141">
        <f t="shared" si="5"/>
        <v>3.8</v>
      </c>
      <c r="AC15" s="142">
        <v>1</v>
      </c>
      <c r="AD15" s="143">
        <v>0</v>
      </c>
      <c r="AE15" s="144">
        <f t="shared" si="18"/>
        <v>18.850000000000001</v>
      </c>
      <c r="AF15" s="419">
        <f t="shared" si="6"/>
        <v>8</v>
      </c>
      <c r="AG15" s="396">
        <f t="shared" si="19"/>
        <v>22.650000000000002</v>
      </c>
      <c r="AH15" s="202">
        <v>18851</v>
      </c>
      <c r="AI15" s="389">
        <f t="shared" si="7"/>
        <v>18.850999999999999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23.39</v>
      </c>
      <c r="C16" s="124">
        <f t="shared" si="10"/>
        <v>23.39</v>
      </c>
      <c r="D16" s="125">
        <f t="shared" si="11"/>
        <v>18</v>
      </c>
      <c r="E16" s="126">
        <f t="shared" si="12"/>
        <v>5.3900000000000006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19.53</v>
      </c>
      <c r="N16" s="134">
        <f t="shared" si="13"/>
        <v>3.86</v>
      </c>
      <c r="O16" s="135">
        <f t="shared" si="14"/>
        <v>18.53</v>
      </c>
      <c r="P16" s="125">
        <f t="shared" si="14"/>
        <v>3.86</v>
      </c>
      <c r="Q16" s="125">
        <f t="shared" si="15"/>
        <v>1</v>
      </c>
      <c r="R16" s="126">
        <f t="shared" si="3"/>
        <v>0</v>
      </c>
      <c r="S16" s="126">
        <f t="shared" si="16"/>
        <v>0</v>
      </c>
      <c r="T16" s="126">
        <f t="shared" si="4"/>
        <v>23.39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18.53</v>
      </c>
      <c r="AB16" s="141">
        <f t="shared" si="5"/>
        <v>3.86</v>
      </c>
      <c r="AC16" s="142">
        <v>1</v>
      </c>
      <c r="AD16" s="143">
        <v>0</v>
      </c>
      <c r="AE16" s="144">
        <f t="shared" si="18"/>
        <v>18.53</v>
      </c>
      <c r="AF16" s="419">
        <f t="shared" si="6"/>
        <v>9</v>
      </c>
      <c r="AG16" s="396">
        <f t="shared" si="19"/>
        <v>22.39</v>
      </c>
      <c r="AH16" s="202">
        <v>18526</v>
      </c>
      <c r="AI16" s="389">
        <f t="shared" si="7"/>
        <v>18.526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21.87</v>
      </c>
      <c r="C17" s="124">
        <f t="shared" si="10"/>
        <v>21.87</v>
      </c>
      <c r="D17" s="125">
        <f t="shared" si="11"/>
        <v>17</v>
      </c>
      <c r="E17" s="126">
        <f t="shared" si="12"/>
        <v>4.870000000000001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18.100000000000001</v>
      </c>
      <c r="N17" s="134">
        <f t="shared" si="13"/>
        <v>3.77</v>
      </c>
      <c r="O17" s="135">
        <f t="shared" si="14"/>
        <v>17.100000000000001</v>
      </c>
      <c r="P17" s="125">
        <f t="shared" si="14"/>
        <v>3.77</v>
      </c>
      <c r="Q17" s="125">
        <f t="shared" si="15"/>
        <v>1</v>
      </c>
      <c r="R17" s="126">
        <f t="shared" si="3"/>
        <v>0</v>
      </c>
      <c r="S17" s="126">
        <f t="shared" si="16"/>
        <v>0</v>
      </c>
      <c r="T17" s="126">
        <f t="shared" si="4"/>
        <v>21.87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17.100000000000001</v>
      </c>
      <c r="AB17" s="141">
        <f t="shared" si="5"/>
        <v>3.77</v>
      </c>
      <c r="AC17" s="142">
        <v>1</v>
      </c>
      <c r="AD17" s="143">
        <v>0</v>
      </c>
      <c r="AE17" s="144">
        <f t="shared" si="18"/>
        <v>17.100000000000001</v>
      </c>
      <c r="AF17" s="419">
        <f t="shared" si="6"/>
        <v>10</v>
      </c>
      <c r="AG17" s="396">
        <f t="shared" si="19"/>
        <v>20.87</v>
      </c>
      <c r="AH17" s="202">
        <v>17103</v>
      </c>
      <c r="AI17" s="389">
        <f t="shared" si="7"/>
        <v>17.103000000000002</v>
      </c>
      <c r="AJ17" s="186">
        <f t="shared" si="20"/>
        <v>0</v>
      </c>
      <c r="AK17" s="403"/>
      <c r="AL17" s="380" t="s">
        <v>219</v>
      </c>
      <c r="AM17" s="378">
        <f>AM18+AM19</f>
        <v>3758</v>
      </c>
      <c r="AN17" s="378">
        <f t="shared" ref="AN17:BJ17" si="22">AN18+AN19</f>
        <v>3596</v>
      </c>
      <c r="AO17" s="378">
        <f t="shared" si="22"/>
        <v>3503</v>
      </c>
      <c r="AP17" s="378">
        <f t="shared" si="22"/>
        <v>3455</v>
      </c>
      <c r="AQ17" s="378">
        <f t="shared" si="22"/>
        <v>3416</v>
      </c>
      <c r="AR17" s="378">
        <f t="shared" si="22"/>
        <v>3492</v>
      </c>
      <c r="AS17" s="378">
        <f t="shared" si="22"/>
        <v>3598</v>
      </c>
      <c r="AT17" s="378">
        <f t="shared" si="22"/>
        <v>3802</v>
      </c>
      <c r="AU17" s="378">
        <f t="shared" si="22"/>
        <v>3862</v>
      </c>
      <c r="AV17" s="378">
        <f t="shared" si="22"/>
        <v>3774</v>
      </c>
      <c r="AW17" s="378">
        <f t="shared" si="22"/>
        <v>3616</v>
      </c>
      <c r="AX17" s="378">
        <f t="shared" si="22"/>
        <v>3473</v>
      </c>
      <c r="AY17" s="378">
        <f t="shared" si="22"/>
        <v>3454</v>
      </c>
      <c r="AZ17" s="378">
        <f t="shared" si="22"/>
        <v>3389</v>
      </c>
      <c r="BA17" s="378">
        <f t="shared" si="22"/>
        <v>3384</v>
      </c>
      <c r="BB17" s="378">
        <f t="shared" si="22"/>
        <v>3479</v>
      </c>
      <c r="BC17" s="378">
        <f t="shared" si="22"/>
        <v>3817</v>
      </c>
      <c r="BD17" s="378">
        <f t="shared" si="22"/>
        <v>4395</v>
      </c>
      <c r="BE17" s="378">
        <f t="shared" si="22"/>
        <v>4485</v>
      </c>
      <c r="BF17" s="378">
        <f t="shared" si="22"/>
        <v>4491</v>
      </c>
      <c r="BG17" s="378">
        <f t="shared" si="22"/>
        <v>4442</v>
      </c>
      <c r="BH17" s="378">
        <f t="shared" si="22"/>
        <v>4258</v>
      </c>
      <c r="BI17" s="378">
        <f t="shared" si="22"/>
        <v>4005</v>
      </c>
      <c r="BJ17" s="378">
        <f t="shared" si="22"/>
        <v>3691</v>
      </c>
      <c r="BK17" s="91"/>
      <c r="BL17" s="155">
        <f>SUM(AM17:BK17)/1000</f>
        <v>90.635000000000005</v>
      </c>
      <c r="BM17" s="91"/>
    </row>
    <row r="18" spans="1:92" ht="15" x14ac:dyDescent="0.25">
      <c r="A18" s="157">
        <f t="shared" si="8"/>
        <v>11</v>
      </c>
      <c r="B18" s="123">
        <f t="shared" si="9"/>
        <v>20.53</v>
      </c>
      <c r="C18" s="124">
        <f t="shared" si="10"/>
        <v>20.53</v>
      </c>
      <c r="D18" s="125">
        <f t="shared" si="11"/>
        <v>15</v>
      </c>
      <c r="E18" s="126">
        <f t="shared" si="12"/>
        <v>5.5300000000000011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16.91</v>
      </c>
      <c r="N18" s="134">
        <f t="shared" si="13"/>
        <v>3.62</v>
      </c>
      <c r="O18" s="135">
        <f t="shared" si="14"/>
        <v>15.91</v>
      </c>
      <c r="P18" s="125">
        <f t="shared" si="14"/>
        <v>3.62</v>
      </c>
      <c r="Q18" s="125">
        <f t="shared" si="15"/>
        <v>1</v>
      </c>
      <c r="R18" s="126">
        <f t="shared" si="3"/>
        <v>0</v>
      </c>
      <c r="S18" s="126">
        <f t="shared" si="16"/>
        <v>0</v>
      </c>
      <c r="T18" s="126">
        <f t="shared" si="4"/>
        <v>20.53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15.91</v>
      </c>
      <c r="AB18" s="141">
        <f t="shared" si="5"/>
        <v>3.62</v>
      </c>
      <c r="AC18" s="142">
        <v>1</v>
      </c>
      <c r="AD18" s="143">
        <v>0</v>
      </c>
      <c r="AE18" s="144">
        <f t="shared" si="18"/>
        <v>15.91</v>
      </c>
      <c r="AF18" s="419">
        <f t="shared" si="6"/>
        <v>11</v>
      </c>
      <c r="AG18" s="396">
        <f t="shared" si="19"/>
        <v>19.53</v>
      </c>
      <c r="AH18" s="202">
        <v>15911</v>
      </c>
      <c r="AI18" s="389">
        <f>AH18/1000</f>
        <v>15.911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19.41</v>
      </c>
      <c r="C19" s="124">
        <f t="shared" si="10"/>
        <v>19.41</v>
      </c>
      <c r="D19" s="125">
        <f t="shared" si="11"/>
        <v>14</v>
      </c>
      <c r="E19" s="126">
        <f>IF(C19-D19&lt;0,0,IF(C19-D19-H19&lt;0,0,C19-D19-H19))</f>
        <v>5.41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15.94</v>
      </c>
      <c r="N19" s="134">
        <f t="shared" si="13"/>
        <v>3.47</v>
      </c>
      <c r="O19" s="135">
        <f t="shared" si="14"/>
        <v>14.94</v>
      </c>
      <c r="P19" s="125">
        <f t="shared" si="14"/>
        <v>3.47</v>
      </c>
      <c r="Q19" s="125">
        <f t="shared" si="15"/>
        <v>1</v>
      </c>
      <c r="R19" s="126">
        <f t="shared" si="3"/>
        <v>0</v>
      </c>
      <c r="S19" s="126">
        <f t="shared" si="16"/>
        <v>0</v>
      </c>
      <c r="T19" s="126">
        <f t="shared" si="4"/>
        <v>19.41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14.94</v>
      </c>
      <c r="AB19" s="141">
        <f t="shared" si="5"/>
        <v>3.47</v>
      </c>
      <c r="AC19" s="142">
        <v>1</v>
      </c>
      <c r="AD19" s="143">
        <v>0</v>
      </c>
      <c r="AE19" s="144">
        <f t="shared" si="18"/>
        <v>14.94</v>
      </c>
      <c r="AF19" s="419">
        <f t="shared" si="6"/>
        <v>12</v>
      </c>
      <c r="AG19" s="396">
        <f t="shared" si="19"/>
        <v>18.41</v>
      </c>
      <c r="AH19" s="202">
        <v>14940</v>
      </c>
      <c r="AI19" s="389">
        <f t="shared" si="7"/>
        <v>14.94</v>
      </c>
      <c r="AJ19" s="186">
        <f t="shared" si="20"/>
        <v>0</v>
      </c>
      <c r="AK19" s="403"/>
      <c r="AL19" s="153" t="s">
        <v>220</v>
      </c>
      <c r="AM19" s="379">
        <v>3758</v>
      </c>
      <c r="AN19" s="379">
        <v>3596</v>
      </c>
      <c r="AO19" s="379">
        <v>3503</v>
      </c>
      <c r="AP19" s="379">
        <v>3455</v>
      </c>
      <c r="AQ19" s="379">
        <v>3416</v>
      </c>
      <c r="AR19" s="379">
        <v>3492</v>
      </c>
      <c r="AS19" s="379">
        <v>3598</v>
      </c>
      <c r="AT19" s="379">
        <v>3802</v>
      </c>
      <c r="AU19" s="379">
        <v>3862</v>
      </c>
      <c r="AV19" s="379">
        <v>3774</v>
      </c>
      <c r="AW19" s="379">
        <v>3616</v>
      </c>
      <c r="AX19" s="379">
        <v>3473</v>
      </c>
      <c r="AY19" s="379">
        <v>3454</v>
      </c>
      <c r="AZ19" s="379">
        <v>3389</v>
      </c>
      <c r="BA19" s="379">
        <v>3384</v>
      </c>
      <c r="BB19" s="379">
        <v>3479</v>
      </c>
      <c r="BC19" s="379">
        <v>3817</v>
      </c>
      <c r="BD19" s="379">
        <v>4395</v>
      </c>
      <c r="BE19" s="379">
        <v>4485</v>
      </c>
      <c r="BF19" s="379">
        <v>4491</v>
      </c>
      <c r="BG19" s="379">
        <v>4442</v>
      </c>
      <c r="BH19" s="379">
        <v>4258</v>
      </c>
      <c r="BI19" s="379">
        <v>4005</v>
      </c>
      <c r="BJ19" s="379">
        <v>3691</v>
      </c>
      <c r="BK19" s="91"/>
      <c r="BL19" s="155">
        <f>SUM(AM19:BK19)/1000</f>
        <v>90.635000000000005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19.11</v>
      </c>
      <c r="C20" s="124">
        <f t="shared" si="10"/>
        <v>19.11</v>
      </c>
      <c r="D20" s="125">
        <f t="shared" si="11"/>
        <v>14</v>
      </c>
      <c r="E20" s="126">
        <f t="shared" si="12"/>
        <v>5.1099999999999994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15.66</v>
      </c>
      <c r="N20" s="134">
        <f t="shared" si="13"/>
        <v>3.45</v>
      </c>
      <c r="O20" s="135">
        <f t="shared" si="14"/>
        <v>14.66</v>
      </c>
      <c r="P20" s="125">
        <f t="shared" si="14"/>
        <v>3.45</v>
      </c>
      <c r="Q20" s="125">
        <f t="shared" si="15"/>
        <v>1</v>
      </c>
      <c r="R20" s="126">
        <f t="shared" si="3"/>
        <v>0</v>
      </c>
      <c r="S20" s="126">
        <f t="shared" si="16"/>
        <v>0</v>
      </c>
      <c r="T20" s="126">
        <f t="shared" si="4"/>
        <v>19.11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14.66</v>
      </c>
      <c r="AB20" s="141">
        <f t="shared" si="5"/>
        <v>3.45</v>
      </c>
      <c r="AC20" s="142">
        <v>1</v>
      </c>
      <c r="AD20" s="143">
        <v>0</v>
      </c>
      <c r="AE20" s="144">
        <f t="shared" si="18"/>
        <v>14.66</v>
      </c>
      <c r="AF20" s="419">
        <f t="shared" si="6"/>
        <v>13</v>
      </c>
      <c r="AG20" s="396">
        <f t="shared" si="19"/>
        <v>18.11</v>
      </c>
      <c r="AH20" s="202">
        <v>14661</v>
      </c>
      <c r="AI20" s="389">
        <f t="shared" si="7"/>
        <v>14.661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19.02</v>
      </c>
      <c r="C21" s="124">
        <f t="shared" si="10"/>
        <v>19.02</v>
      </c>
      <c r="D21" s="125">
        <f t="shared" si="11"/>
        <v>15</v>
      </c>
      <c r="E21" s="126">
        <f t="shared" si="12"/>
        <v>4.0199999999999996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15.63</v>
      </c>
      <c r="N21" s="134">
        <f t="shared" si="13"/>
        <v>3.39</v>
      </c>
      <c r="O21" s="135">
        <f t="shared" si="14"/>
        <v>14.63</v>
      </c>
      <c r="P21" s="125">
        <f t="shared" si="14"/>
        <v>3.39</v>
      </c>
      <c r="Q21" s="125">
        <f t="shared" si="15"/>
        <v>1</v>
      </c>
      <c r="R21" s="126">
        <f t="shared" si="3"/>
        <v>0</v>
      </c>
      <c r="S21" s="126">
        <f t="shared" si="16"/>
        <v>0</v>
      </c>
      <c r="T21" s="126">
        <f t="shared" si="4"/>
        <v>19.02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14.63</v>
      </c>
      <c r="AB21" s="141">
        <f t="shared" si="5"/>
        <v>3.39</v>
      </c>
      <c r="AC21" s="142">
        <v>1</v>
      </c>
      <c r="AD21" s="143">
        <v>0</v>
      </c>
      <c r="AE21" s="144">
        <f t="shared" si="18"/>
        <v>14.63</v>
      </c>
      <c r="AF21" s="419">
        <f t="shared" si="6"/>
        <v>14</v>
      </c>
      <c r="AG21" s="396">
        <f t="shared" si="19"/>
        <v>18.02</v>
      </c>
      <c r="AH21" s="202">
        <v>14632</v>
      </c>
      <c r="AI21" s="389">
        <f t="shared" si="7"/>
        <v>14.632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533.37300000000005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19.8</v>
      </c>
      <c r="C22" s="124">
        <f t="shared" si="10"/>
        <v>19.8</v>
      </c>
      <c r="D22" s="125">
        <f t="shared" si="11"/>
        <v>17</v>
      </c>
      <c r="E22" s="126">
        <f t="shared" si="12"/>
        <v>2.8000000000000007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16.420000000000002</v>
      </c>
      <c r="N22" s="134">
        <f t="shared" si="13"/>
        <v>3.38</v>
      </c>
      <c r="O22" s="135">
        <f t="shared" si="14"/>
        <v>15.42</v>
      </c>
      <c r="P22" s="125">
        <f t="shared" si="14"/>
        <v>3.38</v>
      </c>
      <c r="Q22" s="125">
        <f t="shared" si="15"/>
        <v>1</v>
      </c>
      <c r="R22" s="126">
        <f t="shared" si="3"/>
        <v>0</v>
      </c>
      <c r="S22" s="126">
        <f t="shared" si="16"/>
        <v>0</v>
      </c>
      <c r="T22" s="126">
        <f t="shared" si="4"/>
        <v>19.8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15.42</v>
      </c>
      <c r="AB22" s="141">
        <f t="shared" si="5"/>
        <v>3.38</v>
      </c>
      <c r="AC22" s="142">
        <v>1</v>
      </c>
      <c r="AD22" s="143">
        <v>0</v>
      </c>
      <c r="AE22" s="144">
        <f t="shared" si="18"/>
        <v>15.42</v>
      </c>
      <c r="AF22" s="419">
        <f t="shared" si="6"/>
        <v>15</v>
      </c>
      <c r="AG22" s="396">
        <f t="shared" si="19"/>
        <v>18.8</v>
      </c>
      <c r="AH22" s="202">
        <v>15420</v>
      </c>
      <c r="AI22" s="389">
        <f t="shared" si="7"/>
        <v>15.42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21.48</v>
      </c>
      <c r="C23" s="124">
        <f t="shared" si="10"/>
        <v>21.48</v>
      </c>
      <c r="D23" s="125">
        <f t="shared" si="11"/>
        <v>20</v>
      </c>
      <c r="E23" s="126">
        <f t="shared" si="12"/>
        <v>1.4800000000000004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18</v>
      </c>
      <c r="N23" s="134">
        <f t="shared" si="13"/>
        <v>3.48</v>
      </c>
      <c r="O23" s="135">
        <f t="shared" si="14"/>
        <v>17</v>
      </c>
      <c r="P23" s="125">
        <f t="shared" si="14"/>
        <v>3.48</v>
      </c>
      <c r="Q23" s="125">
        <f t="shared" si="15"/>
        <v>1</v>
      </c>
      <c r="R23" s="126">
        <f t="shared" si="3"/>
        <v>0</v>
      </c>
      <c r="S23" s="126">
        <f t="shared" si="16"/>
        <v>0</v>
      </c>
      <c r="T23" s="126">
        <f t="shared" si="4"/>
        <v>21.48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17</v>
      </c>
      <c r="AB23" s="141">
        <f t="shared" si="5"/>
        <v>3.48</v>
      </c>
      <c r="AC23" s="142">
        <v>1</v>
      </c>
      <c r="AD23" s="143">
        <v>0</v>
      </c>
      <c r="AE23" s="144">
        <f t="shared" si="18"/>
        <v>17</v>
      </c>
      <c r="AF23" s="419">
        <f t="shared" si="6"/>
        <v>16</v>
      </c>
      <c r="AG23" s="396">
        <f t="shared" si="19"/>
        <v>20.48</v>
      </c>
      <c r="AH23" s="202">
        <v>17000</v>
      </c>
      <c r="AI23" s="389">
        <f t="shared" si="7"/>
        <v>17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24.02</v>
      </c>
      <c r="C24" s="124">
        <f t="shared" si="10"/>
        <v>24.02</v>
      </c>
      <c r="D24" s="125">
        <f t="shared" si="11"/>
        <v>22</v>
      </c>
      <c r="E24" s="126">
        <f t="shared" si="12"/>
        <v>2.0199999999999996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20.2</v>
      </c>
      <c r="N24" s="134">
        <f t="shared" si="13"/>
        <v>3.82</v>
      </c>
      <c r="O24" s="135">
        <f t="shared" si="14"/>
        <v>19.2</v>
      </c>
      <c r="P24" s="125">
        <f t="shared" si="14"/>
        <v>3.82</v>
      </c>
      <c r="Q24" s="125">
        <f t="shared" si="15"/>
        <v>1</v>
      </c>
      <c r="R24" s="126">
        <f t="shared" si="3"/>
        <v>0</v>
      </c>
      <c r="S24" s="126">
        <f t="shared" si="16"/>
        <v>0</v>
      </c>
      <c r="T24" s="126">
        <f t="shared" si="4"/>
        <v>24.02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19.2</v>
      </c>
      <c r="AB24" s="141">
        <f t="shared" si="5"/>
        <v>3.82</v>
      </c>
      <c r="AC24" s="142">
        <v>1</v>
      </c>
      <c r="AD24" s="143">
        <v>0</v>
      </c>
      <c r="AE24" s="144">
        <f t="shared" si="18"/>
        <v>19.2</v>
      </c>
      <c r="AF24" s="419">
        <f t="shared" si="6"/>
        <v>17</v>
      </c>
      <c r="AG24" s="396">
        <f t="shared" si="19"/>
        <v>23.02</v>
      </c>
      <c r="AH24" s="202">
        <v>19195</v>
      </c>
      <c r="AI24" s="389">
        <f t="shared" si="7"/>
        <v>19.195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27.35</v>
      </c>
      <c r="C25" s="124">
        <f t="shared" si="10"/>
        <v>27.35</v>
      </c>
      <c r="D25" s="125">
        <f t="shared" si="11"/>
        <v>25</v>
      </c>
      <c r="E25" s="126">
        <f t="shared" si="12"/>
        <v>2.3500000000000014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22.95</v>
      </c>
      <c r="N25" s="134">
        <f t="shared" si="13"/>
        <v>4.4000000000000004</v>
      </c>
      <c r="O25" s="135">
        <f t="shared" si="14"/>
        <v>21.95</v>
      </c>
      <c r="P25" s="125">
        <f t="shared" si="14"/>
        <v>4.4000000000000004</v>
      </c>
      <c r="Q25" s="125">
        <f t="shared" si="15"/>
        <v>1</v>
      </c>
      <c r="R25" s="126">
        <f t="shared" si="3"/>
        <v>0</v>
      </c>
      <c r="S25" s="126">
        <f t="shared" si="16"/>
        <v>0</v>
      </c>
      <c r="T25" s="126">
        <f t="shared" si="4"/>
        <v>27.35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21.95</v>
      </c>
      <c r="AB25" s="141">
        <f t="shared" si="5"/>
        <v>4.4000000000000004</v>
      </c>
      <c r="AC25" s="142">
        <v>1</v>
      </c>
      <c r="AD25" s="143">
        <v>0</v>
      </c>
      <c r="AE25" s="144">
        <f t="shared" si="18"/>
        <v>21.95</v>
      </c>
      <c r="AF25" s="418">
        <f t="shared" si="6"/>
        <v>18</v>
      </c>
      <c r="AG25" s="396">
        <f t="shared" si="19"/>
        <v>26.35</v>
      </c>
      <c r="AH25" s="202">
        <v>21945</v>
      </c>
      <c r="AI25" s="389">
        <f t="shared" si="7"/>
        <v>21.945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28</v>
      </c>
      <c r="C26" s="124">
        <f t="shared" si="10"/>
        <v>28</v>
      </c>
      <c r="D26" s="125">
        <f t="shared" si="11"/>
        <v>26</v>
      </c>
      <c r="E26" s="126">
        <f t="shared" si="12"/>
        <v>2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23.51</v>
      </c>
      <c r="N26" s="134">
        <f t="shared" si="13"/>
        <v>4.49</v>
      </c>
      <c r="O26" s="135">
        <f t="shared" si="14"/>
        <v>22.51</v>
      </c>
      <c r="P26" s="125">
        <f t="shared" si="14"/>
        <v>4.49</v>
      </c>
      <c r="Q26" s="125">
        <f t="shared" si="15"/>
        <v>1</v>
      </c>
      <c r="R26" s="126">
        <f t="shared" si="3"/>
        <v>0</v>
      </c>
      <c r="S26" s="126">
        <f t="shared" si="16"/>
        <v>0</v>
      </c>
      <c r="T26" s="126">
        <f t="shared" si="4"/>
        <v>28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22.51</v>
      </c>
      <c r="AB26" s="141">
        <f t="shared" si="5"/>
        <v>4.49</v>
      </c>
      <c r="AC26" s="142">
        <v>1</v>
      </c>
      <c r="AD26" s="143">
        <v>0</v>
      </c>
      <c r="AE26" s="144">
        <f t="shared" si="18"/>
        <v>22.51</v>
      </c>
      <c r="AF26" s="418">
        <f t="shared" si="6"/>
        <v>19</v>
      </c>
      <c r="AG26" s="396">
        <f t="shared" si="19"/>
        <v>27</v>
      </c>
      <c r="AH26" s="202">
        <v>22506</v>
      </c>
      <c r="AI26" s="389">
        <f t="shared" si="7"/>
        <v>22.506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28.450000000000003</v>
      </c>
      <c r="C27" s="124">
        <f t="shared" si="10"/>
        <v>28.450000000000003</v>
      </c>
      <c r="D27" s="125">
        <f t="shared" si="11"/>
        <v>26</v>
      </c>
      <c r="E27" s="126">
        <f t="shared" si="12"/>
        <v>2.4500000000000028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23.96</v>
      </c>
      <c r="N27" s="134">
        <f t="shared" si="13"/>
        <v>4.49</v>
      </c>
      <c r="O27" s="135">
        <f t="shared" si="14"/>
        <v>22.96</v>
      </c>
      <c r="P27" s="125">
        <f t="shared" si="14"/>
        <v>4.49</v>
      </c>
      <c r="Q27" s="125">
        <f t="shared" si="15"/>
        <v>1</v>
      </c>
      <c r="R27" s="126">
        <f t="shared" si="3"/>
        <v>0</v>
      </c>
      <c r="S27" s="126">
        <f t="shared" si="16"/>
        <v>0</v>
      </c>
      <c r="T27" s="126">
        <f t="shared" si="4"/>
        <v>28.450000000000003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22.96</v>
      </c>
      <c r="AB27" s="141">
        <f t="shared" si="5"/>
        <v>4.49</v>
      </c>
      <c r="AC27" s="142">
        <v>1</v>
      </c>
      <c r="AD27" s="143">
        <v>0</v>
      </c>
      <c r="AE27" s="144">
        <f t="shared" si="18"/>
        <v>22.96</v>
      </c>
      <c r="AF27" s="418">
        <f t="shared" si="6"/>
        <v>20</v>
      </c>
      <c r="AG27" s="396">
        <f t="shared" si="19"/>
        <v>27.450000000000003</v>
      </c>
      <c r="AH27" s="202">
        <v>22961</v>
      </c>
      <c r="AI27" s="389">
        <f t="shared" si="7"/>
        <v>22.960999999999999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28.21</v>
      </c>
      <c r="C28" s="124">
        <f>M28+N28</f>
        <v>28.21</v>
      </c>
      <c r="D28" s="125">
        <f t="shared" si="11"/>
        <v>26</v>
      </c>
      <c r="E28" s="126">
        <f t="shared" si="12"/>
        <v>2.2100000000000009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23.77</v>
      </c>
      <c r="N28" s="134">
        <f t="shared" si="13"/>
        <v>4.4400000000000004</v>
      </c>
      <c r="O28" s="135">
        <f t="shared" si="14"/>
        <v>22.77</v>
      </c>
      <c r="P28" s="125">
        <f t="shared" si="14"/>
        <v>4.4400000000000004</v>
      </c>
      <c r="Q28" s="125">
        <f t="shared" si="15"/>
        <v>1</v>
      </c>
      <c r="R28" s="126">
        <f t="shared" si="3"/>
        <v>0</v>
      </c>
      <c r="S28" s="126">
        <f t="shared" si="16"/>
        <v>0</v>
      </c>
      <c r="T28" s="126">
        <f t="shared" si="4"/>
        <v>28.21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22.77</v>
      </c>
      <c r="AB28" s="141">
        <f t="shared" si="5"/>
        <v>4.4400000000000004</v>
      </c>
      <c r="AC28" s="142">
        <v>1</v>
      </c>
      <c r="AD28" s="143">
        <v>0</v>
      </c>
      <c r="AE28" s="144">
        <f t="shared" si="18"/>
        <v>22.77</v>
      </c>
      <c r="AF28" s="418">
        <f t="shared" si="6"/>
        <v>21</v>
      </c>
      <c r="AG28" s="396">
        <f t="shared" si="19"/>
        <v>27.21</v>
      </c>
      <c r="AH28" s="202">
        <v>22772</v>
      </c>
      <c r="AI28" s="389">
        <f t="shared" si="7"/>
        <v>22.771999999999998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27.020000000000003</v>
      </c>
      <c r="C29" s="124">
        <f t="shared" si="10"/>
        <v>27.020000000000003</v>
      </c>
      <c r="D29" s="125">
        <f t="shared" si="11"/>
        <v>25</v>
      </c>
      <c r="E29" s="126">
        <f t="shared" si="12"/>
        <v>2.0200000000000031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22.76</v>
      </c>
      <c r="N29" s="134">
        <f t="shared" si="13"/>
        <v>4.26</v>
      </c>
      <c r="O29" s="135">
        <f t="shared" si="14"/>
        <v>21.76</v>
      </c>
      <c r="P29" s="125">
        <f t="shared" si="14"/>
        <v>4.26</v>
      </c>
      <c r="Q29" s="125">
        <f t="shared" si="15"/>
        <v>1</v>
      </c>
      <c r="R29" s="126">
        <f t="shared" si="3"/>
        <v>0</v>
      </c>
      <c r="S29" s="126">
        <f t="shared" si="16"/>
        <v>0</v>
      </c>
      <c r="T29" s="126">
        <f t="shared" si="4"/>
        <v>27.020000000000003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21.76</v>
      </c>
      <c r="AB29" s="141">
        <f t="shared" si="5"/>
        <v>4.26</v>
      </c>
      <c r="AC29" s="142">
        <v>1</v>
      </c>
      <c r="AD29" s="143">
        <v>0</v>
      </c>
      <c r="AE29" s="144">
        <f t="shared" si="18"/>
        <v>21.76</v>
      </c>
      <c r="AF29" s="418">
        <f t="shared" si="6"/>
        <v>22</v>
      </c>
      <c r="AG29" s="396">
        <f t="shared" si="19"/>
        <v>26.020000000000003</v>
      </c>
      <c r="AH29" s="202">
        <v>21755</v>
      </c>
      <c r="AI29" s="389">
        <f t="shared" si="7"/>
        <v>21.754999999999999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25.28</v>
      </c>
      <c r="C30" s="124">
        <f>M30+N30</f>
        <v>25.28</v>
      </c>
      <c r="D30" s="125">
        <f t="shared" si="11"/>
        <v>24</v>
      </c>
      <c r="E30" s="126">
        <f>IF(C30-D30&lt;0,0,C30-D30)</f>
        <v>1.2800000000000011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21.27</v>
      </c>
      <c r="N30" s="134">
        <f t="shared" si="13"/>
        <v>4.01</v>
      </c>
      <c r="O30" s="135">
        <f t="shared" si="14"/>
        <v>20.27</v>
      </c>
      <c r="P30" s="125">
        <f t="shared" si="14"/>
        <v>4.01</v>
      </c>
      <c r="Q30" s="125">
        <f t="shared" si="15"/>
        <v>1</v>
      </c>
      <c r="R30" s="126">
        <f t="shared" si="3"/>
        <v>0</v>
      </c>
      <c r="S30" s="126">
        <f t="shared" si="16"/>
        <v>0</v>
      </c>
      <c r="T30" s="126">
        <f t="shared" si="4"/>
        <v>25.28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20.27</v>
      </c>
      <c r="AB30" s="141">
        <f t="shared" si="5"/>
        <v>4.01</v>
      </c>
      <c r="AC30" s="142">
        <v>1</v>
      </c>
      <c r="AD30" s="143">
        <v>0</v>
      </c>
      <c r="AE30" s="144">
        <f t="shared" si="18"/>
        <v>20.27</v>
      </c>
      <c r="AF30" s="404">
        <f t="shared" si="6"/>
        <v>23</v>
      </c>
      <c r="AG30" s="396">
        <f t="shared" si="19"/>
        <v>24.28</v>
      </c>
      <c r="AH30" s="202">
        <v>20267</v>
      </c>
      <c r="AI30" s="389">
        <f t="shared" si="7"/>
        <v>20.266999999999999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23.450000000000003</v>
      </c>
      <c r="C31" s="124">
        <f t="shared" si="10"/>
        <v>23.450000000000003</v>
      </c>
      <c r="D31" s="125">
        <f t="shared" si="11"/>
        <v>23</v>
      </c>
      <c r="E31" s="126">
        <f>IF(C31-D31&lt;0,0,C31-D31)</f>
        <v>0.45000000000000284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19.760000000000002</v>
      </c>
      <c r="N31" s="134">
        <f t="shared" si="13"/>
        <v>3.69</v>
      </c>
      <c r="O31" s="135">
        <f t="shared" si="14"/>
        <v>18.760000000000002</v>
      </c>
      <c r="P31" s="125">
        <f t="shared" si="14"/>
        <v>3.69</v>
      </c>
      <c r="Q31" s="125">
        <f t="shared" si="15"/>
        <v>1</v>
      </c>
      <c r="R31" s="126">
        <f t="shared" si="3"/>
        <v>0</v>
      </c>
      <c r="S31" s="126">
        <f t="shared" si="16"/>
        <v>0</v>
      </c>
      <c r="T31" s="126">
        <f t="shared" si="4"/>
        <v>23.450000000000003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18.760000000000002</v>
      </c>
      <c r="AB31" s="141">
        <f t="shared" si="5"/>
        <v>3.69</v>
      </c>
      <c r="AC31" s="142">
        <v>1</v>
      </c>
      <c r="AD31" s="143">
        <v>0</v>
      </c>
      <c r="AE31" s="144">
        <f t="shared" si="18"/>
        <v>18.760000000000002</v>
      </c>
      <c r="AF31" s="404">
        <f t="shared" si="6"/>
        <v>24</v>
      </c>
      <c r="AG31" s="396">
        <f t="shared" si="19"/>
        <v>22.450000000000003</v>
      </c>
      <c r="AH31" s="202">
        <v>18761</v>
      </c>
      <c r="AI31" s="389">
        <f t="shared" si="7"/>
        <v>18.760999999999999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533.39</v>
      </c>
      <c r="AH32" s="453">
        <f>SUM(AH8:AH31)</f>
        <v>442738</v>
      </c>
      <c r="AI32" s="390">
        <f>SUM(AI8:AI31)</f>
        <v>442.738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557.39</v>
      </c>
      <c r="C33" s="299">
        <f>SUM(C8:C31)</f>
        <v>557.39</v>
      </c>
      <c r="D33" s="299">
        <f>SUM(D8:D31)</f>
        <v>495</v>
      </c>
      <c r="E33" s="299">
        <f>SUM(E8:E32)</f>
        <v>62.390000000000022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0</v>
      </c>
      <c r="K33" s="299">
        <f t="shared" si="23"/>
        <v>0</v>
      </c>
      <c r="L33" s="299">
        <f t="shared" si="23"/>
        <v>0</v>
      </c>
      <c r="M33" s="299">
        <f t="shared" si="23"/>
        <v>466.73999999999984</v>
      </c>
      <c r="N33" s="409">
        <f t="shared" si="23"/>
        <v>90.65</v>
      </c>
      <c r="O33" s="410">
        <f t="shared" si="23"/>
        <v>442.73999999999984</v>
      </c>
      <c r="P33" s="406">
        <f>SUM(P8:P32)</f>
        <v>90.65</v>
      </c>
      <c r="Q33" s="406">
        <f>SUM(Q8:Q31)</f>
        <v>24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442.73999999999984</v>
      </c>
      <c r="AB33" s="299">
        <f>SUM(AB8:AB32)</f>
        <v>90.65</v>
      </c>
      <c r="AC33" s="299">
        <f>SUM(AC8:AC32)</f>
        <v>24</v>
      </c>
      <c r="AD33" s="411">
        <f>SUM(AD8:AD31)</f>
        <v>0</v>
      </c>
      <c r="AE33" s="409">
        <f>SUM(AE8:AE32)</f>
        <v>442.73999999999984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1.240000000000002</v>
      </c>
      <c r="C39" s="364">
        <f t="shared" ref="C39:C62" si="25">IF(B39&gt;0,B39*D39,0)</f>
        <v>65.704512400000112</v>
      </c>
      <c r="D39" s="382">
        <v>52.98751</v>
      </c>
      <c r="F39" s="221">
        <f t="shared" ref="F39:F62" si="26">F8</f>
        <v>22</v>
      </c>
      <c r="G39" s="357">
        <v>51.948650000000001</v>
      </c>
      <c r="H39" s="358">
        <f>F39*G39</f>
        <v>1142.8703</v>
      </c>
      <c r="J39" s="122">
        <v>1</v>
      </c>
      <c r="K39" s="126">
        <f t="shared" ref="K39:K62" si="27">C8</f>
        <v>23.240000000000002</v>
      </c>
      <c r="L39" s="245">
        <f t="shared" ref="L39:L62" si="28">K39*M39</f>
        <v>1231.4297324000001</v>
      </c>
      <c r="M39" s="372">
        <f t="shared" ref="M39:M62" si="29">D39</f>
        <v>52.98751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1.5</v>
      </c>
      <c r="C40" s="364">
        <f t="shared" si="25"/>
        <v>75.527010000000004</v>
      </c>
      <c r="D40" s="382">
        <v>50.35134</v>
      </c>
      <c r="F40" s="221">
        <f t="shared" si="26"/>
        <v>21</v>
      </c>
      <c r="G40" s="357">
        <v>49.385280000000002</v>
      </c>
      <c r="H40" s="358">
        <f t="shared" ref="H40:H62" si="31">F40*G40</f>
        <v>1037.09088</v>
      </c>
      <c r="J40" s="122">
        <v>2</v>
      </c>
      <c r="K40" s="126">
        <f t="shared" si="27"/>
        <v>22.5</v>
      </c>
      <c r="L40" s="245">
        <f t="shared" si="28"/>
        <v>1132.90515</v>
      </c>
      <c r="M40" s="372">
        <f t="shared" si="29"/>
        <v>50.35134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3758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1</v>
      </c>
      <c r="C41" s="364">
        <f t="shared" si="25"/>
        <v>49.323529999999998</v>
      </c>
      <c r="D41" s="382">
        <v>49.323529999999998</v>
      </c>
      <c r="F41" s="221">
        <f t="shared" si="26"/>
        <v>21</v>
      </c>
      <c r="G41" s="357">
        <v>48.364159999999998</v>
      </c>
      <c r="H41" s="358">
        <f t="shared" si="31"/>
        <v>1015.6473599999999</v>
      </c>
      <c r="J41" s="122">
        <v>3</v>
      </c>
      <c r="K41" s="126">
        <f t="shared" si="27"/>
        <v>22</v>
      </c>
      <c r="L41" s="245">
        <f t="shared" si="28"/>
        <v>1085.1176599999999</v>
      </c>
      <c r="M41" s="372">
        <f t="shared" si="29"/>
        <v>49.323529999999998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3596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0.81000000000000227</v>
      </c>
      <c r="C42" s="364">
        <f t="shared" si="25"/>
        <v>39.305817000000111</v>
      </c>
      <c r="D42" s="382">
        <v>48.525700000000001</v>
      </c>
      <c r="F42" s="221">
        <f t="shared" si="26"/>
        <v>21</v>
      </c>
      <c r="G42" s="357">
        <v>47.680030000000002</v>
      </c>
      <c r="H42" s="358">
        <f t="shared" si="31"/>
        <v>1001.2806300000001</v>
      </c>
      <c r="J42" s="122">
        <v>4</v>
      </c>
      <c r="K42" s="126">
        <f t="shared" si="27"/>
        <v>21.810000000000002</v>
      </c>
      <c r="L42" s="245">
        <f t="shared" si="28"/>
        <v>1058.3455170000002</v>
      </c>
      <c r="M42" s="372">
        <f t="shared" si="29"/>
        <v>48.525700000000001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3503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1.0300000000000011</v>
      </c>
      <c r="C43" s="364">
        <f t="shared" si="25"/>
        <v>50.501054500000052</v>
      </c>
      <c r="D43" s="382">
        <v>49.030149999999999</v>
      </c>
      <c r="F43" s="221">
        <f t="shared" si="26"/>
        <v>21</v>
      </c>
      <c r="G43" s="357">
        <v>48.137700000000002</v>
      </c>
      <c r="H43" s="358">
        <f t="shared" si="31"/>
        <v>1010.8917</v>
      </c>
      <c r="J43" s="122">
        <v>5</v>
      </c>
      <c r="K43" s="126">
        <f t="shared" si="27"/>
        <v>22.03</v>
      </c>
      <c r="L43" s="245">
        <f t="shared" si="28"/>
        <v>1080.1342045000001</v>
      </c>
      <c r="M43" s="372">
        <f t="shared" si="29"/>
        <v>49.030149999999999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3455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1.4200000000000017</v>
      </c>
      <c r="C44" s="364">
        <f t="shared" si="25"/>
        <v>80.940000000000097</v>
      </c>
      <c r="D44" s="382">
        <v>57</v>
      </c>
      <c r="F44" s="221">
        <f t="shared" si="26"/>
        <v>21</v>
      </c>
      <c r="G44" s="357">
        <v>55.818240000000003</v>
      </c>
      <c r="H44" s="358">
        <f t="shared" si="31"/>
        <v>1172.1830400000001</v>
      </c>
      <c r="J44" s="122">
        <v>6</v>
      </c>
      <c r="K44" s="126">
        <f t="shared" si="27"/>
        <v>22.42</v>
      </c>
      <c r="L44" s="245">
        <f t="shared" si="28"/>
        <v>1277.94</v>
      </c>
      <c r="M44" s="372">
        <f t="shared" si="29"/>
        <v>57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3416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2.3500000000000014</v>
      </c>
      <c r="C45" s="364">
        <f t="shared" si="25"/>
        <v>185.73591600000009</v>
      </c>
      <c r="D45" s="382">
        <v>79.036559999999994</v>
      </c>
      <c r="F45" s="221">
        <f t="shared" si="26"/>
        <v>21</v>
      </c>
      <c r="G45" s="357">
        <v>77.437539999999998</v>
      </c>
      <c r="H45" s="358">
        <f t="shared" si="31"/>
        <v>1626.1883399999999</v>
      </c>
      <c r="J45" s="122">
        <v>7</v>
      </c>
      <c r="K45" s="126">
        <f t="shared" si="27"/>
        <v>23.35</v>
      </c>
      <c r="L45" s="245">
        <f t="shared" si="28"/>
        <v>1845.503676</v>
      </c>
      <c r="M45" s="372">
        <f t="shared" si="29"/>
        <v>79.036559999999994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3492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3.6500000000000021</v>
      </c>
      <c r="C46" s="364">
        <f t="shared" si="25"/>
        <v>289.49628250000018</v>
      </c>
      <c r="D46" s="382">
        <v>79.314049999999995</v>
      </c>
      <c r="F46" s="221">
        <f t="shared" si="26"/>
        <v>20</v>
      </c>
      <c r="G46" s="357">
        <v>77.408709999999999</v>
      </c>
      <c r="H46" s="358">
        <f t="shared" si="31"/>
        <v>1548.1741999999999</v>
      </c>
      <c r="J46" s="122">
        <v>8</v>
      </c>
      <c r="K46" s="126">
        <f t="shared" si="27"/>
        <v>23.650000000000002</v>
      </c>
      <c r="L46" s="245">
        <f t="shared" si="28"/>
        <v>1875.7772825</v>
      </c>
      <c r="M46" s="372">
        <f t="shared" si="29"/>
        <v>79.314049999999995</v>
      </c>
      <c r="AB46" s="216"/>
      <c r="AC46" s="199"/>
      <c r="AD46" s="203"/>
      <c r="AE46" s="126"/>
      <c r="AF46" s="385"/>
      <c r="AM46" s="91"/>
      <c r="AN46" s="122">
        <v>7</v>
      </c>
      <c r="AO46" s="200">
        <v>3598</v>
      </c>
      <c r="AP46" s="201"/>
    </row>
    <row r="47" spans="1:101" ht="15" x14ac:dyDescent="0.25">
      <c r="A47" s="219">
        <f t="shared" si="30"/>
        <v>9</v>
      </c>
      <c r="B47" s="225">
        <f t="shared" si="24"/>
        <v>5.3900000000000006</v>
      </c>
      <c r="C47" s="364">
        <f t="shared" si="25"/>
        <v>311.87984520000003</v>
      </c>
      <c r="D47" s="382">
        <v>57.862679999999997</v>
      </c>
      <c r="F47" s="221">
        <f t="shared" si="26"/>
        <v>18</v>
      </c>
      <c r="G47" s="357">
        <v>56.360979999999998</v>
      </c>
      <c r="H47" s="358">
        <f t="shared" si="31"/>
        <v>1014.4976399999999</v>
      </c>
      <c r="J47" s="122">
        <v>9</v>
      </c>
      <c r="K47" s="126">
        <f t="shared" si="27"/>
        <v>23.39</v>
      </c>
      <c r="L47" s="245">
        <f t="shared" si="28"/>
        <v>1353.4080852</v>
      </c>
      <c r="M47" s="372">
        <f t="shared" si="29"/>
        <v>57.862679999999997</v>
      </c>
      <c r="AB47" s="216"/>
      <c r="AC47" s="199"/>
      <c r="AD47" s="203"/>
      <c r="AE47" s="126"/>
      <c r="AF47" s="385"/>
      <c r="AM47" s="91"/>
      <c r="AN47" s="122">
        <v>8</v>
      </c>
      <c r="AO47" s="200">
        <v>3802</v>
      </c>
      <c r="AP47" s="201"/>
    </row>
    <row r="48" spans="1:101" ht="15" x14ac:dyDescent="0.25">
      <c r="A48" s="219">
        <f t="shared" si="30"/>
        <v>10</v>
      </c>
      <c r="B48" s="225">
        <f t="shared" si="24"/>
        <v>4.870000000000001</v>
      </c>
      <c r="C48" s="364">
        <f t="shared" si="25"/>
        <v>236.26892660000004</v>
      </c>
      <c r="D48" s="382">
        <v>48.515180000000001</v>
      </c>
      <c r="F48" s="221">
        <f t="shared" si="26"/>
        <v>17</v>
      </c>
      <c r="G48" s="357">
        <v>47.024749999999997</v>
      </c>
      <c r="H48" s="358">
        <f t="shared" si="31"/>
        <v>799.42075</v>
      </c>
      <c r="J48" s="122">
        <v>10</v>
      </c>
      <c r="K48" s="126">
        <f t="shared" si="27"/>
        <v>21.87</v>
      </c>
      <c r="L48" s="245">
        <f t="shared" si="28"/>
        <v>1061.0269866000001</v>
      </c>
      <c r="M48" s="372">
        <f t="shared" si="29"/>
        <v>48.515180000000001</v>
      </c>
      <c r="AB48" s="216"/>
      <c r="AC48" s="199"/>
      <c r="AD48" s="203"/>
      <c r="AE48" s="126"/>
      <c r="AF48" s="385"/>
      <c r="AM48" s="91"/>
      <c r="AN48" s="122">
        <v>9</v>
      </c>
      <c r="AO48" s="200">
        <v>3862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5.5300000000000011</v>
      </c>
      <c r="C49" s="364">
        <f t="shared" si="25"/>
        <v>237.79000000000005</v>
      </c>
      <c r="D49" s="382">
        <v>43</v>
      </c>
      <c r="F49" s="221">
        <f t="shared" si="26"/>
        <v>15</v>
      </c>
      <c r="G49" s="357">
        <v>41.6584</v>
      </c>
      <c r="H49" s="358">
        <f t="shared" si="31"/>
        <v>624.87599999999998</v>
      </c>
      <c r="J49" s="122">
        <v>11</v>
      </c>
      <c r="K49" s="126">
        <f t="shared" si="27"/>
        <v>20.53</v>
      </c>
      <c r="L49" s="245">
        <f t="shared" si="28"/>
        <v>882.79000000000008</v>
      </c>
      <c r="M49" s="372">
        <f t="shared" si="29"/>
        <v>43</v>
      </c>
      <c r="AB49" s="204"/>
      <c r="AC49" s="199"/>
      <c r="AD49" s="203"/>
      <c r="AE49" s="126"/>
      <c r="AF49" s="385"/>
      <c r="AM49" s="91"/>
      <c r="AN49" s="122">
        <v>10</v>
      </c>
      <c r="AO49" s="200">
        <v>3774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5.41</v>
      </c>
      <c r="C50" s="364">
        <f t="shared" si="25"/>
        <v>210.44916230000001</v>
      </c>
      <c r="D50" s="382">
        <v>38.900030000000001</v>
      </c>
      <c r="F50" s="221">
        <f t="shared" si="26"/>
        <v>14</v>
      </c>
      <c r="G50" s="357">
        <v>37.627310000000001</v>
      </c>
      <c r="H50" s="358">
        <f t="shared" si="31"/>
        <v>526.78233999999998</v>
      </c>
      <c r="J50" s="122">
        <v>12</v>
      </c>
      <c r="K50" s="126">
        <f t="shared" si="27"/>
        <v>19.41</v>
      </c>
      <c r="L50" s="245">
        <f t="shared" si="28"/>
        <v>755.0495823</v>
      </c>
      <c r="M50" s="372">
        <f t="shared" si="29"/>
        <v>38.900030000000001</v>
      </c>
      <c r="AB50" s="204"/>
      <c r="AC50" s="199"/>
      <c r="AD50" s="203"/>
      <c r="AE50" s="126"/>
      <c r="AF50" s="385"/>
      <c r="AM50" s="91"/>
      <c r="AN50" s="122">
        <v>11</v>
      </c>
      <c r="AO50" s="200">
        <v>3616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5.1099999999999994</v>
      </c>
      <c r="C51" s="364">
        <f t="shared" si="25"/>
        <v>192.00303779999996</v>
      </c>
      <c r="D51" s="382">
        <v>37.573979999999999</v>
      </c>
      <c r="F51" s="221">
        <f t="shared" si="26"/>
        <v>14</v>
      </c>
      <c r="G51" s="357">
        <v>36.324300000000001</v>
      </c>
      <c r="H51" s="358">
        <f t="shared" si="31"/>
        <v>508.54020000000003</v>
      </c>
      <c r="J51" s="122">
        <v>13</v>
      </c>
      <c r="K51" s="126">
        <f t="shared" si="27"/>
        <v>19.11</v>
      </c>
      <c r="L51" s="245">
        <f t="shared" si="28"/>
        <v>718.03875779999998</v>
      </c>
      <c r="M51" s="372">
        <f t="shared" si="29"/>
        <v>37.573979999999999</v>
      </c>
      <c r="AB51" s="204"/>
      <c r="AC51" s="199"/>
      <c r="AD51" s="203"/>
      <c r="AE51" s="126"/>
      <c r="AF51" s="385"/>
      <c r="AM51" s="226"/>
      <c r="AN51" s="122">
        <v>12</v>
      </c>
      <c r="AO51" s="200">
        <v>3473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4.0199999999999996</v>
      </c>
      <c r="C52" s="364">
        <f t="shared" si="25"/>
        <v>154.08893159999997</v>
      </c>
      <c r="D52" s="382">
        <v>38.330579999999998</v>
      </c>
      <c r="F52" s="221">
        <f t="shared" si="26"/>
        <v>15</v>
      </c>
      <c r="G52" s="357">
        <v>37.153300000000002</v>
      </c>
      <c r="H52" s="358">
        <f t="shared" si="31"/>
        <v>557.29950000000008</v>
      </c>
      <c r="J52" s="122">
        <v>14</v>
      </c>
      <c r="K52" s="126">
        <f t="shared" si="27"/>
        <v>19.02</v>
      </c>
      <c r="L52" s="245">
        <f t="shared" si="28"/>
        <v>729.04763159999993</v>
      </c>
      <c r="M52" s="372">
        <f t="shared" si="29"/>
        <v>38.330579999999998</v>
      </c>
      <c r="AB52" s="204"/>
      <c r="AC52" s="199"/>
      <c r="AD52" s="203"/>
      <c r="AE52" s="126"/>
      <c r="AM52" s="76"/>
      <c r="AN52" s="122">
        <v>13</v>
      </c>
      <c r="AO52" s="200">
        <v>3454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2.8000000000000007</v>
      </c>
      <c r="C53" s="364">
        <f t="shared" si="25"/>
        <v>120.01550400000002</v>
      </c>
      <c r="D53" s="382">
        <v>42.862679999999997</v>
      </c>
      <c r="F53" s="221">
        <f t="shared" si="26"/>
        <v>17</v>
      </c>
      <c r="G53" s="357">
        <v>41.647820000000003</v>
      </c>
      <c r="H53" s="358">
        <f t="shared" si="31"/>
        <v>708.01294000000007</v>
      </c>
      <c r="J53" s="122">
        <v>15</v>
      </c>
      <c r="K53" s="126">
        <f t="shared" si="27"/>
        <v>19.8</v>
      </c>
      <c r="L53" s="245">
        <f t="shared" si="28"/>
        <v>848.68106399999999</v>
      </c>
      <c r="M53" s="372">
        <f t="shared" si="29"/>
        <v>42.862679999999997</v>
      </c>
      <c r="AB53" s="204"/>
      <c r="AC53" s="199"/>
      <c r="AD53" s="229"/>
      <c r="AE53" s="126"/>
      <c r="AN53" s="122">
        <v>14</v>
      </c>
      <c r="AO53" s="200">
        <v>3389</v>
      </c>
    </row>
    <row r="54" spans="1:43" ht="15" x14ac:dyDescent="0.25">
      <c r="A54" s="228">
        <f t="shared" si="30"/>
        <v>16</v>
      </c>
      <c r="B54" s="225">
        <f t="shared" si="24"/>
        <v>1.4800000000000004</v>
      </c>
      <c r="C54" s="364">
        <f t="shared" si="25"/>
        <v>86.178994000000031</v>
      </c>
      <c r="D54" s="382">
        <v>58.229050000000001</v>
      </c>
      <c r="F54" s="221">
        <f t="shared" si="26"/>
        <v>20</v>
      </c>
      <c r="G54" s="357">
        <v>56.821719999999999</v>
      </c>
      <c r="H54" s="358">
        <f t="shared" si="31"/>
        <v>1136.4344000000001</v>
      </c>
      <c r="J54" s="122">
        <v>16</v>
      </c>
      <c r="K54" s="126">
        <f t="shared" si="27"/>
        <v>21.48</v>
      </c>
      <c r="L54" s="245">
        <f t="shared" si="28"/>
        <v>1250.759994</v>
      </c>
      <c r="M54" s="372">
        <f t="shared" si="29"/>
        <v>58.229050000000001</v>
      </c>
      <c r="AB54" s="204"/>
      <c r="AC54" s="199"/>
      <c r="AE54" s="237"/>
      <c r="AN54" s="122">
        <v>15</v>
      </c>
      <c r="AO54" s="200">
        <v>3384</v>
      </c>
    </row>
    <row r="55" spans="1:43" ht="15" x14ac:dyDescent="0.25">
      <c r="A55" s="228">
        <f t="shared" si="30"/>
        <v>17</v>
      </c>
      <c r="B55" s="225">
        <f t="shared" si="24"/>
        <v>2.0199999999999996</v>
      </c>
      <c r="C55" s="364">
        <f t="shared" si="25"/>
        <v>164.44648299999997</v>
      </c>
      <c r="D55" s="382">
        <v>81.409149999999997</v>
      </c>
      <c r="F55" s="221">
        <f t="shared" si="26"/>
        <v>22</v>
      </c>
      <c r="G55" s="357">
        <v>79.537580000000005</v>
      </c>
      <c r="H55" s="358">
        <f t="shared" si="31"/>
        <v>1749.8267600000001</v>
      </c>
      <c r="J55" s="122">
        <v>17</v>
      </c>
      <c r="K55" s="126">
        <f t="shared" si="27"/>
        <v>24.02</v>
      </c>
      <c r="L55" s="245">
        <f t="shared" si="28"/>
        <v>1955.4477829999998</v>
      </c>
      <c r="M55" s="372">
        <f t="shared" si="29"/>
        <v>81.409149999999997</v>
      </c>
      <c r="AB55" s="204"/>
      <c r="AC55" s="199"/>
      <c r="AE55" s="237"/>
      <c r="AN55" s="122">
        <v>16</v>
      </c>
      <c r="AO55" s="200">
        <v>3479</v>
      </c>
    </row>
    <row r="56" spans="1:43" ht="15" x14ac:dyDescent="0.25">
      <c r="A56" s="228">
        <f t="shared" si="30"/>
        <v>18</v>
      </c>
      <c r="B56" s="225">
        <f t="shared" si="24"/>
        <v>2.3500000000000014</v>
      </c>
      <c r="C56" s="364">
        <f t="shared" si="25"/>
        <v>218.23972950000012</v>
      </c>
      <c r="D56" s="382">
        <v>92.86797</v>
      </c>
      <c r="F56" s="221">
        <f t="shared" si="26"/>
        <v>25</v>
      </c>
      <c r="G56" s="357">
        <v>90.518919999999994</v>
      </c>
      <c r="H56" s="358">
        <f t="shared" si="31"/>
        <v>2262.973</v>
      </c>
      <c r="J56" s="122">
        <v>18</v>
      </c>
      <c r="K56" s="126">
        <f t="shared" si="27"/>
        <v>27.35</v>
      </c>
      <c r="L56" s="245">
        <f t="shared" si="28"/>
        <v>2539.9389795000002</v>
      </c>
      <c r="M56" s="372">
        <f t="shared" si="29"/>
        <v>92.86797</v>
      </c>
      <c r="AB56" s="230"/>
      <c r="AC56" s="199"/>
      <c r="AE56" s="237"/>
      <c r="AN56" s="122">
        <v>17</v>
      </c>
      <c r="AO56" s="200">
        <v>3817</v>
      </c>
    </row>
    <row r="57" spans="1:43" ht="15" x14ac:dyDescent="0.25">
      <c r="A57" s="228">
        <f t="shared" si="30"/>
        <v>19</v>
      </c>
      <c r="B57" s="225">
        <f t="shared" si="24"/>
        <v>2</v>
      </c>
      <c r="C57" s="364">
        <f t="shared" si="25"/>
        <v>172.57192000000001</v>
      </c>
      <c r="D57" s="382">
        <v>86.285960000000003</v>
      </c>
      <c r="F57" s="221">
        <f t="shared" si="26"/>
        <v>26</v>
      </c>
      <c r="G57" s="357">
        <v>84.082350000000005</v>
      </c>
      <c r="H57" s="358">
        <f t="shared" si="31"/>
        <v>2186.1411000000003</v>
      </c>
      <c r="J57" s="122">
        <v>19</v>
      </c>
      <c r="K57" s="126">
        <f t="shared" si="27"/>
        <v>28</v>
      </c>
      <c r="L57" s="245">
        <f t="shared" si="28"/>
        <v>2416.0068799999999</v>
      </c>
      <c r="M57" s="372">
        <f t="shared" si="29"/>
        <v>86.285960000000003</v>
      </c>
      <c r="AC57" s="231"/>
      <c r="AD57" s="232"/>
      <c r="AE57" s="237"/>
      <c r="AN57" s="122">
        <v>18</v>
      </c>
      <c r="AO57" s="200">
        <v>4395</v>
      </c>
    </row>
    <row r="58" spans="1:43" ht="15" x14ac:dyDescent="0.25">
      <c r="A58" s="228">
        <f t="shared" si="30"/>
        <v>20</v>
      </c>
      <c r="B58" s="225">
        <f t="shared" si="24"/>
        <v>2.4500000000000028</v>
      </c>
      <c r="C58" s="364">
        <f t="shared" si="25"/>
        <v>197.23521650000023</v>
      </c>
      <c r="D58" s="382">
        <v>80.504170000000002</v>
      </c>
      <c r="F58" s="221">
        <f t="shared" si="26"/>
        <v>26</v>
      </c>
      <c r="G58" s="357">
        <v>78.524360000000001</v>
      </c>
      <c r="H58" s="358">
        <f t="shared" si="31"/>
        <v>2041.63336</v>
      </c>
      <c r="J58" s="122">
        <v>20</v>
      </c>
      <c r="K58" s="126">
        <f t="shared" si="27"/>
        <v>28.450000000000003</v>
      </c>
      <c r="L58" s="245">
        <f t="shared" si="28"/>
        <v>2290.3436365000002</v>
      </c>
      <c r="M58" s="372">
        <f t="shared" si="29"/>
        <v>80.504170000000002</v>
      </c>
      <c r="AC58" s="231"/>
      <c r="AD58" s="76"/>
      <c r="AE58" s="237"/>
      <c r="AN58" s="122">
        <v>19</v>
      </c>
      <c r="AO58" s="200">
        <v>4485</v>
      </c>
    </row>
    <row r="59" spans="1:43" ht="15" x14ac:dyDescent="0.25">
      <c r="A59" s="228">
        <f t="shared" si="30"/>
        <v>21</v>
      </c>
      <c r="B59" s="225">
        <f t="shared" si="24"/>
        <v>2.2100000000000009</v>
      </c>
      <c r="C59" s="364">
        <f t="shared" si="25"/>
        <v>171.05397790000006</v>
      </c>
      <c r="D59" s="382">
        <v>77.399990000000003</v>
      </c>
      <c r="F59" s="221">
        <f t="shared" si="26"/>
        <v>26</v>
      </c>
      <c r="G59" s="357">
        <v>75.54101</v>
      </c>
      <c r="H59" s="358">
        <f t="shared" si="31"/>
        <v>1964.0662600000001</v>
      </c>
      <c r="J59" s="122">
        <v>21</v>
      </c>
      <c r="K59" s="126">
        <f t="shared" si="27"/>
        <v>28.21</v>
      </c>
      <c r="L59" s="245">
        <f t="shared" si="28"/>
        <v>2183.4537179000004</v>
      </c>
      <c r="M59" s="372">
        <f t="shared" si="29"/>
        <v>77.399990000000003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4491</v>
      </c>
    </row>
    <row r="60" spans="1:43" ht="15" x14ac:dyDescent="0.25">
      <c r="A60" s="228">
        <f t="shared" si="30"/>
        <v>22</v>
      </c>
      <c r="B60" s="225">
        <f t="shared" si="24"/>
        <v>2.0200000000000031</v>
      </c>
      <c r="C60" s="364">
        <f t="shared" si="25"/>
        <v>145.54340380000025</v>
      </c>
      <c r="D60" s="382">
        <v>72.051190000000005</v>
      </c>
      <c r="F60" s="221">
        <f t="shared" si="26"/>
        <v>25</v>
      </c>
      <c r="G60" s="357">
        <v>70.282300000000006</v>
      </c>
      <c r="H60" s="358">
        <f t="shared" si="31"/>
        <v>1757.0575000000001</v>
      </c>
      <c r="J60" s="122">
        <v>22</v>
      </c>
      <c r="K60" s="126">
        <f t="shared" si="27"/>
        <v>27.020000000000003</v>
      </c>
      <c r="L60" s="245">
        <f t="shared" si="28"/>
        <v>1946.8231538000005</v>
      </c>
      <c r="M60" s="372">
        <f t="shared" si="29"/>
        <v>72.051190000000005</v>
      </c>
      <c r="Z60" s="233"/>
      <c r="AA60" s="234"/>
      <c r="AB60" s="235"/>
      <c r="AC60" s="235"/>
      <c r="AD60" s="236"/>
      <c r="AE60" s="237"/>
      <c r="AN60" s="122">
        <v>21</v>
      </c>
      <c r="AO60" s="200">
        <v>4442</v>
      </c>
    </row>
    <row r="61" spans="1:43" ht="15" x14ac:dyDescent="0.25">
      <c r="A61" s="219">
        <f t="shared" si="30"/>
        <v>23</v>
      </c>
      <c r="B61" s="220">
        <f t="shared" si="24"/>
        <v>1.2800000000000011</v>
      </c>
      <c r="C61" s="364">
        <f t="shared" si="25"/>
        <v>81.312601600000065</v>
      </c>
      <c r="D61" s="382">
        <v>63.525469999999999</v>
      </c>
      <c r="F61" s="221">
        <f t="shared" si="26"/>
        <v>24</v>
      </c>
      <c r="G61" s="357">
        <v>61.965200000000003</v>
      </c>
      <c r="H61" s="358">
        <f t="shared" si="31"/>
        <v>1487.1648</v>
      </c>
      <c r="J61" s="122">
        <v>23</v>
      </c>
      <c r="K61" s="126">
        <f t="shared" si="27"/>
        <v>25.28</v>
      </c>
      <c r="L61" s="245">
        <f t="shared" si="28"/>
        <v>1605.9238816</v>
      </c>
      <c r="M61" s="372">
        <f t="shared" si="29"/>
        <v>63.525469999999999</v>
      </c>
      <c r="Z61" s="233"/>
      <c r="AA61" s="234"/>
      <c r="AB61" s="235"/>
      <c r="AC61" s="235"/>
      <c r="AD61" s="236"/>
      <c r="AE61" s="237"/>
      <c r="AN61" s="122">
        <v>22</v>
      </c>
      <c r="AO61" s="200">
        <v>4258</v>
      </c>
    </row>
    <row r="62" spans="1:43" ht="15" customHeight="1" x14ac:dyDescent="0.25">
      <c r="A62" s="219">
        <f t="shared" si="30"/>
        <v>24</v>
      </c>
      <c r="B62" s="220">
        <f t="shared" si="24"/>
        <v>0.45000000000000284</v>
      </c>
      <c r="C62" s="364">
        <f t="shared" si="25"/>
        <v>25.457022000000162</v>
      </c>
      <c r="D62" s="382">
        <v>56.571159999999999</v>
      </c>
      <c r="F62" s="362">
        <f t="shared" si="26"/>
        <v>23</v>
      </c>
      <c r="G62" s="360">
        <v>55.12744</v>
      </c>
      <c r="H62" s="361">
        <f t="shared" si="31"/>
        <v>1267.93112</v>
      </c>
      <c r="J62" s="122">
        <v>24</v>
      </c>
      <c r="K62" s="126">
        <f t="shared" si="27"/>
        <v>23.450000000000003</v>
      </c>
      <c r="L62" s="245">
        <f t="shared" si="28"/>
        <v>1326.5937020000001</v>
      </c>
      <c r="M62" s="372">
        <f t="shared" si="29"/>
        <v>56.571159999999999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4005</v>
      </c>
    </row>
    <row r="63" spans="1:43" ht="20.25" customHeight="1" thickBot="1" x14ac:dyDescent="0.3">
      <c r="A63" s="238"/>
      <c r="B63" s="239"/>
      <c r="C63" s="240"/>
      <c r="D63" s="307">
        <f>AVERAGE(D39:D62)</f>
        <v>60.060753333333317</v>
      </c>
      <c r="F63" s="363">
        <f>SUM(F39:F62)</f>
        <v>495</v>
      </c>
      <c r="G63" s="241">
        <f>AVERAGE(G39:G62)</f>
        <v>58.599085416666675</v>
      </c>
      <c r="H63" s="359">
        <f>SUM(H39:H62)/SUM(F39:F62)</f>
        <v>60.902998222222216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3691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557.39</v>
      </c>
      <c r="L64" s="245">
        <f>SUM(L39:L63)</f>
        <v>34450.4870582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62.390000000000022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61.806790681928277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3561.0688782000016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57.077558554255496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511.28000000000003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472.5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462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458.01000000000005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462.63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470.82000000000005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490.35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473.00000000000006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421.02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371.79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307.95000000000005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271.74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267.53999999999996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285.3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336.6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429.6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528.43999999999994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683.75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728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739.7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733.46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675.50000000000011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606.72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539.35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11727.05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1.240000000000002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1.5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1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0.81000000000000227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1.0300000000000011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1.4200000000000017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2.3500000000000014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3.6500000000000021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5.3900000000000006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4.870000000000001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5.5300000000000011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5.41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5.1099999999999994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4.0199999999999996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2.8000000000000007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1.4800000000000004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2.0199999999999996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2.3500000000000014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2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2.4500000000000028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2.2100000000000009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2.0200000000000031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1.2800000000000011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0.45000000000000284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44566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23.240000000000002</v>
      </c>
      <c r="C135" s="124">
        <f t="shared" si="38"/>
        <v>23.240000000000002</v>
      </c>
      <c r="D135" s="290">
        <f t="shared" ref="D135:D158" si="39">J8</f>
        <v>0</v>
      </c>
      <c r="E135" s="291">
        <f t="shared" ref="E135:F158" si="40">M8</f>
        <v>19.48</v>
      </c>
      <c r="F135" s="291">
        <f t="shared" si="40"/>
        <v>3.76</v>
      </c>
      <c r="G135" s="292">
        <f t="shared" ref="G135:G158" si="41">AD8</f>
        <v>0</v>
      </c>
      <c r="I135" s="293">
        <f t="shared" ref="I135:I158" si="42">AE8</f>
        <v>18.48</v>
      </c>
      <c r="K135" s="142">
        <f t="shared" ref="K135:K158" si="43">AC8</f>
        <v>1</v>
      </c>
    </row>
    <row r="136" spans="1:11" ht="13.8" x14ac:dyDescent="0.25">
      <c r="A136" s="195">
        <f>A135+1</f>
        <v>2</v>
      </c>
      <c r="B136" s="289">
        <f t="shared" si="38"/>
        <v>22.5</v>
      </c>
      <c r="C136" s="124">
        <f t="shared" si="38"/>
        <v>22.5</v>
      </c>
      <c r="D136" s="290">
        <f t="shared" si="39"/>
        <v>0</v>
      </c>
      <c r="E136" s="291">
        <f t="shared" si="40"/>
        <v>18.899999999999999</v>
      </c>
      <c r="F136" s="291">
        <f t="shared" si="40"/>
        <v>3.6</v>
      </c>
      <c r="G136" s="292">
        <f t="shared" si="41"/>
        <v>0</v>
      </c>
      <c r="I136" s="294">
        <f t="shared" si="42"/>
        <v>17.899999999999999</v>
      </c>
      <c r="K136" s="142">
        <f t="shared" si="43"/>
        <v>1</v>
      </c>
    </row>
    <row r="137" spans="1:11" ht="13.8" x14ac:dyDescent="0.25">
      <c r="A137" s="195">
        <f t="shared" ref="A137:A158" si="44">A136+1</f>
        <v>3</v>
      </c>
      <c r="B137" s="289">
        <f t="shared" si="38"/>
        <v>22</v>
      </c>
      <c r="C137" s="124">
        <f t="shared" si="38"/>
        <v>22</v>
      </c>
      <c r="D137" s="290">
        <f t="shared" si="39"/>
        <v>0</v>
      </c>
      <c r="E137" s="291">
        <f t="shared" si="40"/>
        <v>18.5</v>
      </c>
      <c r="F137" s="291">
        <f t="shared" si="40"/>
        <v>3.5</v>
      </c>
      <c r="G137" s="292">
        <f t="shared" si="41"/>
        <v>0</v>
      </c>
      <c r="I137" s="294">
        <f t="shared" si="42"/>
        <v>17.5</v>
      </c>
      <c r="K137" s="142">
        <f t="shared" si="43"/>
        <v>1</v>
      </c>
    </row>
    <row r="138" spans="1:11" ht="13.8" x14ac:dyDescent="0.25">
      <c r="A138" s="195">
        <f t="shared" si="44"/>
        <v>4</v>
      </c>
      <c r="B138" s="289">
        <f t="shared" si="38"/>
        <v>21.810000000000002</v>
      </c>
      <c r="C138" s="124">
        <f t="shared" si="38"/>
        <v>21.810000000000002</v>
      </c>
      <c r="D138" s="290">
        <f t="shared" si="39"/>
        <v>0</v>
      </c>
      <c r="E138" s="291">
        <f t="shared" si="40"/>
        <v>18.350000000000001</v>
      </c>
      <c r="F138" s="291">
        <f t="shared" si="40"/>
        <v>3.46</v>
      </c>
      <c r="G138" s="292">
        <f t="shared" si="41"/>
        <v>0</v>
      </c>
      <c r="I138" s="294">
        <f t="shared" si="42"/>
        <v>17.350000000000001</v>
      </c>
      <c r="K138" s="142">
        <f t="shared" si="43"/>
        <v>1</v>
      </c>
    </row>
    <row r="139" spans="1:11" ht="13.8" x14ac:dyDescent="0.25">
      <c r="A139" s="195">
        <f t="shared" si="44"/>
        <v>5</v>
      </c>
      <c r="B139" s="289">
        <f t="shared" si="38"/>
        <v>22.03</v>
      </c>
      <c r="C139" s="124">
        <f t="shared" si="38"/>
        <v>22.03</v>
      </c>
      <c r="D139" s="290">
        <f t="shared" si="39"/>
        <v>0</v>
      </c>
      <c r="E139" s="291">
        <f t="shared" si="40"/>
        <v>18.61</v>
      </c>
      <c r="F139" s="291">
        <f t="shared" si="40"/>
        <v>3.42</v>
      </c>
      <c r="G139" s="292">
        <f t="shared" si="41"/>
        <v>0</v>
      </c>
      <c r="I139" s="294">
        <f t="shared" si="42"/>
        <v>17.61</v>
      </c>
      <c r="K139" s="142">
        <f t="shared" si="43"/>
        <v>1</v>
      </c>
    </row>
    <row r="140" spans="1:11" ht="13.8" x14ac:dyDescent="0.25">
      <c r="A140" s="195">
        <f t="shared" si="44"/>
        <v>6</v>
      </c>
      <c r="B140" s="289">
        <f t="shared" si="38"/>
        <v>22.42</v>
      </c>
      <c r="C140" s="124">
        <f t="shared" si="38"/>
        <v>22.42</v>
      </c>
      <c r="D140" s="290">
        <f t="shared" si="39"/>
        <v>0</v>
      </c>
      <c r="E140" s="291">
        <f t="shared" si="40"/>
        <v>18.93</v>
      </c>
      <c r="F140" s="291">
        <f t="shared" si="40"/>
        <v>3.49</v>
      </c>
      <c r="G140" s="292">
        <f t="shared" si="41"/>
        <v>0</v>
      </c>
      <c r="I140" s="294">
        <f t="shared" si="42"/>
        <v>17.93</v>
      </c>
      <c r="K140" s="142">
        <f t="shared" si="43"/>
        <v>1</v>
      </c>
    </row>
    <row r="141" spans="1:11" ht="13.8" x14ac:dyDescent="0.25">
      <c r="A141" s="195">
        <f t="shared" si="44"/>
        <v>7</v>
      </c>
      <c r="B141" s="289">
        <f t="shared" si="38"/>
        <v>23.35</v>
      </c>
      <c r="C141" s="124">
        <f t="shared" si="38"/>
        <v>23.35</v>
      </c>
      <c r="D141" s="290">
        <f t="shared" si="39"/>
        <v>0</v>
      </c>
      <c r="E141" s="291">
        <f t="shared" si="40"/>
        <v>19.75</v>
      </c>
      <c r="F141" s="291">
        <f t="shared" si="40"/>
        <v>3.6</v>
      </c>
      <c r="G141" s="292">
        <f t="shared" si="41"/>
        <v>0</v>
      </c>
      <c r="I141" s="294">
        <f t="shared" si="42"/>
        <v>18.75</v>
      </c>
      <c r="K141" s="142">
        <f t="shared" si="43"/>
        <v>1</v>
      </c>
    </row>
    <row r="142" spans="1:11" ht="13.8" x14ac:dyDescent="0.25">
      <c r="A142" s="195">
        <f t="shared" si="44"/>
        <v>8</v>
      </c>
      <c r="B142" s="289">
        <f t="shared" si="38"/>
        <v>23.650000000000002</v>
      </c>
      <c r="C142" s="124">
        <f t="shared" si="38"/>
        <v>23.650000000000002</v>
      </c>
      <c r="D142" s="290">
        <f t="shared" si="39"/>
        <v>0</v>
      </c>
      <c r="E142" s="291">
        <f t="shared" si="40"/>
        <v>19.850000000000001</v>
      </c>
      <c r="F142" s="291">
        <f t="shared" si="40"/>
        <v>3.8</v>
      </c>
      <c r="G142" s="292">
        <f t="shared" si="41"/>
        <v>0</v>
      </c>
      <c r="I142" s="294">
        <f t="shared" si="42"/>
        <v>18.850000000000001</v>
      </c>
      <c r="K142" s="142">
        <f t="shared" si="43"/>
        <v>1</v>
      </c>
    </row>
    <row r="143" spans="1:11" ht="13.8" x14ac:dyDescent="0.25">
      <c r="A143" s="195">
        <f t="shared" si="44"/>
        <v>9</v>
      </c>
      <c r="B143" s="289">
        <f t="shared" si="38"/>
        <v>23.39</v>
      </c>
      <c r="C143" s="124">
        <f t="shared" si="38"/>
        <v>23.39</v>
      </c>
      <c r="D143" s="290">
        <f t="shared" si="39"/>
        <v>0</v>
      </c>
      <c r="E143" s="291">
        <f t="shared" si="40"/>
        <v>19.53</v>
      </c>
      <c r="F143" s="291">
        <f t="shared" si="40"/>
        <v>3.86</v>
      </c>
      <c r="G143" s="292">
        <f t="shared" si="41"/>
        <v>0</v>
      </c>
      <c r="I143" s="294">
        <f t="shared" si="42"/>
        <v>18.53</v>
      </c>
      <c r="K143" s="142">
        <f t="shared" si="43"/>
        <v>1</v>
      </c>
    </row>
    <row r="144" spans="1:11" ht="13.8" x14ac:dyDescent="0.25">
      <c r="A144" s="195">
        <f t="shared" si="44"/>
        <v>10</v>
      </c>
      <c r="B144" s="289">
        <f t="shared" si="38"/>
        <v>21.87</v>
      </c>
      <c r="C144" s="124">
        <f t="shared" si="38"/>
        <v>21.87</v>
      </c>
      <c r="D144" s="290">
        <f t="shared" si="39"/>
        <v>0</v>
      </c>
      <c r="E144" s="291">
        <f t="shared" si="40"/>
        <v>18.100000000000001</v>
      </c>
      <c r="F144" s="291">
        <f t="shared" si="40"/>
        <v>3.77</v>
      </c>
      <c r="G144" s="292">
        <f t="shared" si="41"/>
        <v>0</v>
      </c>
      <c r="I144" s="294">
        <f t="shared" si="42"/>
        <v>17.100000000000001</v>
      </c>
      <c r="K144" s="142">
        <f t="shared" si="43"/>
        <v>1</v>
      </c>
    </row>
    <row r="145" spans="1:54" ht="13.8" x14ac:dyDescent="0.25">
      <c r="A145" s="195">
        <f t="shared" si="44"/>
        <v>11</v>
      </c>
      <c r="B145" s="289">
        <f t="shared" si="38"/>
        <v>20.53</v>
      </c>
      <c r="C145" s="124">
        <f t="shared" si="38"/>
        <v>20.53</v>
      </c>
      <c r="D145" s="290">
        <f t="shared" si="39"/>
        <v>0</v>
      </c>
      <c r="E145" s="291">
        <f t="shared" si="40"/>
        <v>16.91</v>
      </c>
      <c r="F145" s="291">
        <f t="shared" si="40"/>
        <v>3.62</v>
      </c>
      <c r="G145" s="292">
        <f t="shared" si="41"/>
        <v>0</v>
      </c>
      <c r="I145" s="294">
        <f t="shared" si="42"/>
        <v>15.91</v>
      </c>
      <c r="K145" s="142">
        <f t="shared" si="43"/>
        <v>1</v>
      </c>
    </row>
    <row r="146" spans="1:54" ht="13.8" x14ac:dyDescent="0.25">
      <c r="A146" s="195">
        <f t="shared" si="44"/>
        <v>12</v>
      </c>
      <c r="B146" s="289">
        <f t="shared" si="38"/>
        <v>19.41</v>
      </c>
      <c r="C146" s="124">
        <f t="shared" si="38"/>
        <v>19.41</v>
      </c>
      <c r="D146" s="290">
        <f t="shared" si="39"/>
        <v>0</v>
      </c>
      <c r="E146" s="291">
        <f t="shared" si="40"/>
        <v>15.94</v>
      </c>
      <c r="F146" s="291">
        <f t="shared" si="40"/>
        <v>3.47</v>
      </c>
      <c r="G146" s="292">
        <f t="shared" si="41"/>
        <v>0</v>
      </c>
      <c r="I146" s="294">
        <f t="shared" si="42"/>
        <v>14.94</v>
      </c>
      <c r="K146" s="142">
        <f t="shared" si="43"/>
        <v>1</v>
      </c>
    </row>
    <row r="147" spans="1:54" ht="13.8" x14ac:dyDescent="0.25">
      <c r="A147" s="195">
        <f t="shared" si="44"/>
        <v>13</v>
      </c>
      <c r="B147" s="289">
        <f t="shared" si="38"/>
        <v>19.11</v>
      </c>
      <c r="C147" s="124">
        <f t="shared" si="38"/>
        <v>19.11</v>
      </c>
      <c r="D147" s="290">
        <f t="shared" si="39"/>
        <v>0</v>
      </c>
      <c r="E147" s="291">
        <f t="shared" si="40"/>
        <v>15.66</v>
      </c>
      <c r="F147" s="291">
        <f t="shared" si="40"/>
        <v>3.45</v>
      </c>
      <c r="G147" s="292">
        <f t="shared" si="41"/>
        <v>0</v>
      </c>
      <c r="I147" s="294">
        <f t="shared" si="42"/>
        <v>14.66</v>
      </c>
      <c r="K147" s="142">
        <f t="shared" si="43"/>
        <v>1</v>
      </c>
    </row>
    <row r="148" spans="1:54" ht="13.8" x14ac:dyDescent="0.25">
      <c r="A148" s="195">
        <f t="shared" si="44"/>
        <v>14</v>
      </c>
      <c r="B148" s="289">
        <f t="shared" si="38"/>
        <v>19.02</v>
      </c>
      <c r="C148" s="124">
        <f t="shared" si="38"/>
        <v>19.02</v>
      </c>
      <c r="D148" s="290">
        <f t="shared" si="39"/>
        <v>0</v>
      </c>
      <c r="E148" s="291">
        <f t="shared" si="40"/>
        <v>15.63</v>
      </c>
      <c r="F148" s="291">
        <f t="shared" si="40"/>
        <v>3.39</v>
      </c>
      <c r="G148" s="292">
        <f t="shared" si="41"/>
        <v>0</v>
      </c>
      <c r="I148" s="294">
        <f t="shared" si="42"/>
        <v>14.63</v>
      </c>
      <c r="K148" s="142">
        <f t="shared" si="43"/>
        <v>1</v>
      </c>
    </row>
    <row r="149" spans="1:54" ht="13.8" x14ac:dyDescent="0.25">
      <c r="A149" s="195">
        <f t="shared" si="44"/>
        <v>15</v>
      </c>
      <c r="B149" s="289">
        <f t="shared" si="38"/>
        <v>19.8</v>
      </c>
      <c r="C149" s="124">
        <f t="shared" si="38"/>
        <v>19.8</v>
      </c>
      <c r="D149" s="290">
        <f t="shared" si="39"/>
        <v>0</v>
      </c>
      <c r="E149" s="291">
        <f t="shared" si="40"/>
        <v>16.420000000000002</v>
      </c>
      <c r="F149" s="291">
        <f t="shared" si="40"/>
        <v>3.38</v>
      </c>
      <c r="G149" s="292">
        <f t="shared" si="41"/>
        <v>0</v>
      </c>
      <c r="I149" s="294">
        <f t="shared" si="42"/>
        <v>15.42</v>
      </c>
      <c r="K149" s="142">
        <f t="shared" si="43"/>
        <v>1</v>
      </c>
    </row>
    <row r="150" spans="1:54" ht="13.8" x14ac:dyDescent="0.25">
      <c r="A150" s="195">
        <f t="shared" si="44"/>
        <v>16</v>
      </c>
      <c r="B150" s="289">
        <f t="shared" si="38"/>
        <v>21.48</v>
      </c>
      <c r="C150" s="124">
        <f t="shared" si="38"/>
        <v>21.48</v>
      </c>
      <c r="D150" s="290">
        <f t="shared" si="39"/>
        <v>0</v>
      </c>
      <c r="E150" s="291">
        <f t="shared" si="40"/>
        <v>18</v>
      </c>
      <c r="F150" s="291">
        <f t="shared" si="40"/>
        <v>3.48</v>
      </c>
      <c r="G150" s="292">
        <f t="shared" si="41"/>
        <v>0</v>
      </c>
      <c r="I150" s="294">
        <f t="shared" si="42"/>
        <v>17</v>
      </c>
      <c r="K150" s="142">
        <f t="shared" si="43"/>
        <v>1</v>
      </c>
    </row>
    <row r="151" spans="1:54" ht="13.8" x14ac:dyDescent="0.25">
      <c r="A151" s="195">
        <f t="shared" si="44"/>
        <v>17</v>
      </c>
      <c r="B151" s="289">
        <f t="shared" ref="B151:C158" si="45">B24</f>
        <v>24.02</v>
      </c>
      <c r="C151" s="124">
        <f t="shared" si="45"/>
        <v>24.02</v>
      </c>
      <c r="D151" s="290">
        <f t="shared" si="39"/>
        <v>0</v>
      </c>
      <c r="E151" s="291">
        <f t="shared" si="40"/>
        <v>20.2</v>
      </c>
      <c r="F151" s="291">
        <f t="shared" si="40"/>
        <v>3.82</v>
      </c>
      <c r="G151" s="292">
        <f t="shared" si="41"/>
        <v>0</v>
      </c>
      <c r="I151" s="294">
        <f t="shared" si="42"/>
        <v>19.2</v>
      </c>
      <c r="K151" s="142">
        <f t="shared" si="43"/>
        <v>1</v>
      </c>
    </row>
    <row r="152" spans="1:54" ht="13.8" x14ac:dyDescent="0.25">
      <c r="A152" s="195">
        <f t="shared" si="44"/>
        <v>18</v>
      </c>
      <c r="B152" s="289">
        <f t="shared" si="45"/>
        <v>27.35</v>
      </c>
      <c r="C152" s="124">
        <f t="shared" si="45"/>
        <v>27.35</v>
      </c>
      <c r="D152" s="290">
        <f t="shared" si="39"/>
        <v>0</v>
      </c>
      <c r="E152" s="291">
        <f t="shared" si="40"/>
        <v>22.95</v>
      </c>
      <c r="F152" s="291">
        <f t="shared" si="40"/>
        <v>4.4000000000000004</v>
      </c>
      <c r="G152" s="292">
        <f t="shared" si="41"/>
        <v>0</v>
      </c>
      <c r="I152" s="294">
        <f t="shared" si="42"/>
        <v>21.95</v>
      </c>
      <c r="K152" s="142">
        <f t="shared" si="43"/>
        <v>1</v>
      </c>
    </row>
    <row r="153" spans="1:54" ht="13.8" x14ac:dyDescent="0.25">
      <c r="A153" s="195">
        <f t="shared" si="44"/>
        <v>19</v>
      </c>
      <c r="B153" s="289">
        <f t="shared" si="45"/>
        <v>28</v>
      </c>
      <c r="C153" s="124">
        <f t="shared" si="45"/>
        <v>28</v>
      </c>
      <c r="D153" s="290">
        <f t="shared" si="39"/>
        <v>0</v>
      </c>
      <c r="E153" s="291">
        <f t="shared" si="40"/>
        <v>23.51</v>
      </c>
      <c r="F153" s="291">
        <f t="shared" si="40"/>
        <v>4.49</v>
      </c>
      <c r="G153" s="292">
        <f t="shared" si="41"/>
        <v>0</v>
      </c>
      <c r="I153" s="294">
        <f t="shared" si="42"/>
        <v>22.51</v>
      </c>
      <c r="K153" s="142">
        <f t="shared" si="43"/>
        <v>1</v>
      </c>
    </row>
    <row r="154" spans="1:54" ht="13.8" x14ac:dyDescent="0.25">
      <c r="A154" s="195">
        <f t="shared" si="44"/>
        <v>20</v>
      </c>
      <c r="B154" s="289">
        <f t="shared" si="45"/>
        <v>28.450000000000003</v>
      </c>
      <c r="C154" s="124">
        <f t="shared" si="45"/>
        <v>28.450000000000003</v>
      </c>
      <c r="D154" s="290">
        <f t="shared" si="39"/>
        <v>0</v>
      </c>
      <c r="E154" s="291">
        <f t="shared" si="40"/>
        <v>23.96</v>
      </c>
      <c r="F154" s="291">
        <f t="shared" si="40"/>
        <v>4.49</v>
      </c>
      <c r="G154" s="292">
        <f t="shared" si="41"/>
        <v>0</v>
      </c>
      <c r="I154" s="294">
        <f t="shared" si="42"/>
        <v>22.96</v>
      </c>
      <c r="K154" s="142">
        <f t="shared" si="43"/>
        <v>1</v>
      </c>
    </row>
    <row r="155" spans="1:54" ht="13.8" x14ac:dyDescent="0.25">
      <c r="A155" s="195">
        <f>A154+1</f>
        <v>21</v>
      </c>
      <c r="B155" s="289">
        <f t="shared" si="45"/>
        <v>28.21</v>
      </c>
      <c r="C155" s="124">
        <f t="shared" si="45"/>
        <v>28.21</v>
      </c>
      <c r="D155" s="290">
        <f t="shared" si="39"/>
        <v>0</v>
      </c>
      <c r="E155" s="291">
        <f t="shared" si="40"/>
        <v>23.77</v>
      </c>
      <c r="F155" s="291">
        <f t="shared" si="40"/>
        <v>4.4400000000000004</v>
      </c>
      <c r="G155" s="292">
        <f t="shared" si="41"/>
        <v>0</v>
      </c>
      <c r="I155" s="294">
        <f t="shared" si="42"/>
        <v>22.77</v>
      </c>
      <c r="K155" s="142">
        <f t="shared" si="43"/>
        <v>1</v>
      </c>
    </row>
    <row r="156" spans="1:54" ht="13.8" x14ac:dyDescent="0.25">
      <c r="A156" s="195">
        <f t="shared" si="44"/>
        <v>22</v>
      </c>
      <c r="B156" s="289">
        <f t="shared" si="45"/>
        <v>27.020000000000003</v>
      </c>
      <c r="C156" s="124">
        <f t="shared" si="45"/>
        <v>27.020000000000003</v>
      </c>
      <c r="D156" s="290">
        <f t="shared" si="39"/>
        <v>0</v>
      </c>
      <c r="E156" s="291">
        <f t="shared" si="40"/>
        <v>22.76</v>
      </c>
      <c r="F156" s="291">
        <f t="shared" si="40"/>
        <v>4.26</v>
      </c>
      <c r="G156" s="292">
        <f t="shared" si="41"/>
        <v>0</v>
      </c>
      <c r="I156" s="294">
        <f t="shared" si="42"/>
        <v>21.76</v>
      </c>
      <c r="K156" s="142">
        <f t="shared" si="43"/>
        <v>1</v>
      </c>
    </row>
    <row r="157" spans="1:54" ht="13.8" x14ac:dyDescent="0.25">
      <c r="A157" s="195">
        <f>A156+1</f>
        <v>23</v>
      </c>
      <c r="B157" s="289">
        <f t="shared" si="45"/>
        <v>25.28</v>
      </c>
      <c r="C157" s="124">
        <f t="shared" si="45"/>
        <v>25.28</v>
      </c>
      <c r="D157" s="290">
        <f t="shared" si="39"/>
        <v>0</v>
      </c>
      <c r="E157" s="291">
        <f t="shared" si="40"/>
        <v>21.27</v>
      </c>
      <c r="F157" s="291">
        <f t="shared" si="40"/>
        <v>4.01</v>
      </c>
      <c r="G157" s="292">
        <f t="shared" si="41"/>
        <v>0</v>
      </c>
      <c r="I157" s="294">
        <f t="shared" si="42"/>
        <v>20.27</v>
      </c>
      <c r="K157" s="142">
        <f t="shared" si="43"/>
        <v>1</v>
      </c>
    </row>
    <row r="158" spans="1:54" ht="23.25" customHeight="1" thickBot="1" x14ac:dyDescent="0.3">
      <c r="A158" s="295">
        <f t="shared" si="44"/>
        <v>24</v>
      </c>
      <c r="B158" s="296">
        <f t="shared" si="45"/>
        <v>23.450000000000003</v>
      </c>
      <c r="C158" s="297">
        <f t="shared" si="45"/>
        <v>23.450000000000003</v>
      </c>
      <c r="D158" s="298">
        <f t="shared" si="39"/>
        <v>0</v>
      </c>
      <c r="E158" s="299">
        <f t="shared" si="40"/>
        <v>19.760000000000002</v>
      </c>
      <c r="F158" s="299">
        <f t="shared" si="40"/>
        <v>3.69</v>
      </c>
      <c r="G158" s="300">
        <f t="shared" si="41"/>
        <v>0</v>
      </c>
      <c r="I158" s="301">
        <f t="shared" si="42"/>
        <v>18.760000000000002</v>
      </c>
      <c r="K158" s="302">
        <f t="shared" si="43"/>
        <v>1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557.39</v>
      </c>
      <c r="C159" s="304">
        <f t="shared" si="46"/>
        <v>557.39</v>
      </c>
      <c r="D159" s="305">
        <f t="shared" si="46"/>
        <v>0</v>
      </c>
      <c r="E159" s="305">
        <f t="shared" si="46"/>
        <v>466.73999999999984</v>
      </c>
      <c r="F159" s="305">
        <f t="shared" si="46"/>
        <v>90.65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39" priority="7" operator="containsText" text="CHECK CALCS">
      <formula>NOT(ISERROR(SEARCH("CHECK CALCS",C34)))</formula>
    </cfRule>
  </conditionalFormatting>
  <conditionalFormatting sqref="AE8:AE31">
    <cfRule type="cellIs" dxfId="38" priority="6" operator="greaterThan">
      <formula>33</formula>
    </cfRule>
  </conditionalFormatting>
  <conditionalFormatting sqref="D63">
    <cfRule type="cellIs" dxfId="37" priority="8" operator="equal">
      <formula>#REF!</formula>
    </cfRule>
  </conditionalFormatting>
  <conditionalFormatting sqref="I135:I158">
    <cfRule type="cellIs" dxfId="36" priority="5" operator="greaterThan">
      <formula>33</formula>
    </cfRule>
  </conditionalFormatting>
  <conditionalFormatting sqref="D135:D158">
    <cfRule type="cellIs" dxfId="35" priority="4" operator="greaterThan">
      <formula>0</formula>
    </cfRule>
  </conditionalFormatting>
  <conditionalFormatting sqref="J8:J31">
    <cfRule type="cellIs" dxfId="34" priority="2" operator="greaterThan">
      <formula>0</formula>
    </cfRule>
  </conditionalFormatting>
  <conditionalFormatting sqref="N8:N31">
    <cfRule type="cellIs" dxfId="33" priority="3" operator="greaterThanOrEqual">
      <formula>4.99</formula>
    </cfRule>
  </conditionalFormatting>
  <conditionalFormatting sqref="M8:M31">
    <cfRule type="cellIs" dxfId="32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theme="2" tint="-0.249977111117893"/>
  </sheetPr>
  <dimension ref="A1:CW159"/>
  <sheetViews>
    <sheetView topLeftCell="A28"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44565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726.51999999999987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44565</v>
      </c>
      <c r="AM5" s="422">
        <f>AM10</f>
        <v>20695</v>
      </c>
      <c r="AN5" s="422">
        <f t="shared" ref="AN5:BJ5" si="1">AN10</f>
        <v>20035</v>
      </c>
      <c r="AO5" s="422">
        <f t="shared" si="1"/>
        <v>19310</v>
      </c>
      <c r="AP5" s="422">
        <f t="shared" si="1"/>
        <v>19371</v>
      </c>
      <c r="AQ5" s="422">
        <f t="shared" si="1"/>
        <v>19343</v>
      </c>
      <c r="AR5" s="422">
        <f t="shared" si="1"/>
        <v>19514</v>
      </c>
      <c r="AS5" s="422">
        <f t="shared" si="1"/>
        <v>20607</v>
      </c>
      <c r="AT5" s="422">
        <f t="shared" si="1"/>
        <v>21715</v>
      </c>
      <c r="AU5" s="422">
        <f t="shared" si="1"/>
        <v>19871</v>
      </c>
      <c r="AV5" s="422">
        <f t="shared" si="1"/>
        <v>19106</v>
      </c>
      <c r="AW5" s="422">
        <f t="shared" si="1"/>
        <v>17898</v>
      </c>
      <c r="AX5" s="422">
        <f t="shared" si="1"/>
        <v>17749</v>
      </c>
      <c r="AY5" s="422">
        <f t="shared" si="1"/>
        <v>18694</v>
      </c>
      <c r="AZ5" s="422">
        <f t="shared" si="1"/>
        <v>20145</v>
      </c>
      <c r="BA5" s="422">
        <f t="shared" si="1"/>
        <v>20262</v>
      </c>
      <c r="BB5" s="422">
        <f t="shared" si="1"/>
        <v>22304</v>
      </c>
      <c r="BC5" s="422">
        <f t="shared" si="1"/>
        <v>23598</v>
      </c>
      <c r="BD5" s="422">
        <f t="shared" si="1"/>
        <v>25416</v>
      </c>
      <c r="BE5" s="422">
        <f t="shared" si="1"/>
        <v>26149</v>
      </c>
      <c r="BF5" s="422">
        <f t="shared" si="1"/>
        <v>27268</v>
      </c>
      <c r="BG5" s="422">
        <f t="shared" si="1"/>
        <v>26283</v>
      </c>
      <c r="BH5" s="422">
        <f t="shared" si="1"/>
        <v>24755</v>
      </c>
      <c r="BI5" s="422">
        <f t="shared" si="1"/>
        <v>22950</v>
      </c>
      <c r="BJ5" s="422">
        <f t="shared" si="1"/>
        <v>20754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44565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36.370000000000005</v>
      </c>
      <c r="C8" s="124">
        <f>M8+N8</f>
        <v>33.970000000000006</v>
      </c>
      <c r="D8" s="125">
        <f>F8</f>
        <v>22</v>
      </c>
      <c r="E8" s="126">
        <f>IF(C8-D8&lt;0,0,IF(C8-D8-H8&lt;0,0,C8-D8-H8))</f>
        <v>11.970000000000006</v>
      </c>
      <c r="F8" s="127">
        <v>22</v>
      </c>
      <c r="G8" s="128"/>
      <c r="H8" s="127"/>
      <c r="I8" s="129">
        <v>0</v>
      </c>
      <c r="J8" s="130">
        <v>2.4</v>
      </c>
      <c r="K8" s="131">
        <v>0</v>
      </c>
      <c r="L8" s="132">
        <v>0</v>
      </c>
      <c r="M8" s="133">
        <f t="shared" ref="M8:M31" si="2">(O8+Q8-J8)</f>
        <v>29.800000000000004</v>
      </c>
      <c r="N8" s="134">
        <f>P8</f>
        <v>4.17</v>
      </c>
      <c r="O8" s="135">
        <f>ROUND(AA8,2)</f>
        <v>20.7</v>
      </c>
      <c r="P8" s="125">
        <f>ROUND(AB8,2)</f>
        <v>4.17</v>
      </c>
      <c r="Q8" s="125">
        <f>ROUND(SUM(AC8:AD8),2)</f>
        <v>11.5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33.970000000000006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20.7</v>
      </c>
      <c r="AB8" s="141">
        <f t="shared" ref="AB8:AB31" si="5">ROUND(AO40/1000,2)</f>
        <v>4.17</v>
      </c>
      <c r="AC8" s="142">
        <v>11.5</v>
      </c>
      <c r="AD8" s="143">
        <v>0</v>
      </c>
      <c r="AE8" s="144">
        <f>AA8+AD8</f>
        <v>20.7</v>
      </c>
      <c r="AF8" s="404">
        <f t="shared" ref="AF8:AF31" si="6">A8</f>
        <v>1</v>
      </c>
      <c r="AG8" s="396">
        <f>AA8+AB8</f>
        <v>24.869999999999997</v>
      </c>
      <c r="AH8" s="202">
        <f t="array" ref="AH8:AH31">TRANSPOSE(AM5:BJ5)</f>
        <v>20695</v>
      </c>
      <c r="AI8" s="389">
        <f t="shared" ref="AI8:AI31" si="7">AH8/1000</f>
        <v>20.695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35.46</v>
      </c>
      <c r="C9" s="124">
        <f t="shared" ref="C9:C31" si="10">M9+N9</f>
        <v>34.26</v>
      </c>
      <c r="D9" s="125">
        <f t="shared" ref="D9:D31" si="11">F9</f>
        <v>21</v>
      </c>
      <c r="E9" s="126">
        <f t="shared" ref="E9:E29" si="12">IF(C9-D9&lt;0,0,IF(C9-D9-H9&lt;0,0,C9-D9-H9))</f>
        <v>13.259999999999998</v>
      </c>
      <c r="F9" s="127">
        <v>21</v>
      </c>
      <c r="G9" s="128"/>
      <c r="H9" s="127"/>
      <c r="I9" s="129">
        <v>0</v>
      </c>
      <c r="J9" s="130">
        <v>1.2</v>
      </c>
      <c r="K9" s="131">
        <v>0</v>
      </c>
      <c r="L9" s="132">
        <v>0</v>
      </c>
      <c r="M9" s="133">
        <f t="shared" si="2"/>
        <v>30.34</v>
      </c>
      <c r="N9" s="134">
        <f t="shared" ref="N9:N31" si="13">P9</f>
        <v>3.92</v>
      </c>
      <c r="O9" s="135">
        <f t="shared" ref="O9:P31" si="14">ROUND(AA9,2)</f>
        <v>20.04</v>
      </c>
      <c r="P9" s="125">
        <f t="shared" si="14"/>
        <v>3.92</v>
      </c>
      <c r="Q9" s="125">
        <f t="shared" ref="Q9:Q31" si="15">ROUND(SUM(AC9:AD9),2)</f>
        <v>11.5</v>
      </c>
      <c r="R9" s="126">
        <f t="shared" si="3"/>
        <v>0</v>
      </c>
      <c r="S9" s="126">
        <f t="shared" ref="S9:S31" si="16">R9+L9</f>
        <v>0</v>
      </c>
      <c r="T9" s="126">
        <f t="shared" si="4"/>
        <v>34.26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20.04</v>
      </c>
      <c r="AB9" s="141">
        <f t="shared" si="5"/>
        <v>3.92</v>
      </c>
      <c r="AC9" s="142">
        <v>11.5</v>
      </c>
      <c r="AD9" s="143">
        <v>0</v>
      </c>
      <c r="AE9" s="144">
        <f t="shared" ref="AE9:AE31" si="18">AA9+AD9</f>
        <v>20.04</v>
      </c>
      <c r="AF9" s="404">
        <f t="shared" si="6"/>
        <v>2</v>
      </c>
      <c r="AG9" s="396">
        <f t="shared" ref="AG9:AG31" si="19">AA9+AB9</f>
        <v>23.96</v>
      </c>
      <c r="AH9" s="202">
        <v>20035</v>
      </c>
      <c r="AI9" s="389">
        <f t="shared" si="7"/>
        <v>20.035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34.589999999999996</v>
      </c>
      <c r="C10" s="124">
        <f t="shared" si="10"/>
        <v>34.589999999999996</v>
      </c>
      <c r="D10" s="125">
        <f t="shared" si="11"/>
        <v>21</v>
      </c>
      <c r="E10" s="126">
        <f t="shared" si="12"/>
        <v>13.589999999999996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30.81</v>
      </c>
      <c r="N10" s="134">
        <f t="shared" si="13"/>
        <v>3.78</v>
      </c>
      <c r="O10" s="135">
        <f t="shared" si="14"/>
        <v>19.309999999999999</v>
      </c>
      <c r="P10" s="125">
        <f t="shared" si="14"/>
        <v>3.78</v>
      </c>
      <c r="Q10" s="125">
        <f t="shared" si="15"/>
        <v>11.5</v>
      </c>
      <c r="R10" s="126">
        <f t="shared" si="3"/>
        <v>0</v>
      </c>
      <c r="S10" s="126">
        <f t="shared" si="16"/>
        <v>0</v>
      </c>
      <c r="T10" s="126">
        <f t="shared" si="4"/>
        <v>34.589999999999996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19.309999999999999</v>
      </c>
      <c r="AB10" s="141">
        <f t="shared" si="5"/>
        <v>3.78</v>
      </c>
      <c r="AC10" s="142">
        <v>11.5</v>
      </c>
      <c r="AD10" s="143">
        <v>0</v>
      </c>
      <c r="AE10" s="144">
        <f t="shared" si="18"/>
        <v>19.309999999999999</v>
      </c>
      <c r="AF10" s="404">
        <f t="shared" si="6"/>
        <v>3</v>
      </c>
      <c r="AG10" s="396">
        <f t="shared" si="19"/>
        <v>23.09</v>
      </c>
      <c r="AH10" s="202">
        <v>19310</v>
      </c>
      <c r="AI10" s="389">
        <f t="shared" si="7"/>
        <v>19.309999999999999</v>
      </c>
      <c r="AJ10" s="186">
        <f t="shared" si="20"/>
        <v>0</v>
      </c>
      <c r="AK10" s="403"/>
      <c r="AL10" s="380" t="s">
        <v>218</v>
      </c>
      <c r="AM10" s="154">
        <f>AM11+AM12</f>
        <v>20695</v>
      </c>
      <c r="AN10" s="154">
        <f t="shared" ref="AN10:BJ10" si="21">AN11+AN12</f>
        <v>20035</v>
      </c>
      <c r="AO10" s="154">
        <f t="shared" si="21"/>
        <v>19310</v>
      </c>
      <c r="AP10" s="154">
        <f t="shared" si="21"/>
        <v>19371</v>
      </c>
      <c r="AQ10" s="154">
        <f t="shared" si="21"/>
        <v>19343</v>
      </c>
      <c r="AR10" s="154">
        <f t="shared" si="21"/>
        <v>19514</v>
      </c>
      <c r="AS10" s="154">
        <f t="shared" si="21"/>
        <v>20607</v>
      </c>
      <c r="AT10" s="154">
        <f t="shared" si="21"/>
        <v>21715</v>
      </c>
      <c r="AU10" s="154">
        <f t="shared" si="21"/>
        <v>19871</v>
      </c>
      <c r="AV10" s="154">
        <f t="shared" si="21"/>
        <v>19106</v>
      </c>
      <c r="AW10" s="154">
        <f t="shared" si="21"/>
        <v>17898</v>
      </c>
      <c r="AX10" s="154">
        <f t="shared" si="21"/>
        <v>17749</v>
      </c>
      <c r="AY10" s="154">
        <f t="shared" si="21"/>
        <v>18694</v>
      </c>
      <c r="AZ10" s="154">
        <f t="shared" si="21"/>
        <v>20145</v>
      </c>
      <c r="BA10" s="154">
        <f t="shared" si="21"/>
        <v>20262</v>
      </c>
      <c r="BB10" s="154">
        <f t="shared" si="21"/>
        <v>22304</v>
      </c>
      <c r="BC10" s="154">
        <f t="shared" si="21"/>
        <v>23598</v>
      </c>
      <c r="BD10" s="154">
        <f t="shared" si="21"/>
        <v>25416</v>
      </c>
      <c r="BE10" s="154">
        <f t="shared" si="21"/>
        <v>26149</v>
      </c>
      <c r="BF10" s="154">
        <f t="shared" si="21"/>
        <v>27268</v>
      </c>
      <c r="BG10" s="154">
        <f t="shared" si="21"/>
        <v>26283</v>
      </c>
      <c r="BH10" s="154">
        <f t="shared" si="21"/>
        <v>24755</v>
      </c>
      <c r="BI10" s="154">
        <f t="shared" si="21"/>
        <v>22950</v>
      </c>
      <c r="BJ10" s="154">
        <f t="shared" si="21"/>
        <v>20754</v>
      </c>
      <c r="BK10" s="91"/>
      <c r="BL10" s="155">
        <f>SUM(AM10:BK10)/1000</f>
        <v>513.79200000000003</v>
      </c>
    </row>
    <row r="11" spans="1:88" ht="15" x14ac:dyDescent="0.25">
      <c r="A11" s="122">
        <f t="shared" si="8"/>
        <v>4</v>
      </c>
      <c r="B11" s="123">
        <f t="shared" si="9"/>
        <v>34.6</v>
      </c>
      <c r="C11" s="124">
        <f t="shared" si="10"/>
        <v>34.6</v>
      </c>
      <c r="D11" s="125">
        <f t="shared" si="11"/>
        <v>21</v>
      </c>
      <c r="E11" s="126">
        <f t="shared" si="12"/>
        <v>13.600000000000001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30.87</v>
      </c>
      <c r="N11" s="134">
        <f t="shared" si="13"/>
        <v>3.73</v>
      </c>
      <c r="O11" s="135">
        <f t="shared" si="14"/>
        <v>19.37</v>
      </c>
      <c r="P11" s="125">
        <f t="shared" si="14"/>
        <v>3.73</v>
      </c>
      <c r="Q11" s="125">
        <f t="shared" si="15"/>
        <v>11.5</v>
      </c>
      <c r="R11" s="126">
        <f t="shared" si="3"/>
        <v>0</v>
      </c>
      <c r="S11" s="126">
        <f t="shared" si="16"/>
        <v>0</v>
      </c>
      <c r="T11" s="126">
        <f t="shared" si="4"/>
        <v>34.6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19.37</v>
      </c>
      <c r="AB11" s="141">
        <f t="shared" si="5"/>
        <v>3.73</v>
      </c>
      <c r="AC11" s="142">
        <v>11.5</v>
      </c>
      <c r="AD11" s="143">
        <v>0</v>
      </c>
      <c r="AE11" s="144">
        <f t="shared" si="18"/>
        <v>19.37</v>
      </c>
      <c r="AF11" s="404">
        <f t="shared" si="6"/>
        <v>4</v>
      </c>
      <c r="AG11" s="396">
        <f t="shared" si="19"/>
        <v>23.1</v>
      </c>
      <c r="AH11" s="202">
        <v>19371</v>
      </c>
      <c r="AI11" s="389">
        <f t="shared" si="7"/>
        <v>19.370999999999999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34.56</v>
      </c>
      <c r="C12" s="124">
        <f t="shared" si="10"/>
        <v>34.56</v>
      </c>
      <c r="D12" s="125">
        <f t="shared" si="11"/>
        <v>21</v>
      </c>
      <c r="E12" s="126">
        <f t="shared" si="12"/>
        <v>13.560000000000002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30.84</v>
      </c>
      <c r="N12" s="134">
        <f t="shared" si="13"/>
        <v>3.72</v>
      </c>
      <c r="O12" s="135">
        <f t="shared" si="14"/>
        <v>19.34</v>
      </c>
      <c r="P12" s="125">
        <f t="shared" si="14"/>
        <v>3.72</v>
      </c>
      <c r="Q12" s="125">
        <f t="shared" si="15"/>
        <v>11.5</v>
      </c>
      <c r="R12" s="126">
        <f t="shared" si="3"/>
        <v>0</v>
      </c>
      <c r="S12" s="126">
        <f t="shared" si="16"/>
        <v>0</v>
      </c>
      <c r="T12" s="126">
        <f t="shared" si="4"/>
        <v>34.56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19.34</v>
      </c>
      <c r="AB12" s="141">
        <f t="shared" si="5"/>
        <v>3.72</v>
      </c>
      <c r="AC12" s="142">
        <v>11.5</v>
      </c>
      <c r="AD12" s="143">
        <v>0</v>
      </c>
      <c r="AE12" s="144">
        <f t="shared" si="18"/>
        <v>19.34</v>
      </c>
      <c r="AF12" s="404">
        <f t="shared" si="6"/>
        <v>5</v>
      </c>
      <c r="AG12" s="396">
        <f t="shared" si="19"/>
        <v>23.06</v>
      </c>
      <c r="AH12" s="202">
        <v>19343</v>
      </c>
      <c r="AI12" s="389">
        <f t="shared" si="7"/>
        <v>19.343</v>
      </c>
      <c r="AJ12" s="186">
        <f t="shared" si="20"/>
        <v>0</v>
      </c>
      <c r="AK12" s="403"/>
      <c r="AL12" s="153" t="s">
        <v>220</v>
      </c>
      <c r="AM12" s="156">
        <v>20695</v>
      </c>
      <c r="AN12" s="156">
        <v>20035</v>
      </c>
      <c r="AO12" s="156">
        <v>19310</v>
      </c>
      <c r="AP12" s="156">
        <v>19371</v>
      </c>
      <c r="AQ12" s="156">
        <v>19343</v>
      </c>
      <c r="AR12" s="156">
        <v>19514</v>
      </c>
      <c r="AS12" s="156">
        <v>20607</v>
      </c>
      <c r="AT12" s="156">
        <v>21715</v>
      </c>
      <c r="AU12" s="156">
        <v>19871</v>
      </c>
      <c r="AV12" s="156">
        <v>19106</v>
      </c>
      <c r="AW12" s="156">
        <v>17898</v>
      </c>
      <c r="AX12" s="156">
        <v>17749</v>
      </c>
      <c r="AY12" s="156">
        <v>18694</v>
      </c>
      <c r="AZ12" s="156">
        <v>20145</v>
      </c>
      <c r="BA12" s="156">
        <v>20262</v>
      </c>
      <c r="BB12" s="156">
        <v>22304</v>
      </c>
      <c r="BC12" s="156">
        <v>23598</v>
      </c>
      <c r="BD12" s="156">
        <v>25416</v>
      </c>
      <c r="BE12" s="156">
        <v>26149</v>
      </c>
      <c r="BF12" s="156">
        <v>27268</v>
      </c>
      <c r="BG12" s="156">
        <v>26283</v>
      </c>
      <c r="BH12" s="156">
        <v>24755</v>
      </c>
      <c r="BI12" s="156">
        <v>22950</v>
      </c>
      <c r="BJ12" s="156">
        <v>20754</v>
      </c>
      <c r="BK12" s="91"/>
      <c r="BL12" s="155">
        <f>SUM(AM12:BK12)/1000</f>
        <v>513.79200000000003</v>
      </c>
    </row>
    <row r="13" spans="1:88" ht="13.8" x14ac:dyDescent="0.25">
      <c r="A13" s="122">
        <f t="shared" si="8"/>
        <v>6</v>
      </c>
      <c r="B13" s="123">
        <f t="shared" si="9"/>
        <v>32.24</v>
      </c>
      <c r="C13" s="124">
        <f t="shared" si="10"/>
        <v>32.24</v>
      </c>
      <c r="D13" s="125">
        <f t="shared" si="11"/>
        <v>21</v>
      </c>
      <c r="E13" s="126">
        <f t="shared" si="12"/>
        <v>11.240000000000002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28.51</v>
      </c>
      <c r="N13" s="134">
        <f t="shared" si="13"/>
        <v>3.73</v>
      </c>
      <c r="O13" s="135">
        <f t="shared" si="14"/>
        <v>19.510000000000002</v>
      </c>
      <c r="P13" s="125">
        <f t="shared" si="14"/>
        <v>3.73</v>
      </c>
      <c r="Q13" s="125">
        <f t="shared" si="15"/>
        <v>9</v>
      </c>
      <c r="R13" s="126">
        <f t="shared" si="3"/>
        <v>0</v>
      </c>
      <c r="S13" s="126">
        <f t="shared" si="16"/>
        <v>0</v>
      </c>
      <c r="T13" s="126">
        <f t="shared" si="4"/>
        <v>32.24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19.510000000000002</v>
      </c>
      <c r="AB13" s="141">
        <f t="shared" si="5"/>
        <v>3.73</v>
      </c>
      <c r="AC13" s="142">
        <v>9</v>
      </c>
      <c r="AD13" s="143">
        <v>0</v>
      </c>
      <c r="AE13" s="144">
        <f t="shared" si="18"/>
        <v>19.510000000000002</v>
      </c>
      <c r="AF13" s="404">
        <f t="shared" si="6"/>
        <v>6</v>
      </c>
      <c r="AG13" s="396">
        <f t="shared" si="19"/>
        <v>23.240000000000002</v>
      </c>
      <c r="AH13" s="202">
        <v>19514</v>
      </c>
      <c r="AI13" s="389">
        <f t="shared" si="7"/>
        <v>19.513999999999999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31.55</v>
      </c>
      <c r="C14" s="124">
        <f t="shared" si="10"/>
        <v>31.55</v>
      </c>
      <c r="D14" s="125">
        <f t="shared" si="11"/>
        <v>21</v>
      </c>
      <c r="E14" s="126">
        <f t="shared" si="12"/>
        <v>10.55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27.61</v>
      </c>
      <c r="N14" s="134">
        <f t="shared" si="13"/>
        <v>3.94</v>
      </c>
      <c r="O14" s="135">
        <f t="shared" si="14"/>
        <v>20.61</v>
      </c>
      <c r="P14" s="125">
        <f t="shared" si="14"/>
        <v>3.94</v>
      </c>
      <c r="Q14" s="125">
        <f t="shared" si="15"/>
        <v>7</v>
      </c>
      <c r="R14" s="126">
        <f t="shared" si="3"/>
        <v>0</v>
      </c>
      <c r="S14" s="126">
        <f t="shared" si="16"/>
        <v>0</v>
      </c>
      <c r="T14" s="126">
        <f t="shared" si="4"/>
        <v>31.55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20.61</v>
      </c>
      <c r="AB14" s="141">
        <f t="shared" si="5"/>
        <v>3.94</v>
      </c>
      <c r="AC14" s="142">
        <v>7</v>
      </c>
      <c r="AD14" s="143">
        <v>0</v>
      </c>
      <c r="AE14" s="144">
        <f t="shared" si="18"/>
        <v>20.61</v>
      </c>
      <c r="AF14" s="419">
        <f t="shared" si="6"/>
        <v>7</v>
      </c>
      <c r="AG14" s="396">
        <f t="shared" si="19"/>
        <v>24.55</v>
      </c>
      <c r="AH14" s="202">
        <v>20607</v>
      </c>
      <c r="AI14" s="389">
        <f t="shared" si="7"/>
        <v>20.606999999999999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30.95</v>
      </c>
      <c r="C15" s="124">
        <f t="shared" si="10"/>
        <v>30.95</v>
      </c>
      <c r="D15" s="125">
        <f t="shared" si="11"/>
        <v>20</v>
      </c>
      <c r="E15" s="126">
        <f t="shared" si="12"/>
        <v>10.95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26.72</v>
      </c>
      <c r="N15" s="134">
        <f t="shared" si="13"/>
        <v>4.2300000000000004</v>
      </c>
      <c r="O15" s="135">
        <f t="shared" si="14"/>
        <v>21.72</v>
      </c>
      <c r="P15" s="125">
        <f t="shared" si="14"/>
        <v>4.2300000000000004</v>
      </c>
      <c r="Q15" s="125">
        <f t="shared" si="15"/>
        <v>5</v>
      </c>
      <c r="R15" s="126">
        <f t="shared" si="3"/>
        <v>0</v>
      </c>
      <c r="S15" s="126">
        <f t="shared" si="16"/>
        <v>0</v>
      </c>
      <c r="T15" s="126">
        <f t="shared" si="4"/>
        <v>30.95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21.72</v>
      </c>
      <c r="AB15" s="141">
        <f t="shared" si="5"/>
        <v>4.2300000000000004</v>
      </c>
      <c r="AC15" s="142">
        <v>5</v>
      </c>
      <c r="AD15" s="143">
        <v>0</v>
      </c>
      <c r="AE15" s="144">
        <f t="shared" si="18"/>
        <v>21.72</v>
      </c>
      <c r="AF15" s="419">
        <f t="shared" si="6"/>
        <v>8</v>
      </c>
      <c r="AG15" s="396">
        <f t="shared" si="19"/>
        <v>25.95</v>
      </c>
      <c r="AH15" s="202">
        <v>21715</v>
      </c>
      <c r="AI15" s="389">
        <f t="shared" si="7"/>
        <v>21.715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25.240000000000002</v>
      </c>
      <c r="C16" s="124">
        <f t="shared" si="10"/>
        <v>25.240000000000002</v>
      </c>
      <c r="D16" s="125">
        <f t="shared" si="11"/>
        <v>18</v>
      </c>
      <c r="E16" s="126">
        <f t="shared" si="12"/>
        <v>7.240000000000002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20.87</v>
      </c>
      <c r="N16" s="134">
        <f t="shared" si="13"/>
        <v>4.37</v>
      </c>
      <c r="O16" s="135">
        <f t="shared" si="14"/>
        <v>19.87</v>
      </c>
      <c r="P16" s="125">
        <f t="shared" si="14"/>
        <v>4.37</v>
      </c>
      <c r="Q16" s="125">
        <f t="shared" si="15"/>
        <v>1</v>
      </c>
      <c r="R16" s="126">
        <f t="shared" si="3"/>
        <v>0</v>
      </c>
      <c r="S16" s="126">
        <f t="shared" si="16"/>
        <v>0</v>
      </c>
      <c r="T16" s="126">
        <f t="shared" si="4"/>
        <v>25.240000000000002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19.87</v>
      </c>
      <c r="AB16" s="141">
        <f t="shared" si="5"/>
        <v>4.37</v>
      </c>
      <c r="AC16" s="142">
        <v>1</v>
      </c>
      <c r="AD16" s="143">
        <v>0</v>
      </c>
      <c r="AE16" s="144">
        <f t="shared" si="18"/>
        <v>19.87</v>
      </c>
      <c r="AF16" s="419">
        <f t="shared" si="6"/>
        <v>9</v>
      </c>
      <c r="AG16" s="396">
        <f t="shared" si="19"/>
        <v>24.240000000000002</v>
      </c>
      <c r="AH16" s="202">
        <v>19871</v>
      </c>
      <c r="AI16" s="389">
        <f t="shared" si="7"/>
        <v>19.870999999999999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24.5</v>
      </c>
      <c r="C17" s="124">
        <f t="shared" si="10"/>
        <v>24.5</v>
      </c>
      <c r="D17" s="125">
        <f t="shared" si="11"/>
        <v>17</v>
      </c>
      <c r="E17" s="126">
        <f t="shared" si="12"/>
        <v>7.5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20.11</v>
      </c>
      <c r="N17" s="134">
        <f t="shared" si="13"/>
        <v>4.3899999999999997</v>
      </c>
      <c r="O17" s="135">
        <f t="shared" si="14"/>
        <v>19.11</v>
      </c>
      <c r="P17" s="125">
        <f t="shared" si="14"/>
        <v>4.3899999999999997</v>
      </c>
      <c r="Q17" s="125">
        <f t="shared" si="15"/>
        <v>1</v>
      </c>
      <c r="R17" s="126">
        <f t="shared" si="3"/>
        <v>0</v>
      </c>
      <c r="S17" s="126">
        <f t="shared" si="16"/>
        <v>0</v>
      </c>
      <c r="T17" s="126">
        <f t="shared" si="4"/>
        <v>24.5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19.11</v>
      </c>
      <c r="AB17" s="141">
        <f t="shared" si="5"/>
        <v>4.3899999999999997</v>
      </c>
      <c r="AC17" s="142">
        <v>1</v>
      </c>
      <c r="AD17" s="143">
        <v>0</v>
      </c>
      <c r="AE17" s="144">
        <f t="shared" si="18"/>
        <v>19.11</v>
      </c>
      <c r="AF17" s="419">
        <f t="shared" si="6"/>
        <v>10</v>
      </c>
      <c r="AG17" s="396">
        <f t="shared" si="19"/>
        <v>23.5</v>
      </c>
      <c r="AH17" s="202">
        <v>19106</v>
      </c>
      <c r="AI17" s="389">
        <f t="shared" si="7"/>
        <v>19.106000000000002</v>
      </c>
      <c r="AJ17" s="186">
        <f t="shared" si="20"/>
        <v>0</v>
      </c>
      <c r="AK17" s="403"/>
      <c r="AL17" s="380" t="s">
        <v>219</v>
      </c>
      <c r="AM17" s="378">
        <f>AM18+AM19</f>
        <v>4171</v>
      </c>
      <c r="AN17" s="378">
        <f t="shared" ref="AN17:BJ17" si="22">AN18+AN19</f>
        <v>3915</v>
      </c>
      <c r="AO17" s="378">
        <f t="shared" si="22"/>
        <v>3782</v>
      </c>
      <c r="AP17" s="378">
        <f t="shared" si="22"/>
        <v>3729</v>
      </c>
      <c r="AQ17" s="378">
        <f t="shared" si="22"/>
        <v>3722</v>
      </c>
      <c r="AR17" s="378">
        <f t="shared" si="22"/>
        <v>3730</v>
      </c>
      <c r="AS17" s="378">
        <f t="shared" si="22"/>
        <v>3942</v>
      </c>
      <c r="AT17" s="378">
        <f t="shared" si="22"/>
        <v>4228</v>
      </c>
      <c r="AU17" s="378">
        <f t="shared" si="22"/>
        <v>4369</v>
      </c>
      <c r="AV17" s="378">
        <f t="shared" si="22"/>
        <v>4394</v>
      </c>
      <c r="AW17" s="378">
        <f t="shared" si="22"/>
        <v>4300</v>
      </c>
      <c r="AX17" s="378">
        <f t="shared" si="22"/>
        <v>4289</v>
      </c>
      <c r="AY17" s="378">
        <f t="shared" si="22"/>
        <v>4464</v>
      </c>
      <c r="AZ17" s="378">
        <f t="shared" si="22"/>
        <v>4500</v>
      </c>
      <c r="BA17" s="378">
        <f t="shared" si="22"/>
        <v>4447</v>
      </c>
      <c r="BB17" s="378">
        <f t="shared" si="22"/>
        <v>4713</v>
      </c>
      <c r="BC17" s="378">
        <f t="shared" si="22"/>
        <v>5090</v>
      </c>
      <c r="BD17" s="378">
        <f t="shared" si="22"/>
        <v>5589</v>
      </c>
      <c r="BE17" s="378">
        <f t="shared" si="22"/>
        <v>5625</v>
      </c>
      <c r="BF17" s="378">
        <f t="shared" si="22"/>
        <v>5556</v>
      </c>
      <c r="BG17" s="378">
        <f t="shared" si="22"/>
        <v>5382</v>
      </c>
      <c r="BH17" s="378">
        <f t="shared" si="22"/>
        <v>4987</v>
      </c>
      <c r="BI17" s="378">
        <f t="shared" si="22"/>
        <v>4559</v>
      </c>
      <c r="BJ17" s="378">
        <f t="shared" si="22"/>
        <v>3316</v>
      </c>
      <c r="BK17" s="91"/>
      <c r="BL17" s="155">
        <f>SUM(AM17:BK17)/1000</f>
        <v>106.79900000000001</v>
      </c>
      <c r="BM17" s="91"/>
    </row>
    <row r="18" spans="1:92" ht="15" x14ac:dyDescent="0.25">
      <c r="A18" s="157">
        <f t="shared" si="8"/>
        <v>11</v>
      </c>
      <c r="B18" s="123">
        <f t="shared" si="9"/>
        <v>23.2</v>
      </c>
      <c r="C18" s="124">
        <f t="shared" si="10"/>
        <v>23.2</v>
      </c>
      <c r="D18" s="125">
        <f t="shared" si="11"/>
        <v>15</v>
      </c>
      <c r="E18" s="126">
        <f t="shared" si="12"/>
        <v>8.1999999999999993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18.899999999999999</v>
      </c>
      <c r="N18" s="134">
        <f t="shared" si="13"/>
        <v>4.3</v>
      </c>
      <c r="O18" s="135">
        <f t="shared" si="14"/>
        <v>17.899999999999999</v>
      </c>
      <c r="P18" s="125">
        <f t="shared" si="14"/>
        <v>4.3</v>
      </c>
      <c r="Q18" s="125">
        <f t="shared" si="15"/>
        <v>1</v>
      </c>
      <c r="R18" s="126">
        <f t="shared" si="3"/>
        <v>0</v>
      </c>
      <c r="S18" s="126">
        <f t="shared" si="16"/>
        <v>0</v>
      </c>
      <c r="T18" s="126">
        <f t="shared" si="4"/>
        <v>23.2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17.899999999999999</v>
      </c>
      <c r="AB18" s="141">
        <f t="shared" si="5"/>
        <v>4.3</v>
      </c>
      <c r="AC18" s="142">
        <v>1</v>
      </c>
      <c r="AD18" s="143">
        <v>0</v>
      </c>
      <c r="AE18" s="144">
        <f t="shared" si="18"/>
        <v>17.899999999999999</v>
      </c>
      <c r="AF18" s="419">
        <f t="shared" si="6"/>
        <v>11</v>
      </c>
      <c r="AG18" s="396">
        <f t="shared" si="19"/>
        <v>22.2</v>
      </c>
      <c r="AH18" s="202">
        <v>17898</v>
      </c>
      <c r="AI18" s="389">
        <f>AH18/1000</f>
        <v>17.898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23.04</v>
      </c>
      <c r="C19" s="124">
        <f t="shared" si="10"/>
        <v>23.04</v>
      </c>
      <c r="D19" s="125">
        <f t="shared" si="11"/>
        <v>14</v>
      </c>
      <c r="E19" s="126">
        <f>IF(C19-D19&lt;0,0,IF(C19-D19-H19&lt;0,0,C19-D19-H19))</f>
        <v>9.0399999999999991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18.75</v>
      </c>
      <c r="N19" s="134">
        <f t="shared" si="13"/>
        <v>4.29</v>
      </c>
      <c r="O19" s="135">
        <f t="shared" si="14"/>
        <v>17.75</v>
      </c>
      <c r="P19" s="125">
        <f t="shared" si="14"/>
        <v>4.29</v>
      </c>
      <c r="Q19" s="125">
        <f t="shared" si="15"/>
        <v>1</v>
      </c>
      <c r="R19" s="126">
        <f t="shared" si="3"/>
        <v>0</v>
      </c>
      <c r="S19" s="126">
        <f t="shared" si="16"/>
        <v>0</v>
      </c>
      <c r="T19" s="126">
        <f t="shared" si="4"/>
        <v>23.04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17.75</v>
      </c>
      <c r="AB19" s="141">
        <f t="shared" si="5"/>
        <v>4.29</v>
      </c>
      <c r="AC19" s="142">
        <v>1</v>
      </c>
      <c r="AD19" s="143">
        <v>0</v>
      </c>
      <c r="AE19" s="144">
        <f t="shared" si="18"/>
        <v>17.75</v>
      </c>
      <c r="AF19" s="419">
        <f t="shared" si="6"/>
        <v>12</v>
      </c>
      <c r="AG19" s="396">
        <f t="shared" si="19"/>
        <v>22.04</v>
      </c>
      <c r="AH19" s="202">
        <v>17749</v>
      </c>
      <c r="AI19" s="389">
        <f t="shared" si="7"/>
        <v>17.748999999999999</v>
      </c>
      <c r="AJ19" s="186">
        <f t="shared" si="20"/>
        <v>0</v>
      </c>
      <c r="AK19" s="403"/>
      <c r="AL19" s="153" t="s">
        <v>220</v>
      </c>
      <c r="AM19" s="379">
        <v>4171</v>
      </c>
      <c r="AN19" s="379">
        <v>3915</v>
      </c>
      <c r="AO19" s="379">
        <v>3782</v>
      </c>
      <c r="AP19" s="379">
        <v>3729</v>
      </c>
      <c r="AQ19" s="379">
        <v>3722</v>
      </c>
      <c r="AR19" s="379">
        <v>3730</v>
      </c>
      <c r="AS19" s="379">
        <v>3942</v>
      </c>
      <c r="AT19" s="379">
        <v>4228</v>
      </c>
      <c r="AU19" s="379">
        <v>4369</v>
      </c>
      <c r="AV19" s="379">
        <v>4394</v>
      </c>
      <c r="AW19" s="379">
        <v>4300</v>
      </c>
      <c r="AX19" s="379">
        <v>4289</v>
      </c>
      <c r="AY19" s="379">
        <v>4464</v>
      </c>
      <c r="AZ19" s="379">
        <v>4500</v>
      </c>
      <c r="BA19" s="379">
        <v>4447</v>
      </c>
      <c r="BB19" s="379">
        <v>4713</v>
      </c>
      <c r="BC19" s="379">
        <v>5090</v>
      </c>
      <c r="BD19" s="379">
        <v>5589</v>
      </c>
      <c r="BE19" s="379">
        <v>5625</v>
      </c>
      <c r="BF19" s="379">
        <v>5556</v>
      </c>
      <c r="BG19" s="379">
        <v>5382</v>
      </c>
      <c r="BH19" s="379">
        <v>4987</v>
      </c>
      <c r="BI19" s="379">
        <v>4559</v>
      </c>
      <c r="BJ19" s="379">
        <v>3316</v>
      </c>
      <c r="BK19" s="91"/>
      <c r="BL19" s="155">
        <f>SUM(AM19:BK19)/1000</f>
        <v>106.79900000000001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24.150000000000002</v>
      </c>
      <c r="C20" s="124">
        <f t="shared" si="10"/>
        <v>24.150000000000002</v>
      </c>
      <c r="D20" s="125">
        <f t="shared" si="11"/>
        <v>14</v>
      </c>
      <c r="E20" s="126">
        <f t="shared" si="12"/>
        <v>10.150000000000002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19.690000000000001</v>
      </c>
      <c r="N20" s="134">
        <f t="shared" si="13"/>
        <v>4.46</v>
      </c>
      <c r="O20" s="135">
        <f t="shared" si="14"/>
        <v>18.690000000000001</v>
      </c>
      <c r="P20" s="125">
        <f t="shared" si="14"/>
        <v>4.46</v>
      </c>
      <c r="Q20" s="125">
        <f t="shared" si="15"/>
        <v>1</v>
      </c>
      <c r="R20" s="126">
        <f t="shared" si="3"/>
        <v>0</v>
      </c>
      <c r="S20" s="126">
        <f t="shared" si="16"/>
        <v>0</v>
      </c>
      <c r="T20" s="126">
        <f t="shared" si="4"/>
        <v>24.150000000000002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18.690000000000001</v>
      </c>
      <c r="AB20" s="141">
        <f t="shared" si="5"/>
        <v>4.46</v>
      </c>
      <c r="AC20" s="142">
        <v>1</v>
      </c>
      <c r="AD20" s="143">
        <v>0</v>
      </c>
      <c r="AE20" s="144">
        <f t="shared" si="18"/>
        <v>18.690000000000001</v>
      </c>
      <c r="AF20" s="419">
        <f t="shared" si="6"/>
        <v>13</v>
      </c>
      <c r="AG20" s="396">
        <f t="shared" si="19"/>
        <v>23.150000000000002</v>
      </c>
      <c r="AH20" s="202">
        <v>18694</v>
      </c>
      <c r="AI20" s="389">
        <f t="shared" si="7"/>
        <v>18.693999999999999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25.65</v>
      </c>
      <c r="C21" s="124">
        <f t="shared" si="10"/>
        <v>25.65</v>
      </c>
      <c r="D21" s="125">
        <f t="shared" si="11"/>
        <v>15</v>
      </c>
      <c r="E21" s="126">
        <f t="shared" si="12"/>
        <v>10.649999999999999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21.15</v>
      </c>
      <c r="N21" s="134">
        <f t="shared" si="13"/>
        <v>4.5</v>
      </c>
      <c r="O21" s="135">
        <f t="shared" si="14"/>
        <v>20.149999999999999</v>
      </c>
      <c r="P21" s="125">
        <f t="shared" si="14"/>
        <v>4.5</v>
      </c>
      <c r="Q21" s="125">
        <f t="shared" si="15"/>
        <v>1</v>
      </c>
      <c r="R21" s="126">
        <f t="shared" si="3"/>
        <v>0</v>
      </c>
      <c r="S21" s="126">
        <f t="shared" si="16"/>
        <v>0</v>
      </c>
      <c r="T21" s="126">
        <f t="shared" si="4"/>
        <v>25.65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20.149999999999999</v>
      </c>
      <c r="AB21" s="141">
        <f t="shared" si="5"/>
        <v>4.5</v>
      </c>
      <c r="AC21" s="142">
        <v>1</v>
      </c>
      <c r="AD21" s="143">
        <v>0</v>
      </c>
      <c r="AE21" s="144">
        <f t="shared" si="18"/>
        <v>20.149999999999999</v>
      </c>
      <c r="AF21" s="419">
        <f t="shared" si="6"/>
        <v>14</v>
      </c>
      <c r="AG21" s="396">
        <f t="shared" si="19"/>
        <v>24.65</v>
      </c>
      <c r="AH21" s="202">
        <v>20145</v>
      </c>
      <c r="AI21" s="389">
        <f t="shared" si="7"/>
        <v>20.145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620.59100000000001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25.71</v>
      </c>
      <c r="C22" s="124">
        <f t="shared" si="10"/>
        <v>25.71</v>
      </c>
      <c r="D22" s="125">
        <f t="shared" si="11"/>
        <v>17</v>
      </c>
      <c r="E22" s="126">
        <f t="shared" si="12"/>
        <v>8.7100000000000009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21.26</v>
      </c>
      <c r="N22" s="134">
        <f t="shared" si="13"/>
        <v>4.45</v>
      </c>
      <c r="O22" s="135">
        <f t="shared" si="14"/>
        <v>20.260000000000002</v>
      </c>
      <c r="P22" s="125">
        <f t="shared" si="14"/>
        <v>4.45</v>
      </c>
      <c r="Q22" s="125">
        <f t="shared" si="15"/>
        <v>1</v>
      </c>
      <c r="R22" s="126">
        <f t="shared" si="3"/>
        <v>0</v>
      </c>
      <c r="S22" s="126">
        <f t="shared" si="16"/>
        <v>0</v>
      </c>
      <c r="T22" s="126">
        <f t="shared" si="4"/>
        <v>25.71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20.260000000000002</v>
      </c>
      <c r="AB22" s="141">
        <f t="shared" si="5"/>
        <v>4.45</v>
      </c>
      <c r="AC22" s="142">
        <v>1</v>
      </c>
      <c r="AD22" s="143">
        <v>0</v>
      </c>
      <c r="AE22" s="144">
        <f t="shared" si="18"/>
        <v>20.260000000000002</v>
      </c>
      <c r="AF22" s="419">
        <f t="shared" si="6"/>
        <v>15</v>
      </c>
      <c r="AG22" s="396">
        <f t="shared" si="19"/>
        <v>24.71</v>
      </c>
      <c r="AH22" s="202">
        <v>20262</v>
      </c>
      <c r="AI22" s="389">
        <f t="shared" si="7"/>
        <v>20.262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28.01</v>
      </c>
      <c r="C23" s="124">
        <f t="shared" si="10"/>
        <v>28.01</v>
      </c>
      <c r="D23" s="125">
        <f t="shared" si="11"/>
        <v>20</v>
      </c>
      <c r="E23" s="126">
        <f t="shared" si="12"/>
        <v>8.0100000000000016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23.3</v>
      </c>
      <c r="N23" s="134">
        <f t="shared" si="13"/>
        <v>4.71</v>
      </c>
      <c r="O23" s="135">
        <f t="shared" si="14"/>
        <v>22.3</v>
      </c>
      <c r="P23" s="125">
        <f t="shared" si="14"/>
        <v>4.71</v>
      </c>
      <c r="Q23" s="125">
        <f t="shared" si="15"/>
        <v>1</v>
      </c>
      <c r="R23" s="126">
        <f t="shared" si="3"/>
        <v>0</v>
      </c>
      <c r="S23" s="126">
        <f t="shared" si="16"/>
        <v>0</v>
      </c>
      <c r="T23" s="126">
        <f t="shared" si="4"/>
        <v>28.01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22.3</v>
      </c>
      <c r="AB23" s="141">
        <f t="shared" si="5"/>
        <v>4.71</v>
      </c>
      <c r="AC23" s="142">
        <v>1</v>
      </c>
      <c r="AD23" s="143">
        <v>0</v>
      </c>
      <c r="AE23" s="144">
        <f t="shared" si="18"/>
        <v>22.3</v>
      </c>
      <c r="AF23" s="419">
        <f t="shared" si="6"/>
        <v>16</v>
      </c>
      <c r="AG23" s="396">
        <f t="shared" si="19"/>
        <v>27.01</v>
      </c>
      <c r="AH23" s="202">
        <v>22304</v>
      </c>
      <c r="AI23" s="389">
        <f t="shared" si="7"/>
        <v>22.303999999999998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29.69</v>
      </c>
      <c r="C24" s="124">
        <f t="shared" si="10"/>
        <v>29.69</v>
      </c>
      <c r="D24" s="125">
        <f t="shared" si="11"/>
        <v>22</v>
      </c>
      <c r="E24" s="126">
        <f t="shared" si="12"/>
        <v>7.6900000000000013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24.6</v>
      </c>
      <c r="N24" s="134">
        <f t="shared" si="13"/>
        <v>5.09</v>
      </c>
      <c r="O24" s="135">
        <f t="shared" si="14"/>
        <v>23.6</v>
      </c>
      <c r="P24" s="125">
        <f t="shared" si="14"/>
        <v>5.09</v>
      </c>
      <c r="Q24" s="125">
        <f t="shared" si="15"/>
        <v>1</v>
      </c>
      <c r="R24" s="126">
        <f t="shared" si="3"/>
        <v>0</v>
      </c>
      <c r="S24" s="126">
        <f t="shared" si="16"/>
        <v>0</v>
      </c>
      <c r="T24" s="126">
        <f t="shared" si="4"/>
        <v>29.69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23.6</v>
      </c>
      <c r="AB24" s="141">
        <f t="shared" si="5"/>
        <v>5.09</v>
      </c>
      <c r="AC24" s="142">
        <v>1</v>
      </c>
      <c r="AD24" s="143">
        <v>0</v>
      </c>
      <c r="AE24" s="144">
        <f t="shared" si="18"/>
        <v>23.6</v>
      </c>
      <c r="AF24" s="419">
        <f t="shared" si="6"/>
        <v>17</v>
      </c>
      <c r="AG24" s="396">
        <f t="shared" si="19"/>
        <v>28.69</v>
      </c>
      <c r="AH24" s="202">
        <v>23598</v>
      </c>
      <c r="AI24" s="389">
        <f t="shared" si="7"/>
        <v>23.597999999999999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32.010000000000005</v>
      </c>
      <c r="C25" s="124">
        <f t="shared" si="10"/>
        <v>32.010000000000005</v>
      </c>
      <c r="D25" s="125">
        <f t="shared" si="11"/>
        <v>25</v>
      </c>
      <c r="E25" s="126">
        <f t="shared" si="12"/>
        <v>7.0100000000000051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26.42</v>
      </c>
      <c r="N25" s="134">
        <f t="shared" si="13"/>
        <v>5.59</v>
      </c>
      <c r="O25" s="135">
        <f t="shared" si="14"/>
        <v>25.42</v>
      </c>
      <c r="P25" s="125">
        <f t="shared" si="14"/>
        <v>5.59</v>
      </c>
      <c r="Q25" s="125">
        <f t="shared" si="15"/>
        <v>1</v>
      </c>
      <c r="R25" s="126">
        <f t="shared" si="3"/>
        <v>0</v>
      </c>
      <c r="S25" s="126">
        <f t="shared" si="16"/>
        <v>0</v>
      </c>
      <c r="T25" s="126">
        <f t="shared" si="4"/>
        <v>32.010000000000005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25.42</v>
      </c>
      <c r="AB25" s="141">
        <f t="shared" si="5"/>
        <v>5.59</v>
      </c>
      <c r="AC25" s="142">
        <v>1</v>
      </c>
      <c r="AD25" s="143">
        <v>0</v>
      </c>
      <c r="AE25" s="144">
        <f t="shared" si="18"/>
        <v>25.42</v>
      </c>
      <c r="AF25" s="418">
        <f t="shared" si="6"/>
        <v>18</v>
      </c>
      <c r="AG25" s="396">
        <f t="shared" si="19"/>
        <v>31.01</v>
      </c>
      <c r="AH25" s="202">
        <v>25416</v>
      </c>
      <c r="AI25" s="389">
        <f t="shared" si="7"/>
        <v>25.416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32.78</v>
      </c>
      <c r="C26" s="124">
        <f t="shared" si="10"/>
        <v>32.78</v>
      </c>
      <c r="D26" s="125">
        <f t="shared" si="11"/>
        <v>26</v>
      </c>
      <c r="E26" s="126">
        <f t="shared" si="12"/>
        <v>6.7800000000000011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27.15</v>
      </c>
      <c r="N26" s="134">
        <f t="shared" si="13"/>
        <v>5.63</v>
      </c>
      <c r="O26" s="135">
        <f t="shared" si="14"/>
        <v>26.15</v>
      </c>
      <c r="P26" s="125">
        <f t="shared" si="14"/>
        <v>5.63</v>
      </c>
      <c r="Q26" s="125">
        <f t="shared" si="15"/>
        <v>1</v>
      </c>
      <c r="R26" s="126">
        <f t="shared" si="3"/>
        <v>0</v>
      </c>
      <c r="S26" s="126">
        <f t="shared" si="16"/>
        <v>0</v>
      </c>
      <c r="T26" s="126">
        <f t="shared" si="4"/>
        <v>32.78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26.15</v>
      </c>
      <c r="AB26" s="141">
        <f t="shared" si="5"/>
        <v>5.63</v>
      </c>
      <c r="AC26" s="142">
        <v>1</v>
      </c>
      <c r="AD26" s="143">
        <v>0</v>
      </c>
      <c r="AE26" s="144">
        <f t="shared" si="18"/>
        <v>26.15</v>
      </c>
      <c r="AF26" s="418">
        <f t="shared" si="6"/>
        <v>19</v>
      </c>
      <c r="AG26" s="396">
        <f t="shared" si="19"/>
        <v>31.779999999999998</v>
      </c>
      <c r="AH26" s="202">
        <v>26149</v>
      </c>
      <c r="AI26" s="389">
        <f t="shared" si="7"/>
        <v>26.149000000000001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33.83</v>
      </c>
      <c r="C27" s="124">
        <f t="shared" si="10"/>
        <v>33.83</v>
      </c>
      <c r="D27" s="125">
        <f t="shared" si="11"/>
        <v>26</v>
      </c>
      <c r="E27" s="126">
        <f t="shared" si="12"/>
        <v>7.8299999999999983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28.27</v>
      </c>
      <c r="N27" s="134">
        <f t="shared" si="13"/>
        <v>5.56</v>
      </c>
      <c r="O27" s="135">
        <f t="shared" si="14"/>
        <v>27.27</v>
      </c>
      <c r="P27" s="125">
        <f t="shared" si="14"/>
        <v>5.56</v>
      </c>
      <c r="Q27" s="125">
        <f t="shared" si="15"/>
        <v>1</v>
      </c>
      <c r="R27" s="126">
        <f t="shared" si="3"/>
        <v>0</v>
      </c>
      <c r="S27" s="126">
        <f t="shared" si="16"/>
        <v>0</v>
      </c>
      <c r="T27" s="126">
        <f t="shared" si="4"/>
        <v>33.83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27.27</v>
      </c>
      <c r="AB27" s="141">
        <f t="shared" si="5"/>
        <v>5.56</v>
      </c>
      <c r="AC27" s="142">
        <v>1</v>
      </c>
      <c r="AD27" s="143">
        <v>0</v>
      </c>
      <c r="AE27" s="144">
        <f t="shared" si="18"/>
        <v>27.27</v>
      </c>
      <c r="AF27" s="418">
        <f t="shared" si="6"/>
        <v>20</v>
      </c>
      <c r="AG27" s="396">
        <f t="shared" si="19"/>
        <v>32.83</v>
      </c>
      <c r="AH27" s="202">
        <v>27268</v>
      </c>
      <c r="AI27" s="389">
        <f t="shared" si="7"/>
        <v>27.268000000000001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32.660000000000004</v>
      </c>
      <c r="C28" s="124">
        <f>M28+N28</f>
        <v>32.660000000000004</v>
      </c>
      <c r="D28" s="125">
        <f t="shared" si="11"/>
        <v>26</v>
      </c>
      <c r="E28" s="126">
        <f t="shared" si="12"/>
        <v>6.6600000000000037</v>
      </c>
      <c r="F28" s="127">
        <v>26</v>
      </c>
      <c r="G28" s="128"/>
      <c r="H28" s="158">
        <v>0</v>
      </c>
      <c r="I28" s="129">
        <v>0</v>
      </c>
      <c r="J28" s="130">
        <v>0</v>
      </c>
      <c r="K28" s="131">
        <v>0</v>
      </c>
      <c r="L28" s="132">
        <v>0</v>
      </c>
      <c r="M28" s="133">
        <f t="shared" si="2"/>
        <v>27.28</v>
      </c>
      <c r="N28" s="134">
        <f t="shared" si="13"/>
        <v>5.38</v>
      </c>
      <c r="O28" s="135">
        <f t="shared" si="14"/>
        <v>26.28</v>
      </c>
      <c r="P28" s="125">
        <f t="shared" si="14"/>
        <v>5.38</v>
      </c>
      <c r="Q28" s="125">
        <f t="shared" si="15"/>
        <v>1</v>
      </c>
      <c r="R28" s="126">
        <f t="shared" si="3"/>
        <v>0</v>
      </c>
      <c r="S28" s="126">
        <f t="shared" si="16"/>
        <v>0</v>
      </c>
      <c r="T28" s="126">
        <f t="shared" si="4"/>
        <v>32.660000000000004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26.28</v>
      </c>
      <c r="AB28" s="141">
        <f t="shared" si="5"/>
        <v>5.38</v>
      </c>
      <c r="AC28" s="142">
        <v>1</v>
      </c>
      <c r="AD28" s="143">
        <v>0</v>
      </c>
      <c r="AE28" s="144">
        <f t="shared" si="18"/>
        <v>26.28</v>
      </c>
      <c r="AF28" s="418">
        <f t="shared" si="6"/>
        <v>21</v>
      </c>
      <c r="AG28" s="396">
        <f t="shared" si="19"/>
        <v>31.66</v>
      </c>
      <c r="AH28" s="202">
        <v>26283</v>
      </c>
      <c r="AI28" s="389">
        <f t="shared" si="7"/>
        <v>26.283000000000001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30.75</v>
      </c>
      <c r="C29" s="124">
        <f t="shared" si="10"/>
        <v>30.75</v>
      </c>
      <c r="D29" s="125">
        <f t="shared" si="11"/>
        <v>25</v>
      </c>
      <c r="E29" s="126">
        <f t="shared" si="12"/>
        <v>5.75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25.76</v>
      </c>
      <c r="N29" s="134">
        <f t="shared" si="13"/>
        <v>4.99</v>
      </c>
      <c r="O29" s="135">
        <f t="shared" si="14"/>
        <v>24.76</v>
      </c>
      <c r="P29" s="125">
        <f t="shared" si="14"/>
        <v>4.99</v>
      </c>
      <c r="Q29" s="125">
        <f t="shared" si="15"/>
        <v>1</v>
      </c>
      <c r="R29" s="126">
        <f t="shared" si="3"/>
        <v>0</v>
      </c>
      <c r="S29" s="126">
        <f t="shared" si="16"/>
        <v>0</v>
      </c>
      <c r="T29" s="126">
        <f t="shared" si="4"/>
        <v>30.75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24.76</v>
      </c>
      <c r="AB29" s="141">
        <f t="shared" si="5"/>
        <v>4.99</v>
      </c>
      <c r="AC29" s="142">
        <v>1</v>
      </c>
      <c r="AD29" s="143">
        <v>0</v>
      </c>
      <c r="AE29" s="144">
        <f t="shared" si="18"/>
        <v>24.76</v>
      </c>
      <c r="AF29" s="418">
        <f t="shared" si="6"/>
        <v>22</v>
      </c>
      <c r="AG29" s="396">
        <f t="shared" si="19"/>
        <v>29.75</v>
      </c>
      <c r="AH29" s="202">
        <v>24755</v>
      </c>
      <c r="AI29" s="389">
        <f t="shared" si="7"/>
        <v>24.754999999999999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39.010000000000005</v>
      </c>
      <c r="C30" s="124">
        <f>M30+N30</f>
        <v>35.410000000000004</v>
      </c>
      <c r="D30" s="125">
        <f t="shared" si="11"/>
        <v>24</v>
      </c>
      <c r="E30" s="126">
        <f>IF(C30-D30&lt;0,0,C30-D30)</f>
        <v>11.410000000000004</v>
      </c>
      <c r="F30" s="127">
        <v>24</v>
      </c>
      <c r="G30" s="128"/>
      <c r="H30" s="127"/>
      <c r="I30" s="129">
        <v>0</v>
      </c>
      <c r="J30" s="130">
        <v>3.6</v>
      </c>
      <c r="K30" s="131">
        <v>0</v>
      </c>
      <c r="L30" s="132">
        <v>0</v>
      </c>
      <c r="M30" s="133">
        <f t="shared" si="2"/>
        <v>30.85</v>
      </c>
      <c r="N30" s="134">
        <f t="shared" si="13"/>
        <v>4.5599999999999996</v>
      </c>
      <c r="O30" s="135">
        <f t="shared" si="14"/>
        <v>22.95</v>
      </c>
      <c r="P30" s="125">
        <f t="shared" si="14"/>
        <v>4.5599999999999996</v>
      </c>
      <c r="Q30" s="125">
        <f t="shared" si="15"/>
        <v>11.5</v>
      </c>
      <c r="R30" s="126">
        <f t="shared" si="3"/>
        <v>0</v>
      </c>
      <c r="S30" s="126">
        <f t="shared" si="16"/>
        <v>0</v>
      </c>
      <c r="T30" s="126">
        <f t="shared" si="4"/>
        <v>35.410000000000004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22.95</v>
      </c>
      <c r="AB30" s="141">
        <f t="shared" si="5"/>
        <v>4.5599999999999996</v>
      </c>
      <c r="AC30" s="142">
        <v>11.5</v>
      </c>
      <c r="AD30" s="143">
        <v>0</v>
      </c>
      <c r="AE30" s="144">
        <f t="shared" si="18"/>
        <v>22.95</v>
      </c>
      <c r="AF30" s="404">
        <f t="shared" si="6"/>
        <v>23</v>
      </c>
      <c r="AG30" s="396">
        <f t="shared" si="19"/>
        <v>27.509999999999998</v>
      </c>
      <c r="AH30" s="202">
        <v>22950</v>
      </c>
      <c r="AI30" s="389">
        <f t="shared" si="7"/>
        <v>22.95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35.57</v>
      </c>
      <c r="C31" s="124">
        <f t="shared" si="10"/>
        <v>33.17</v>
      </c>
      <c r="D31" s="125">
        <f t="shared" si="11"/>
        <v>23</v>
      </c>
      <c r="E31" s="126">
        <f>IF(C31-D31&lt;0,0,C31-D31)</f>
        <v>10.170000000000002</v>
      </c>
      <c r="F31" s="127">
        <v>23</v>
      </c>
      <c r="G31" s="128"/>
      <c r="H31" s="127"/>
      <c r="I31" s="129">
        <v>0</v>
      </c>
      <c r="J31" s="130">
        <v>2.4</v>
      </c>
      <c r="K31" s="131">
        <v>0</v>
      </c>
      <c r="L31" s="132">
        <v>0</v>
      </c>
      <c r="M31" s="133">
        <f t="shared" si="2"/>
        <v>29.85</v>
      </c>
      <c r="N31" s="134">
        <f t="shared" si="13"/>
        <v>3.32</v>
      </c>
      <c r="O31" s="135">
        <f t="shared" si="14"/>
        <v>20.75</v>
      </c>
      <c r="P31" s="125">
        <f t="shared" si="14"/>
        <v>3.32</v>
      </c>
      <c r="Q31" s="125">
        <f t="shared" si="15"/>
        <v>11.5</v>
      </c>
      <c r="R31" s="126">
        <f t="shared" si="3"/>
        <v>0</v>
      </c>
      <c r="S31" s="126">
        <f t="shared" si="16"/>
        <v>0</v>
      </c>
      <c r="T31" s="126">
        <f t="shared" si="4"/>
        <v>33.17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20.75</v>
      </c>
      <c r="AB31" s="141">
        <f t="shared" si="5"/>
        <v>3.32</v>
      </c>
      <c r="AC31" s="142">
        <v>11.5</v>
      </c>
      <c r="AD31" s="143">
        <v>0</v>
      </c>
      <c r="AE31" s="144">
        <f t="shared" si="18"/>
        <v>20.75</v>
      </c>
      <c r="AF31" s="404">
        <f t="shared" si="6"/>
        <v>24</v>
      </c>
      <c r="AG31" s="396">
        <f t="shared" si="19"/>
        <v>24.07</v>
      </c>
      <c r="AH31" s="202">
        <v>20754</v>
      </c>
      <c r="AI31" s="389">
        <f t="shared" si="7"/>
        <v>20.754000000000001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620.62</v>
      </c>
      <c r="AH32" s="453">
        <f>SUM(AH8:AH31)</f>
        <v>513792</v>
      </c>
      <c r="AI32" s="390">
        <f>SUM(AI8:AI31)</f>
        <v>513.79199999999992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736.12</v>
      </c>
      <c r="C33" s="299">
        <f>SUM(C8:C31)</f>
        <v>726.51999999999987</v>
      </c>
      <c r="D33" s="299">
        <f>SUM(D8:D31)</f>
        <v>495</v>
      </c>
      <c r="E33" s="299">
        <f>SUM(E8:E32)</f>
        <v>231.52000000000004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9.6</v>
      </c>
      <c r="K33" s="299">
        <f t="shared" si="23"/>
        <v>0</v>
      </c>
      <c r="L33" s="299">
        <f t="shared" si="23"/>
        <v>0</v>
      </c>
      <c r="M33" s="299">
        <f t="shared" si="23"/>
        <v>619.70999999999992</v>
      </c>
      <c r="N33" s="409">
        <f t="shared" si="23"/>
        <v>106.80999999999999</v>
      </c>
      <c r="O33" s="410">
        <f t="shared" si="23"/>
        <v>513.80999999999995</v>
      </c>
      <c r="P33" s="406">
        <f>SUM(P8:P32)</f>
        <v>106.80999999999999</v>
      </c>
      <c r="Q33" s="406">
        <f>SUM(Q8:Q31)</f>
        <v>115.5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513.80999999999995</v>
      </c>
      <c r="AB33" s="299">
        <f>SUM(AB8:AB32)</f>
        <v>106.80999999999999</v>
      </c>
      <c r="AC33" s="299">
        <f>SUM(AC8:AC32)</f>
        <v>115.5</v>
      </c>
      <c r="AD33" s="411">
        <f>SUM(AD8:AD31)</f>
        <v>0</v>
      </c>
      <c r="AE33" s="409">
        <f>SUM(AE8:AE32)</f>
        <v>513.80999999999995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11.970000000000006</v>
      </c>
      <c r="C39" s="364">
        <f t="shared" ref="C39:C62" si="25">IF(B39&gt;0,B39*D39,0)</f>
        <v>659.38588380000033</v>
      </c>
      <c r="D39" s="382">
        <v>55.086539999999999</v>
      </c>
      <c r="F39" s="221">
        <f t="shared" ref="F39:F62" si="26">F8</f>
        <v>22</v>
      </c>
      <c r="G39" s="357">
        <v>53.85454</v>
      </c>
      <c r="H39" s="358">
        <f>F39*G39</f>
        <v>1184.79988</v>
      </c>
      <c r="J39" s="122">
        <v>1</v>
      </c>
      <c r="K39" s="126">
        <f t="shared" ref="K39:K62" si="27">C8</f>
        <v>33.970000000000006</v>
      </c>
      <c r="L39" s="245">
        <f t="shared" ref="L39:L62" si="28">K39*M39</f>
        <v>1871.2897638000004</v>
      </c>
      <c r="M39" s="372">
        <f t="shared" ref="M39:M62" si="29">D39</f>
        <v>55.086539999999999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13.259999999999998</v>
      </c>
      <c r="C40" s="364">
        <f t="shared" si="25"/>
        <v>698.90012399999989</v>
      </c>
      <c r="D40" s="382">
        <v>52.7074</v>
      </c>
      <c r="F40" s="221">
        <f t="shared" si="26"/>
        <v>21</v>
      </c>
      <c r="G40" s="357">
        <v>51.570900000000002</v>
      </c>
      <c r="H40" s="358">
        <f t="shared" ref="H40:H62" si="31">F40*G40</f>
        <v>1082.9889000000001</v>
      </c>
      <c r="J40" s="122">
        <v>2</v>
      </c>
      <c r="K40" s="126">
        <f t="shared" si="27"/>
        <v>34.26</v>
      </c>
      <c r="L40" s="245">
        <f t="shared" si="28"/>
        <v>1805.7555239999999</v>
      </c>
      <c r="M40" s="372">
        <f t="shared" si="29"/>
        <v>52.7074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4171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13.589999999999996</v>
      </c>
      <c r="C41" s="364">
        <f t="shared" si="25"/>
        <v>708.53992739999978</v>
      </c>
      <c r="D41" s="382">
        <v>52.136859999999999</v>
      </c>
      <c r="F41" s="221">
        <f t="shared" si="26"/>
        <v>21</v>
      </c>
      <c r="G41" s="357">
        <v>51.068260000000002</v>
      </c>
      <c r="H41" s="358">
        <f t="shared" si="31"/>
        <v>1072.43346</v>
      </c>
      <c r="J41" s="122">
        <v>3</v>
      </c>
      <c r="K41" s="126">
        <f t="shared" si="27"/>
        <v>34.589999999999996</v>
      </c>
      <c r="L41" s="245">
        <f t="shared" si="28"/>
        <v>1803.4139873999998</v>
      </c>
      <c r="M41" s="372">
        <f t="shared" si="29"/>
        <v>52.136859999999999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3915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13.600000000000001</v>
      </c>
      <c r="C42" s="364">
        <f t="shared" si="25"/>
        <v>699.75291200000004</v>
      </c>
      <c r="D42" s="382">
        <v>51.452419999999996</v>
      </c>
      <c r="F42" s="221">
        <f t="shared" si="26"/>
        <v>21</v>
      </c>
      <c r="G42" s="357">
        <v>50.489330000000002</v>
      </c>
      <c r="H42" s="358">
        <f t="shared" si="31"/>
        <v>1060.27593</v>
      </c>
      <c r="J42" s="122">
        <v>4</v>
      </c>
      <c r="K42" s="126">
        <f t="shared" si="27"/>
        <v>34.6</v>
      </c>
      <c r="L42" s="245">
        <f t="shared" si="28"/>
        <v>1780.2537319999999</v>
      </c>
      <c r="M42" s="372">
        <f t="shared" si="29"/>
        <v>51.452419999999996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3782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13.560000000000002</v>
      </c>
      <c r="C43" s="364">
        <f t="shared" si="25"/>
        <v>709.37919600000021</v>
      </c>
      <c r="D43" s="382">
        <v>52.314100000000003</v>
      </c>
      <c r="F43" s="221">
        <f t="shared" si="26"/>
        <v>21</v>
      </c>
      <c r="G43" s="357">
        <v>51.305430000000001</v>
      </c>
      <c r="H43" s="358">
        <f t="shared" si="31"/>
        <v>1077.4140299999999</v>
      </c>
      <c r="J43" s="122">
        <v>5</v>
      </c>
      <c r="K43" s="126">
        <f t="shared" si="27"/>
        <v>34.56</v>
      </c>
      <c r="L43" s="245">
        <f t="shared" si="28"/>
        <v>1807.9752960000003</v>
      </c>
      <c r="M43" s="372">
        <f t="shared" si="29"/>
        <v>52.314100000000003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3729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11.240000000000002</v>
      </c>
      <c r="C44" s="364">
        <f t="shared" si="25"/>
        <v>682.11850800000013</v>
      </c>
      <c r="D44" s="382">
        <v>60.686700000000002</v>
      </c>
      <c r="F44" s="221">
        <f t="shared" si="26"/>
        <v>21</v>
      </c>
      <c r="G44" s="357">
        <v>59.327629999999999</v>
      </c>
      <c r="H44" s="358">
        <f t="shared" si="31"/>
        <v>1245.88023</v>
      </c>
      <c r="J44" s="122">
        <v>6</v>
      </c>
      <c r="K44" s="126">
        <f t="shared" si="27"/>
        <v>32.24</v>
      </c>
      <c r="L44" s="245">
        <f t="shared" si="28"/>
        <v>1956.5392080000001</v>
      </c>
      <c r="M44" s="372">
        <f t="shared" si="29"/>
        <v>60.686700000000002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3722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10.55</v>
      </c>
      <c r="C45" s="364">
        <f t="shared" si="25"/>
        <v>892.95200000000011</v>
      </c>
      <c r="D45" s="382">
        <v>84.64</v>
      </c>
      <c r="F45" s="221">
        <f t="shared" si="26"/>
        <v>21</v>
      </c>
      <c r="G45" s="357">
        <v>82.714609999999993</v>
      </c>
      <c r="H45" s="358">
        <f t="shared" si="31"/>
        <v>1737.0068099999999</v>
      </c>
      <c r="J45" s="122">
        <v>7</v>
      </c>
      <c r="K45" s="126">
        <f t="shared" si="27"/>
        <v>31.55</v>
      </c>
      <c r="L45" s="245">
        <f t="shared" si="28"/>
        <v>2670.3920000000003</v>
      </c>
      <c r="M45" s="372">
        <f t="shared" si="29"/>
        <v>84.64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3730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10.95</v>
      </c>
      <c r="C46" s="364">
        <f t="shared" si="25"/>
        <v>881.53489649999995</v>
      </c>
      <c r="D46" s="382">
        <v>80.505470000000003</v>
      </c>
      <c r="F46" s="221">
        <f t="shared" si="26"/>
        <v>20</v>
      </c>
      <c r="G46" s="357">
        <v>78.401979999999995</v>
      </c>
      <c r="H46" s="358">
        <f t="shared" si="31"/>
        <v>1568.0395999999998</v>
      </c>
      <c r="J46" s="122">
        <v>8</v>
      </c>
      <c r="K46" s="126">
        <f t="shared" si="27"/>
        <v>30.95</v>
      </c>
      <c r="L46" s="245">
        <f t="shared" si="28"/>
        <v>2491.6442965000001</v>
      </c>
      <c r="M46" s="372">
        <f t="shared" si="29"/>
        <v>80.505470000000003</v>
      </c>
      <c r="AB46" s="216"/>
      <c r="AC46" s="199"/>
      <c r="AD46" s="203"/>
      <c r="AE46" s="126"/>
      <c r="AF46" s="385"/>
      <c r="AM46" s="91"/>
      <c r="AN46" s="122">
        <v>7</v>
      </c>
      <c r="AO46" s="200">
        <v>3942</v>
      </c>
      <c r="AP46" s="201"/>
    </row>
    <row r="47" spans="1:101" ht="15" x14ac:dyDescent="0.25">
      <c r="A47" s="219">
        <f t="shared" si="30"/>
        <v>9</v>
      </c>
      <c r="B47" s="225">
        <f t="shared" si="24"/>
        <v>7.240000000000002</v>
      </c>
      <c r="C47" s="364">
        <f t="shared" si="25"/>
        <v>434.31449560000016</v>
      </c>
      <c r="D47" s="382">
        <v>59.988190000000003</v>
      </c>
      <c r="F47" s="221">
        <f t="shared" si="26"/>
        <v>18</v>
      </c>
      <c r="G47" s="357">
        <v>58.364069999999998</v>
      </c>
      <c r="H47" s="358">
        <f t="shared" si="31"/>
        <v>1050.5532599999999</v>
      </c>
      <c r="J47" s="122">
        <v>9</v>
      </c>
      <c r="K47" s="126">
        <f t="shared" si="27"/>
        <v>25.240000000000002</v>
      </c>
      <c r="L47" s="245">
        <f t="shared" si="28"/>
        <v>1514.1019156000002</v>
      </c>
      <c r="M47" s="372">
        <f t="shared" si="29"/>
        <v>59.988190000000003</v>
      </c>
      <c r="AB47" s="216"/>
      <c r="AC47" s="199"/>
      <c r="AD47" s="203"/>
      <c r="AE47" s="126"/>
      <c r="AF47" s="385"/>
      <c r="AM47" s="91"/>
      <c r="AN47" s="122">
        <v>8</v>
      </c>
      <c r="AO47" s="200">
        <v>4228</v>
      </c>
      <c r="AP47" s="201"/>
    </row>
    <row r="48" spans="1:101" ht="15" x14ac:dyDescent="0.25">
      <c r="A48" s="219">
        <f t="shared" si="30"/>
        <v>10</v>
      </c>
      <c r="B48" s="225">
        <f t="shared" si="24"/>
        <v>7.5</v>
      </c>
      <c r="C48" s="364">
        <f t="shared" si="25"/>
        <v>376.27500000000003</v>
      </c>
      <c r="D48" s="382">
        <v>50.17</v>
      </c>
      <c r="F48" s="221">
        <f t="shared" si="26"/>
        <v>17</v>
      </c>
      <c r="G48" s="357">
        <v>48.774619999999999</v>
      </c>
      <c r="H48" s="358">
        <f t="shared" si="31"/>
        <v>829.16854000000001</v>
      </c>
      <c r="J48" s="122">
        <v>10</v>
      </c>
      <c r="K48" s="126">
        <f t="shared" si="27"/>
        <v>24.5</v>
      </c>
      <c r="L48" s="245">
        <f t="shared" si="28"/>
        <v>1229.165</v>
      </c>
      <c r="M48" s="372">
        <f t="shared" si="29"/>
        <v>50.17</v>
      </c>
      <c r="AB48" s="216"/>
      <c r="AC48" s="199"/>
      <c r="AD48" s="203"/>
      <c r="AE48" s="126"/>
      <c r="AF48" s="385"/>
      <c r="AM48" s="91"/>
      <c r="AN48" s="122">
        <v>9</v>
      </c>
      <c r="AO48" s="200">
        <v>4369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8.1999999999999993</v>
      </c>
      <c r="C49" s="364">
        <f t="shared" si="25"/>
        <v>338.40465199999994</v>
      </c>
      <c r="D49" s="382">
        <v>41.268859999999997</v>
      </c>
      <c r="F49" s="221">
        <f t="shared" si="26"/>
        <v>15</v>
      </c>
      <c r="G49" s="357">
        <v>40.106400000000001</v>
      </c>
      <c r="H49" s="358">
        <f t="shared" si="31"/>
        <v>601.596</v>
      </c>
      <c r="J49" s="122">
        <v>11</v>
      </c>
      <c r="K49" s="126">
        <f t="shared" si="27"/>
        <v>23.2</v>
      </c>
      <c r="L49" s="245">
        <f t="shared" si="28"/>
        <v>957.43755199999987</v>
      </c>
      <c r="M49" s="372">
        <f t="shared" si="29"/>
        <v>41.268859999999997</v>
      </c>
      <c r="AB49" s="204"/>
      <c r="AC49" s="199"/>
      <c r="AD49" s="203"/>
      <c r="AE49" s="126"/>
      <c r="AF49" s="385"/>
      <c r="AM49" s="91"/>
      <c r="AN49" s="122">
        <v>10</v>
      </c>
      <c r="AO49" s="200">
        <v>4394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9.0399999999999991</v>
      </c>
      <c r="C50" s="364">
        <f t="shared" si="25"/>
        <v>320.83339679999995</v>
      </c>
      <c r="D50" s="382">
        <v>35.49042</v>
      </c>
      <c r="F50" s="221">
        <f t="shared" si="26"/>
        <v>14</v>
      </c>
      <c r="G50" s="357">
        <v>34.526539999999997</v>
      </c>
      <c r="H50" s="358">
        <f t="shared" si="31"/>
        <v>483.37155999999993</v>
      </c>
      <c r="J50" s="122">
        <v>12</v>
      </c>
      <c r="K50" s="126">
        <f t="shared" si="27"/>
        <v>23.04</v>
      </c>
      <c r="L50" s="245">
        <f t="shared" si="28"/>
        <v>817.69927680000001</v>
      </c>
      <c r="M50" s="372">
        <f t="shared" si="29"/>
        <v>35.49042</v>
      </c>
      <c r="AB50" s="204"/>
      <c r="AC50" s="199"/>
      <c r="AD50" s="203"/>
      <c r="AE50" s="126"/>
      <c r="AF50" s="385"/>
      <c r="AM50" s="91"/>
      <c r="AN50" s="122">
        <v>11</v>
      </c>
      <c r="AO50" s="200">
        <v>4300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10.150000000000002</v>
      </c>
      <c r="C51" s="364">
        <f t="shared" si="25"/>
        <v>353.25593100000003</v>
      </c>
      <c r="D51" s="382">
        <v>34.803539999999998</v>
      </c>
      <c r="F51" s="221">
        <f t="shared" si="26"/>
        <v>14</v>
      </c>
      <c r="G51" s="357">
        <v>33.876179999999998</v>
      </c>
      <c r="H51" s="358">
        <f t="shared" si="31"/>
        <v>474.26651999999996</v>
      </c>
      <c r="J51" s="122">
        <v>13</v>
      </c>
      <c r="K51" s="126">
        <f t="shared" si="27"/>
        <v>24.150000000000002</v>
      </c>
      <c r="L51" s="245">
        <f t="shared" si="28"/>
        <v>840.50549100000001</v>
      </c>
      <c r="M51" s="372">
        <f t="shared" si="29"/>
        <v>34.803539999999998</v>
      </c>
      <c r="AB51" s="204"/>
      <c r="AC51" s="199"/>
      <c r="AD51" s="203"/>
      <c r="AE51" s="126"/>
      <c r="AF51" s="385"/>
      <c r="AM51" s="226"/>
      <c r="AN51" s="122">
        <v>12</v>
      </c>
      <c r="AO51" s="200">
        <v>4289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10.649999999999999</v>
      </c>
      <c r="C52" s="364">
        <f t="shared" si="25"/>
        <v>386.37976349999991</v>
      </c>
      <c r="D52" s="382">
        <v>36.279789999999998</v>
      </c>
      <c r="F52" s="221">
        <f t="shared" si="26"/>
        <v>15</v>
      </c>
      <c r="G52" s="357">
        <v>35.339599999999997</v>
      </c>
      <c r="H52" s="358">
        <f t="shared" si="31"/>
        <v>530.09399999999994</v>
      </c>
      <c r="J52" s="122">
        <v>14</v>
      </c>
      <c r="K52" s="126">
        <f t="shared" si="27"/>
        <v>25.65</v>
      </c>
      <c r="L52" s="245">
        <f t="shared" si="28"/>
        <v>930.57661349999989</v>
      </c>
      <c r="M52" s="372">
        <f t="shared" si="29"/>
        <v>36.279789999999998</v>
      </c>
      <c r="AB52" s="204"/>
      <c r="AC52" s="199"/>
      <c r="AD52" s="203"/>
      <c r="AE52" s="126"/>
      <c r="AM52" s="76"/>
      <c r="AN52" s="122">
        <v>13</v>
      </c>
      <c r="AO52" s="200">
        <v>4464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8.7100000000000009</v>
      </c>
      <c r="C53" s="364">
        <f t="shared" si="25"/>
        <v>358.64566010000004</v>
      </c>
      <c r="D53" s="382">
        <v>41.176310000000001</v>
      </c>
      <c r="F53" s="221">
        <f t="shared" si="26"/>
        <v>17</v>
      </c>
      <c r="G53" s="357">
        <v>40.058630000000001</v>
      </c>
      <c r="H53" s="358">
        <f t="shared" si="31"/>
        <v>680.99671000000001</v>
      </c>
      <c r="J53" s="122">
        <v>15</v>
      </c>
      <c r="K53" s="126">
        <f t="shared" si="27"/>
        <v>25.71</v>
      </c>
      <c r="L53" s="245">
        <f t="shared" si="28"/>
        <v>1058.6429301000001</v>
      </c>
      <c r="M53" s="372">
        <f t="shared" si="29"/>
        <v>41.176310000000001</v>
      </c>
      <c r="AB53" s="204"/>
      <c r="AC53" s="199"/>
      <c r="AD53" s="229"/>
      <c r="AE53" s="126"/>
      <c r="AN53" s="122">
        <v>14</v>
      </c>
      <c r="AO53" s="200">
        <v>4500</v>
      </c>
    </row>
    <row r="54" spans="1:43" ht="15" x14ac:dyDescent="0.25">
      <c r="A54" s="228">
        <f t="shared" si="30"/>
        <v>16</v>
      </c>
      <c r="B54" s="225">
        <f t="shared" si="24"/>
        <v>8.0100000000000016</v>
      </c>
      <c r="C54" s="364">
        <f t="shared" si="25"/>
        <v>462.98200500000007</v>
      </c>
      <c r="D54" s="382">
        <v>57.8005</v>
      </c>
      <c r="F54" s="221">
        <f t="shared" si="26"/>
        <v>20</v>
      </c>
      <c r="G54" s="357">
        <v>56.460149999999999</v>
      </c>
      <c r="H54" s="358">
        <f t="shared" si="31"/>
        <v>1129.203</v>
      </c>
      <c r="J54" s="122">
        <v>16</v>
      </c>
      <c r="K54" s="126">
        <f t="shared" si="27"/>
        <v>28.01</v>
      </c>
      <c r="L54" s="245">
        <f t="shared" si="28"/>
        <v>1618.9920050000001</v>
      </c>
      <c r="M54" s="372">
        <f t="shared" si="29"/>
        <v>57.8005</v>
      </c>
      <c r="AB54" s="204"/>
      <c r="AC54" s="199"/>
      <c r="AE54" s="237"/>
      <c r="AN54" s="122">
        <v>15</v>
      </c>
      <c r="AO54" s="200">
        <v>4447</v>
      </c>
    </row>
    <row r="55" spans="1:43" ht="15" x14ac:dyDescent="0.25">
      <c r="A55" s="228">
        <f t="shared" si="30"/>
        <v>17</v>
      </c>
      <c r="B55" s="225">
        <f t="shared" si="24"/>
        <v>7.6900000000000013</v>
      </c>
      <c r="C55" s="364">
        <f t="shared" si="25"/>
        <v>619.85614120000014</v>
      </c>
      <c r="D55" s="382">
        <v>80.60548</v>
      </c>
      <c r="F55" s="221">
        <f t="shared" si="26"/>
        <v>22</v>
      </c>
      <c r="G55" s="357">
        <v>78.703019999999995</v>
      </c>
      <c r="H55" s="358">
        <f t="shared" si="31"/>
        <v>1731.4664399999999</v>
      </c>
      <c r="J55" s="122">
        <v>17</v>
      </c>
      <c r="K55" s="126">
        <f t="shared" si="27"/>
        <v>29.69</v>
      </c>
      <c r="L55" s="245">
        <f t="shared" si="28"/>
        <v>2393.1767012</v>
      </c>
      <c r="M55" s="372">
        <f t="shared" si="29"/>
        <v>80.60548</v>
      </c>
      <c r="AB55" s="204"/>
      <c r="AC55" s="199"/>
      <c r="AE55" s="237"/>
      <c r="AN55" s="122">
        <v>16</v>
      </c>
      <c r="AO55" s="200">
        <v>4713</v>
      </c>
    </row>
    <row r="56" spans="1:43" ht="15" x14ac:dyDescent="0.25">
      <c r="A56" s="228">
        <f t="shared" si="30"/>
        <v>18</v>
      </c>
      <c r="B56" s="225">
        <f t="shared" si="24"/>
        <v>7.0100000000000051</v>
      </c>
      <c r="C56" s="364">
        <f t="shared" si="25"/>
        <v>664.84683630000052</v>
      </c>
      <c r="D56" s="382">
        <v>94.84263</v>
      </c>
      <c r="F56" s="221">
        <f t="shared" si="26"/>
        <v>25</v>
      </c>
      <c r="G56" s="357">
        <v>92.401870000000002</v>
      </c>
      <c r="H56" s="358">
        <f t="shared" si="31"/>
        <v>2310.04675</v>
      </c>
      <c r="J56" s="122">
        <v>18</v>
      </c>
      <c r="K56" s="126">
        <f t="shared" si="27"/>
        <v>32.010000000000005</v>
      </c>
      <c r="L56" s="245">
        <f t="shared" si="28"/>
        <v>3035.9125863000004</v>
      </c>
      <c r="M56" s="372">
        <f t="shared" si="29"/>
        <v>94.84263</v>
      </c>
      <c r="AB56" s="230"/>
      <c r="AC56" s="199"/>
      <c r="AE56" s="237"/>
      <c r="AN56" s="122">
        <v>17</v>
      </c>
      <c r="AO56" s="200">
        <v>5090</v>
      </c>
    </row>
    <row r="57" spans="1:43" ht="15" x14ac:dyDescent="0.25">
      <c r="A57" s="228">
        <f t="shared" si="30"/>
        <v>19</v>
      </c>
      <c r="B57" s="225">
        <f t="shared" si="24"/>
        <v>6.7800000000000011</v>
      </c>
      <c r="C57" s="364">
        <f t="shared" si="25"/>
        <v>601.47651300000018</v>
      </c>
      <c r="D57" s="382">
        <v>88.713350000000005</v>
      </c>
      <c r="F57" s="221">
        <f t="shared" si="26"/>
        <v>26</v>
      </c>
      <c r="G57" s="357">
        <v>86.462069999999997</v>
      </c>
      <c r="H57" s="358">
        <f t="shared" si="31"/>
        <v>2248.0138200000001</v>
      </c>
      <c r="J57" s="122">
        <v>19</v>
      </c>
      <c r="K57" s="126">
        <f t="shared" si="27"/>
        <v>32.78</v>
      </c>
      <c r="L57" s="245">
        <f t="shared" si="28"/>
        <v>2908.0236130000003</v>
      </c>
      <c r="M57" s="372">
        <f t="shared" si="29"/>
        <v>88.713350000000005</v>
      </c>
      <c r="AC57" s="231"/>
      <c r="AD57" s="232"/>
      <c r="AE57" s="237"/>
      <c r="AN57" s="122">
        <v>18</v>
      </c>
      <c r="AO57" s="200">
        <v>5589</v>
      </c>
    </row>
    <row r="58" spans="1:43" ht="15" x14ac:dyDescent="0.25">
      <c r="A58" s="228">
        <f t="shared" si="30"/>
        <v>20</v>
      </c>
      <c r="B58" s="225">
        <f t="shared" si="24"/>
        <v>7.8299999999999983</v>
      </c>
      <c r="C58" s="364">
        <f t="shared" si="25"/>
        <v>643.27357169999982</v>
      </c>
      <c r="D58" s="382">
        <v>82.154989999999998</v>
      </c>
      <c r="F58" s="221">
        <f t="shared" si="26"/>
        <v>26</v>
      </c>
      <c r="G58" s="357">
        <v>80.069199999999995</v>
      </c>
      <c r="H58" s="358">
        <f t="shared" si="31"/>
        <v>2081.7991999999999</v>
      </c>
      <c r="J58" s="122">
        <v>20</v>
      </c>
      <c r="K58" s="126">
        <f t="shared" si="27"/>
        <v>33.83</v>
      </c>
      <c r="L58" s="245">
        <f t="shared" si="28"/>
        <v>2779.3033117</v>
      </c>
      <c r="M58" s="372">
        <f t="shared" si="29"/>
        <v>82.154989999999998</v>
      </c>
      <c r="AC58" s="231"/>
      <c r="AD58" s="76"/>
      <c r="AE58" s="237"/>
      <c r="AN58" s="122">
        <v>19</v>
      </c>
      <c r="AO58" s="200">
        <v>5625</v>
      </c>
    </row>
    <row r="59" spans="1:43" ht="15" x14ac:dyDescent="0.25">
      <c r="A59" s="228">
        <f t="shared" si="30"/>
        <v>21</v>
      </c>
      <c r="B59" s="225">
        <f t="shared" si="24"/>
        <v>6.6600000000000037</v>
      </c>
      <c r="C59" s="364">
        <f t="shared" si="25"/>
        <v>534.80106360000025</v>
      </c>
      <c r="D59" s="382">
        <v>80.300460000000001</v>
      </c>
      <c r="F59" s="221">
        <f t="shared" si="26"/>
        <v>26</v>
      </c>
      <c r="G59" s="357">
        <v>78.341319999999996</v>
      </c>
      <c r="H59" s="358">
        <f t="shared" si="31"/>
        <v>2036.8743199999999</v>
      </c>
      <c r="J59" s="122">
        <v>21</v>
      </c>
      <c r="K59" s="126">
        <f t="shared" si="27"/>
        <v>32.660000000000004</v>
      </c>
      <c r="L59" s="245">
        <f t="shared" si="28"/>
        <v>2622.6130236000004</v>
      </c>
      <c r="M59" s="372">
        <f t="shared" si="29"/>
        <v>80.300460000000001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5556</v>
      </c>
    </row>
    <row r="60" spans="1:43" ht="15" x14ac:dyDescent="0.25">
      <c r="A60" s="228">
        <f t="shared" si="30"/>
        <v>22</v>
      </c>
      <c r="B60" s="225">
        <f t="shared" si="24"/>
        <v>5.75</v>
      </c>
      <c r="C60" s="364">
        <f t="shared" si="25"/>
        <v>411.42710499999998</v>
      </c>
      <c r="D60" s="382">
        <v>71.552539999999993</v>
      </c>
      <c r="F60" s="221">
        <f t="shared" si="26"/>
        <v>25</v>
      </c>
      <c r="G60" s="357">
        <v>69.764449999999997</v>
      </c>
      <c r="H60" s="358">
        <f t="shared" si="31"/>
        <v>1744.1112499999999</v>
      </c>
      <c r="J60" s="122">
        <v>22</v>
      </c>
      <c r="K60" s="126">
        <f t="shared" si="27"/>
        <v>30.75</v>
      </c>
      <c r="L60" s="245">
        <f t="shared" si="28"/>
        <v>2200.240605</v>
      </c>
      <c r="M60" s="372">
        <f t="shared" si="29"/>
        <v>71.552539999999993</v>
      </c>
      <c r="Z60" s="233"/>
      <c r="AA60" s="234"/>
      <c r="AB60" s="235"/>
      <c r="AC60" s="235"/>
      <c r="AD60" s="236"/>
      <c r="AE60" s="237"/>
      <c r="AN60" s="122">
        <v>21</v>
      </c>
      <c r="AO60" s="200">
        <v>5382</v>
      </c>
    </row>
    <row r="61" spans="1:43" ht="15" x14ac:dyDescent="0.25">
      <c r="A61" s="219">
        <f t="shared" si="30"/>
        <v>23</v>
      </c>
      <c r="B61" s="220">
        <f t="shared" si="24"/>
        <v>11.410000000000004</v>
      </c>
      <c r="C61" s="364">
        <f t="shared" si="25"/>
        <v>711.8379520000002</v>
      </c>
      <c r="D61" s="382">
        <v>62.3872</v>
      </c>
      <c r="F61" s="221">
        <f t="shared" si="26"/>
        <v>24</v>
      </c>
      <c r="G61" s="357">
        <v>60.922449999999998</v>
      </c>
      <c r="H61" s="358">
        <f t="shared" si="31"/>
        <v>1462.1387999999999</v>
      </c>
      <c r="J61" s="122">
        <v>23</v>
      </c>
      <c r="K61" s="126">
        <f t="shared" si="27"/>
        <v>35.410000000000004</v>
      </c>
      <c r="L61" s="245">
        <f t="shared" si="28"/>
        <v>2209.130752</v>
      </c>
      <c r="M61" s="372">
        <f t="shared" si="29"/>
        <v>62.3872</v>
      </c>
      <c r="Z61" s="233"/>
      <c r="AA61" s="234"/>
      <c r="AB61" s="235"/>
      <c r="AC61" s="235"/>
      <c r="AD61" s="236"/>
      <c r="AE61" s="237"/>
      <c r="AN61" s="122">
        <v>22</v>
      </c>
      <c r="AO61" s="200">
        <v>4987</v>
      </c>
    </row>
    <row r="62" spans="1:43" ht="15" customHeight="1" x14ac:dyDescent="0.25">
      <c r="A62" s="219">
        <f t="shared" si="30"/>
        <v>24</v>
      </c>
      <c r="B62" s="220">
        <f t="shared" si="24"/>
        <v>10.170000000000002</v>
      </c>
      <c r="C62" s="364">
        <f t="shared" si="25"/>
        <v>606.84969690000003</v>
      </c>
      <c r="D62" s="382">
        <v>59.670569999999998</v>
      </c>
      <c r="F62" s="362">
        <f t="shared" si="26"/>
        <v>23</v>
      </c>
      <c r="G62" s="360">
        <v>58.23612</v>
      </c>
      <c r="H62" s="361">
        <f t="shared" si="31"/>
        <v>1339.43076</v>
      </c>
      <c r="J62" s="122">
        <v>24</v>
      </c>
      <c r="K62" s="126">
        <f t="shared" si="27"/>
        <v>33.17</v>
      </c>
      <c r="L62" s="245">
        <f t="shared" si="28"/>
        <v>1979.2728069</v>
      </c>
      <c r="M62" s="372">
        <f t="shared" si="29"/>
        <v>59.670569999999998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4559</v>
      </c>
    </row>
    <row r="63" spans="1:43" ht="20.25" customHeight="1" thickBot="1" x14ac:dyDescent="0.3">
      <c r="A63" s="238"/>
      <c r="B63" s="239"/>
      <c r="C63" s="240"/>
      <c r="D63" s="307">
        <f>AVERAGE(D39:D62)</f>
        <v>61.113929999999989</v>
      </c>
      <c r="F63" s="363">
        <f>SUM(F39:F62)</f>
        <v>495</v>
      </c>
      <c r="G63" s="241">
        <f>AVERAGE(G39:G62)</f>
        <v>59.63080708333333</v>
      </c>
      <c r="H63" s="359">
        <f>SUM(H39:H62)/SUM(F39:F62)</f>
        <v>62.145393474747472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3316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726.51999999999987</v>
      </c>
      <c r="L64" s="245">
        <f>SUM(L39:L63)</f>
        <v>45282.057991399997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231.52000000000004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62.327338533557239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13758.023231400002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59.424772077574289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800.1400000000001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744.66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726.38999999999987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726.6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725.76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677.04000000000008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662.55000000000007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619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454.32000000000005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416.5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348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322.56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338.1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384.75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437.07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560.20000000000005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653.18000000000006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800.25000000000011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852.28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879.57999999999993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849.16000000000008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768.75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936.24000000000012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818.11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15501.190000000002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11.970000000000006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13.259999999999998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13.589999999999996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13.600000000000001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13.560000000000002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11.240000000000002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10.55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10.95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7.240000000000002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7.5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8.1999999999999993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9.0399999999999991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10.150000000000002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10.649999999999999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8.7100000000000009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8.0100000000000016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7.6900000000000013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7.0100000000000051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6.7800000000000011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7.8299999999999983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6.6600000000000037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5.75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11.410000000000004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10.170000000000002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44565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36.370000000000005</v>
      </c>
      <c r="C135" s="124">
        <f t="shared" si="38"/>
        <v>33.970000000000006</v>
      </c>
      <c r="D135" s="290">
        <f t="shared" ref="D135:D158" si="39">J8</f>
        <v>2.4</v>
      </c>
      <c r="E135" s="291">
        <f t="shared" ref="E135:F158" si="40">M8</f>
        <v>29.800000000000004</v>
      </c>
      <c r="F135" s="291">
        <f t="shared" si="40"/>
        <v>4.17</v>
      </c>
      <c r="G135" s="292">
        <f t="shared" ref="G135:G158" si="41">AD8</f>
        <v>0</v>
      </c>
      <c r="I135" s="293">
        <f t="shared" ref="I135:I158" si="42">AE8</f>
        <v>20.7</v>
      </c>
      <c r="K135" s="142">
        <f t="shared" ref="K135:K158" si="43">AC8</f>
        <v>11.5</v>
      </c>
    </row>
    <row r="136" spans="1:11" ht="13.8" x14ac:dyDescent="0.25">
      <c r="A136" s="195">
        <f>A135+1</f>
        <v>2</v>
      </c>
      <c r="B136" s="289">
        <f t="shared" si="38"/>
        <v>35.46</v>
      </c>
      <c r="C136" s="124">
        <f t="shared" si="38"/>
        <v>34.26</v>
      </c>
      <c r="D136" s="290">
        <f t="shared" si="39"/>
        <v>1.2</v>
      </c>
      <c r="E136" s="291">
        <f t="shared" si="40"/>
        <v>30.34</v>
      </c>
      <c r="F136" s="291">
        <f t="shared" si="40"/>
        <v>3.92</v>
      </c>
      <c r="G136" s="292">
        <f t="shared" si="41"/>
        <v>0</v>
      </c>
      <c r="I136" s="294">
        <f t="shared" si="42"/>
        <v>20.04</v>
      </c>
      <c r="K136" s="142">
        <f t="shared" si="43"/>
        <v>11.5</v>
      </c>
    </row>
    <row r="137" spans="1:11" ht="13.8" x14ac:dyDescent="0.25">
      <c r="A137" s="195">
        <f t="shared" ref="A137:A158" si="44">A136+1</f>
        <v>3</v>
      </c>
      <c r="B137" s="289">
        <f t="shared" si="38"/>
        <v>34.589999999999996</v>
      </c>
      <c r="C137" s="124">
        <f t="shared" si="38"/>
        <v>34.589999999999996</v>
      </c>
      <c r="D137" s="290">
        <f t="shared" si="39"/>
        <v>0</v>
      </c>
      <c r="E137" s="291">
        <f t="shared" si="40"/>
        <v>30.81</v>
      </c>
      <c r="F137" s="291">
        <f t="shared" si="40"/>
        <v>3.78</v>
      </c>
      <c r="G137" s="292">
        <f t="shared" si="41"/>
        <v>0</v>
      </c>
      <c r="I137" s="294">
        <f t="shared" si="42"/>
        <v>19.309999999999999</v>
      </c>
      <c r="K137" s="142">
        <f t="shared" si="43"/>
        <v>11.5</v>
      </c>
    </row>
    <row r="138" spans="1:11" ht="13.8" x14ac:dyDescent="0.25">
      <c r="A138" s="195">
        <f t="shared" si="44"/>
        <v>4</v>
      </c>
      <c r="B138" s="289">
        <f t="shared" si="38"/>
        <v>34.6</v>
      </c>
      <c r="C138" s="124">
        <f t="shared" si="38"/>
        <v>34.6</v>
      </c>
      <c r="D138" s="290">
        <f t="shared" si="39"/>
        <v>0</v>
      </c>
      <c r="E138" s="291">
        <f t="shared" si="40"/>
        <v>30.87</v>
      </c>
      <c r="F138" s="291">
        <f t="shared" si="40"/>
        <v>3.73</v>
      </c>
      <c r="G138" s="292">
        <f t="shared" si="41"/>
        <v>0</v>
      </c>
      <c r="I138" s="294">
        <f t="shared" si="42"/>
        <v>19.37</v>
      </c>
      <c r="K138" s="142">
        <f t="shared" si="43"/>
        <v>11.5</v>
      </c>
    </row>
    <row r="139" spans="1:11" ht="13.8" x14ac:dyDescent="0.25">
      <c r="A139" s="195">
        <f t="shared" si="44"/>
        <v>5</v>
      </c>
      <c r="B139" s="289">
        <f t="shared" si="38"/>
        <v>34.56</v>
      </c>
      <c r="C139" s="124">
        <f t="shared" si="38"/>
        <v>34.56</v>
      </c>
      <c r="D139" s="290">
        <f t="shared" si="39"/>
        <v>0</v>
      </c>
      <c r="E139" s="291">
        <f t="shared" si="40"/>
        <v>30.84</v>
      </c>
      <c r="F139" s="291">
        <f t="shared" si="40"/>
        <v>3.72</v>
      </c>
      <c r="G139" s="292">
        <f t="shared" si="41"/>
        <v>0</v>
      </c>
      <c r="I139" s="294">
        <f t="shared" si="42"/>
        <v>19.34</v>
      </c>
      <c r="K139" s="142">
        <f t="shared" si="43"/>
        <v>11.5</v>
      </c>
    </row>
    <row r="140" spans="1:11" ht="13.8" x14ac:dyDescent="0.25">
      <c r="A140" s="195">
        <f t="shared" si="44"/>
        <v>6</v>
      </c>
      <c r="B140" s="289">
        <f t="shared" si="38"/>
        <v>32.24</v>
      </c>
      <c r="C140" s="124">
        <f t="shared" si="38"/>
        <v>32.24</v>
      </c>
      <c r="D140" s="290">
        <f t="shared" si="39"/>
        <v>0</v>
      </c>
      <c r="E140" s="291">
        <f t="shared" si="40"/>
        <v>28.51</v>
      </c>
      <c r="F140" s="291">
        <f t="shared" si="40"/>
        <v>3.73</v>
      </c>
      <c r="G140" s="292">
        <f t="shared" si="41"/>
        <v>0</v>
      </c>
      <c r="I140" s="294">
        <f t="shared" si="42"/>
        <v>19.510000000000002</v>
      </c>
      <c r="K140" s="142">
        <f t="shared" si="43"/>
        <v>9</v>
      </c>
    </row>
    <row r="141" spans="1:11" ht="13.8" x14ac:dyDescent="0.25">
      <c r="A141" s="195">
        <f t="shared" si="44"/>
        <v>7</v>
      </c>
      <c r="B141" s="289">
        <f t="shared" si="38"/>
        <v>31.55</v>
      </c>
      <c r="C141" s="124">
        <f t="shared" si="38"/>
        <v>31.55</v>
      </c>
      <c r="D141" s="290">
        <f t="shared" si="39"/>
        <v>0</v>
      </c>
      <c r="E141" s="291">
        <f t="shared" si="40"/>
        <v>27.61</v>
      </c>
      <c r="F141" s="291">
        <f t="shared" si="40"/>
        <v>3.94</v>
      </c>
      <c r="G141" s="292">
        <f t="shared" si="41"/>
        <v>0</v>
      </c>
      <c r="I141" s="294">
        <f t="shared" si="42"/>
        <v>20.61</v>
      </c>
      <c r="K141" s="142">
        <f t="shared" si="43"/>
        <v>7</v>
      </c>
    </row>
    <row r="142" spans="1:11" ht="13.8" x14ac:dyDescent="0.25">
      <c r="A142" s="195">
        <f t="shared" si="44"/>
        <v>8</v>
      </c>
      <c r="B142" s="289">
        <f t="shared" si="38"/>
        <v>30.95</v>
      </c>
      <c r="C142" s="124">
        <f t="shared" si="38"/>
        <v>30.95</v>
      </c>
      <c r="D142" s="290">
        <f t="shared" si="39"/>
        <v>0</v>
      </c>
      <c r="E142" s="291">
        <f t="shared" si="40"/>
        <v>26.72</v>
      </c>
      <c r="F142" s="291">
        <f t="shared" si="40"/>
        <v>4.2300000000000004</v>
      </c>
      <c r="G142" s="292">
        <f t="shared" si="41"/>
        <v>0</v>
      </c>
      <c r="I142" s="294">
        <f t="shared" si="42"/>
        <v>21.72</v>
      </c>
      <c r="K142" s="142">
        <f t="shared" si="43"/>
        <v>5</v>
      </c>
    </row>
    <row r="143" spans="1:11" ht="13.8" x14ac:dyDescent="0.25">
      <c r="A143" s="195">
        <f t="shared" si="44"/>
        <v>9</v>
      </c>
      <c r="B143" s="289">
        <f t="shared" si="38"/>
        <v>25.240000000000002</v>
      </c>
      <c r="C143" s="124">
        <f t="shared" si="38"/>
        <v>25.240000000000002</v>
      </c>
      <c r="D143" s="290">
        <f t="shared" si="39"/>
        <v>0</v>
      </c>
      <c r="E143" s="291">
        <f t="shared" si="40"/>
        <v>20.87</v>
      </c>
      <c r="F143" s="291">
        <f t="shared" si="40"/>
        <v>4.37</v>
      </c>
      <c r="G143" s="292">
        <f t="shared" si="41"/>
        <v>0</v>
      </c>
      <c r="I143" s="294">
        <f t="shared" si="42"/>
        <v>19.87</v>
      </c>
      <c r="K143" s="142">
        <f t="shared" si="43"/>
        <v>1</v>
      </c>
    </row>
    <row r="144" spans="1:11" ht="13.8" x14ac:dyDescent="0.25">
      <c r="A144" s="195">
        <f t="shared" si="44"/>
        <v>10</v>
      </c>
      <c r="B144" s="289">
        <f t="shared" si="38"/>
        <v>24.5</v>
      </c>
      <c r="C144" s="124">
        <f t="shared" si="38"/>
        <v>24.5</v>
      </c>
      <c r="D144" s="290">
        <f t="shared" si="39"/>
        <v>0</v>
      </c>
      <c r="E144" s="291">
        <f t="shared" si="40"/>
        <v>20.11</v>
      </c>
      <c r="F144" s="291">
        <f t="shared" si="40"/>
        <v>4.3899999999999997</v>
      </c>
      <c r="G144" s="292">
        <f t="shared" si="41"/>
        <v>0</v>
      </c>
      <c r="I144" s="294">
        <f t="shared" si="42"/>
        <v>19.11</v>
      </c>
      <c r="K144" s="142">
        <f t="shared" si="43"/>
        <v>1</v>
      </c>
    </row>
    <row r="145" spans="1:54" ht="13.8" x14ac:dyDescent="0.25">
      <c r="A145" s="195">
        <f t="shared" si="44"/>
        <v>11</v>
      </c>
      <c r="B145" s="289">
        <f t="shared" si="38"/>
        <v>23.2</v>
      </c>
      <c r="C145" s="124">
        <f t="shared" si="38"/>
        <v>23.2</v>
      </c>
      <c r="D145" s="290">
        <f t="shared" si="39"/>
        <v>0</v>
      </c>
      <c r="E145" s="291">
        <f t="shared" si="40"/>
        <v>18.899999999999999</v>
      </c>
      <c r="F145" s="291">
        <f t="shared" si="40"/>
        <v>4.3</v>
      </c>
      <c r="G145" s="292">
        <f t="shared" si="41"/>
        <v>0</v>
      </c>
      <c r="I145" s="294">
        <f t="shared" si="42"/>
        <v>17.899999999999999</v>
      </c>
      <c r="K145" s="142">
        <f t="shared" si="43"/>
        <v>1</v>
      </c>
    </row>
    <row r="146" spans="1:54" ht="13.8" x14ac:dyDescent="0.25">
      <c r="A146" s="195">
        <f t="shared" si="44"/>
        <v>12</v>
      </c>
      <c r="B146" s="289">
        <f t="shared" si="38"/>
        <v>23.04</v>
      </c>
      <c r="C146" s="124">
        <f t="shared" si="38"/>
        <v>23.04</v>
      </c>
      <c r="D146" s="290">
        <f t="shared" si="39"/>
        <v>0</v>
      </c>
      <c r="E146" s="291">
        <f t="shared" si="40"/>
        <v>18.75</v>
      </c>
      <c r="F146" s="291">
        <f t="shared" si="40"/>
        <v>4.29</v>
      </c>
      <c r="G146" s="292">
        <f t="shared" si="41"/>
        <v>0</v>
      </c>
      <c r="I146" s="294">
        <f t="shared" si="42"/>
        <v>17.75</v>
      </c>
      <c r="K146" s="142">
        <f t="shared" si="43"/>
        <v>1</v>
      </c>
    </row>
    <row r="147" spans="1:54" ht="13.8" x14ac:dyDescent="0.25">
      <c r="A147" s="195">
        <f t="shared" si="44"/>
        <v>13</v>
      </c>
      <c r="B147" s="289">
        <f t="shared" si="38"/>
        <v>24.150000000000002</v>
      </c>
      <c r="C147" s="124">
        <f t="shared" si="38"/>
        <v>24.150000000000002</v>
      </c>
      <c r="D147" s="290">
        <f t="shared" si="39"/>
        <v>0</v>
      </c>
      <c r="E147" s="291">
        <f t="shared" si="40"/>
        <v>19.690000000000001</v>
      </c>
      <c r="F147" s="291">
        <f t="shared" si="40"/>
        <v>4.46</v>
      </c>
      <c r="G147" s="292">
        <f t="shared" si="41"/>
        <v>0</v>
      </c>
      <c r="I147" s="294">
        <f t="shared" si="42"/>
        <v>18.690000000000001</v>
      </c>
      <c r="K147" s="142">
        <f t="shared" si="43"/>
        <v>1</v>
      </c>
    </row>
    <row r="148" spans="1:54" ht="13.8" x14ac:dyDescent="0.25">
      <c r="A148" s="195">
        <f t="shared" si="44"/>
        <v>14</v>
      </c>
      <c r="B148" s="289">
        <f t="shared" si="38"/>
        <v>25.65</v>
      </c>
      <c r="C148" s="124">
        <f t="shared" si="38"/>
        <v>25.65</v>
      </c>
      <c r="D148" s="290">
        <f t="shared" si="39"/>
        <v>0</v>
      </c>
      <c r="E148" s="291">
        <f t="shared" si="40"/>
        <v>21.15</v>
      </c>
      <c r="F148" s="291">
        <f t="shared" si="40"/>
        <v>4.5</v>
      </c>
      <c r="G148" s="292">
        <f t="shared" si="41"/>
        <v>0</v>
      </c>
      <c r="I148" s="294">
        <f t="shared" si="42"/>
        <v>20.149999999999999</v>
      </c>
      <c r="K148" s="142">
        <f t="shared" si="43"/>
        <v>1</v>
      </c>
    </row>
    <row r="149" spans="1:54" ht="13.8" x14ac:dyDescent="0.25">
      <c r="A149" s="195">
        <f t="shared" si="44"/>
        <v>15</v>
      </c>
      <c r="B149" s="289">
        <f t="shared" si="38"/>
        <v>25.71</v>
      </c>
      <c r="C149" s="124">
        <f t="shared" si="38"/>
        <v>25.71</v>
      </c>
      <c r="D149" s="290">
        <f t="shared" si="39"/>
        <v>0</v>
      </c>
      <c r="E149" s="291">
        <f t="shared" si="40"/>
        <v>21.26</v>
      </c>
      <c r="F149" s="291">
        <f t="shared" si="40"/>
        <v>4.45</v>
      </c>
      <c r="G149" s="292">
        <f t="shared" si="41"/>
        <v>0</v>
      </c>
      <c r="I149" s="294">
        <f t="shared" si="42"/>
        <v>20.260000000000002</v>
      </c>
      <c r="K149" s="142">
        <f t="shared" si="43"/>
        <v>1</v>
      </c>
    </row>
    <row r="150" spans="1:54" ht="13.8" x14ac:dyDescent="0.25">
      <c r="A150" s="195">
        <f t="shared" si="44"/>
        <v>16</v>
      </c>
      <c r="B150" s="289">
        <f t="shared" si="38"/>
        <v>28.01</v>
      </c>
      <c r="C150" s="124">
        <f t="shared" si="38"/>
        <v>28.01</v>
      </c>
      <c r="D150" s="290">
        <f t="shared" si="39"/>
        <v>0</v>
      </c>
      <c r="E150" s="291">
        <f t="shared" si="40"/>
        <v>23.3</v>
      </c>
      <c r="F150" s="291">
        <f t="shared" si="40"/>
        <v>4.71</v>
      </c>
      <c r="G150" s="292">
        <f t="shared" si="41"/>
        <v>0</v>
      </c>
      <c r="I150" s="294">
        <f t="shared" si="42"/>
        <v>22.3</v>
      </c>
      <c r="K150" s="142">
        <f t="shared" si="43"/>
        <v>1</v>
      </c>
    </row>
    <row r="151" spans="1:54" ht="13.8" x14ac:dyDescent="0.25">
      <c r="A151" s="195">
        <f t="shared" si="44"/>
        <v>17</v>
      </c>
      <c r="B151" s="289">
        <f t="shared" ref="B151:C158" si="45">B24</f>
        <v>29.69</v>
      </c>
      <c r="C151" s="124">
        <f t="shared" si="45"/>
        <v>29.69</v>
      </c>
      <c r="D151" s="290">
        <f t="shared" si="39"/>
        <v>0</v>
      </c>
      <c r="E151" s="291">
        <f t="shared" si="40"/>
        <v>24.6</v>
      </c>
      <c r="F151" s="291">
        <f t="shared" si="40"/>
        <v>5.09</v>
      </c>
      <c r="G151" s="292">
        <f t="shared" si="41"/>
        <v>0</v>
      </c>
      <c r="I151" s="294">
        <f t="shared" si="42"/>
        <v>23.6</v>
      </c>
      <c r="K151" s="142">
        <f t="shared" si="43"/>
        <v>1</v>
      </c>
    </row>
    <row r="152" spans="1:54" ht="13.8" x14ac:dyDescent="0.25">
      <c r="A152" s="195">
        <f t="shared" si="44"/>
        <v>18</v>
      </c>
      <c r="B152" s="289">
        <f t="shared" si="45"/>
        <v>32.010000000000005</v>
      </c>
      <c r="C152" s="124">
        <f t="shared" si="45"/>
        <v>32.010000000000005</v>
      </c>
      <c r="D152" s="290">
        <f t="shared" si="39"/>
        <v>0</v>
      </c>
      <c r="E152" s="291">
        <f t="shared" si="40"/>
        <v>26.42</v>
      </c>
      <c r="F152" s="291">
        <f t="shared" si="40"/>
        <v>5.59</v>
      </c>
      <c r="G152" s="292">
        <f t="shared" si="41"/>
        <v>0</v>
      </c>
      <c r="I152" s="294">
        <f t="shared" si="42"/>
        <v>25.42</v>
      </c>
      <c r="K152" s="142">
        <f t="shared" si="43"/>
        <v>1</v>
      </c>
    </row>
    <row r="153" spans="1:54" ht="13.8" x14ac:dyDescent="0.25">
      <c r="A153" s="195">
        <f t="shared" si="44"/>
        <v>19</v>
      </c>
      <c r="B153" s="289">
        <f t="shared" si="45"/>
        <v>32.78</v>
      </c>
      <c r="C153" s="124">
        <f t="shared" si="45"/>
        <v>32.78</v>
      </c>
      <c r="D153" s="290">
        <f t="shared" si="39"/>
        <v>0</v>
      </c>
      <c r="E153" s="291">
        <f t="shared" si="40"/>
        <v>27.15</v>
      </c>
      <c r="F153" s="291">
        <f t="shared" si="40"/>
        <v>5.63</v>
      </c>
      <c r="G153" s="292">
        <f t="shared" si="41"/>
        <v>0</v>
      </c>
      <c r="I153" s="294">
        <f t="shared" si="42"/>
        <v>26.15</v>
      </c>
      <c r="K153" s="142">
        <f t="shared" si="43"/>
        <v>1</v>
      </c>
    </row>
    <row r="154" spans="1:54" ht="13.8" x14ac:dyDescent="0.25">
      <c r="A154" s="195">
        <f t="shared" si="44"/>
        <v>20</v>
      </c>
      <c r="B154" s="289">
        <f t="shared" si="45"/>
        <v>33.83</v>
      </c>
      <c r="C154" s="124">
        <f t="shared" si="45"/>
        <v>33.83</v>
      </c>
      <c r="D154" s="290">
        <f t="shared" si="39"/>
        <v>0</v>
      </c>
      <c r="E154" s="291">
        <f t="shared" si="40"/>
        <v>28.27</v>
      </c>
      <c r="F154" s="291">
        <f t="shared" si="40"/>
        <v>5.56</v>
      </c>
      <c r="G154" s="292">
        <f t="shared" si="41"/>
        <v>0</v>
      </c>
      <c r="I154" s="294">
        <f t="shared" si="42"/>
        <v>27.27</v>
      </c>
      <c r="K154" s="142">
        <f t="shared" si="43"/>
        <v>1</v>
      </c>
    </row>
    <row r="155" spans="1:54" ht="13.8" x14ac:dyDescent="0.25">
      <c r="A155" s="195">
        <f>A154+1</f>
        <v>21</v>
      </c>
      <c r="B155" s="289">
        <f t="shared" si="45"/>
        <v>32.660000000000004</v>
      </c>
      <c r="C155" s="124">
        <f t="shared" si="45"/>
        <v>32.660000000000004</v>
      </c>
      <c r="D155" s="290">
        <f t="shared" si="39"/>
        <v>0</v>
      </c>
      <c r="E155" s="291">
        <f t="shared" si="40"/>
        <v>27.28</v>
      </c>
      <c r="F155" s="291">
        <f t="shared" si="40"/>
        <v>5.38</v>
      </c>
      <c r="G155" s="292">
        <f t="shared" si="41"/>
        <v>0</v>
      </c>
      <c r="I155" s="294">
        <f t="shared" si="42"/>
        <v>26.28</v>
      </c>
      <c r="K155" s="142">
        <f t="shared" si="43"/>
        <v>1</v>
      </c>
    </row>
    <row r="156" spans="1:54" ht="13.8" x14ac:dyDescent="0.25">
      <c r="A156" s="195">
        <f t="shared" si="44"/>
        <v>22</v>
      </c>
      <c r="B156" s="289">
        <f t="shared" si="45"/>
        <v>30.75</v>
      </c>
      <c r="C156" s="124">
        <f t="shared" si="45"/>
        <v>30.75</v>
      </c>
      <c r="D156" s="290">
        <f t="shared" si="39"/>
        <v>0</v>
      </c>
      <c r="E156" s="291">
        <f t="shared" si="40"/>
        <v>25.76</v>
      </c>
      <c r="F156" s="291">
        <f t="shared" si="40"/>
        <v>4.99</v>
      </c>
      <c r="G156" s="292">
        <f t="shared" si="41"/>
        <v>0</v>
      </c>
      <c r="I156" s="294">
        <f t="shared" si="42"/>
        <v>24.76</v>
      </c>
      <c r="K156" s="142">
        <f t="shared" si="43"/>
        <v>1</v>
      </c>
    </row>
    <row r="157" spans="1:54" ht="13.8" x14ac:dyDescent="0.25">
      <c r="A157" s="195">
        <f>A156+1</f>
        <v>23</v>
      </c>
      <c r="B157" s="289">
        <f t="shared" si="45"/>
        <v>39.010000000000005</v>
      </c>
      <c r="C157" s="124">
        <f t="shared" si="45"/>
        <v>35.410000000000004</v>
      </c>
      <c r="D157" s="290">
        <f t="shared" si="39"/>
        <v>3.6</v>
      </c>
      <c r="E157" s="291">
        <f t="shared" si="40"/>
        <v>30.85</v>
      </c>
      <c r="F157" s="291">
        <f t="shared" si="40"/>
        <v>4.5599999999999996</v>
      </c>
      <c r="G157" s="292">
        <f t="shared" si="41"/>
        <v>0</v>
      </c>
      <c r="I157" s="294">
        <f t="shared" si="42"/>
        <v>22.95</v>
      </c>
      <c r="K157" s="142">
        <f t="shared" si="43"/>
        <v>11.5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35.57</v>
      </c>
      <c r="C158" s="297">
        <f t="shared" si="45"/>
        <v>33.17</v>
      </c>
      <c r="D158" s="298">
        <f t="shared" si="39"/>
        <v>2.4</v>
      </c>
      <c r="E158" s="299">
        <f t="shared" si="40"/>
        <v>29.85</v>
      </c>
      <c r="F158" s="299">
        <f t="shared" si="40"/>
        <v>3.32</v>
      </c>
      <c r="G158" s="300">
        <f t="shared" si="41"/>
        <v>0</v>
      </c>
      <c r="I158" s="301">
        <f t="shared" si="42"/>
        <v>20.75</v>
      </c>
      <c r="K158" s="302">
        <f t="shared" si="43"/>
        <v>11.5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736.12</v>
      </c>
      <c r="C159" s="304">
        <f t="shared" si="46"/>
        <v>726.51999999999987</v>
      </c>
      <c r="D159" s="305">
        <f t="shared" si="46"/>
        <v>9.6</v>
      </c>
      <c r="E159" s="305">
        <f t="shared" si="46"/>
        <v>619.70999999999992</v>
      </c>
      <c r="F159" s="305">
        <f t="shared" si="46"/>
        <v>106.80999999999999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31" priority="7" operator="containsText" text="CHECK CALCS">
      <formula>NOT(ISERROR(SEARCH("CHECK CALCS",C34)))</formula>
    </cfRule>
  </conditionalFormatting>
  <conditionalFormatting sqref="AE8:AE31">
    <cfRule type="cellIs" dxfId="30" priority="6" operator="greaterThan">
      <formula>33</formula>
    </cfRule>
  </conditionalFormatting>
  <conditionalFormatting sqref="D63">
    <cfRule type="cellIs" dxfId="29" priority="8" operator="equal">
      <formula>#REF!</formula>
    </cfRule>
  </conditionalFormatting>
  <conditionalFormatting sqref="I135:I158">
    <cfRule type="cellIs" dxfId="28" priority="5" operator="greaterThan">
      <formula>33</formula>
    </cfRule>
  </conditionalFormatting>
  <conditionalFormatting sqref="D135:D158">
    <cfRule type="cellIs" dxfId="27" priority="4" operator="greaterThan">
      <formula>0</formula>
    </cfRule>
  </conditionalFormatting>
  <conditionalFormatting sqref="J8:J31">
    <cfRule type="cellIs" dxfId="26" priority="2" operator="greaterThan">
      <formula>0</formula>
    </cfRule>
  </conditionalFormatting>
  <conditionalFormatting sqref="N8:N31">
    <cfRule type="cellIs" dxfId="25" priority="3" operator="greaterThanOrEqual">
      <formula>4.99</formula>
    </cfRule>
  </conditionalFormatting>
  <conditionalFormatting sqref="M8:M31">
    <cfRule type="cellIs" dxfId="24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theme="2" tint="-0.249977111117893"/>
  </sheetPr>
  <dimension ref="A1:CW159"/>
  <sheetViews>
    <sheetView topLeftCell="A28"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44564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688.53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44564</v>
      </c>
      <c r="AM5" s="422">
        <f>AM10</f>
        <v>16030</v>
      </c>
      <c r="AN5" s="422">
        <f t="shared" ref="AN5:BJ5" si="1">AN10</f>
        <v>15397</v>
      </c>
      <c r="AO5" s="422">
        <f t="shared" si="1"/>
        <v>15199</v>
      </c>
      <c r="AP5" s="422">
        <f t="shared" si="1"/>
        <v>15146</v>
      </c>
      <c r="AQ5" s="422">
        <f t="shared" si="1"/>
        <v>15373</v>
      </c>
      <c r="AR5" s="422">
        <f t="shared" si="1"/>
        <v>15708</v>
      </c>
      <c r="AS5" s="422">
        <f t="shared" si="1"/>
        <v>16642</v>
      </c>
      <c r="AT5" s="422">
        <f t="shared" si="1"/>
        <v>17280</v>
      </c>
      <c r="AU5" s="422">
        <f t="shared" si="1"/>
        <v>16969</v>
      </c>
      <c r="AV5" s="422">
        <f t="shared" si="1"/>
        <v>15882</v>
      </c>
      <c r="AW5" s="422">
        <f t="shared" si="1"/>
        <v>15693</v>
      </c>
      <c r="AX5" s="422">
        <f t="shared" si="1"/>
        <v>14953</v>
      </c>
      <c r="AY5" s="422">
        <f t="shared" si="1"/>
        <v>14563</v>
      </c>
      <c r="AZ5" s="422">
        <f t="shared" si="1"/>
        <v>14807</v>
      </c>
      <c r="BA5" s="422">
        <f t="shared" si="1"/>
        <v>15194</v>
      </c>
      <c r="BB5" s="422">
        <f t="shared" si="1"/>
        <v>16085</v>
      </c>
      <c r="BC5" s="422">
        <f t="shared" si="1"/>
        <v>18361</v>
      </c>
      <c r="BD5" s="422">
        <f t="shared" si="1"/>
        <v>20565</v>
      </c>
      <c r="BE5" s="422">
        <f t="shared" si="1"/>
        <v>20977</v>
      </c>
      <c r="BF5" s="422">
        <f t="shared" si="1"/>
        <v>20724</v>
      </c>
      <c r="BG5" s="422">
        <f t="shared" si="1"/>
        <v>19979</v>
      </c>
      <c r="BH5" s="422">
        <f t="shared" si="1"/>
        <v>18707</v>
      </c>
      <c r="BI5" s="422">
        <f t="shared" si="1"/>
        <v>17449</v>
      </c>
      <c r="BJ5" s="422">
        <f t="shared" si="1"/>
        <v>16406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44564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30.66</v>
      </c>
      <c r="C8" s="124">
        <f>M8+N8</f>
        <v>30.66</v>
      </c>
      <c r="D8" s="125">
        <f>F8</f>
        <v>22</v>
      </c>
      <c r="E8" s="126">
        <f>IF(C8-D8&lt;0,0,IF(C8-D8-H8&lt;0,0,C8-D8-H8))</f>
        <v>8.66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 t="shared" ref="M8:M31" si="2">(O8+Q8-J8)</f>
        <v>27.53</v>
      </c>
      <c r="N8" s="134">
        <f>P8</f>
        <v>3.13</v>
      </c>
      <c r="O8" s="135">
        <f>ROUND(AA8,2)</f>
        <v>16.03</v>
      </c>
      <c r="P8" s="125">
        <f>ROUND(AB8,2)</f>
        <v>3.13</v>
      </c>
      <c r="Q8" s="125">
        <f>ROUND(SUM(AC8:AD8),2)</f>
        <v>11.5</v>
      </c>
      <c r="R8" s="126">
        <f t="shared" ref="R8:R31" si="3">(W8+X8+Y8)/1000</f>
        <v>0</v>
      </c>
      <c r="S8" s="126">
        <f>R8+L8</f>
        <v>0</v>
      </c>
      <c r="T8" s="126">
        <f t="shared" ref="T8:T31" si="4">C8-R8</f>
        <v>30.66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16.03</v>
      </c>
      <c r="AB8" s="141">
        <f t="shared" ref="AB8:AB31" si="5">ROUND(AO40/1000,2)</f>
        <v>3.13</v>
      </c>
      <c r="AC8" s="142">
        <v>11.5</v>
      </c>
      <c r="AD8" s="143">
        <v>0</v>
      </c>
      <c r="AE8" s="144">
        <f>AA8+AD8</f>
        <v>16.03</v>
      </c>
      <c r="AF8" s="404">
        <f t="shared" ref="AF8:AF31" si="6">A8</f>
        <v>1</v>
      </c>
      <c r="AG8" s="396">
        <f>AA8+AB8</f>
        <v>19.16</v>
      </c>
      <c r="AH8" s="202">
        <f t="array" ref="AH8:AH31">TRANSPOSE(AM5:BJ5)</f>
        <v>16030</v>
      </c>
      <c r="AI8" s="389">
        <f t="shared" ref="AI8:AI31" si="7">AH8/1000</f>
        <v>16.03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8">A8+1</f>
        <v>2</v>
      </c>
      <c r="B9" s="123">
        <f t="shared" ref="B9:B31" si="9">J9+M9+N9</f>
        <v>29.919999999999998</v>
      </c>
      <c r="C9" s="124">
        <f t="shared" ref="C9:C31" si="10">M9+N9</f>
        <v>29.919999999999998</v>
      </c>
      <c r="D9" s="125">
        <f t="shared" ref="D9:D31" si="11">F9</f>
        <v>21</v>
      </c>
      <c r="E9" s="126">
        <f t="shared" ref="E9:E29" si="12">IF(C9-D9&lt;0,0,IF(C9-D9-H9&lt;0,0,C9-D9-H9))</f>
        <v>8.9199999999999982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si="2"/>
        <v>26.9</v>
      </c>
      <c r="N9" s="134">
        <f t="shared" ref="N9:N31" si="13">P9</f>
        <v>3.02</v>
      </c>
      <c r="O9" s="135">
        <f t="shared" ref="O9:P31" si="14">ROUND(AA9,2)</f>
        <v>15.4</v>
      </c>
      <c r="P9" s="125">
        <f t="shared" si="14"/>
        <v>3.02</v>
      </c>
      <c r="Q9" s="125">
        <f t="shared" ref="Q9:Q31" si="15">ROUND(SUM(AC9:AD9),2)</f>
        <v>11.5</v>
      </c>
      <c r="R9" s="126">
        <f t="shared" si="3"/>
        <v>0</v>
      </c>
      <c r="S9" s="126">
        <f t="shared" ref="S9:S31" si="16">R9+L9</f>
        <v>0</v>
      </c>
      <c r="T9" s="126">
        <f t="shared" si="4"/>
        <v>29.919999999999998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15.4</v>
      </c>
      <c r="AB9" s="141">
        <f t="shared" si="5"/>
        <v>3.02</v>
      </c>
      <c r="AC9" s="142">
        <v>11.5</v>
      </c>
      <c r="AD9" s="143">
        <v>0</v>
      </c>
      <c r="AE9" s="144">
        <f t="shared" ref="AE9:AE31" si="18">AA9+AD9</f>
        <v>15.4</v>
      </c>
      <c r="AF9" s="404">
        <f t="shared" si="6"/>
        <v>2</v>
      </c>
      <c r="AG9" s="396">
        <f t="shared" ref="AG9:AG31" si="19">AA9+AB9</f>
        <v>18.420000000000002</v>
      </c>
      <c r="AH9" s="202">
        <v>15397</v>
      </c>
      <c r="AI9" s="389">
        <f t="shared" si="7"/>
        <v>15.397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8"/>
        <v>3</v>
      </c>
      <c r="B10" s="123">
        <f t="shared" si="9"/>
        <v>29.68</v>
      </c>
      <c r="C10" s="124">
        <f t="shared" si="10"/>
        <v>29.68</v>
      </c>
      <c r="D10" s="125">
        <f t="shared" si="11"/>
        <v>21</v>
      </c>
      <c r="E10" s="126">
        <f t="shared" si="12"/>
        <v>8.68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2"/>
        <v>26.7</v>
      </c>
      <c r="N10" s="134">
        <f t="shared" si="13"/>
        <v>2.98</v>
      </c>
      <c r="O10" s="135">
        <f t="shared" si="14"/>
        <v>15.2</v>
      </c>
      <c r="P10" s="125">
        <f t="shared" si="14"/>
        <v>2.98</v>
      </c>
      <c r="Q10" s="125">
        <f t="shared" si="15"/>
        <v>11.5</v>
      </c>
      <c r="R10" s="126">
        <f t="shared" si="3"/>
        <v>0</v>
      </c>
      <c r="S10" s="126">
        <f t="shared" si="16"/>
        <v>0</v>
      </c>
      <c r="T10" s="126">
        <f t="shared" si="4"/>
        <v>29.68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15.2</v>
      </c>
      <c r="AB10" s="141">
        <f t="shared" si="5"/>
        <v>2.98</v>
      </c>
      <c r="AC10" s="142">
        <v>11.5</v>
      </c>
      <c r="AD10" s="143">
        <v>0</v>
      </c>
      <c r="AE10" s="144">
        <f t="shared" si="18"/>
        <v>15.2</v>
      </c>
      <c r="AF10" s="404">
        <f t="shared" si="6"/>
        <v>3</v>
      </c>
      <c r="AG10" s="396">
        <f t="shared" si="19"/>
        <v>18.18</v>
      </c>
      <c r="AH10" s="202">
        <v>15199</v>
      </c>
      <c r="AI10" s="389">
        <f t="shared" si="7"/>
        <v>15.199</v>
      </c>
      <c r="AJ10" s="186">
        <f t="shared" si="20"/>
        <v>0</v>
      </c>
      <c r="AK10" s="403"/>
      <c r="AL10" s="380" t="s">
        <v>218</v>
      </c>
      <c r="AM10" s="154">
        <f>AM11+AM12</f>
        <v>16030</v>
      </c>
      <c r="AN10" s="154">
        <f t="shared" ref="AN10:BJ10" si="21">AN11+AN12</f>
        <v>15397</v>
      </c>
      <c r="AO10" s="154">
        <f t="shared" si="21"/>
        <v>15199</v>
      </c>
      <c r="AP10" s="154">
        <f t="shared" si="21"/>
        <v>15146</v>
      </c>
      <c r="AQ10" s="154">
        <f t="shared" si="21"/>
        <v>15373</v>
      </c>
      <c r="AR10" s="154">
        <f t="shared" si="21"/>
        <v>15708</v>
      </c>
      <c r="AS10" s="154">
        <f t="shared" si="21"/>
        <v>16642</v>
      </c>
      <c r="AT10" s="154">
        <f t="shared" si="21"/>
        <v>17280</v>
      </c>
      <c r="AU10" s="154">
        <f t="shared" si="21"/>
        <v>16969</v>
      </c>
      <c r="AV10" s="154">
        <f t="shared" si="21"/>
        <v>15882</v>
      </c>
      <c r="AW10" s="154">
        <f t="shared" si="21"/>
        <v>15693</v>
      </c>
      <c r="AX10" s="154">
        <f t="shared" si="21"/>
        <v>14953</v>
      </c>
      <c r="AY10" s="154">
        <f t="shared" si="21"/>
        <v>14563</v>
      </c>
      <c r="AZ10" s="154">
        <f t="shared" si="21"/>
        <v>14807</v>
      </c>
      <c r="BA10" s="154">
        <f t="shared" si="21"/>
        <v>15194</v>
      </c>
      <c r="BB10" s="154">
        <f t="shared" si="21"/>
        <v>16085</v>
      </c>
      <c r="BC10" s="154">
        <f t="shared" si="21"/>
        <v>18361</v>
      </c>
      <c r="BD10" s="154">
        <f t="shared" si="21"/>
        <v>20565</v>
      </c>
      <c r="BE10" s="154">
        <f t="shared" si="21"/>
        <v>20977</v>
      </c>
      <c r="BF10" s="154">
        <f t="shared" si="21"/>
        <v>20724</v>
      </c>
      <c r="BG10" s="154">
        <f t="shared" si="21"/>
        <v>19979</v>
      </c>
      <c r="BH10" s="154">
        <f t="shared" si="21"/>
        <v>18707</v>
      </c>
      <c r="BI10" s="154">
        <f t="shared" si="21"/>
        <v>17449</v>
      </c>
      <c r="BJ10" s="154">
        <f t="shared" si="21"/>
        <v>16406</v>
      </c>
      <c r="BK10" s="91"/>
      <c r="BL10" s="155">
        <f>SUM(AM10:BK10)/1000</f>
        <v>404.089</v>
      </c>
    </row>
    <row r="11" spans="1:88" ht="15" x14ac:dyDescent="0.25">
      <c r="A11" s="122">
        <f t="shared" si="8"/>
        <v>4</v>
      </c>
      <c r="B11" s="123">
        <f t="shared" si="9"/>
        <v>29.619999999999997</v>
      </c>
      <c r="C11" s="124">
        <f t="shared" si="10"/>
        <v>29.619999999999997</v>
      </c>
      <c r="D11" s="125">
        <f t="shared" si="11"/>
        <v>21</v>
      </c>
      <c r="E11" s="126">
        <f t="shared" si="12"/>
        <v>8.6199999999999974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2"/>
        <v>26.65</v>
      </c>
      <c r="N11" s="134">
        <f t="shared" si="13"/>
        <v>2.97</v>
      </c>
      <c r="O11" s="135">
        <f t="shared" si="14"/>
        <v>15.15</v>
      </c>
      <c r="P11" s="125">
        <f t="shared" si="14"/>
        <v>2.97</v>
      </c>
      <c r="Q11" s="125">
        <f t="shared" si="15"/>
        <v>11.5</v>
      </c>
      <c r="R11" s="126">
        <f t="shared" si="3"/>
        <v>0</v>
      </c>
      <c r="S11" s="126">
        <f t="shared" si="16"/>
        <v>0</v>
      </c>
      <c r="T11" s="126">
        <f t="shared" si="4"/>
        <v>29.619999999999997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15.15</v>
      </c>
      <c r="AB11" s="141">
        <f t="shared" si="5"/>
        <v>2.97</v>
      </c>
      <c r="AC11" s="142">
        <v>11.5</v>
      </c>
      <c r="AD11" s="143">
        <v>0</v>
      </c>
      <c r="AE11" s="144">
        <f t="shared" si="18"/>
        <v>15.15</v>
      </c>
      <c r="AF11" s="404">
        <f t="shared" si="6"/>
        <v>4</v>
      </c>
      <c r="AG11" s="396">
        <f t="shared" si="19"/>
        <v>18.12</v>
      </c>
      <c r="AH11" s="202">
        <v>15146</v>
      </c>
      <c r="AI11" s="389">
        <f t="shared" si="7"/>
        <v>15.146000000000001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8"/>
        <v>5</v>
      </c>
      <c r="B12" s="123">
        <f t="shared" si="9"/>
        <v>29.819999999999997</v>
      </c>
      <c r="C12" s="124">
        <f t="shared" si="10"/>
        <v>29.819999999999997</v>
      </c>
      <c r="D12" s="125">
        <f t="shared" si="11"/>
        <v>21</v>
      </c>
      <c r="E12" s="126">
        <f t="shared" si="12"/>
        <v>8.8199999999999967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2"/>
        <v>26.869999999999997</v>
      </c>
      <c r="N12" s="134">
        <f t="shared" si="13"/>
        <v>2.95</v>
      </c>
      <c r="O12" s="135">
        <f t="shared" si="14"/>
        <v>15.37</v>
      </c>
      <c r="P12" s="125">
        <f t="shared" si="14"/>
        <v>2.95</v>
      </c>
      <c r="Q12" s="125">
        <f t="shared" si="15"/>
        <v>11.5</v>
      </c>
      <c r="R12" s="126">
        <f t="shared" si="3"/>
        <v>0</v>
      </c>
      <c r="S12" s="126">
        <f t="shared" si="16"/>
        <v>0</v>
      </c>
      <c r="T12" s="126">
        <f t="shared" si="4"/>
        <v>29.819999999999997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15.37</v>
      </c>
      <c r="AB12" s="141">
        <f t="shared" si="5"/>
        <v>2.95</v>
      </c>
      <c r="AC12" s="142">
        <v>11.5</v>
      </c>
      <c r="AD12" s="143">
        <v>0</v>
      </c>
      <c r="AE12" s="144">
        <f t="shared" si="18"/>
        <v>15.37</v>
      </c>
      <c r="AF12" s="404">
        <f t="shared" si="6"/>
        <v>5</v>
      </c>
      <c r="AG12" s="396">
        <f t="shared" si="19"/>
        <v>18.32</v>
      </c>
      <c r="AH12" s="202">
        <v>15373</v>
      </c>
      <c r="AI12" s="389">
        <f t="shared" si="7"/>
        <v>15.372999999999999</v>
      </c>
      <c r="AJ12" s="186">
        <f t="shared" si="20"/>
        <v>0</v>
      </c>
      <c r="AK12" s="403"/>
      <c r="AL12" s="153" t="s">
        <v>220</v>
      </c>
      <c r="AM12" s="156">
        <v>16030</v>
      </c>
      <c r="AN12" s="156">
        <v>15397</v>
      </c>
      <c r="AO12" s="156">
        <v>15199</v>
      </c>
      <c r="AP12" s="156">
        <v>15146</v>
      </c>
      <c r="AQ12" s="156">
        <v>15373</v>
      </c>
      <c r="AR12" s="156">
        <v>15708</v>
      </c>
      <c r="AS12" s="156">
        <v>16642</v>
      </c>
      <c r="AT12" s="156">
        <v>17280</v>
      </c>
      <c r="AU12" s="156">
        <v>16969</v>
      </c>
      <c r="AV12" s="156">
        <v>15882</v>
      </c>
      <c r="AW12" s="156">
        <v>15693</v>
      </c>
      <c r="AX12" s="156">
        <v>14953</v>
      </c>
      <c r="AY12" s="156">
        <v>14563</v>
      </c>
      <c r="AZ12" s="156">
        <v>14807</v>
      </c>
      <c r="BA12" s="156">
        <v>15194</v>
      </c>
      <c r="BB12" s="156">
        <v>16085</v>
      </c>
      <c r="BC12" s="156">
        <v>18361</v>
      </c>
      <c r="BD12" s="156">
        <v>20565</v>
      </c>
      <c r="BE12" s="156">
        <v>20977</v>
      </c>
      <c r="BF12" s="156">
        <v>20724</v>
      </c>
      <c r="BG12" s="156">
        <v>19979</v>
      </c>
      <c r="BH12" s="156">
        <v>18707</v>
      </c>
      <c r="BI12" s="156">
        <v>17449</v>
      </c>
      <c r="BJ12" s="156">
        <v>16406</v>
      </c>
      <c r="BK12" s="91"/>
      <c r="BL12" s="155">
        <f>SUM(AM12:BK12)/1000</f>
        <v>404.089</v>
      </c>
    </row>
    <row r="13" spans="1:88" ht="13.8" x14ac:dyDescent="0.25">
      <c r="A13" s="122">
        <f t="shared" si="8"/>
        <v>6</v>
      </c>
      <c r="B13" s="123">
        <f t="shared" si="9"/>
        <v>30.200000000000003</v>
      </c>
      <c r="C13" s="124">
        <f t="shared" si="10"/>
        <v>30.200000000000003</v>
      </c>
      <c r="D13" s="125">
        <f t="shared" si="11"/>
        <v>21</v>
      </c>
      <c r="E13" s="126">
        <f t="shared" si="12"/>
        <v>9.2000000000000028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2"/>
        <v>27.21</v>
      </c>
      <c r="N13" s="134">
        <f t="shared" si="13"/>
        <v>2.99</v>
      </c>
      <c r="O13" s="135">
        <f t="shared" si="14"/>
        <v>15.71</v>
      </c>
      <c r="P13" s="125">
        <f t="shared" si="14"/>
        <v>2.99</v>
      </c>
      <c r="Q13" s="125">
        <f t="shared" si="15"/>
        <v>11.5</v>
      </c>
      <c r="R13" s="126">
        <f t="shared" si="3"/>
        <v>0</v>
      </c>
      <c r="S13" s="126">
        <f t="shared" si="16"/>
        <v>0</v>
      </c>
      <c r="T13" s="126">
        <f t="shared" si="4"/>
        <v>30.200000000000003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15.71</v>
      </c>
      <c r="AB13" s="141">
        <f t="shared" si="5"/>
        <v>2.99</v>
      </c>
      <c r="AC13" s="142">
        <v>11.5</v>
      </c>
      <c r="AD13" s="143">
        <v>0</v>
      </c>
      <c r="AE13" s="144">
        <f t="shared" si="18"/>
        <v>15.71</v>
      </c>
      <c r="AF13" s="404">
        <f t="shared" si="6"/>
        <v>6</v>
      </c>
      <c r="AG13" s="396">
        <f t="shared" si="19"/>
        <v>18.700000000000003</v>
      </c>
      <c r="AH13" s="202">
        <v>15708</v>
      </c>
      <c r="AI13" s="389">
        <f t="shared" si="7"/>
        <v>15.708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8"/>
        <v>7</v>
      </c>
      <c r="B14" s="123">
        <f t="shared" si="9"/>
        <v>29.7</v>
      </c>
      <c r="C14" s="124">
        <f t="shared" si="10"/>
        <v>29.7</v>
      </c>
      <c r="D14" s="125">
        <f t="shared" si="11"/>
        <v>21</v>
      </c>
      <c r="E14" s="126">
        <f t="shared" si="12"/>
        <v>8.6999999999999993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2"/>
        <v>26.64</v>
      </c>
      <c r="N14" s="134">
        <f t="shared" si="13"/>
        <v>3.06</v>
      </c>
      <c r="O14" s="135">
        <f t="shared" si="14"/>
        <v>16.64</v>
      </c>
      <c r="P14" s="125">
        <f t="shared" si="14"/>
        <v>3.06</v>
      </c>
      <c r="Q14" s="125">
        <f t="shared" si="15"/>
        <v>10</v>
      </c>
      <c r="R14" s="126">
        <f t="shared" si="3"/>
        <v>0</v>
      </c>
      <c r="S14" s="126">
        <f t="shared" si="16"/>
        <v>0</v>
      </c>
      <c r="T14" s="126">
        <f t="shared" si="4"/>
        <v>29.7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16.64</v>
      </c>
      <c r="AB14" s="141">
        <f t="shared" si="5"/>
        <v>3.06</v>
      </c>
      <c r="AC14" s="142">
        <v>10</v>
      </c>
      <c r="AD14" s="143">
        <v>0</v>
      </c>
      <c r="AE14" s="144">
        <f t="shared" si="18"/>
        <v>16.64</v>
      </c>
      <c r="AF14" s="419">
        <f t="shared" si="6"/>
        <v>7</v>
      </c>
      <c r="AG14" s="396">
        <f t="shared" si="19"/>
        <v>19.7</v>
      </c>
      <c r="AH14" s="202">
        <v>16642</v>
      </c>
      <c r="AI14" s="389">
        <f t="shared" si="7"/>
        <v>16.641999999999999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8"/>
        <v>8</v>
      </c>
      <c r="B15" s="123">
        <f t="shared" si="9"/>
        <v>29.54</v>
      </c>
      <c r="C15" s="124">
        <f t="shared" si="10"/>
        <v>29.54</v>
      </c>
      <c r="D15" s="125">
        <f t="shared" si="11"/>
        <v>20</v>
      </c>
      <c r="E15" s="126">
        <f t="shared" si="12"/>
        <v>9.5399999999999991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2"/>
        <v>26.28</v>
      </c>
      <c r="N15" s="134">
        <f t="shared" si="13"/>
        <v>3.26</v>
      </c>
      <c r="O15" s="135">
        <f t="shared" si="14"/>
        <v>17.28</v>
      </c>
      <c r="P15" s="125">
        <f t="shared" si="14"/>
        <v>3.26</v>
      </c>
      <c r="Q15" s="125">
        <f t="shared" si="15"/>
        <v>9</v>
      </c>
      <c r="R15" s="126">
        <f t="shared" si="3"/>
        <v>0</v>
      </c>
      <c r="S15" s="126">
        <f t="shared" si="16"/>
        <v>0</v>
      </c>
      <c r="T15" s="126">
        <f t="shared" si="4"/>
        <v>29.54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17.28</v>
      </c>
      <c r="AB15" s="141">
        <f t="shared" si="5"/>
        <v>3.26</v>
      </c>
      <c r="AC15" s="142">
        <v>9</v>
      </c>
      <c r="AD15" s="143">
        <v>0</v>
      </c>
      <c r="AE15" s="144">
        <f t="shared" si="18"/>
        <v>17.28</v>
      </c>
      <c r="AF15" s="419">
        <f t="shared" si="6"/>
        <v>8</v>
      </c>
      <c r="AG15" s="396">
        <f t="shared" si="19"/>
        <v>20.54</v>
      </c>
      <c r="AH15" s="202">
        <v>17280</v>
      </c>
      <c r="AI15" s="389">
        <f t="shared" si="7"/>
        <v>17.28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8"/>
        <v>9</v>
      </c>
      <c r="B16" s="123">
        <f t="shared" si="9"/>
        <v>28.36</v>
      </c>
      <c r="C16" s="124">
        <f t="shared" si="10"/>
        <v>28.36</v>
      </c>
      <c r="D16" s="125">
        <f t="shared" si="11"/>
        <v>18</v>
      </c>
      <c r="E16" s="126">
        <f t="shared" si="12"/>
        <v>10.36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2"/>
        <v>24.97</v>
      </c>
      <c r="N16" s="134">
        <f t="shared" si="13"/>
        <v>3.39</v>
      </c>
      <c r="O16" s="135">
        <f t="shared" si="14"/>
        <v>16.97</v>
      </c>
      <c r="P16" s="125">
        <f t="shared" si="14"/>
        <v>3.39</v>
      </c>
      <c r="Q16" s="125">
        <f t="shared" si="15"/>
        <v>8</v>
      </c>
      <c r="R16" s="126">
        <f t="shared" si="3"/>
        <v>0</v>
      </c>
      <c r="S16" s="126">
        <f t="shared" si="16"/>
        <v>0</v>
      </c>
      <c r="T16" s="126">
        <f t="shared" si="4"/>
        <v>28.36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16.97</v>
      </c>
      <c r="AB16" s="141">
        <f t="shared" si="5"/>
        <v>3.39</v>
      </c>
      <c r="AC16" s="142">
        <v>8</v>
      </c>
      <c r="AD16" s="143">
        <v>0</v>
      </c>
      <c r="AE16" s="144">
        <f t="shared" si="18"/>
        <v>16.97</v>
      </c>
      <c r="AF16" s="419">
        <f t="shared" si="6"/>
        <v>9</v>
      </c>
      <c r="AG16" s="396">
        <f t="shared" si="19"/>
        <v>20.36</v>
      </c>
      <c r="AH16" s="202">
        <v>16969</v>
      </c>
      <c r="AI16" s="389">
        <f t="shared" si="7"/>
        <v>16.969000000000001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8"/>
        <v>10</v>
      </c>
      <c r="B17" s="123">
        <f t="shared" si="9"/>
        <v>26.250000000000004</v>
      </c>
      <c r="C17" s="124">
        <f t="shared" si="10"/>
        <v>26.250000000000004</v>
      </c>
      <c r="D17" s="125">
        <f t="shared" si="11"/>
        <v>17</v>
      </c>
      <c r="E17" s="126">
        <f t="shared" si="12"/>
        <v>9.2500000000000036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2"/>
        <v>22.880000000000003</v>
      </c>
      <c r="N17" s="134">
        <f t="shared" si="13"/>
        <v>3.37</v>
      </c>
      <c r="O17" s="135">
        <f t="shared" si="14"/>
        <v>15.88</v>
      </c>
      <c r="P17" s="125">
        <f t="shared" si="14"/>
        <v>3.37</v>
      </c>
      <c r="Q17" s="125">
        <f t="shared" si="15"/>
        <v>7</v>
      </c>
      <c r="R17" s="126">
        <f t="shared" si="3"/>
        <v>0</v>
      </c>
      <c r="S17" s="126">
        <f t="shared" si="16"/>
        <v>0</v>
      </c>
      <c r="T17" s="126">
        <f t="shared" si="4"/>
        <v>26.250000000000004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15.88</v>
      </c>
      <c r="AB17" s="141">
        <f t="shared" si="5"/>
        <v>3.37</v>
      </c>
      <c r="AC17" s="142">
        <v>7</v>
      </c>
      <c r="AD17" s="143">
        <v>0</v>
      </c>
      <c r="AE17" s="144">
        <f t="shared" si="18"/>
        <v>15.88</v>
      </c>
      <c r="AF17" s="419">
        <f t="shared" si="6"/>
        <v>10</v>
      </c>
      <c r="AG17" s="396">
        <f t="shared" si="19"/>
        <v>19.25</v>
      </c>
      <c r="AH17" s="202">
        <v>15882</v>
      </c>
      <c r="AI17" s="389">
        <f t="shared" si="7"/>
        <v>15.882</v>
      </c>
      <c r="AJ17" s="186">
        <f t="shared" si="20"/>
        <v>0</v>
      </c>
      <c r="AK17" s="403"/>
      <c r="AL17" s="380" t="s">
        <v>219</v>
      </c>
      <c r="AM17" s="378">
        <f>AM18+AM19</f>
        <v>3128</v>
      </c>
      <c r="AN17" s="378">
        <f t="shared" ref="AN17:BJ17" si="22">AN18+AN19</f>
        <v>3019</v>
      </c>
      <c r="AO17" s="378">
        <f t="shared" si="22"/>
        <v>2976</v>
      </c>
      <c r="AP17" s="378">
        <f t="shared" si="22"/>
        <v>2968</v>
      </c>
      <c r="AQ17" s="378">
        <f t="shared" si="22"/>
        <v>2951</v>
      </c>
      <c r="AR17" s="378">
        <f t="shared" si="22"/>
        <v>2989</v>
      </c>
      <c r="AS17" s="378">
        <f t="shared" si="22"/>
        <v>3061</v>
      </c>
      <c r="AT17" s="378">
        <f t="shared" si="22"/>
        <v>3262</v>
      </c>
      <c r="AU17" s="378">
        <f t="shared" si="22"/>
        <v>3386</v>
      </c>
      <c r="AV17" s="378">
        <f t="shared" si="22"/>
        <v>3366</v>
      </c>
      <c r="AW17" s="378">
        <f t="shared" si="22"/>
        <v>3281</v>
      </c>
      <c r="AX17" s="378">
        <f t="shared" si="22"/>
        <v>3254</v>
      </c>
      <c r="AY17" s="378">
        <f t="shared" si="22"/>
        <v>3130</v>
      </c>
      <c r="AZ17" s="378">
        <f t="shared" si="22"/>
        <v>3088</v>
      </c>
      <c r="BA17" s="378">
        <f t="shared" si="22"/>
        <v>3127</v>
      </c>
      <c r="BB17" s="378">
        <f t="shared" si="22"/>
        <v>3254</v>
      </c>
      <c r="BC17" s="378">
        <f t="shared" si="22"/>
        <v>3570</v>
      </c>
      <c r="BD17" s="378">
        <f t="shared" si="22"/>
        <v>4052</v>
      </c>
      <c r="BE17" s="378">
        <f t="shared" si="22"/>
        <v>4122</v>
      </c>
      <c r="BF17" s="378">
        <f t="shared" si="22"/>
        <v>4123</v>
      </c>
      <c r="BG17" s="378">
        <f t="shared" si="22"/>
        <v>3945</v>
      </c>
      <c r="BH17" s="378">
        <f t="shared" si="22"/>
        <v>3729</v>
      </c>
      <c r="BI17" s="378">
        <f t="shared" si="22"/>
        <v>3523</v>
      </c>
      <c r="BJ17" s="378">
        <f t="shared" si="22"/>
        <v>3316</v>
      </c>
      <c r="BK17" s="91"/>
      <c r="BL17" s="155">
        <f>SUM(AM17:BK17)/1000</f>
        <v>80.62</v>
      </c>
      <c r="BM17" s="91"/>
    </row>
    <row r="18" spans="1:92" ht="15" x14ac:dyDescent="0.25">
      <c r="A18" s="157">
        <f t="shared" si="8"/>
        <v>11</v>
      </c>
      <c r="B18" s="123">
        <f t="shared" si="9"/>
        <v>24.97</v>
      </c>
      <c r="C18" s="124">
        <f t="shared" si="10"/>
        <v>24.97</v>
      </c>
      <c r="D18" s="125">
        <f t="shared" si="11"/>
        <v>15</v>
      </c>
      <c r="E18" s="126">
        <f t="shared" si="12"/>
        <v>9.9699999999999989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2"/>
        <v>21.689999999999998</v>
      </c>
      <c r="N18" s="134">
        <f t="shared" si="13"/>
        <v>3.28</v>
      </c>
      <c r="O18" s="135">
        <f t="shared" si="14"/>
        <v>15.69</v>
      </c>
      <c r="P18" s="125">
        <f t="shared" si="14"/>
        <v>3.28</v>
      </c>
      <c r="Q18" s="125">
        <f t="shared" si="15"/>
        <v>6</v>
      </c>
      <c r="R18" s="126">
        <f t="shared" si="3"/>
        <v>0</v>
      </c>
      <c r="S18" s="126">
        <f t="shared" si="16"/>
        <v>0</v>
      </c>
      <c r="T18" s="126">
        <f t="shared" si="4"/>
        <v>24.97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15.69</v>
      </c>
      <c r="AB18" s="141">
        <f t="shared" si="5"/>
        <v>3.28</v>
      </c>
      <c r="AC18" s="142">
        <v>6</v>
      </c>
      <c r="AD18" s="143">
        <v>0</v>
      </c>
      <c r="AE18" s="144">
        <f t="shared" si="18"/>
        <v>15.69</v>
      </c>
      <c r="AF18" s="419">
        <f t="shared" si="6"/>
        <v>11</v>
      </c>
      <c r="AG18" s="396">
        <f t="shared" si="19"/>
        <v>18.97</v>
      </c>
      <c r="AH18" s="202">
        <v>15693</v>
      </c>
      <c r="AI18" s="389">
        <f>AH18/1000</f>
        <v>15.693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8"/>
        <v>12</v>
      </c>
      <c r="B19" s="123">
        <f t="shared" si="9"/>
        <v>22.2</v>
      </c>
      <c r="C19" s="124">
        <f t="shared" si="10"/>
        <v>22.2</v>
      </c>
      <c r="D19" s="125">
        <f t="shared" si="11"/>
        <v>14</v>
      </c>
      <c r="E19" s="126">
        <f>IF(C19-D19&lt;0,0,IF(C19-D19-H19&lt;0,0,C19-D19-H19))</f>
        <v>8.1999999999999993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2"/>
        <v>18.95</v>
      </c>
      <c r="N19" s="134">
        <f t="shared" si="13"/>
        <v>3.25</v>
      </c>
      <c r="O19" s="135">
        <f t="shared" si="14"/>
        <v>14.95</v>
      </c>
      <c r="P19" s="125">
        <f t="shared" si="14"/>
        <v>3.25</v>
      </c>
      <c r="Q19" s="125">
        <f t="shared" si="15"/>
        <v>4</v>
      </c>
      <c r="R19" s="126">
        <f t="shared" si="3"/>
        <v>0</v>
      </c>
      <c r="S19" s="126">
        <f t="shared" si="16"/>
        <v>0</v>
      </c>
      <c r="T19" s="126">
        <f t="shared" si="4"/>
        <v>22.2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14.95</v>
      </c>
      <c r="AB19" s="141">
        <f t="shared" si="5"/>
        <v>3.25</v>
      </c>
      <c r="AC19" s="142">
        <v>4</v>
      </c>
      <c r="AD19" s="143">
        <v>0</v>
      </c>
      <c r="AE19" s="144">
        <f t="shared" si="18"/>
        <v>14.95</v>
      </c>
      <c r="AF19" s="419">
        <f t="shared" si="6"/>
        <v>12</v>
      </c>
      <c r="AG19" s="396">
        <f t="shared" si="19"/>
        <v>18.2</v>
      </c>
      <c r="AH19" s="202">
        <v>14953</v>
      </c>
      <c r="AI19" s="389">
        <f t="shared" si="7"/>
        <v>14.952999999999999</v>
      </c>
      <c r="AJ19" s="186">
        <f t="shared" si="20"/>
        <v>0</v>
      </c>
      <c r="AK19" s="403"/>
      <c r="AL19" s="153" t="s">
        <v>220</v>
      </c>
      <c r="AM19" s="379">
        <v>3128</v>
      </c>
      <c r="AN19" s="379">
        <v>3019</v>
      </c>
      <c r="AO19" s="379">
        <v>2976</v>
      </c>
      <c r="AP19" s="379">
        <v>2968</v>
      </c>
      <c r="AQ19" s="379">
        <v>2951</v>
      </c>
      <c r="AR19" s="379">
        <v>2989</v>
      </c>
      <c r="AS19" s="379">
        <v>3061</v>
      </c>
      <c r="AT19" s="379">
        <v>3262</v>
      </c>
      <c r="AU19" s="379">
        <v>3386</v>
      </c>
      <c r="AV19" s="379">
        <v>3366</v>
      </c>
      <c r="AW19" s="379">
        <v>3281</v>
      </c>
      <c r="AX19" s="379">
        <v>3254</v>
      </c>
      <c r="AY19" s="379">
        <v>3130</v>
      </c>
      <c r="AZ19" s="379">
        <v>3088</v>
      </c>
      <c r="BA19" s="379">
        <v>3127</v>
      </c>
      <c r="BB19" s="379">
        <v>3254</v>
      </c>
      <c r="BC19" s="379">
        <v>3570</v>
      </c>
      <c r="BD19" s="379">
        <v>4052</v>
      </c>
      <c r="BE19" s="379">
        <v>4122</v>
      </c>
      <c r="BF19" s="379">
        <v>4123</v>
      </c>
      <c r="BG19" s="379">
        <v>3945</v>
      </c>
      <c r="BH19" s="379">
        <v>3729</v>
      </c>
      <c r="BI19" s="379">
        <v>3523</v>
      </c>
      <c r="BJ19" s="379">
        <v>3316</v>
      </c>
      <c r="BK19" s="91"/>
      <c r="BL19" s="155">
        <f>SUM(AM19:BK19)/1000</f>
        <v>80.62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8"/>
        <v>13</v>
      </c>
      <c r="B20" s="123">
        <f t="shared" si="9"/>
        <v>21.69</v>
      </c>
      <c r="C20" s="124">
        <f t="shared" si="10"/>
        <v>21.69</v>
      </c>
      <c r="D20" s="125">
        <f t="shared" si="11"/>
        <v>14</v>
      </c>
      <c r="E20" s="126">
        <f t="shared" si="12"/>
        <v>7.6900000000000013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2"/>
        <v>18.560000000000002</v>
      </c>
      <c r="N20" s="134">
        <f t="shared" si="13"/>
        <v>3.13</v>
      </c>
      <c r="O20" s="135">
        <f t="shared" si="14"/>
        <v>14.56</v>
      </c>
      <c r="P20" s="125">
        <f t="shared" si="14"/>
        <v>3.13</v>
      </c>
      <c r="Q20" s="125">
        <f t="shared" si="15"/>
        <v>4</v>
      </c>
      <c r="R20" s="126">
        <f t="shared" si="3"/>
        <v>0</v>
      </c>
      <c r="S20" s="126">
        <f t="shared" si="16"/>
        <v>0</v>
      </c>
      <c r="T20" s="126">
        <f t="shared" si="4"/>
        <v>21.69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14.56</v>
      </c>
      <c r="AB20" s="141">
        <f t="shared" si="5"/>
        <v>3.13</v>
      </c>
      <c r="AC20" s="142">
        <v>4</v>
      </c>
      <c r="AD20" s="143">
        <v>0</v>
      </c>
      <c r="AE20" s="144">
        <f t="shared" si="18"/>
        <v>14.56</v>
      </c>
      <c r="AF20" s="419">
        <f t="shared" si="6"/>
        <v>13</v>
      </c>
      <c r="AG20" s="396">
        <f t="shared" si="19"/>
        <v>17.690000000000001</v>
      </c>
      <c r="AH20" s="202">
        <v>14563</v>
      </c>
      <c r="AI20" s="389">
        <f t="shared" si="7"/>
        <v>14.563000000000001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8"/>
        <v>14</v>
      </c>
      <c r="B21" s="123">
        <f t="shared" si="9"/>
        <v>21.900000000000002</v>
      </c>
      <c r="C21" s="124">
        <f t="shared" si="10"/>
        <v>21.900000000000002</v>
      </c>
      <c r="D21" s="125">
        <f t="shared" si="11"/>
        <v>15</v>
      </c>
      <c r="E21" s="126">
        <f t="shared" si="12"/>
        <v>6.9000000000000021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2"/>
        <v>18.810000000000002</v>
      </c>
      <c r="N21" s="134">
        <f t="shared" si="13"/>
        <v>3.09</v>
      </c>
      <c r="O21" s="135">
        <f t="shared" si="14"/>
        <v>14.81</v>
      </c>
      <c r="P21" s="125">
        <f t="shared" si="14"/>
        <v>3.09</v>
      </c>
      <c r="Q21" s="125">
        <f t="shared" si="15"/>
        <v>4</v>
      </c>
      <c r="R21" s="126">
        <f t="shared" si="3"/>
        <v>0</v>
      </c>
      <c r="S21" s="126">
        <f t="shared" si="16"/>
        <v>0</v>
      </c>
      <c r="T21" s="126">
        <f t="shared" si="4"/>
        <v>21.900000000000002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14.81</v>
      </c>
      <c r="AB21" s="141">
        <f t="shared" si="5"/>
        <v>3.09</v>
      </c>
      <c r="AC21" s="142">
        <v>4</v>
      </c>
      <c r="AD21" s="143">
        <v>0</v>
      </c>
      <c r="AE21" s="144">
        <f t="shared" si="18"/>
        <v>14.81</v>
      </c>
      <c r="AF21" s="419">
        <f t="shared" si="6"/>
        <v>14</v>
      </c>
      <c r="AG21" s="396">
        <f t="shared" si="19"/>
        <v>17.899999999999999</v>
      </c>
      <c r="AH21" s="202">
        <v>14807</v>
      </c>
      <c r="AI21" s="389">
        <f t="shared" si="7"/>
        <v>14.807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484.709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8"/>
        <v>15</v>
      </c>
      <c r="B22" s="123">
        <f t="shared" si="9"/>
        <v>22.319999999999997</v>
      </c>
      <c r="C22" s="124">
        <f t="shared" si="10"/>
        <v>22.319999999999997</v>
      </c>
      <c r="D22" s="125">
        <f t="shared" si="11"/>
        <v>17</v>
      </c>
      <c r="E22" s="126">
        <f t="shared" si="12"/>
        <v>5.3199999999999967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2"/>
        <v>19.189999999999998</v>
      </c>
      <c r="N22" s="134">
        <f t="shared" si="13"/>
        <v>3.13</v>
      </c>
      <c r="O22" s="135">
        <f t="shared" si="14"/>
        <v>15.19</v>
      </c>
      <c r="P22" s="125">
        <f t="shared" si="14"/>
        <v>3.13</v>
      </c>
      <c r="Q22" s="125">
        <f t="shared" si="15"/>
        <v>4</v>
      </c>
      <c r="R22" s="126">
        <f t="shared" si="3"/>
        <v>0</v>
      </c>
      <c r="S22" s="126">
        <f t="shared" si="16"/>
        <v>0</v>
      </c>
      <c r="T22" s="126">
        <f t="shared" si="4"/>
        <v>22.319999999999997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15.19</v>
      </c>
      <c r="AB22" s="141">
        <f t="shared" si="5"/>
        <v>3.13</v>
      </c>
      <c r="AC22" s="142">
        <v>4</v>
      </c>
      <c r="AD22" s="143">
        <v>0</v>
      </c>
      <c r="AE22" s="144">
        <f t="shared" si="18"/>
        <v>15.19</v>
      </c>
      <c r="AF22" s="419">
        <f t="shared" si="6"/>
        <v>15</v>
      </c>
      <c r="AG22" s="396">
        <f t="shared" si="19"/>
        <v>18.32</v>
      </c>
      <c r="AH22" s="202">
        <v>15194</v>
      </c>
      <c r="AI22" s="389">
        <f t="shared" si="7"/>
        <v>15.194000000000001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8"/>
        <v>16</v>
      </c>
      <c r="B23" s="123">
        <f t="shared" si="9"/>
        <v>23.34</v>
      </c>
      <c r="C23" s="124">
        <f t="shared" si="10"/>
        <v>23.34</v>
      </c>
      <c r="D23" s="125">
        <f t="shared" si="11"/>
        <v>20</v>
      </c>
      <c r="E23" s="126">
        <f t="shared" si="12"/>
        <v>3.34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2"/>
        <v>20.09</v>
      </c>
      <c r="N23" s="134">
        <f t="shared" si="13"/>
        <v>3.25</v>
      </c>
      <c r="O23" s="135">
        <f t="shared" si="14"/>
        <v>16.09</v>
      </c>
      <c r="P23" s="125">
        <f t="shared" si="14"/>
        <v>3.25</v>
      </c>
      <c r="Q23" s="125">
        <f t="shared" si="15"/>
        <v>4</v>
      </c>
      <c r="R23" s="126">
        <f t="shared" si="3"/>
        <v>0</v>
      </c>
      <c r="S23" s="126">
        <f t="shared" si="16"/>
        <v>0</v>
      </c>
      <c r="T23" s="126">
        <f t="shared" si="4"/>
        <v>23.34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16.09</v>
      </c>
      <c r="AB23" s="141">
        <f t="shared" si="5"/>
        <v>3.25</v>
      </c>
      <c r="AC23" s="142">
        <v>4</v>
      </c>
      <c r="AD23" s="143">
        <v>0</v>
      </c>
      <c r="AE23" s="144">
        <f t="shared" si="18"/>
        <v>16.09</v>
      </c>
      <c r="AF23" s="419">
        <f t="shared" si="6"/>
        <v>16</v>
      </c>
      <c r="AG23" s="396">
        <f t="shared" si="19"/>
        <v>19.34</v>
      </c>
      <c r="AH23" s="202">
        <v>16085</v>
      </c>
      <c r="AI23" s="389">
        <f t="shared" si="7"/>
        <v>16.085000000000001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9"/>
        <v>25.93</v>
      </c>
      <c r="C24" s="124">
        <f t="shared" si="10"/>
        <v>25.93</v>
      </c>
      <c r="D24" s="125">
        <f t="shared" si="11"/>
        <v>22</v>
      </c>
      <c r="E24" s="126">
        <f t="shared" si="12"/>
        <v>3.9299999999999997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2"/>
        <v>22.36</v>
      </c>
      <c r="N24" s="134">
        <f t="shared" si="13"/>
        <v>3.57</v>
      </c>
      <c r="O24" s="135">
        <f t="shared" si="14"/>
        <v>18.36</v>
      </c>
      <c r="P24" s="125">
        <f t="shared" si="14"/>
        <v>3.57</v>
      </c>
      <c r="Q24" s="125">
        <f t="shared" si="15"/>
        <v>4</v>
      </c>
      <c r="R24" s="126">
        <f t="shared" si="3"/>
        <v>0</v>
      </c>
      <c r="S24" s="126">
        <f t="shared" si="16"/>
        <v>0</v>
      </c>
      <c r="T24" s="126">
        <f t="shared" si="4"/>
        <v>25.93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18.36</v>
      </c>
      <c r="AB24" s="141">
        <f t="shared" si="5"/>
        <v>3.57</v>
      </c>
      <c r="AC24" s="142">
        <v>4</v>
      </c>
      <c r="AD24" s="143">
        <v>0</v>
      </c>
      <c r="AE24" s="144">
        <f t="shared" si="18"/>
        <v>18.36</v>
      </c>
      <c r="AF24" s="419">
        <f t="shared" si="6"/>
        <v>17</v>
      </c>
      <c r="AG24" s="396">
        <f t="shared" si="19"/>
        <v>21.93</v>
      </c>
      <c r="AH24" s="202">
        <v>18361</v>
      </c>
      <c r="AI24" s="389">
        <f t="shared" si="7"/>
        <v>18.361000000000001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8"/>
        <v>18</v>
      </c>
      <c r="B25" s="123">
        <f t="shared" si="9"/>
        <v>32.619999999999997</v>
      </c>
      <c r="C25" s="124">
        <f t="shared" si="10"/>
        <v>32.619999999999997</v>
      </c>
      <c r="D25" s="125">
        <f t="shared" si="11"/>
        <v>25</v>
      </c>
      <c r="E25" s="126">
        <f t="shared" si="12"/>
        <v>7.6199999999999974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2"/>
        <v>28.57</v>
      </c>
      <c r="N25" s="134">
        <f t="shared" si="13"/>
        <v>4.05</v>
      </c>
      <c r="O25" s="135">
        <f t="shared" si="14"/>
        <v>20.57</v>
      </c>
      <c r="P25" s="125">
        <f t="shared" si="14"/>
        <v>4.05</v>
      </c>
      <c r="Q25" s="125">
        <f t="shared" si="15"/>
        <v>8</v>
      </c>
      <c r="R25" s="126">
        <f t="shared" si="3"/>
        <v>0</v>
      </c>
      <c r="S25" s="126">
        <f t="shared" si="16"/>
        <v>0</v>
      </c>
      <c r="T25" s="126">
        <f t="shared" si="4"/>
        <v>32.619999999999997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20.57</v>
      </c>
      <c r="AB25" s="141">
        <f t="shared" si="5"/>
        <v>4.05</v>
      </c>
      <c r="AC25" s="142">
        <v>8</v>
      </c>
      <c r="AD25" s="143">
        <v>0</v>
      </c>
      <c r="AE25" s="144">
        <f t="shared" si="18"/>
        <v>20.57</v>
      </c>
      <c r="AF25" s="418">
        <f t="shared" si="6"/>
        <v>18</v>
      </c>
      <c r="AG25" s="396">
        <f t="shared" si="19"/>
        <v>24.62</v>
      </c>
      <c r="AH25" s="202">
        <v>20565</v>
      </c>
      <c r="AI25" s="389">
        <f t="shared" si="7"/>
        <v>20.565000000000001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8"/>
        <v>19</v>
      </c>
      <c r="B26" s="123">
        <f t="shared" si="9"/>
        <v>33.1</v>
      </c>
      <c r="C26" s="124">
        <f t="shared" si="10"/>
        <v>33.1</v>
      </c>
      <c r="D26" s="125">
        <f t="shared" si="11"/>
        <v>26</v>
      </c>
      <c r="E26" s="126">
        <f t="shared" si="12"/>
        <v>7.1000000000000014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2"/>
        <v>28.98</v>
      </c>
      <c r="N26" s="134">
        <f t="shared" si="13"/>
        <v>4.12</v>
      </c>
      <c r="O26" s="135">
        <f t="shared" si="14"/>
        <v>20.98</v>
      </c>
      <c r="P26" s="125">
        <f t="shared" si="14"/>
        <v>4.12</v>
      </c>
      <c r="Q26" s="125">
        <f t="shared" si="15"/>
        <v>8</v>
      </c>
      <c r="R26" s="126">
        <f t="shared" si="3"/>
        <v>0</v>
      </c>
      <c r="S26" s="126">
        <f t="shared" si="16"/>
        <v>0</v>
      </c>
      <c r="T26" s="126">
        <f t="shared" si="4"/>
        <v>33.1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20.98</v>
      </c>
      <c r="AB26" s="141">
        <f t="shared" si="5"/>
        <v>4.12</v>
      </c>
      <c r="AC26" s="142">
        <v>8</v>
      </c>
      <c r="AD26" s="143">
        <v>0</v>
      </c>
      <c r="AE26" s="144">
        <f t="shared" si="18"/>
        <v>20.98</v>
      </c>
      <c r="AF26" s="418">
        <f t="shared" si="6"/>
        <v>19</v>
      </c>
      <c r="AG26" s="396">
        <f t="shared" si="19"/>
        <v>25.1</v>
      </c>
      <c r="AH26" s="202">
        <v>20977</v>
      </c>
      <c r="AI26" s="389">
        <f t="shared" si="7"/>
        <v>20.977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8"/>
        <v>20</v>
      </c>
      <c r="B27" s="123">
        <f t="shared" si="9"/>
        <v>34.839999999999996</v>
      </c>
      <c r="C27" s="124">
        <f t="shared" si="10"/>
        <v>34.839999999999996</v>
      </c>
      <c r="D27" s="125">
        <f t="shared" si="11"/>
        <v>26</v>
      </c>
      <c r="E27" s="126">
        <f t="shared" si="12"/>
        <v>8.8399999999999963</v>
      </c>
      <c r="F27" s="127">
        <v>26</v>
      </c>
      <c r="G27" s="128"/>
      <c r="H27" s="158">
        <v>0</v>
      </c>
      <c r="I27" s="129">
        <v>0</v>
      </c>
      <c r="J27" s="130">
        <v>0</v>
      </c>
      <c r="K27" s="131">
        <v>0</v>
      </c>
      <c r="L27" s="132">
        <v>0</v>
      </c>
      <c r="M27" s="133">
        <f t="shared" si="2"/>
        <v>30.72</v>
      </c>
      <c r="N27" s="134">
        <f t="shared" si="13"/>
        <v>4.12</v>
      </c>
      <c r="O27" s="135">
        <f t="shared" si="14"/>
        <v>20.72</v>
      </c>
      <c r="P27" s="125">
        <f t="shared" si="14"/>
        <v>4.12</v>
      </c>
      <c r="Q27" s="125">
        <f t="shared" si="15"/>
        <v>10</v>
      </c>
      <c r="R27" s="126">
        <f t="shared" si="3"/>
        <v>0</v>
      </c>
      <c r="S27" s="126">
        <f t="shared" si="16"/>
        <v>0</v>
      </c>
      <c r="T27" s="126">
        <f t="shared" si="4"/>
        <v>34.839999999999996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20.72</v>
      </c>
      <c r="AB27" s="141">
        <f t="shared" si="5"/>
        <v>4.12</v>
      </c>
      <c r="AC27" s="142">
        <v>10</v>
      </c>
      <c r="AD27" s="143">
        <v>0</v>
      </c>
      <c r="AE27" s="144">
        <f t="shared" si="18"/>
        <v>20.72</v>
      </c>
      <c r="AF27" s="418">
        <f t="shared" si="6"/>
        <v>20</v>
      </c>
      <c r="AG27" s="396">
        <f t="shared" si="19"/>
        <v>24.84</v>
      </c>
      <c r="AH27" s="202">
        <v>20724</v>
      </c>
      <c r="AI27" s="389">
        <f t="shared" si="7"/>
        <v>20.724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8"/>
        <v>21</v>
      </c>
      <c r="B28" s="123">
        <f t="shared" si="9"/>
        <v>35.43</v>
      </c>
      <c r="C28" s="124">
        <f>M28+N28</f>
        <v>34.230000000000004</v>
      </c>
      <c r="D28" s="125">
        <f t="shared" si="11"/>
        <v>26</v>
      </c>
      <c r="E28" s="126">
        <f t="shared" si="12"/>
        <v>8.230000000000004</v>
      </c>
      <c r="F28" s="127">
        <v>26</v>
      </c>
      <c r="G28" s="128"/>
      <c r="H28" s="158">
        <v>0</v>
      </c>
      <c r="I28" s="129">
        <v>0</v>
      </c>
      <c r="J28" s="130">
        <v>1.2</v>
      </c>
      <c r="K28" s="131">
        <v>0</v>
      </c>
      <c r="L28" s="132">
        <v>0</v>
      </c>
      <c r="M28" s="133">
        <f t="shared" si="2"/>
        <v>30.28</v>
      </c>
      <c r="N28" s="134">
        <f t="shared" si="13"/>
        <v>3.95</v>
      </c>
      <c r="O28" s="135">
        <f t="shared" si="14"/>
        <v>19.98</v>
      </c>
      <c r="P28" s="125">
        <f t="shared" si="14"/>
        <v>3.95</v>
      </c>
      <c r="Q28" s="125">
        <f t="shared" si="15"/>
        <v>11.5</v>
      </c>
      <c r="R28" s="126">
        <f t="shared" si="3"/>
        <v>0</v>
      </c>
      <c r="S28" s="126">
        <f t="shared" si="16"/>
        <v>0</v>
      </c>
      <c r="T28" s="126">
        <f t="shared" si="4"/>
        <v>34.230000000000004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19.98</v>
      </c>
      <c r="AB28" s="141">
        <f t="shared" si="5"/>
        <v>3.95</v>
      </c>
      <c r="AC28" s="142">
        <v>11.5</v>
      </c>
      <c r="AD28" s="143">
        <v>0</v>
      </c>
      <c r="AE28" s="144">
        <f t="shared" si="18"/>
        <v>19.98</v>
      </c>
      <c r="AF28" s="418">
        <f t="shared" si="6"/>
        <v>21</v>
      </c>
      <c r="AG28" s="396">
        <f t="shared" si="19"/>
        <v>23.93</v>
      </c>
      <c r="AH28" s="202">
        <v>19979</v>
      </c>
      <c r="AI28" s="389">
        <f t="shared" si="7"/>
        <v>19.978999999999999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8"/>
        <v>22</v>
      </c>
      <c r="B29" s="123">
        <f t="shared" si="9"/>
        <v>33.94</v>
      </c>
      <c r="C29" s="124">
        <f t="shared" si="10"/>
        <v>33.94</v>
      </c>
      <c r="D29" s="125">
        <f t="shared" si="11"/>
        <v>25</v>
      </c>
      <c r="E29" s="126">
        <f t="shared" si="12"/>
        <v>8.9399999999999977</v>
      </c>
      <c r="F29" s="127">
        <v>25</v>
      </c>
      <c r="G29" s="128"/>
      <c r="H29" s="158">
        <v>0</v>
      </c>
      <c r="I29" s="129">
        <v>0</v>
      </c>
      <c r="J29" s="130">
        <v>0</v>
      </c>
      <c r="K29" s="131">
        <v>0</v>
      </c>
      <c r="L29" s="132">
        <v>0</v>
      </c>
      <c r="M29" s="133">
        <f t="shared" si="2"/>
        <v>30.21</v>
      </c>
      <c r="N29" s="134">
        <f t="shared" si="13"/>
        <v>3.73</v>
      </c>
      <c r="O29" s="135">
        <f t="shared" si="14"/>
        <v>18.71</v>
      </c>
      <c r="P29" s="125">
        <f t="shared" si="14"/>
        <v>3.73</v>
      </c>
      <c r="Q29" s="125">
        <f t="shared" si="15"/>
        <v>11.5</v>
      </c>
      <c r="R29" s="126">
        <f t="shared" si="3"/>
        <v>0</v>
      </c>
      <c r="S29" s="126">
        <f t="shared" si="16"/>
        <v>0</v>
      </c>
      <c r="T29" s="126">
        <f t="shared" si="4"/>
        <v>33.94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18.71</v>
      </c>
      <c r="AB29" s="141">
        <f t="shared" si="5"/>
        <v>3.73</v>
      </c>
      <c r="AC29" s="142">
        <v>11.5</v>
      </c>
      <c r="AD29" s="143">
        <v>0</v>
      </c>
      <c r="AE29" s="144">
        <f t="shared" si="18"/>
        <v>18.71</v>
      </c>
      <c r="AF29" s="418">
        <f t="shared" si="6"/>
        <v>22</v>
      </c>
      <c r="AG29" s="396">
        <f t="shared" si="19"/>
        <v>22.44</v>
      </c>
      <c r="AH29" s="202">
        <v>18707</v>
      </c>
      <c r="AI29" s="389">
        <f t="shared" si="7"/>
        <v>18.707000000000001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8"/>
        <v>23</v>
      </c>
      <c r="B30" s="123">
        <f t="shared" si="9"/>
        <v>32.47</v>
      </c>
      <c r="C30" s="124">
        <f>M30+N30</f>
        <v>32.47</v>
      </c>
      <c r="D30" s="125">
        <f t="shared" si="11"/>
        <v>24</v>
      </c>
      <c r="E30" s="126">
        <f>IF(C30-D30&lt;0,0,C30-D30)</f>
        <v>8.4699999999999989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2"/>
        <v>28.95</v>
      </c>
      <c r="N30" s="134">
        <f t="shared" si="13"/>
        <v>3.52</v>
      </c>
      <c r="O30" s="135">
        <f t="shared" si="14"/>
        <v>17.45</v>
      </c>
      <c r="P30" s="125">
        <f t="shared" si="14"/>
        <v>3.52</v>
      </c>
      <c r="Q30" s="125">
        <f t="shared" si="15"/>
        <v>11.5</v>
      </c>
      <c r="R30" s="126">
        <f t="shared" si="3"/>
        <v>0</v>
      </c>
      <c r="S30" s="126">
        <f t="shared" si="16"/>
        <v>0</v>
      </c>
      <c r="T30" s="126">
        <f t="shared" si="4"/>
        <v>32.47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17.45</v>
      </c>
      <c r="AB30" s="141">
        <f t="shared" si="5"/>
        <v>3.52</v>
      </c>
      <c r="AC30" s="142">
        <v>11.5</v>
      </c>
      <c r="AD30" s="143">
        <v>0</v>
      </c>
      <c r="AE30" s="144">
        <f t="shared" si="18"/>
        <v>17.45</v>
      </c>
      <c r="AF30" s="404">
        <f t="shared" si="6"/>
        <v>23</v>
      </c>
      <c r="AG30" s="396">
        <f t="shared" si="19"/>
        <v>20.97</v>
      </c>
      <c r="AH30" s="202">
        <v>17449</v>
      </c>
      <c r="AI30" s="389">
        <f t="shared" si="7"/>
        <v>17.449000000000002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8"/>
        <v>24</v>
      </c>
      <c r="B31" s="123">
        <f t="shared" si="9"/>
        <v>31.23</v>
      </c>
      <c r="C31" s="124">
        <f t="shared" si="10"/>
        <v>31.23</v>
      </c>
      <c r="D31" s="125">
        <f t="shared" si="11"/>
        <v>23</v>
      </c>
      <c r="E31" s="126">
        <f>IF(C31-D31&lt;0,0,C31-D31)</f>
        <v>8.23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2"/>
        <v>27.91</v>
      </c>
      <c r="N31" s="134">
        <f t="shared" si="13"/>
        <v>3.32</v>
      </c>
      <c r="O31" s="135">
        <f t="shared" si="14"/>
        <v>16.41</v>
      </c>
      <c r="P31" s="125">
        <f t="shared" si="14"/>
        <v>3.32</v>
      </c>
      <c r="Q31" s="125">
        <f t="shared" si="15"/>
        <v>11.5</v>
      </c>
      <c r="R31" s="126">
        <f t="shared" si="3"/>
        <v>0</v>
      </c>
      <c r="S31" s="126">
        <f t="shared" si="16"/>
        <v>0</v>
      </c>
      <c r="T31" s="126">
        <f t="shared" si="4"/>
        <v>31.23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16.41</v>
      </c>
      <c r="AB31" s="141">
        <f t="shared" si="5"/>
        <v>3.32</v>
      </c>
      <c r="AC31" s="142">
        <v>11.5</v>
      </c>
      <c r="AD31" s="143">
        <v>0</v>
      </c>
      <c r="AE31" s="144">
        <f t="shared" si="18"/>
        <v>16.41</v>
      </c>
      <c r="AF31" s="404">
        <f t="shared" si="6"/>
        <v>24</v>
      </c>
      <c r="AG31" s="396">
        <f t="shared" si="19"/>
        <v>19.73</v>
      </c>
      <c r="AH31" s="202">
        <v>16406</v>
      </c>
      <c r="AI31" s="389">
        <f t="shared" si="7"/>
        <v>16.405999999999999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484.73</v>
      </c>
      <c r="AH32" s="453">
        <f>SUM(AH8:AH31)</f>
        <v>404089</v>
      </c>
      <c r="AI32" s="390">
        <f>SUM(AI8:AI31)</f>
        <v>404.08899999999994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689.72999999999979</v>
      </c>
      <c r="C33" s="299">
        <f>SUM(C8:C31)</f>
        <v>688.53</v>
      </c>
      <c r="D33" s="299">
        <f>SUM(D8:D31)</f>
        <v>495</v>
      </c>
      <c r="E33" s="299">
        <f>SUM(E8:E32)</f>
        <v>193.52999999999997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1.2</v>
      </c>
      <c r="K33" s="299">
        <f t="shared" si="23"/>
        <v>0</v>
      </c>
      <c r="L33" s="299">
        <f t="shared" si="23"/>
        <v>0</v>
      </c>
      <c r="M33" s="299">
        <f t="shared" si="23"/>
        <v>607.9</v>
      </c>
      <c r="N33" s="409">
        <f t="shared" si="23"/>
        <v>80.63</v>
      </c>
      <c r="O33" s="410">
        <f t="shared" si="23"/>
        <v>404.09999999999997</v>
      </c>
      <c r="P33" s="406">
        <f>SUM(P8:P32)</f>
        <v>80.63</v>
      </c>
      <c r="Q33" s="406">
        <f>SUM(Q8:Q31)</f>
        <v>205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404.09999999999997</v>
      </c>
      <c r="AB33" s="299">
        <f>SUM(AB8:AB32)</f>
        <v>80.63</v>
      </c>
      <c r="AC33" s="299">
        <f>SUM(AC8:AC32)</f>
        <v>205</v>
      </c>
      <c r="AD33" s="411">
        <f>SUM(AD8:AD31)</f>
        <v>0</v>
      </c>
      <c r="AE33" s="409">
        <f>SUM(AE8:AE32)</f>
        <v>404.09999999999997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8.66</v>
      </c>
      <c r="C39" s="364">
        <f t="shared" ref="C39:C62" si="25">IF(B39&gt;0,B39*D39,0)</f>
        <v>579.467446</v>
      </c>
      <c r="D39" s="382">
        <v>66.9131</v>
      </c>
      <c r="F39" s="221">
        <f t="shared" ref="F39:F62" si="26">F8</f>
        <v>22</v>
      </c>
      <c r="G39" s="357">
        <v>65.647670000000005</v>
      </c>
      <c r="H39" s="358">
        <f>F39*G39</f>
        <v>1444.24874</v>
      </c>
      <c r="J39" s="122">
        <v>1</v>
      </c>
      <c r="K39" s="126">
        <f t="shared" ref="K39:K62" si="27">C8</f>
        <v>30.66</v>
      </c>
      <c r="L39" s="245">
        <f t="shared" ref="L39:L62" si="28">K39*M39</f>
        <v>2051.5556459999998</v>
      </c>
      <c r="M39" s="372">
        <f t="shared" ref="M39:M62" si="29">D39</f>
        <v>66.9131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8.9199999999999982</v>
      </c>
      <c r="C40" s="364">
        <f t="shared" si="25"/>
        <v>590.33336039999983</v>
      </c>
      <c r="D40" s="382">
        <v>66.180869999999999</v>
      </c>
      <c r="F40" s="221">
        <f t="shared" si="26"/>
        <v>21</v>
      </c>
      <c r="G40" s="357">
        <v>65.035920000000004</v>
      </c>
      <c r="H40" s="358">
        <f t="shared" ref="H40:H62" si="31">F40*G40</f>
        <v>1365.75432</v>
      </c>
      <c r="J40" s="122">
        <v>2</v>
      </c>
      <c r="K40" s="126">
        <f t="shared" si="27"/>
        <v>29.919999999999998</v>
      </c>
      <c r="L40" s="245">
        <f t="shared" si="28"/>
        <v>1980.1316303999999</v>
      </c>
      <c r="M40" s="372">
        <f t="shared" si="29"/>
        <v>66.180869999999999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3128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8.68</v>
      </c>
      <c r="C41" s="364">
        <f t="shared" si="25"/>
        <v>571.07308439999997</v>
      </c>
      <c r="D41" s="382">
        <v>65.791830000000004</v>
      </c>
      <c r="F41" s="221">
        <f t="shared" si="26"/>
        <v>21</v>
      </c>
      <c r="G41" s="357">
        <v>64.681640000000002</v>
      </c>
      <c r="H41" s="358">
        <f t="shared" si="31"/>
        <v>1358.3144400000001</v>
      </c>
      <c r="J41" s="122">
        <v>3</v>
      </c>
      <c r="K41" s="126">
        <f t="shared" si="27"/>
        <v>29.68</v>
      </c>
      <c r="L41" s="245">
        <f t="shared" si="28"/>
        <v>1952.7015144000002</v>
      </c>
      <c r="M41" s="372">
        <f t="shared" si="29"/>
        <v>65.791830000000004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3019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8.6199999999999974</v>
      </c>
      <c r="C42" s="364">
        <f t="shared" si="25"/>
        <v>562.10347639999986</v>
      </c>
      <c r="D42" s="382">
        <v>65.209220000000002</v>
      </c>
      <c r="F42" s="221">
        <f t="shared" si="26"/>
        <v>21</v>
      </c>
      <c r="G42" s="357">
        <v>64.115520000000004</v>
      </c>
      <c r="H42" s="358">
        <f t="shared" si="31"/>
        <v>1346.4259200000001</v>
      </c>
      <c r="J42" s="122">
        <v>4</v>
      </c>
      <c r="K42" s="126">
        <f t="shared" si="27"/>
        <v>29.619999999999997</v>
      </c>
      <c r="L42" s="245">
        <f t="shared" si="28"/>
        <v>1931.4970963999999</v>
      </c>
      <c r="M42" s="372">
        <f t="shared" si="29"/>
        <v>65.209220000000002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2976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8.8199999999999967</v>
      </c>
      <c r="C43" s="364">
        <f t="shared" si="25"/>
        <v>593.73752759999968</v>
      </c>
      <c r="D43" s="382">
        <v>67.317179999999993</v>
      </c>
      <c r="F43" s="221">
        <f t="shared" si="26"/>
        <v>21</v>
      </c>
      <c r="G43" s="357">
        <v>66.175060000000002</v>
      </c>
      <c r="H43" s="358">
        <f t="shared" si="31"/>
        <v>1389.67626</v>
      </c>
      <c r="J43" s="122">
        <v>5</v>
      </c>
      <c r="K43" s="126">
        <f t="shared" si="27"/>
        <v>29.819999999999997</v>
      </c>
      <c r="L43" s="245">
        <f t="shared" si="28"/>
        <v>2007.3983075999995</v>
      </c>
      <c r="M43" s="372">
        <f t="shared" si="29"/>
        <v>67.317179999999993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2968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9.2000000000000028</v>
      </c>
      <c r="C44" s="364">
        <f t="shared" si="25"/>
        <v>720.36542800000018</v>
      </c>
      <c r="D44" s="382">
        <v>78.30059</v>
      </c>
      <c r="F44" s="221">
        <f t="shared" si="26"/>
        <v>21</v>
      </c>
      <c r="G44" s="357">
        <v>76.783320000000003</v>
      </c>
      <c r="H44" s="358">
        <f t="shared" si="31"/>
        <v>1612.4497200000001</v>
      </c>
      <c r="J44" s="122">
        <v>6</v>
      </c>
      <c r="K44" s="126">
        <f t="shared" si="27"/>
        <v>30.200000000000003</v>
      </c>
      <c r="L44" s="245">
        <f t="shared" si="28"/>
        <v>2364.6778180000001</v>
      </c>
      <c r="M44" s="372">
        <f t="shared" si="29"/>
        <v>78.30059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2951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8.6999999999999993</v>
      </c>
      <c r="C45" s="364">
        <f t="shared" si="25"/>
        <v>908.95755599999995</v>
      </c>
      <c r="D45" s="382">
        <v>104.47788</v>
      </c>
      <c r="F45" s="221">
        <f t="shared" si="26"/>
        <v>21</v>
      </c>
      <c r="G45" s="357">
        <v>102.15474</v>
      </c>
      <c r="H45" s="358">
        <f t="shared" si="31"/>
        <v>2145.2495400000003</v>
      </c>
      <c r="J45" s="122">
        <v>7</v>
      </c>
      <c r="K45" s="126">
        <f t="shared" si="27"/>
        <v>29.7</v>
      </c>
      <c r="L45" s="245">
        <f t="shared" si="28"/>
        <v>3102.9930359999998</v>
      </c>
      <c r="M45" s="372">
        <f t="shared" si="29"/>
        <v>104.47788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2989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9.5399999999999991</v>
      </c>
      <c r="C46" s="364">
        <f t="shared" si="25"/>
        <v>958.86539999999991</v>
      </c>
      <c r="D46" s="382">
        <v>100.51</v>
      </c>
      <c r="F46" s="221">
        <f t="shared" si="26"/>
        <v>20</v>
      </c>
      <c r="G46" s="357">
        <v>97.891009999999994</v>
      </c>
      <c r="H46" s="358">
        <f t="shared" si="31"/>
        <v>1957.8201999999999</v>
      </c>
      <c r="J46" s="122">
        <v>8</v>
      </c>
      <c r="K46" s="126">
        <f t="shared" si="27"/>
        <v>29.54</v>
      </c>
      <c r="L46" s="245">
        <f t="shared" si="28"/>
        <v>2969.0654</v>
      </c>
      <c r="M46" s="372">
        <f t="shared" si="29"/>
        <v>100.51</v>
      </c>
      <c r="AB46" s="216"/>
      <c r="AC46" s="199"/>
      <c r="AD46" s="203"/>
      <c r="AE46" s="126"/>
      <c r="AF46" s="385"/>
      <c r="AM46" s="91"/>
      <c r="AN46" s="122">
        <v>7</v>
      </c>
      <c r="AO46" s="200">
        <v>3061</v>
      </c>
      <c r="AP46" s="201"/>
    </row>
    <row r="47" spans="1:101" ht="15" x14ac:dyDescent="0.25">
      <c r="A47" s="219">
        <f t="shared" si="30"/>
        <v>9</v>
      </c>
      <c r="B47" s="225">
        <f t="shared" si="24"/>
        <v>10.36</v>
      </c>
      <c r="C47" s="364">
        <f t="shared" si="25"/>
        <v>778.13493799999992</v>
      </c>
      <c r="D47" s="382">
        <v>75.109549999999999</v>
      </c>
      <c r="F47" s="221">
        <f t="shared" si="26"/>
        <v>18</v>
      </c>
      <c r="G47" s="357">
        <v>73.087220000000002</v>
      </c>
      <c r="H47" s="358">
        <f t="shared" si="31"/>
        <v>1315.56996</v>
      </c>
      <c r="J47" s="122">
        <v>9</v>
      </c>
      <c r="K47" s="126">
        <f t="shared" si="27"/>
        <v>28.36</v>
      </c>
      <c r="L47" s="245">
        <f t="shared" si="28"/>
        <v>2130.1068379999997</v>
      </c>
      <c r="M47" s="372">
        <f t="shared" si="29"/>
        <v>75.109549999999999</v>
      </c>
      <c r="AB47" s="216"/>
      <c r="AC47" s="199"/>
      <c r="AD47" s="203"/>
      <c r="AE47" s="126"/>
      <c r="AF47" s="385"/>
      <c r="AM47" s="91"/>
      <c r="AN47" s="122">
        <v>8</v>
      </c>
      <c r="AO47" s="200">
        <v>3262</v>
      </c>
      <c r="AP47" s="201"/>
    </row>
    <row r="48" spans="1:101" ht="15" x14ac:dyDescent="0.25">
      <c r="A48" s="219">
        <f t="shared" si="30"/>
        <v>10</v>
      </c>
      <c r="B48" s="225">
        <f t="shared" si="24"/>
        <v>9.2500000000000036</v>
      </c>
      <c r="C48" s="364">
        <f t="shared" si="25"/>
        <v>561.93750000000023</v>
      </c>
      <c r="D48" s="382">
        <v>60.75</v>
      </c>
      <c r="F48" s="221">
        <f t="shared" si="26"/>
        <v>17</v>
      </c>
      <c r="G48" s="357">
        <v>59.014850000000003</v>
      </c>
      <c r="H48" s="358">
        <f t="shared" si="31"/>
        <v>1003.2524500000001</v>
      </c>
      <c r="J48" s="122">
        <v>10</v>
      </c>
      <c r="K48" s="126">
        <f t="shared" si="27"/>
        <v>26.250000000000004</v>
      </c>
      <c r="L48" s="245">
        <f t="shared" si="28"/>
        <v>1594.6875000000002</v>
      </c>
      <c r="M48" s="372">
        <f t="shared" si="29"/>
        <v>60.75</v>
      </c>
      <c r="AB48" s="216"/>
      <c r="AC48" s="199"/>
      <c r="AD48" s="203"/>
      <c r="AE48" s="126"/>
      <c r="AF48" s="385"/>
      <c r="AM48" s="91"/>
      <c r="AN48" s="122">
        <v>9</v>
      </c>
      <c r="AO48" s="200">
        <v>3386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9.9699999999999989</v>
      </c>
      <c r="C49" s="364">
        <f t="shared" si="25"/>
        <v>498.78743509999993</v>
      </c>
      <c r="D49" s="382">
        <v>50.028829999999999</v>
      </c>
      <c r="F49" s="221">
        <f t="shared" si="26"/>
        <v>15</v>
      </c>
      <c r="G49" s="357">
        <v>48.585030000000003</v>
      </c>
      <c r="H49" s="358">
        <f t="shared" si="31"/>
        <v>728.77545000000009</v>
      </c>
      <c r="J49" s="122">
        <v>11</v>
      </c>
      <c r="K49" s="126">
        <f t="shared" si="27"/>
        <v>24.97</v>
      </c>
      <c r="L49" s="245">
        <f t="shared" si="28"/>
        <v>1249.2198850999998</v>
      </c>
      <c r="M49" s="372">
        <f t="shared" si="29"/>
        <v>50.028829999999999</v>
      </c>
      <c r="AB49" s="204"/>
      <c r="AC49" s="199"/>
      <c r="AD49" s="203"/>
      <c r="AE49" s="126"/>
      <c r="AF49" s="385"/>
      <c r="AM49" s="91"/>
      <c r="AN49" s="122">
        <v>10</v>
      </c>
      <c r="AO49" s="200">
        <v>3366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8.1999999999999993</v>
      </c>
      <c r="C50" s="364">
        <f t="shared" si="25"/>
        <v>400.90915199999995</v>
      </c>
      <c r="D50" s="382">
        <v>48.891359999999999</v>
      </c>
      <c r="F50" s="221">
        <f t="shared" si="26"/>
        <v>14</v>
      </c>
      <c r="G50" s="357">
        <v>47.473269999999999</v>
      </c>
      <c r="H50" s="358">
        <f t="shared" si="31"/>
        <v>664.62577999999996</v>
      </c>
      <c r="J50" s="122">
        <v>12</v>
      </c>
      <c r="K50" s="126">
        <f t="shared" si="27"/>
        <v>22.2</v>
      </c>
      <c r="L50" s="245">
        <f t="shared" si="28"/>
        <v>1085.3881919999999</v>
      </c>
      <c r="M50" s="372">
        <f t="shared" si="29"/>
        <v>48.891359999999999</v>
      </c>
      <c r="AB50" s="204"/>
      <c r="AC50" s="199"/>
      <c r="AD50" s="203"/>
      <c r="AE50" s="126"/>
      <c r="AF50" s="385"/>
      <c r="AM50" s="91"/>
      <c r="AN50" s="122">
        <v>11</v>
      </c>
      <c r="AO50" s="200">
        <v>3281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7.6900000000000013</v>
      </c>
      <c r="C51" s="364">
        <f t="shared" si="25"/>
        <v>372.30904300000009</v>
      </c>
      <c r="D51" s="382">
        <v>48.414700000000003</v>
      </c>
      <c r="F51" s="221">
        <f t="shared" si="26"/>
        <v>14</v>
      </c>
      <c r="G51" s="357">
        <v>47.041229999999999</v>
      </c>
      <c r="H51" s="358">
        <f t="shared" si="31"/>
        <v>658.57722000000001</v>
      </c>
      <c r="J51" s="122">
        <v>13</v>
      </c>
      <c r="K51" s="126">
        <f t="shared" si="27"/>
        <v>21.69</v>
      </c>
      <c r="L51" s="245">
        <f t="shared" si="28"/>
        <v>1050.1148430000001</v>
      </c>
      <c r="M51" s="372">
        <f t="shared" si="29"/>
        <v>48.414700000000003</v>
      </c>
      <c r="AB51" s="204"/>
      <c r="AC51" s="199"/>
      <c r="AD51" s="203"/>
      <c r="AE51" s="126"/>
      <c r="AF51" s="385"/>
      <c r="AM51" s="226"/>
      <c r="AN51" s="122">
        <v>12</v>
      </c>
      <c r="AO51" s="200">
        <v>3254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6.9000000000000021</v>
      </c>
      <c r="C52" s="364">
        <f t="shared" si="25"/>
        <v>322.8245040000001</v>
      </c>
      <c r="D52" s="382">
        <v>46.786160000000002</v>
      </c>
      <c r="F52" s="221">
        <f t="shared" si="26"/>
        <v>15</v>
      </c>
      <c r="G52" s="357">
        <v>45.51</v>
      </c>
      <c r="H52" s="358">
        <f t="shared" si="31"/>
        <v>682.65</v>
      </c>
      <c r="J52" s="122">
        <v>14</v>
      </c>
      <c r="K52" s="126">
        <f t="shared" si="27"/>
        <v>21.900000000000002</v>
      </c>
      <c r="L52" s="245">
        <f t="shared" si="28"/>
        <v>1024.6169040000002</v>
      </c>
      <c r="M52" s="372">
        <f t="shared" si="29"/>
        <v>46.786160000000002</v>
      </c>
      <c r="AB52" s="204"/>
      <c r="AC52" s="199"/>
      <c r="AD52" s="203"/>
      <c r="AE52" s="126"/>
      <c r="AM52" s="76"/>
      <c r="AN52" s="122">
        <v>13</v>
      </c>
      <c r="AO52" s="200">
        <v>3130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5.3199999999999967</v>
      </c>
      <c r="C53" s="364">
        <f t="shared" si="25"/>
        <v>262.27903239999983</v>
      </c>
      <c r="D53" s="382">
        <v>49.30057</v>
      </c>
      <c r="F53" s="221">
        <f t="shared" si="26"/>
        <v>17</v>
      </c>
      <c r="G53" s="357">
        <v>47.95523</v>
      </c>
      <c r="H53" s="358">
        <f t="shared" si="31"/>
        <v>815.23891000000003</v>
      </c>
      <c r="J53" s="122">
        <v>15</v>
      </c>
      <c r="K53" s="126">
        <f t="shared" si="27"/>
        <v>22.319999999999997</v>
      </c>
      <c r="L53" s="245">
        <f t="shared" si="28"/>
        <v>1100.3887223999998</v>
      </c>
      <c r="M53" s="372">
        <f t="shared" si="29"/>
        <v>49.30057</v>
      </c>
      <c r="AB53" s="204"/>
      <c r="AC53" s="199"/>
      <c r="AD53" s="229"/>
      <c r="AE53" s="126"/>
      <c r="AN53" s="122">
        <v>14</v>
      </c>
      <c r="AO53" s="200">
        <v>3088</v>
      </c>
    </row>
    <row r="54" spans="1:43" ht="15" x14ac:dyDescent="0.25">
      <c r="A54" s="228">
        <f t="shared" si="30"/>
        <v>16</v>
      </c>
      <c r="B54" s="225">
        <f t="shared" si="24"/>
        <v>3.34</v>
      </c>
      <c r="C54" s="364">
        <f t="shared" si="25"/>
        <v>203.30269379999999</v>
      </c>
      <c r="D54" s="382">
        <v>60.869070000000001</v>
      </c>
      <c r="F54" s="221">
        <f t="shared" si="26"/>
        <v>20</v>
      </c>
      <c r="G54" s="357">
        <v>59.410159999999998</v>
      </c>
      <c r="H54" s="358">
        <f t="shared" si="31"/>
        <v>1188.2031999999999</v>
      </c>
      <c r="J54" s="122">
        <v>16</v>
      </c>
      <c r="K54" s="126">
        <f t="shared" si="27"/>
        <v>23.34</v>
      </c>
      <c r="L54" s="245">
        <f t="shared" si="28"/>
        <v>1420.6840938</v>
      </c>
      <c r="M54" s="372">
        <f t="shared" si="29"/>
        <v>60.869070000000001</v>
      </c>
      <c r="AB54" s="204"/>
      <c r="AC54" s="199"/>
      <c r="AE54" s="237"/>
      <c r="AN54" s="122">
        <v>15</v>
      </c>
      <c r="AO54" s="200">
        <v>3127</v>
      </c>
    </row>
    <row r="55" spans="1:43" ht="15" x14ac:dyDescent="0.25">
      <c r="A55" s="228">
        <f t="shared" si="30"/>
        <v>17</v>
      </c>
      <c r="B55" s="225">
        <f t="shared" si="24"/>
        <v>3.9299999999999997</v>
      </c>
      <c r="C55" s="364">
        <f t="shared" si="25"/>
        <v>357.71418060000002</v>
      </c>
      <c r="D55" s="382">
        <v>91.021420000000006</v>
      </c>
      <c r="F55" s="221">
        <f t="shared" si="26"/>
        <v>22</v>
      </c>
      <c r="G55" s="357">
        <v>88.840379999999996</v>
      </c>
      <c r="H55" s="358">
        <f t="shared" si="31"/>
        <v>1954.4883599999998</v>
      </c>
      <c r="J55" s="122">
        <v>17</v>
      </c>
      <c r="K55" s="126">
        <f t="shared" si="27"/>
        <v>25.93</v>
      </c>
      <c r="L55" s="245">
        <f t="shared" si="28"/>
        <v>2360.1854206000003</v>
      </c>
      <c r="M55" s="372">
        <f t="shared" si="29"/>
        <v>91.021420000000006</v>
      </c>
      <c r="AB55" s="204"/>
      <c r="AC55" s="199"/>
      <c r="AE55" s="237"/>
      <c r="AN55" s="122">
        <v>16</v>
      </c>
      <c r="AO55" s="200">
        <v>3254</v>
      </c>
    </row>
    <row r="56" spans="1:43" ht="15" x14ac:dyDescent="0.25">
      <c r="A56" s="228">
        <f t="shared" si="30"/>
        <v>18</v>
      </c>
      <c r="B56" s="225">
        <f t="shared" si="24"/>
        <v>7.6199999999999974</v>
      </c>
      <c r="C56" s="364">
        <f t="shared" si="25"/>
        <v>928.09336859999974</v>
      </c>
      <c r="D56" s="382">
        <v>121.79703000000001</v>
      </c>
      <c r="F56" s="221">
        <f t="shared" si="26"/>
        <v>25</v>
      </c>
      <c r="G56" s="357">
        <v>118.39322</v>
      </c>
      <c r="H56" s="358">
        <f t="shared" si="31"/>
        <v>2959.8305</v>
      </c>
      <c r="J56" s="122">
        <v>18</v>
      </c>
      <c r="K56" s="126">
        <f t="shared" si="27"/>
        <v>32.619999999999997</v>
      </c>
      <c r="L56" s="245">
        <f t="shared" si="28"/>
        <v>3973.0191185999997</v>
      </c>
      <c r="M56" s="372">
        <f t="shared" si="29"/>
        <v>121.79703000000001</v>
      </c>
      <c r="AB56" s="230"/>
      <c r="AC56" s="199"/>
      <c r="AE56" s="237"/>
      <c r="AN56" s="122">
        <v>17</v>
      </c>
      <c r="AO56" s="200">
        <v>3570</v>
      </c>
    </row>
    <row r="57" spans="1:43" ht="15" x14ac:dyDescent="0.25">
      <c r="A57" s="228">
        <f t="shared" si="30"/>
        <v>19</v>
      </c>
      <c r="B57" s="225">
        <f t="shared" si="24"/>
        <v>7.1000000000000014</v>
      </c>
      <c r="C57" s="364">
        <f t="shared" si="25"/>
        <v>774.24910700000021</v>
      </c>
      <c r="D57" s="382">
        <v>109.04917</v>
      </c>
      <c r="F57" s="221">
        <f t="shared" si="26"/>
        <v>26</v>
      </c>
      <c r="G57" s="357">
        <v>106.01051</v>
      </c>
      <c r="H57" s="358">
        <f t="shared" si="31"/>
        <v>2756.2732599999999</v>
      </c>
      <c r="J57" s="122">
        <v>19</v>
      </c>
      <c r="K57" s="126">
        <f t="shared" si="27"/>
        <v>33.1</v>
      </c>
      <c r="L57" s="245">
        <f t="shared" si="28"/>
        <v>3609.5275270000002</v>
      </c>
      <c r="M57" s="372">
        <f t="shared" si="29"/>
        <v>109.04917</v>
      </c>
      <c r="AC57" s="231"/>
      <c r="AD57" s="232"/>
      <c r="AE57" s="237"/>
      <c r="AN57" s="122">
        <v>18</v>
      </c>
      <c r="AO57" s="200">
        <v>4052</v>
      </c>
    </row>
    <row r="58" spans="1:43" ht="15" x14ac:dyDescent="0.25">
      <c r="A58" s="228">
        <f t="shared" si="30"/>
        <v>20</v>
      </c>
      <c r="B58" s="225">
        <f t="shared" si="24"/>
        <v>8.8399999999999963</v>
      </c>
      <c r="C58" s="364">
        <f t="shared" si="25"/>
        <v>878.01752999999962</v>
      </c>
      <c r="D58" s="382">
        <v>99.323250000000002</v>
      </c>
      <c r="F58" s="221">
        <f t="shared" si="26"/>
        <v>26</v>
      </c>
      <c r="G58" s="357">
        <v>96.577950000000001</v>
      </c>
      <c r="H58" s="358">
        <f t="shared" si="31"/>
        <v>2511.0266999999999</v>
      </c>
      <c r="J58" s="122">
        <v>20</v>
      </c>
      <c r="K58" s="126">
        <f t="shared" si="27"/>
        <v>34.839999999999996</v>
      </c>
      <c r="L58" s="245">
        <f t="shared" si="28"/>
        <v>3460.4220299999997</v>
      </c>
      <c r="M58" s="372">
        <f t="shared" si="29"/>
        <v>99.323250000000002</v>
      </c>
      <c r="AC58" s="231"/>
      <c r="AD58" s="76"/>
      <c r="AE58" s="237"/>
      <c r="AN58" s="122">
        <v>19</v>
      </c>
      <c r="AO58" s="200">
        <v>4122</v>
      </c>
    </row>
    <row r="59" spans="1:43" ht="15" x14ac:dyDescent="0.25">
      <c r="A59" s="228">
        <f t="shared" si="30"/>
        <v>21</v>
      </c>
      <c r="B59" s="225">
        <f t="shared" si="24"/>
        <v>8.230000000000004</v>
      </c>
      <c r="C59" s="364">
        <f t="shared" si="25"/>
        <v>740.64856250000037</v>
      </c>
      <c r="D59" s="382">
        <v>89.993750000000006</v>
      </c>
      <c r="F59" s="221">
        <f t="shared" si="26"/>
        <v>26</v>
      </c>
      <c r="G59" s="357">
        <v>87.565169999999995</v>
      </c>
      <c r="H59" s="358">
        <f t="shared" si="31"/>
        <v>2276.6944199999998</v>
      </c>
      <c r="J59" s="122">
        <v>21</v>
      </c>
      <c r="K59" s="126">
        <f t="shared" si="27"/>
        <v>34.230000000000004</v>
      </c>
      <c r="L59" s="245">
        <f t="shared" si="28"/>
        <v>3080.4860625000006</v>
      </c>
      <c r="M59" s="372">
        <f t="shared" si="29"/>
        <v>89.993750000000006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4123</v>
      </c>
    </row>
    <row r="60" spans="1:43" ht="15" x14ac:dyDescent="0.25">
      <c r="A60" s="228">
        <f t="shared" si="30"/>
        <v>22</v>
      </c>
      <c r="B60" s="225">
        <f t="shared" si="24"/>
        <v>8.9399999999999977</v>
      </c>
      <c r="C60" s="364">
        <f t="shared" si="25"/>
        <v>705.30368819999978</v>
      </c>
      <c r="D60" s="382">
        <v>78.893029999999996</v>
      </c>
      <c r="F60" s="221">
        <f t="shared" si="26"/>
        <v>25</v>
      </c>
      <c r="G60" s="357">
        <v>77.021450000000002</v>
      </c>
      <c r="H60" s="358">
        <f t="shared" si="31"/>
        <v>1925.5362500000001</v>
      </c>
      <c r="J60" s="122">
        <v>22</v>
      </c>
      <c r="K60" s="126">
        <f t="shared" si="27"/>
        <v>33.94</v>
      </c>
      <c r="L60" s="245">
        <f t="shared" si="28"/>
        <v>2677.6294381999996</v>
      </c>
      <c r="M60" s="372">
        <f t="shared" si="29"/>
        <v>78.893029999999996</v>
      </c>
      <c r="Z60" s="233"/>
      <c r="AA60" s="234"/>
      <c r="AB60" s="235"/>
      <c r="AC60" s="235"/>
      <c r="AD60" s="236"/>
      <c r="AE60" s="237"/>
      <c r="AN60" s="122">
        <v>21</v>
      </c>
      <c r="AO60" s="200">
        <v>3945</v>
      </c>
    </row>
    <row r="61" spans="1:43" ht="15" x14ac:dyDescent="0.25">
      <c r="A61" s="219">
        <f t="shared" si="30"/>
        <v>23</v>
      </c>
      <c r="B61" s="220">
        <f t="shared" si="24"/>
        <v>8.4699999999999989</v>
      </c>
      <c r="C61" s="364">
        <f t="shared" si="25"/>
        <v>641.8627831</v>
      </c>
      <c r="D61" s="382">
        <v>75.780730000000005</v>
      </c>
      <c r="F61" s="221">
        <f t="shared" si="26"/>
        <v>24</v>
      </c>
      <c r="G61" s="357">
        <v>73.820880000000002</v>
      </c>
      <c r="H61" s="358">
        <f t="shared" si="31"/>
        <v>1771.7011200000002</v>
      </c>
      <c r="J61" s="122">
        <v>23</v>
      </c>
      <c r="K61" s="126">
        <f t="shared" si="27"/>
        <v>32.47</v>
      </c>
      <c r="L61" s="245">
        <f t="shared" si="28"/>
        <v>2460.6003031</v>
      </c>
      <c r="M61" s="372">
        <f t="shared" si="29"/>
        <v>75.780730000000005</v>
      </c>
      <c r="Z61" s="233"/>
      <c r="AA61" s="234"/>
      <c r="AB61" s="235"/>
      <c r="AC61" s="235"/>
      <c r="AD61" s="236"/>
      <c r="AE61" s="237"/>
      <c r="AN61" s="122">
        <v>22</v>
      </c>
      <c r="AO61" s="200">
        <v>3729</v>
      </c>
    </row>
    <row r="62" spans="1:43" ht="15" customHeight="1" x14ac:dyDescent="0.25">
      <c r="A62" s="219">
        <f t="shared" si="30"/>
        <v>24</v>
      </c>
      <c r="B62" s="220">
        <f t="shared" si="24"/>
        <v>8.23</v>
      </c>
      <c r="C62" s="364">
        <f t="shared" si="25"/>
        <v>558.2478132</v>
      </c>
      <c r="D62" s="382">
        <v>67.830839999999995</v>
      </c>
      <c r="F62" s="362">
        <f t="shared" si="26"/>
        <v>23</v>
      </c>
      <c r="G62" s="360">
        <v>66.459699999999998</v>
      </c>
      <c r="H62" s="361">
        <f t="shared" si="31"/>
        <v>1528.5731000000001</v>
      </c>
      <c r="J62" s="122">
        <v>24</v>
      </c>
      <c r="K62" s="126">
        <f t="shared" si="27"/>
        <v>31.23</v>
      </c>
      <c r="L62" s="245">
        <f t="shared" si="28"/>
        <v>2118.3571331999997</v>
      </c>
      <c r="M62" s="372">
        <f t="shared" si="29"/>
        <v>67.830839999999995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3523</v>
      </c>
    </row>
    <row r="63" spans="1:43" ht="20.25" customHeight="1" thickBot="1" x14ac:dyDescent="0.3">
      <c r="A63" s="238"/>
      <c r="B63" s="239"/>
      <c r="C63" s="240"/>
      <c r="D63" s="307">
        <f>AVERAGE(D39:D62)</f>
        <v>74.522505416666675</v>
      </c>
      <c r="F63" s="363">
        <f>SUM(F39:F62)</f>
        <v>495</v>
      </c>
      <c r="G63" s="241">
        <f>AVERAGE(G39:G62)</f>
        <v>72.718797083333342</v>
      </c>
      <c r="H63" s="359">
        <f>SUM(H39:H62)/SUM(F39:F62)</f>
        <v>75.476678424242436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3316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688.53</v>
      </c>
      <c r="L64" s="245">
        <f>SUM(L39:L63)</f>
        <v>52755.454460299989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193.52999999999997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76.620415174792655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14469.524610299997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74.766313286312197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674.52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628.31999999999994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623.28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622.02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626.21999999999991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634.20000000000005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623.69999999999993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590.79999999999995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510.48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446.25000000000006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374.54999999999995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310.8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303.66000000000003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328.50000000000006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379.43999999999994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466.8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570.46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815.49999999999989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860.6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905.83999999999992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921.18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848.5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779.28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718.29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14563.190000000002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8.66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8.9199999999999982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8.68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8.6199999999999974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8.8199999999999967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9.2000000000000028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8.6999999999999993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9.5399999999999991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10.36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9.2500000000000036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9.9699999999999989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8.1999999999999993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7.6900000000000013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6.9000000000000021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5.3199999999999967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3.34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3.9299999999999997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7.6199999999999974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7.1000000000000014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8.8399999999999963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8.230000000000004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8.9399999999999977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8.4699999999999989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8.23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44564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30.66</v>
      </c>
      <c r="C135" s="124">
        <f t="shared" si="38"/>
        <v>30.66</v>
      </c>
      <c r="D135" s="290">
        <f t="shared" ref="D135:D158" si="39">J8</f>
        <v>0</v>
      </c>
      <c r="E135" s="291">
        <f t="shared" ref="E135:F158" si="40">M8</f>
        <v>27.53</v>
      </c>
      <c r="F135" s="291">
        <f t="shared" si="40"/>
        <v>3.13</v>
      </c>
      <c r="G135" s="292">
        <f t="shared" ref="G135:G158" si="41">AD8</f>
        <v>0</v>
      </c>
      <c r="I135" s="293">
        <f t="shared" ref="I135:I158" si="42">AE8</f>
        <v>16.03</v>
      </c>
      <c r="K135" s="142">
        <f t="shared" ref="K135:K158" si="43">AC8</f>
        <v>11.5</v>
      </c>
    </row>
    <row r="136" spans="1:11" ht="13.8" x14ac:dyDescent="0.25">
      <c r="A136" s="195">
        <f>A135+1</f>
        <v>2</v>
      </c>
      <c r="B136" s="289">
        <f t="shared" si="38"/>
        <v>29.919999999999998</v>
      </c>
      <c r="C136" s="124">
        <f t="shared" si="38"/>
        <v>29.919999999999998</v>
      </c>
      <c r="D136" s="290">
        <f t="shared" si="39"/>
        <v>0</v>
      </c>
      <c r="E136" s="291">
        <f t="shared" si="40"/>
        <v>26.9</v>
      </c>
      <c r="F136" s="291">
        <f t="shared" si="40"/>
        <v>3.02</v>
      </c>
      <c r="G136" s="292">
        <f t="shared" si="41"/>
        <v>0</v>
      </c>
      <c r="I136" s="294">
        <f t="shared" si="42"/>
        <v>15.4</v>
      </c>
      <c r="K136" s="142">
        <f t="shared" si="43"/>
        <v>11.5</v>
      </c>
    </row>
    <row r="137" spans="1:11" ht="13.8" x14ac:dyDescent="0.25">
      <c r="A137" s="195">
        <f t="shared" ref="A137:A158" si="44">A136+1</f>
        <v>3</v>
      </c>
      <c r="B137" s="289">
        <f t="shared" si="38"/>
        <v>29.68</v>
      </c>
      <c r="C137" s="124">
        <f t="shared" si="38"/>
        <v>29.68</v>
      </c>
      <c r="D137" s="290">
        <f t="shared" si="39"/>
        <v>0</v>
      </c>
      <c r="E137" s="291">
        <f t="shared" si="40"/>
        <v>26.7</v>
      </c>
      <c r="F137" s="291">
        <f t="shared" si="40"/>
        <v>2.98</v>
      </c>
      <c r="G137" s="292">
        <f t="shared" si="41"/>
        <v>0</v>
      </c>
      <c r="I137" s="294">
        <f t="shared" si="42"/>
        <v>15.2</v>
      </c>
      <c r="K137" s="142">
        <f t="shared" si="43"/>
        <v>11.5</v>
      </c>
    </row>
    <row r="138" spans="1:11" ht="13.8" x14ac:dyDescent="0.25">
      <c r="A138" s="195">
        <f t="shared" si="44"/>
        <v>4</v>
      </c>
      <c r="B138" s="289">
        <f t="shared" si="38"/>
        <v>29.619999999999997</v>
      </c>
      <c r="C138" s="124">
        <f t="shared" si="38"/>
        <v>29.619999999999997</v>
      </c>
      <c r="D138" s="290">
        <f t="shared" si="39"/>
        <v>0</v>
      </c>
      <c r="E138" s="291">
        <f t="shared" si="40"/>
        <v>26.65</v>
      </c>
      <c r="F138" s="291">
        <f t="shared" si="40"/>
        <v>2.97</v>
      </c>
      <c r="G138" s="292">
        <f t="shared" si="41"/>
        <v>0</v>
      </c>
      <c r="I138" s="294">
        <f t="shared" si="42"/>
        <v>15.15</v>
      </c>
      <c r="K138" s="142">
        <f t="shared" si="43"/>
        <v>11.5</v>
      </c>
    </row>
    <row r="139" spans="1:11" ht="13.8" x14ac:dyDescent="0.25">
      <c r="A139" s="195">
        <f t="shared" si="44"/>
        <v>5</v>
      </c>
      <c r="B139" s="289">
        <f t="shared" si="38"/>
        <v>29.819999999999997</v>
      </c>
      <c r="C139" s="124">
        <f t="shared" si="38"/>
        <v>29.819999999999997</v>
      </c>
      <c r="D139" s="290">
        <f t="shared" si="39"/>
        <v>0</v>
      </c>
      <c r="E139" s="291">
        <f t="shared" si="40"/>
        <v>26.869999999999997</v>
      </c>
      <c r="F139" s="291">
        <f t="shared" si="40"/>
        <v>2.95</v>
      </c>
      <c r="G139" s="292">
        <f t="shared" si="41"/>
        <v>0</v>
      </c>
      <c r="I139" s="294">
        <f t="shared" si="42"/>
        <v>15.37</v>
      </c>
      <c r="K139" s="142">
        <f t="shared" si="43"/>
        <v>11.5</v>
      </c>
    </row>
    <row r="140" spans="1:11" ht="13.8" x14ac:dyDescent="0.25">
      <c r="A140" s="195">
        <f t="shared" si="44"/>
        <v>6</v>
      </c>
      <c r="B140" s="289">
        <f t="shared" si="38"/>
        <v>30.200000000000003</v>
      </c>
      <c r="C140" s="124">
        <f t="shared" si="38"/>
        <v>30.200000000000003</v>
      </c>
      <c r="D140" s="290">
        <f t="shared" si="39"/>
        <v>0</v>
      </c>
      <c r="E140" s="291">
        <f t="shared" si="40"/>
        <v>27.21</v>
      </c>
      <c r="F140" s="291">
        <f t="shared" si="40"/>
        <v>2.99</v>
      </c>
      <c r="G140" s="292">
        <f t="shared" si="41"/>
        <v>0</v>
      </c>
      <c r="I140" s="294">
        <f t="shared" si="42"/>
        <v>15.71</v>
      </c>
      <c r="K140" s="142">
        <f t="shared" si="43"/>
        <v>11.5</v>
      </c>
    </row>
    <row r="141" spans="1:11" ht="13.8" x14ac:dyDescent="0.25">
      <c r="A141" s="195">
        <f t="shared" si="44"/>
        <v>7</v>
      </c>
      <c r="B141" s="289">
        <f t="shared" si="38"/>
        <v>29.7</v>
      </c>
      <c r="C141" s="124">
        <f t="shared" si="38"/>
        <v>29.7</v>
      </c>
      <c r="D141" s="290">
        <f t="shared" si="39"/>
        <v>0</v>
      </c>
      <c r="E141" s="291">
        <f t="shared" si="40"/>
        <v>26.64</v>
      </c>
      <c r="F141" s="291">
        <f t="shared" si="40"/>
        <v>3.06</v>
      </c>
      <c r="G141" s="292">
        <f t="shared" si="41"/>
        <v>0</v>
      </c>
      <c r="I141" s="294">
        <f t="shared" si="42"/>
        <v>16.64</v>
      </c>
      <c r="K141" s="142">
        <f t="shared" si="43"/>
        <v>10</v>
      </c>
    </row>
    <row r="142" spans="1:11" ht="13.8" x14ac:dyDescent="0.25">
      <c r="A142" s="195">
        <f t="shared" si="44"/>
        <v>8</v>
      </c>
      <c r="B142" s="289">
        <f t="shared" si="38"/>
        <v>29.54</v>
      </c>
      <c r="C142" s="124">
        <f t="shared" si="38"/>
        <v>29.54</v>
      </c>
      <c r="D142" s="290">
        <f t="shared" si="39"/>
        <v>0</v>
      </c>
      <c r="E142" s="291">
        <f t="shared" si="40"/>
        <v>26.28</v>
      </c>
      <c r="F142" s="291">
        <f t="shared" si="40"/>
        <v>3.26</v>
      </c>
      <c r="G142" s="292">
        <f t="shared" si="41"/>
        <v>0</v>
      </c>
      <c r="I142" s="294">
        <f t="shared" si="42"/>
        <v>17.28</v>
      </c>
      <c r="K142" s="142">
        <f t="shared" si="43"/>
        <v>9</v>
      </c>
    </row>
    <row r="143" spans="1:11" ht="13.8" x14ac:dyDescent="0.25">
      <c r="A143" s="195">
        <f t="shared" si="44"/>
        <v>9</v>
      </c>
      <c r="B143" s="289">
        <f t="shared" si="38"/>
        <v>28.36</v>
      </c>
      <c r="C143" s="124">
        <f t="shared" si="38"/>
        <v>28.36</v>
      </c>
      <c r="D143" s="290">
        <f t="shared" si="39"/>
        <v>0</v>
      </c>
      <c r="E143" s="291">
        <f t="shared" si="40"/>
        <v>24.97</v>
      </c>
      <c r="F143" s="291">
        <f t="shared" si="40"/>
        <v>3.39</v>
      </c>
      <c r="G143" s="292">
        <f t="shared" si="41"/>
        <v>0</v>
      </c>
      <c r="I143" s="294">
        <f t="shared" si="42"/>
        <v>16.97</v>
      </c>
      <c r="K143" s="142">
        <f t="shared" si="43"/>
        <v>8</v>
      </c>
    </row>
    <row r="144" spans="1:11" ht="13.8" x14ac:dyDescent="0.25">
      <c r="A144" s="195">
        <f t="shared" si="44"/>
        <v>10</v>
      </c>
      <c r="B144" s="289">
        <f t="shared" si="38"/>
        <v>26.250000000000004</v>
      </c>
      <c r="C144" s="124">
        <f t="shared" si="38"/>
        <v>26.250000000000004</v>
      </c>
      <c r="D144" s="290">
        <f t="shared" si="39"/>
        <v>0</v>
      </c>
      <c r="E144" s="291">
        <f t="shared" si="40"/>
        <v>22.880000000000003</v>
      </c>
      <c r="F144" s="291">
        <f t="shared" si="40"/>
        <v>3.37</v>
      </c>
      <c r="G144" s="292">
        <f t="shared" si="41"/>
        <v>0</v>
      </c>
      <c r="I144" s="294">
        <f t="shared" si="42"/>
        <v>15.88</v>
      </c>
      <c r="K144" s="142">
        <f t="shared" si="43"/>
        <v>7</v>
      </c>
    </row>
    <row r="145" spans="1:54" ht="13.8" x14ac:dyDescent="0.25">
      <c r="A145" s="195">
        <f t="shared" si="44"/>
        <v>11</v>
      </c>
      <c r="B145" s="289">
        <f t="shared" si="38"/>
        <v>24.97</v>
      </c>
      <c r="C145" s="124">
        <f t="shared" si="38"/>
        <v>24.97</v>
      </c>
      <c r="D145" s="290">
        <f t="shared" si="39"/>
        <v>0</v>
      </c>
      <c r="E145" s="291">
        <f t="shared" si="40"/>
        <v>21.689999999999998</v>
      </c>
      <c r="F145" s="291">
        <f t="shared" si="40"/>
        <v>3.28</v>
      </c>
      <c r="G145" s="292">
        <f t="shared" si="41"/>
        <v>0</v>
      </c>
      <c r="I145" s="294">
        <f t="shared" si="42"/>
        <v>15.69</v>
      </c>
      <c r="K145" s="142">
        <f t="shared" si="43"/>
        <v>6</v>
      </c>
    </row>
    <row r="146" spans="1:54" ht="13.8" x14ac:dyDescent="0.25">
      <c r="A146" s="195">
        <f t="shared" si="44"/>
        <v>12</v>
      </c>
      <c r="B146" s="289">
        <f t="shared" si="38"/>
        <v>22.2</v>
      </c>
      <c r="C146" s="124">
        <f t="shared" si="38"/>
        <v>22.2</v>
      </c>
      <c r="D146" s="290">
        <f t="shared" si="39"/>
        <v>0</v>
      </c>
      <c r="E146" s="291">
        <f t="shared" si="40"/>
        <v>18.95</v>
      </c>
      <c r="F146" s="291">
        <f t="shared" si="40"/>
        <v>3.25</v>
      </c>
      <c r="G146" s="292">
        <f t="shared" si="41"/>
        <v>0</v>
      </c>
      <c r="I146" s="294">
        <f t="shared" si="42"/>
        <v>14.95</v>
      </c>
      <c r="K146" s="142">
        <f t="shared" si="43"/>
        <v>4</v>
      </c>
    </row>
    <row r="147" spans="1:54" ht="13.8" x14ac:dyDescent="0.25">
      <c r="A147" s="195">
        <f t="shared" si="44"/>
        <v>13</v>
      </c>
      <c r="B147" s="289">
        <f t="shared" si="38"/>
        <v>21.69</v>
      </c>
      <c r="C147" s="124">
        <f t="shared" si="38"/>
        <v>21.69</v>
      </c>
      <c r="D147" s="290">
        <f t="shared" si="39"/>
        <v>0</v>
      </c>
      <c r="E147" s="291">
        <f t="shared" si="40"/>
        <v>18.560000000000002</v>
      </c>
      <c r="F147" s="291">
        <f t="shared" si="40"/>
        <v>3.13</v>
      </c>
      <c r="G147" s="292">
        <f t="shared" si="41"/>
        <v>0</v>
      </c>
      <c r="I147" s="294">
        <f t="shared" si="42"/>
        <v>14.56</v>
      </c>
      <c r="K147" s="142">
        <f t="shared" si="43"/>
        <v>4</v>
      </c>
    </row>
    <row r="148" spans="1:54" ht="13.8" x14ac:dyDescent="0.25">
      <c r="A148" s="195">
        <f t="shared" si="44"/>
        <v>14</v>
      </c>
      <c r="B148" s="289">
        <f t="shared" si="38"/>
        <v>21.900000000000002</v>
      </c>
      <c r="C148" s="124">
        <f t="shared" si="38"/>
        <v>21.900000000000002</v>
      </c>
      <c r="D148" s="290">
        <f t="shared" si="39"/>
        <v>0</v>
      </c>
      <c r="E148" s="291">
        <f t="shared" si="40"/>
        <v>18.810000000000002</v>
      </c>
      <c r="F148" s="291">
        <f t="shared" si="40"/>
        <v>3.09</v>
      </c>
      <c r="G148" s="292">
        <f t="shared" si="41"/>
        <v>0</v>
      </c>
      <c r="I148" s="294">
        <f t="shared" si="42"/>
        <v>14.81</v>
      </c>
      <c r="K148" s="142">
        <f t="shared" si="43"/>
        <v>4</v>
      </c>
    </row>
    <row r="149" spans="1:54" ht="13.8" x14ac:dyDescent="0.25">
      <c r="A149" s="195">
        <f t="shared" si="44"/>
        <v>15</v>
      </c>
      <c r="B149" s="289">
        <f t="shared" si="38"/>
        <v>22.319999999999997</v>
      </c>
      <c r="C149" s="124">
        <f t="shared" si="38"/>
        <v>22.319999999999997</v>
      </c>
      <c r="D149" s="290">
        <f t="shared" si="39"/>
        <v>0</v>
      </c>
      <c r="E149" s="291">
        <f t="shared" si="40"/>
        <v>19.189999999999998</v>
      </c>
      <c r="F149" s="291">
        <f t="shared" si="40"/>
        <v>3.13</v>
      </c>
      <c r="G149" s="292">
        <f t="shared" si="41"/>
        <v>0</v>
      </c>
      <c r="I149" s="294">
        <f t="shared" si="42"/>
        <v>15.19</v>
      </c>
      <c r="K149" s="142">
        <f t="shared" si="43"/>
        <v>4</v>
      </c>
    </row>
    <row r="150" spans="1:54" ht="13.8" x14ac:dyDescent="0.25">
      <c r="A150" s="195">
        <f t="shared" si="44"/>
        <v>16</v>
      </c>
      <c r="B150" s="289">
        <f t="shared" si="38"/>
        <v>23.34</v>
      </c>
      <c r="C150" s="124">
        <f t="shared" si="38"/>
        <v>23.34</v>
      </c>
      <c r="D150" s="290">
        <f t="shared" si="39"/>
        <v>0</v>
      </c>
      <c r="E150" s="291">
        <f t="shared" si="40"/>
        <v>20.09</v>
      </c>
      <c r="F150" s="291">
        <f t="shared" si="40"/>
        <v>3.25</v>
      </c>
      <c r="G150" s="292">
        <f t="shared" si="41"/>
        <v>0</v>
      </c>
      <c r="I150" s="294">
        <f t="shared" si="42"/>
        <v>16.09</v>
      </c>
      <c r="K150" s="142">
        <f t="shared" si="43"/>
        <v>4</v>
      </c>
    </row>
    <row r="151" spans="1:54" ht="13.8" x14ac:dyDescent="0.25">
      <c r="A151" s="195">
        <f t="shared" si="44"/>
        <v>17</v>
      </c>
      <c r="B151" s="289">
        <f t="shared" ref="B151:C158" si="45">B24</f>
        <v>25.93</v>
      </c>
      <c r="C151" s="124">
        <f t="shared" si="45"/>
        <v>25.93</v>
      </c>
      <c r="D151" s="290">
        <f t="shared" si="39"/>
        <v>0</v>
      </c>
      <c r="E151" s="291">
        <f t="shared" si="40"/>
        <v>22.36</v>
      </c>
      <c r="F151" s="291">
        <f t="shared" si="40"/>
        <v>3.57</v>
      </c>
      <c r="G151" s="292">
        <f t="shared" si="41"/>
        <v>0</v>
      </c>
      <c r="I151" s="294">
        <f t="shared" si="42"/>
        <v>18.36</v>
      </c>
      <c r="K151" s="142">
        <f t="shared" si="43"/>
        <v>4</v>
      </c>
    </row>
    <row r="152" spans="1:54" ht="13.8" x14ac:dyDescent="0.25">
      <c r="A152" s="195">
        <f t="shared" si="44"/>
        <v>18</v>
      </c>
      <c r="B152" s="289">
        <f t="shared" si="45"/>
        <v>32.619999999999997</v>
      </c>
      <c r="C152" s="124">
        <f t="shared" si="45"/>
        <v>32.619999999999997</v>
      </c>
      <c r="D152" s="290">
        <f t="shared" si="39"/>
        <v>0</v>
      </c>
      <c r="E152" s="291">
        <f t="shared" si="40"/>
        <v>28.57</v>
      </c>
      <c r="F152" s="291">
        <f t="shared" si="40"/>
        <v>4.05</v>
      </c>
      <c r="G152" s="292">
        <f t="shared" si="41"/>
        <v>0</v>
      </c>
      <c r="I152" s="294">
        <f t="shared" si="42"/>
        <v>20.57</v>
      </c>
      <c r="K152" s="142">
        <f t="shared" si="43"/>
        <v>8</v>
      </c>
    </row>
    <row r="153" spans="1:54" ht="13.8" x14ac:dyDescent="0.25">
      <c r="A153" s="195">
        <f t="shared" si="44"/>
        <v>19</v>
      </c>
      <c r="B153" s="289">
        <f t="shared" si="45"/>
        <v>33.1</v>
      </c>
      <c r="C153" s="124">
        <f t="shared" si="45"/>
        <v>33.1</v>
      </c>
      <c r="D153" s="290">
        <f t="shared" si="39"/>
        <v>0</v>
      </c>
      <c r="E153" s="291">
        <f t="shared" si="40"/>
        <v>28.98</v>
      </c>
      <c r="F153" s="291">
        <f t="shared" si="40"/>
        <v>4.12</v>
      </c>
      <c r="G153" s="292">
        <f t="shared" si="41"/>
        <v>0</v>
      </c>
      <c r="I153" s="294">
        <f t="shared" si="42"/>
        <v>20.98</v>
      </c>
      <c r="K153" s="142">
        <f t="shared" si="43"/>
        <v>8</v>
      </c>
    </row>
    <row r="154" spans="1:54" ht="13.8" x14ac:dyDescent="0.25">
      <c r="A154" s="195">
        <f t="shared" si="44"/>
        <v>20</v>
      </c>
      <c r="B154" s="289">
        <f t="shared" si="45"/>
        <v>34.839999999999996</v>
      </c>
      <c r="C154" s="124">
        <f t="shared" si="45"/>
        <v>34.839999999999996</v>
      </c>
      <c r="D154" s="290">
        <f t="shared" si="39"/>
        <v>0</v>
      </c>
      <c r="E154" s="291">
        <f t="shared" si="40"/>
        <v>30.72</v>
      </c>
      <c r="F154" s="291">
        <f t="shared" si="40"/>
        <v>4.12</v>
      </c>
      <c r="G154" s="292">
        <f t="shared" si="41"/>
        <v>0</v>
      </c>
      <c r="I154" s="294">
        <f t="shared" si="42"/>
        <v>20.72</v>
      </c>
      <c r="K154" s="142">
        <f t="shared" si="43"/>
        <v>10</v>
      </c>
    </row>
    <row r="155" spans="1:54" ht="13.8" x14ac:dyDescent="0.25">
      <c r="A155" s="195">
        <f>A154+1</f>
        <v>21</v>
      </c>
      <c r="B155" s="289">
        <f t="shared" si="45"/>
        <v>35.43</v>
      </c>
      <c r="C155" s="124">
        <f t="shared" si="45"/>
        <v>34.230000000000004</v>
      </c>
      <c r="D155" s="290">
        <f t="shared" si="39"/>
        <v>1.2</v>
      </c>
      <c r="E155" s="291">
        <f t="shared" si="40"/>
        <v>30.28</v>
      </c>
      <c r="F155" s="291">
        <f t="shared" si="40"/>
        <v>3.95</v>
      </c>
      <c r="G155" s="292">
        <f t="shared" si="41"/>
        <v>0</v>
      </c>
      <c r="I155" s="294">
        <f t="shared" si="42"/>
        <v>19.98</v>
      </c>
      <c r="K155" s="142">
        <f t="shared" si="43"/>
        <v>11.5</v>
      </c>
    </row>
    <row r="156" spans="1:54" ht="13.8" x14ac:dyDescent="0.25">
      <c r="A156" s="195">
        <f t="shared" si="44"/>
        <v>22</v>
      </c>
      <c r="B156" s="289">
        <f t="shared" si="45"/>
        <v>33.94</v>
      </c>
      <c r="C156" s="124">
        <f t="shared" si="45"/>
        <v>33.94</v>
      </c>
      <c r="D156" s="290">
        <f t="shared" si="39"/>
        <v>0</v>
      </c>
      <c r="E156" s="291">
        <f t="shared" si="40"/>
        <v>30.21</v>
      </c>
      <c r="F156" s="291">
        <f t="shared" si="40"/>
        <v>3.73</v>
      </c>
      <c r="G156" s="292">
        <f t="shared" si="41"/>
        <v>0</v>
      </c>
      <c r="I156" s="294">
        <f t="shared" si="42"/>
        <v>18.71</v>
      </c>
      <c r="K156" s="142">
        <f t="shared" si="43"/>
        <v>11.5</v>
      </c>
    </row>
    <row r="157" spans="1:54" ht="13.8" x14ac:dyDescent="0.25">
      <c r="A157" s="195">
        <f>A156+1</f>
        <v>23</v>
      </c>
      <c r="B157" s="289">
        <f t="shared" si="45"/>
        <v>32.47</v>
      </c>
      <c r="C157" s="124">
        <f t="shared" si="45"/>
        <v>32.47</v>
      </c>
      <c r="D157" s="290">
        <f t="shared" si="39"/>
        <v>0</v>
      </c>
      <c r="E157" s="291">
        <f t="shared" si="40"/>
        <v>28.95</v>
      </c>
      <c r="F157" s="291">
        <f t="shared" si="40"/>
        <v>3.52</v>
      </c>
      <c r="G157" s="292">
        <f t="shared" si="41"/>
        <v>0</v>
      </c>
      <c r="I157" s="294">
        <f t="shared" si="42"/>
        <v>17.45</v>
      </c>
      <c r="K157" s="142">
        <f t="shared" si="43"/>
        <v>11.5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31.23</v>
      </c>
      <c r="C158" s="297">
        <f t="shared" si="45"/>
        <v>31.23</v>
      </c>
      <c r="D158" s="298">
        <f t="shared" si="39"/>
        <v>0</v>
      </c>
      <c r="E158" s="299">
        <f t="shared" si="40"/>
        <v>27.91</v>
      </c>
      <c r="F158" s="299">
        <f t="shared" si="40"/>
        <v>3.32</v>
      </c>
      <c r="G158" s="300">
        <f t="shared" si="41"/>
        <v>0</v>
      </c>
      <c r="I158" s="301">
        <f t="shared" si="42"/>
        <v>16.41</v>
      </c>
      <c r="K158" s="302">
        <f t="shared" si="43"/>
        <v>11.5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689.72999999999979</v>
      </c>
      <c r="C159" s="304">
        <f t="shared" si="46"/>
        <v>688.53</v>
      </c>
      <c r="D159" s="305">
        <f t="shared" si="46"/>
        <v>1.2</v>
      </c>
      <c r="E159" s="305">
        <f t="shared" si="46"/>
        <v>607.9</v>
      </c>
      <c r="F159" s="305">
        <f t="shared" si="46"/>
        <v>80.63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23" priority="7" operator="containsText" text="CHECK CALCS">
      <formula>NOT(ISERROR(SEARCH("CHECK CALCS",C34)))</formula>
    </cfRule>
  </conditionalFormatting>
  <conditionalFormatting sqref="AE8:AE31">
    <cfRule type="cellIs" dxfId="22" priority="6" operator="greaterThan">
      <formula>33</formula>
    </cfRule>
  </conditionalFormatting>
  <conditionalFormatting sqref="D63">
    <cfRule type="cellIs" dxfId="21" priority="8" operator="equal">
      <formula>#REF!</formula>
    </cfRule>
  </conditionalFormatting>
  <conditionalFormatting sqref="I135:I158">
    <cfRule type="cellIs" dxfId="20" priority="5" operator="greaterThan">
      <formula>33</formula>
    </cfRule>
  </conditionalFormatting>
  <conditionalFormatting sqref="D135:D158">
    <cfRule type="cellIs" dxfId="19" priority="4" operator="greaterThan">
      <formula>0</formula>
    </cfRule>
  </conditionalFormatting>
  <conditionalFormatting sqref="J8:J31">
    <cfRule type="cellIs" dxfId="18" priority="2" operator="greaterThan">
      <formula>0</formula>
    </cfRule>
  </conditionalFormatting>
  <conditionalFormatting sqref="N8:N31">
    <cfRule type="cellIs" dxfId="17" priority="3" operator="greaterThanOrEqual">
      <formula>4.99</formula>
    </cfRule>
  </conditionalFormatting>
  <conditionalFormatting sqref="M8:M31">
    <cfRule type="cellIs" dxfId="16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theme="2" tint="-0.249977111117893"/>
  </sheetPr>
  <dimension ref="A1:CW159"/>
  <sheetViews>
    <sheetView topLeftCell="A29" zoomScale="70" zoomScaleNormal="70" workbookViewId="0">
      <selection activeCell="G39" sqref="G39:G62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44563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711.69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44563</v>
      </c>
      <c r="AM5" s="422">
        <f>AM10</f>
        <v>18044</v>
      </c>
      <c r="AN5" s="422">
        <f t="shared" ref="AN5:BJ5" si="1">AN10</f>
        <v>17078</v>
      </c>
      <c r="AO5" s="422">
        <f t="shared" si="1"/>
        <v>16373</v>
      </c>
      <c r="AP5" s="422">
        <f t="shared" si="1"/>
        <v>16201</v>
      </c>
      <c r="AQ5" s="422">
        <f t="shared" si="1"/>
        <v>16343</v>
      </c>
      <c r="AR5" s="422">
        <f t="shared" si="1"/>
        <v>16541</v>
      </c>
      <c r="AS5" s="422">
        <f t="shared" si="1"/>
        <v>17576</v>
      </c>
      <c r="AT5" s="422">
        <f t="shared" si="1"/>
        <v>18467</v>
      </c>
      <c r="AU5" s="422">
        <f t="shared" si="1"/>
        <v>18573</v>
      </c>
      <c r="AV5" s="422">
        <f t="shared" si="1"/>
        <v>16459</v>
      </c>
      <c r="AW5" s="422">
        <f t="shared" si="1"/>
        <v>15513</v>
      </c>
      <c r="AX5" s="422">
        <f t="shared" si="1"/>
        <v>14765</v>
      </c>
      <c r="AY5" s="422">
        <f t="shared" si="1"/>
        <v>14388</v>
      </c>
      <c r="AZ5" s="422">
        <f t="shared" si="1"/>
        <v>15532</v>
      </c>
      <c r="BA5" s="422">
        <f t="shared" si="1"/>
        <v>16445</v>
      </c>
      <c r="BB5" s="422">
        <f t="shared" si="1"/>
        <v>17233</v>
      </c>
      <c r="BC5" s="422">
        <f t="shared" si="1"/>
        <v>19158</v>
      </c>
      <c r="BD5" s="422">
        <f t="shared" si="1"/>
        <v>21289</v>
      </c>
      <c r="BE5" s="422">
        <f t="shared" si="1"/>
        <v>21785</v>
      </c>
      <c r="BF5" s="422">
        <f t="shared" si="1"/>
        <v>21630</v>
      </c>
      <c r="BG5" s="422">
        <f t="shared" si="1"/>
        <v>20830</v>
      </c>
      <c r="BH5" s="422">
        <f t="shared" si="1"/>
        <v>19499</v>
      </c>
      <c r="BI5" s="422">
        <f t="shared" si="1"/>
        <v>18268</v>
      </c>
      <c r="BJ5" s="422">
        <f t="shared" si="1"/>
        <v>16898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44563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33.200000000000003</v>
      </c>
      <c r="C8" s="124">
        <f>M8+N8</f>
        <v>33.200000000000003</v>
      </c>
      <c r="D8" s="125">
        <f>F8</f>
        <v>22</v>
      </c>
      <c r="E8" s="126">
        <f>IF(C8-D8&lt;0,0,IF(C8-D8-H8&lt;0,0,C8-D8-H8))</f>
        <v>11.200000000000003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29.54</v>
      </c>
      <c r="N8" s="134">
        <f>P8</f>
        <v>3.66</v>
      </c>
      <c r="O8" s="135">
        <f>ROUND(AA8,2)</f>
        <v>18.04</v>
      </c>
      <c r="P8" s="125">
        <f>ROUND(AB8,2)</f>
        <v>3.66</v>
      </c>
      <c r="Q8" s="125">
        <f>ROUND(SUM(AC8:AD8),2)</f>
        <v>11.5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33.200000000000003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18.04</v>
      </c>
      <c r="AB8" s="141">
        <f t="shared" ref="AB8:AB31" si="4">ROUND(AO40/1000,2)</f>
        <v>3.66</v>
      </c>
      <c r="AC8" s="142">
        <v>11.5</v>
      </c>
      <c r="AD8" s="143">
        <v>0</v>
      </c>
      <c r="AE8" s="144">
        <f>AA8+AD8</f>
        <v>18.04</v>
      </c>
      <c r="AF8" s="404">
        <f t="shared" ref="AF8:AF31" si="5">A8</f>
        <v>1</v>
      </c>
      <c r="AG8" s="396">
        <f>AA8+AB8</f>
        <v>21.7</v>
      </c>
      <c r="AH8" s="202">
        <f t="array" ref="AH8:AH31">TRANSPOSE(AM5:BJ5)</f>
        <v>18044</v>
      </c>
      <c r="AI8" s="389">
        <f t="shared" ref="AI8:AI31" si="6">AH8/1000</f>
        <v>18.044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31.979999999999997</v>
      </c>
      <c r="C9" s="124">
        <f t="shared" ref="C9:C31" si="9">M9+N9</f>
        <v>31.979999999999997</v>
      </c>
      <c r="D9" s="125">
        <f t="shared" ref="D9:D31" si="10">F9</f>
        <v>21</v>
      </c>
      <c r="E9" s="126">
        <f t="shared" ref="E9:E29" si="11">IF(C9-D9&lt;0,0,IF(C9-D9-H9&lt;0,0,C9-D9-H9))</f>
        <v>10.979999999999997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28.58</v>
      </c>
      <c r="N9" s="134">
        <f t="shared" ref="N9:N31" si="13">P9</f>
        <v>3.4</v>
      </c>
      <c r="O9" s="135">
        <f t="shared" ref="O9:P31" si="14">ROUND(AA9,2)</f>
        <v>17.079999999999998</v>
      </c>
      <c r="P9" s="125">
        <f t="shared" si="14"/>
        <v>3.4</v>
      </c>
      <c r="Q9" s="125">
        <f t="shared" ref="Q9:Q31" si="15">ROUND(SUM(AC9:AD9),2)</f>
        <v>11.5</v>
      </c>
      <c r="R9" s="126">
        <f t="shared" si="2"/>
        <v>0</v>
      </c>
      <c r="S9" s="126">
        <f t="shared" ref="S9:S31" si="16">R9+L9</f>
        <v>0</v>
      </c>
      <c r="T9" s="126">
        <f t="shared" si="3"/>
        <v>31.979999999999997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17.079999999999998</v>
      </c>
      <c r="AB9" s="141">
        <f t="shared" si="4"/>
        <v>3.4</v>
      </c>
      <c r="AC9" s="142">
        <v>11.5</v>
      </c>
      <c r="AD9" s="143">
        <v>0</v>
      </c>
      <c r="AE9" s="144">
        <f t="shared" ref="AE9:AE31" si="18">AA9+AD9</f>
        <v>17.079999999999998</v>
      </c>
      <c r="AF9" s="404">
        <f t="shared" si="5"/>
        <v>2</v>
      </c>
      <c r="AG9" s="396">
        <f t="shared" ref="AG9:AG31" si="19">AA9+AB9</f>
        <v>20.479999999999997</v>
      </c>
      <c r="AH9" s="202">
        <v>17078</v>
      </c>
      <c r="AI9" s="389">
        <f t="shared" si="6"/>
        <v>17.077999999999999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31.16</v>
      </c>
      <c r="C10" s="124">
        <f t="shared" si="9"/>
        <v>31.16</v>
      </c>
      <c r="D10" s="125">
        <f t="shared" si="10"/>
        <v>21</v>
      </c>
      <c r="E10" s="126">
        <f t="shared" si="11"/>
        <v>10.16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27.87</v>
      </c>
      <c r="N10" s="134">
        <f t="shared" si="13"/>
        <v>3.29</v>
      </c>
      <c r="O10" s="135">
        <f t="shared" si="14"/>
        <v>16.37</v>
      </c>
      <c r="P10" s="125">
        <f t="shared" si="14"/>
        <v>3.29</v>
      </c>
      <c r="Q10" s="125">
        <f t="shared" si="15"/>
        <v>11.5</v>
      </c>
      <c r="R10" s="126">
        <f t="shared" si="2"/>
        <v>0</v>
      </c>
      <c r="S10" s="126">
        <f t="shared" si="16"/>
        <v>0</v>
      </c>
      <c r="T10" s="126">
        <f t="shared" si="3"/>
        <v>31.16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16.37</v>
      </c>
      <c r="AB10" s="141">
        <f t="shared" si="4"/>
        <v>3.29</v>
      </c>
      <c r="AC10" s="142">
        <v>11.5</v>
      </c>
      <c r="AD10" s="143">
        <v>0</v>
      </c>
      <c r="AE10" s="144">
        <f t="shared" si="18"/>
        <v>16.37</v>
      </c>
      <c r="AF10" s="404">
        <f t="shared" si="5"/>
        <v>3</v>
      </c>
      <c r="AG10" s="396">
        <f t="shared" si="19"/>
        <v>19.66</v>
      </c>
      <c r="AH10" s="202">
        <v>16373</v>
      </c>
      <c r="AI10" s="389">
        <f t="shared" si="6"/>
        <v>16.373000000000001</v>
      </c>
      <c r="AJ10" s="186">
        <f t="shared" si="20"/>
        <v>0</v>
      </c>
      <c r="AK10" s="403"/>
      <c r="AL10" s="380" t="s">
        <v>218</v>
      </c>
      <c r="AM10" s="154">
        <f>AM11+AM12</f>
        <v>18044</v>
      </c>
      <c r="AN10" s="154">
        <f t="shared" ref="AN10:BJ10" si="21">AN11+AN12</f>
        <v>17078</v>
      </c>
      <c r="AO10" s="154">
        <f t="shared" si="21"/>
        <v>16373</v>
      </c>
      <c r="AP10" s="154">
        <f t="shared" si="21"/>
        <v>16201</v>
      </c>
      <c r="AQ10" s="154">
        <f t="shared" si="21"/>
        <v>16343</v>
      </c>
      <c r="AR10" s="154">
        <f t="shared" si="21"/>
        <v>16541</v>
      </c>
      <c r="AS10" s="154">
        <f t="shared" si="21"/>
        <v>17576</v>
      </c>
      <c r="AT10" s="154">
        <f t="shared" si="21"/>
        <v>18467</v>
      </c>
      <c r="AU10" s="154">
        <f t="shared" si="21"/>
        <v>18573</v>
      </c>
      <c r="AV10" s="154">
        <f t="shared" si="21"/>
        <v>16459</v>
      </c>
      <c r="AW10" s="154">
        <f t="shared" si="21"/>
        <v>15513</v>
      </c>
      <c r="AX10" s="154">
        <f t="shared" si="21"/>
        <v>14765</v>
      </c>
      <c r="AY10" s="154">
        <f t="shared" si="21"/>
        <v>14388</v>
      </c>
      <c r="AZ10" s="154">
        <f t="shared" si="21"/>
        <v>15532</v>
      </c>
      <c r="BA10" s="154">
        <f t="shared" si="21"/>
        <v>16445</v>
      </c>
      <c r="BB10" s="154">
        <f t="shared" si="21"/>
        <v>17233</v>
      </c>
      <c r="BC10" s="154">
        <f t="shared" si="21"/>
        <v>19158</v>
      </c>
      <c r="BD10" s="154">
        <f t="shared" si="21"/>
        <v>21289</v>
      </c>
      <c r="BE10" s="154">
        <f t="shared" si="21"/>
        <v>21785</v>
      </c>
      <c r="BF10" s="154">
        <f t="shared" si="21"/>
        <v>21630</v>
      </c>
      <c r="BG10" s="154">
        <f t="shared" si="21"/>
        <v>20830</v>
      </c>
      <c r="BH10" s="154">
        <f t="shared" si="21"/>
        <v>19499</v>
      </c>
      <c r="BI10" s="154">
        <f t="shared" si="21"/>
        <v>18268</v>
      </c>
      <c r="BJ10" s="154">
        <f t="shared" si="21"/>
        <v>16898</v>
      </c>
      <c r="BK10" s="91"/>
      <c r="BL10" s="155">
        <f>SUM(AM10:BK10)/1000</f>
        <v>424.88799999999998</v>
      </c>
    </row>
    <row r="11" spans="1:88" ht="15" x14ac:dyDescent="0.25">
      <c r="A11" s="122">
        <f t="shared" si="7"/>
        <v>4</v>
      </c>
      <c r="B11" s="123">
        <f t="shared" si="8"/>
        <v>30.96</v>
      </c>
      <c r="C11" s="124">
        <f t="shared" si="9"/>
        <v>30.96</v>
      </c>
      <c r="D11" s="125">
        <f t="shared" si="10"/>
        <v>21</v>
      </c>
      <c r="E11" s="126">
        <f t="shared" si="11"/>
        <v>9.9600000000000009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27.7</v>
      </c>
      <c r="N11" s="134">
        <f t="shared" si="13"/>
        <v>3.26</v>
      </c>
      <c r="O11" s="135">
        <f t="shared" si="14"/>
        <v>16.2</v>
      </c>
      <c r="P11" s="125">
        <f t="shared" si="14"/>
        <v>3.26</v>
      </c>
      <c r="Q11" s="125">
        <f t="shared" si="15"/>
        <v>11.5</v>
      </c>
      <c r="R11" s="126">
        <f t="shared" si="2"/>
        <v>0</v>
      </c>
      <c r="S11" s="126">
        <f t="shared" si="16"/>
        <v>0</v>
      </c>
      <c r="T11" s="126">
        <f t="shared" si="3"/>
        <v>30.96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16.2</v>
      </c>
      <c r="AB11" s="141">
        <f t="shared" si="4"/>
        <v>3.26</v>
      </c>
      <c r="AC11" s="142">
        <v>11.5</v>
      </c>
      <c r="AD11" s="143">
        <v>0</v>
      </c>
      <c r="AE11" s="144">
        <f t="shared" si="18"/>
        <v>16.2</v>
      </c>
      <c r="AF11" s="404">
        <f t="shared" si="5"/>
        <v>4</v>
      </c>
      <c r="AG11" s="396">
        <f t="shared" si="19"/>
        <v>19.46</v>
      </c>
      <c r="AH11" s="202">
        <v>16201</v>
      </c>
      <c r="AI11" s="389">
        <f t="shared" si="6"/>
        <v>16.201000000000001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31.07</v>
      </c>
      <c r="C12" s="124">
        <f t="shared" si="9"/>
        <v>31.07</v>
      </c>
      <c r="D12" s="125">
        <f t="shared" si="10"/>
        <v>21</v>
      </c>
      <c r="E12" s="126">
        <f t="shared" si="11"/>
        <v>10.07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27.84</v>
      </c>
      <c r="N12" s="134">
        <f t="shared" si="13"/>
        <v>3.23</v>
      </c>
      <c r="O12" s="135">
        <f t="shared" si="14"/>
        <v>16.34</v>
      </c>
      <c r="P12" s="125">
        <f t="shared" si="14"/>
        <v>3.23</v>
      </c>
      <c r="Q12" s="125">
        <f t="shared" si="15"/>
        <v>11.5</v>
      </c>
      <c r="R12" s="126">
        <f t="shared" si="2"/>
        <v>0</v>
      </c>
      <c r="S12" s="126">
        <f t="shared" si="16"/>
        <v>0</v>
      </c>
      <c r="T12" s="126">
        <f t="shared" si="3"/>
        <v>31.07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16.34</v>
      </c>
      <c r="AB12" s="141">
        <f t="shared" si="4"/>
        <v>3.23</v>
      </c>
      <c r="AC12" s="142">
        <v>11.5</v>
      </c>
      <c r="AD12" s="143">
        <v>0</v>
      </c>
      <c r="AE12" s="144">
        <f t="shared" si="18"/>
        <v>16.34</v>
      </c>
      <c r="AF12" s="404">
        <f t="shared" si="5"/>
        <v>5</v>
      </c>
      <c r="AG12" s="396">
        <f t="shared" si="19"/>
        <v>19.57</v>
      </c>
      <c r="AH12" s="202">
        <v>16343</v>
      </c>
      <c r="AI12" s="389">
        <f t="shared" si="6"/>
        <v>16.343</v>
      </c>
      <c r="AJ12" s="186">
        <f t="shared" si="20"/>
        <v>0</v>
      </c>
      <c r="AK12" s="403"/>
      <c r="AL12" s="153" t="s">
        <v>220</v>
      </c>
      <c r="AM12" s="156">
        <v>18044</v>
      </c>
      <c r="AN12" s="156">
        <v>17078</v>
      </c>
      <c r="AO12" s="156">
        <v>16373</v>
      </c>
      <c r="AP12" s="156">
        <v>16201</v>
      </c>
      <c r="AQ12" s="156">
        <v>16343</v>
      </c>
      <c r="AR12" s="156">
        <v>16541</v>
      </c>
      <c r="AS12" s="156">
        <v>17576</v>
      </c>
      <c r="AT12" s="156">
        <v>18467</v>
      </c>
      <c r="AU12" s="156">
        <v>18573</v>
      </c>
      <c r="AV12" s="156">
        <v>16459</v>
      </c>
      <c r="AW12" s="156">
        <v>15513</v>
      </c>
      <c r="AX12" s="156">
        <v>14765</v>
      </c>
      <c r="AY12" s="156">
        <v>14388</v>
      </c>
      <c r="AZ12" s="156">
        <v>15532</v>
      </c>
      <c r="BA12" s="156">
        <v>16445</v>
      </c>
      <c r="BB12" s="156">
        <v>17233</v>
      </c>
      <c r="BC12" s="156">
        <v>19158</v>
      </c>
      <c r="BD12" s="156">
        <v>21289</v>
      </c>
      <c r="BE12" s="156">
        <v>21785</v>
      </c>
      <c r="BF12" s="156">
        <v>21630</v>
      </c>
      <c r="BG12" s="156">
        <v>20830</v>
      </c>
      <c r="BH12" s="156">
        <v>19499</v>
      </c>
      <c r="BI12" s="156">
        <v>18268</v>
      </c>
      <c r="BJ12" s="156">
        <v>16898</v>
      </c>
      <c r="BK12" s="91"/>
      <c r="BL12" s="155">
        <f>SUM(AM12:BK12)/1000</f>
        <v>424.88799999999998</v>
      </c>
    </row>
    <row r="13" spans="1:88" ht="13.8" x14ac:dyDescent="0.25">
      <c r="A13" s="122">
        <f t="shared" si="7"/>
        <v>6</v>
      </c>
      <c r="B13" s="123">
        <f t="shared" si="8"/>
        <v>31.31</v>
      </c>
      <c r="C13" s="124">
        <f t="shared" si="9"/>
        <v>31.31</v>
      </c>
      <c r="D13" s="125">
        <f t="shared" si="10"/>
        <v>21</v>
      </c>
      <c r="E13" s="126">
        <f t="shared" si="11"/>
        <v>10.309999999999999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28.04</v>
      </c>
      <c r="N13" s="134">
        <f t="shared" si="13"/>
        <v>3.27</v>
      </c>
      <c r="O13" s="135">
        <f t="shared" si="14"/>
        <v>16.54</v>
      </c>
      <c r="P13" s="125">
        <f t="shared" si="14"/>
        <v>3.27</v>
      </c>
      <c r="Q13" s="125">
        <f t="shared" si="15"/>
        <v>11.5</v>
      </c>
      <c r="R13" s="126">
        <f t="shared" si="2"/>
        <v>0</v>
      </c>
      <c r="S13" s="126">
        <f t="shared" si="16"/>
        <v>0</v>
      </c>
      <c r="T13" s="126">
        <f t="shared" si="3"/>
        <v>31.31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16.54</v>
      </c>
      <c r="AB13" s="141">
        <f t="shared" si="4"/>
        <v>3.27</v>
      </c>
      <c r="AC13" s="142">
        <v>11.5</v>
      </c>
      <c r="AD13" s="143">
        <v>0</v>
      </c>
      <c r="AE13" s="144">
        <f t="shared" si="18"/>
        <v>16.54</v>
      </c>
      <c r="AF13" s="404">
        <f t="shared" si="5"/>
        <v>6</v>
      </c>
      <c r="AG13" s="396">
        <f t="shared" si="19"/>
        <v>19.809999999999999</v>
      </c>
      <c r="AH13" s="202">
        <v>16541</v>
      </c>
      <c r="AI13" s="389">
        <f t="shared" si="6"/>
        <v>16.541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30.979999999999997</v>
      </c>
      <c r="C14" s="124">
        <f t="shared" si="9"/>
        <v>30.979999999999997</v>
      </c>
      <c r="D14" s="125">
        <f t="shared" si="10"/>
        <v>21</v>
      </c>
      <c r="E14" s="126">
        <f t="shared" si="11"/>
        <v>9.9799999999999969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27.58</v>
      </c>
      <c r="N14" s="134">
        <f t="shared" si="13"/>
        <v>3.4</v>
      </c>
      <c r="O14" s="135">
        <f t="shared" si="14"/>
        <v>17.579999999999998</v>
      </c>
      <c r="P14" s="125">
        <f t="shared" si="14"/>
        <v>3.4</v>
      </c>
      <c r="Q14" s="125">
        <f t="shared" si="15"/>
        <v>10</v>
      </c>
      <c r="R14" s="126">
        <f t="shared" si="2"/>
        <v>0</v>
      </c>
      <c r="S14" s="126">
        <f t="shared" si="16"/>
        <v>0</v>
      </c>
      <c r="T14" s="126">
        <f t="shared" si="3"/>
        <v>30.979999999999997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17.579999999999998</v>
      </c>
      <c r="AB14" s="141">
        <f t="shared" si="4"/>
        <v>3.4</v>
      </c>
      <c r="AC14" s="142">
        <v>10</v>
      </c>
      <c r="AD14" s="143">
        <v>0</v>
      </c>
      <c r="AE14" s="144">
        <f t="shared" si="18"/>
        <v>17.579999999999998</v>
      </c>
      <c r="AF14" s="419">
        <f t="shared" si="5"/>
        <v>7</v>
      </c>
      <c r="AG14" s="396">
        <f t="shared" si="19"/>
        <v>20.979999999999997</v>
      </c>
      <c r="AH14" s="202">
        <v>17576</v>
      </c>
      <c r="AI14" s="389">
        <f t="shared" si="6"/>
        <v>17.576000000000001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31.119999999999997</v>
      </c>
      <c r="C15" s="124">
        <f t="shared" si="9"/>
        <v>31.119999999999997</v>
      </c>
      <c r="D15" s="125">
        <f t="shared" si="10"/>
        <v>20</v>
      </c>
      <c r="E15" s="126">
        <f t="shared" si="11"/>
        <v>11.119999999999997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27.47</v>
      </c>
      <c r="N15" s="134">
        <f t="shared" si="13"/>
        <v>3.65</v>
      </c>
      <c r="O15" s="135">
        <f t="shared" si="14"/>
        <v>18.47</v>
      </c>
      <c r="P15" s="125">
        <f t="shared" si="14"/>
        <v>3.65</v>
      </c>
      <c r="Q15" s="125">
        <f t="shared" si="15"/>
        <v>9</v>
      </c>
      <c r="R15" s="126">
        <f t="shared" si="2"/>
        <v>0</v>
      </c>
      <c r="S15" s="126">
        <f t="shared" si="16"/>
        <v>0</v>
      </c>
      <c r="T15" s="126">
        <f t="shared" si="3"/>
        <v>31.119999999999997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18.47</v>
      </c>
      <c r="AB15" s="141">
        <f t="shared" si="4"/>
        <v>3.65</v>
      </c>
      <c r="AC15" s="142">
        <v>9</v>
      </c>
      <c r="AD15" s="143">
        <v>0</v>
      </c>
      <c r="AE15" s="144">
        <f t="shared" si="18"/>
        <v>18.47</v>
      </c>
      <c r="AF15" s="419">
        <f t="shared" si="5"/>
        <v>8</v>
      </c>
      <c r="AG15" s="396">
        <f t="shared" si="19"/>
        <v>22.119999999999997</v>
      </c>
      <c r="AH15" s="202">
        <v>18467</v>
      </c>
      <c r="AI15" s="389">
        <f t="shared" si="6"/>
        <v>18.466999999999999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30.43</v>
      </c>
      <c r="C16" s="124">
        <f t="shared" si="9"/>
        <v>30.43</v>
      </c>
      <c r="D16" s="125">
        <f t="shared" si="10"/>
        <v>18</v>
      </c>
      <c r="E16" s="126">
        <f t="shared" si="11"/>
        <v>12.43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26.57</v>
      </c>
      <c r="N16" s="134">
        <f t="shared" si="13"/>
        <v>3.86</v>
      </c>
      <c r="O16" s="135">
        <f t="shared" si="14"/>
        <v>18.57</v>
      </c>
      <c r="P16" s="125">
        <f t="shared" si="14"/>
        <v>3.86</v>
      </c>
      <c r="Q16" s="125">
        <f t="shared" si="15"/>
        <v>8</v>
      </c>
      <c r="R16" s="126">
        <f t="shared" si="2"/>
        <v>0</v>
      </c>
      <c r="S16" s="126">
        <f t="shared" si="16"/>
        <v>0</v>
      </c>
      <c r="T16" s="126">
        <f t="shared" si="3"/>
        <v>30.43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18.57</v>
      </c>
      <c r="AB16" s="141">
        <f t="shared" si="4"/>
        <v>3.86</v>
      </c>
      <c r="AC16" s="142">
        <v>8</v>
      </c>
      <c r="AD16" s="143">
        <v>0</v>
      </c>
      <c r="AE16" s="144">
        <f t="shared" si="18"/>
        <v>18.57</v>
      </c>
      <c r="AF16" s="419">
        <f t="shared" si="5"/>
        <v>9</v>
      </c>
      <c r="AG16" s="396">
        <f t="shared" si="19"/>
        <v>22.43</v>
      </c>
      <c r="AH16" s="202">
        <v>18573</v>
      </c>
      <c r="AI16" s="389">
        <f t="shared" si="6"/>
        <v>18.573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27.26</v>
      </c>
      <c r="C17" s="124">
        <f t="shared" si="9"/>
        <v>27.26</v>
      </c>
      <c r="D17" s="125">
        <f t="shared" si="10"/>
        <v>17</v>
      </c>
      <c r="E17" s="126">
        <f t="shared" si="11"/>
        <v>10.260000000000002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23.46</v>
      </c>
      <c r="N17" s="134">
        <f t="shared" si="13"/>
        <v>3.8</v>
      </c>
      <c r="O17" s="135">
        <f t="shared" si="14"/>
        <v>16.46</v>
      </c>
      <c r="P17" s="125">
        <f t="shared" si="14"/>
        <v>3.8</v>
      </c>
      <c r="Q17" s="125">
        <f t="shared" si="15"/>
        <v>7</v>
      </c>
      <c r="R17" s="126">
        <f t="shared" si="2"/>
        <v>0</v>
      </c>
      <c r="S17" s="126">
        <f t="shared" si="16"/>
        <v>0</v>
      </c>
      <c r="T17" s="126">
        <f t="shared" si="3"/>
        <v>27.26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16.46</v>
      </c>
      <c r="AB17" s="141">
        <f t="shared" si="4"/>
        <v>3.8</v>
      </c>
      <c r="AC17" s="142">
        <v>7</v>
      </c>
      <c r="AD17" s="143">
        <v>0</v>
      </c>
      <c r="AE17" s="144">
        <f t="shared" si="18"/>
        <v>16.46</v>
      </c>
      <c r="AF17" s="419">
        <f t="shared" si="5"/>
        <v>10</v>
      </c>
      <c r="AG17" s="396">
        <f t="shared" si="19"/>
        <v>20.260000000000002</v>
      </c>
      <c r="AH17" s="202">
        <v>16459</v>
      </c>
      <c r="AI17" s="389">
        <f t="shared" si="6"/>
        <v>16.459</v>
      </c>
      <c r="AJ17" s="186">
        <f t="shared" si="20"/>
        <v>0</v>
      </c>
      <c r="AK17" s="403"/>
      <c r="AL17" s="380" t="s">
        <v>219</v>
      </c>
      <c r="AM17" s="378">
        <f>AM18+AM19</f>
        <v>3655</v>
      </c>
      <c r="AN17" s="378">
        <f t="shared" ref="AN17:BJ17" si="22">AN18+AN19</f>
        <v>3401</v>
      </c>
      <c r="AO17" s="378">
        <f t="shared" si="22"/>
        <v>3287</v>
      </c>
      <c r="AP17" s="378">
        <f t="shared" si="22"/>
        <v>3263</v>
      </c>
      <c r="AQ17" s="378">
        <f t="shared" si="22"/>
        <v>3225</v>
      </c>
      <c r="AR17" s="378">
        <f t="shared" si="22"/>
        <v>3267</v>
      </c>
      <c r="AS17" s="378">
        <f t="shared" si="22"/>
        <v>3404</v>
      </c>
      <c r="AT17" s="378">
        <f t="shared" si="22"/>
        <v>3647</v>
      </c>
      <c r="AU17" s="378">
        <f t="shared" si="22"/>
        <v>3857</v>
      </c>
      <c r="AV17" s="378">
        <f t="shared" si="22"/>
        <v>3796</v>
      </c>
      <c r="AW17" s="378">
        <f t="shared" si="22"/>
        <v>3654</v>
      </c>
      <c r="AX17" s="378">
        <f t="shared" si="22"/>
        <v>3482</v>
      </c>
      <c r="AY17" s="378">
        <f t="shared" si="22"/>
        <v>3341</v>
      </c>
      <c r="AZ17" s="378">
        <f t="shared" si="22"/>
        <v>3317</v>
      </c>
      <c r="BA17" s="378">
        <f t="shared" si="22"/>
        <v>3316</v>
      </c>
      <c r="BB17" s="378">
        <f t="shared" si="22"/>
        <v>3395</v>
      </c>
      <c r="BC17" s="378">
        <f t="shared" si="22"/>
        <v>3700</v>
      </c>
      <c r="BD17" s="378">
        <f t="shared" si="22"/>
        <v>4223</v>
      </c>
      <c r="BE17" s="378">
        <f t="shared" si="22"/>
        <v>4302</v>
      </c>
      <c r="BF17" s="378">
        <f t="shared" si="22"/>
        <v>4226</v>
      </c>
      <c r="BG17" s="378">
        <f t="shared" si="22"/>
        <v>4043</v>
      </c>
      <c r="BH17" s="378">
        <f t="shared" si="22"/>
        <v>3836</v>
      </c>
      <c r="BI17" s="378">
        <f t="shared" si="22"/>
        <v>3578</v>
      </c>
      <c r="BJ17" s="378">
        <f t="shared" si="22"/>
        <v>3347</v>
      </c>
      <c r="BK17" s="91"/>
      <c r="BL17" s="155">
        <f>SUM(AM17:BK17)/1000</f>
        <v>86.561999999999998</v>
      </c>
      <c r="BM17" s="91"/>
    </row>
    <row r="18" spans="1:92" ht="15" x14ac:dyDescent="0.25">
      <c r="A18" s="157">
        <f t="shared" si="7"/>
        <v>11</v>
      </c>
      <c r="B18" s="123">
        <f t="shared" si="8"/>
        <v>25.159999999999997</v>
      </c>
      <c r="C18" s="124">
        <f t="shared" si="9"/>
        <v>25.159999999999997</v>
      </c>
      <c r="D18" s="125">
        <f t="shared" si="10"/>
        <v>15</v>
      </c>
      <c r="E18" s="126">
        <f t="shared" si="11"/>
        <v>10.159999999999997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21.509999999999998</v>
      </c>
      <c r="N18" s="134">
        <f t="shared" si="13"/>
        <v>3.65</v>
      </c>
      <c r="O18" s="135">
        <f t="shared" si="14"/>
        <v>15.51</v>
      </c>
      <c r="P18" s="125">
        <f t="shared" si="14"/>
        <v>3.65</v>
      </c>
      <c r="Q18" s="125">
        <f t="shared" si="15"/>
        <v>6</v>
      </c>
      <c r="R18" s="126">
        <f t="shared" si="2"/>
        <v>0</v>
      </c>
      <c r="S18" s="126">
        <f t="shared" si="16"/>
        <v>0</v>
      </c>
      <c r="T18" s="126">
        <f t="shared" si="3"/>
        <v>25.159999999999997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15.51</v>
      </c>
      <c r="AB18" s="141">
        <f t="shared" si="4"/>
        <v>3.65</v>
      </c>
      <c r="AC18" s="142">
        <v>6</v>
      </c>
      <c r="AD18" s="143">
        <v>0</v>
      </c>
      <c r="AE18" s="144">
        <f t="shared" si="18"/>
        <v>15.51</v>
      </c>
      <c r="AF18" s="419">
        <f t="shared" si="5"/>
        <v>11</v>
      </c>
      <c r="AG18" s="396">
        <f t="shared" si="19"/>
        <v>19.16</v>
      </c>
      <c r="AH18" s="202">
        <v>15513</v>
      </c>
      <c r="AI18" s="389">
        <f>AH18/1000</f>
        <v>15.513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22.25</v>
      </c>
      <c r="C19" s="124">
        <f t="shared" si="9"/>
        <v>22.25</v>
      </c>
      <c r="D19" s="125">
        <f t="shared" si="10"/>
        <v>14</v>
      </c>
      <c r="E19" s="126">
        <f>IF(C19-D19&lt;0,0,IF(C19-D19-H19&lt;0,0,C19-D19-H19))</f>
        <v>8.25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18.77</v>
      </c>
      <c r="N19" s="134">
        <f t="shared" si="13"/>
        <v>3.48</v>
      </c>
      <c r="O19" s="135">
        <f t="shared" si="14"/>
        <v>14.77</v>
      </c>
      <c r="P19" s="125">
        <f t="shared" si="14"/>
        <v>3.48</v>
      </c>
      <c r="Q19" s="125">
        <f t="shared" si="15"/>
        <v>4</v>
      </c>
      <c r="R19" s="126">
        <f t="shared" si="2"/>
        <v>0</v>
      </c>
      <c r="S19" s="126">
        <f t="shared" si="16"/>
        <v>0</v>
      </c>
      <c r="T19" s="126">
        <f t="shared" si="3"/>
        <v>22.25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14.77</v>
      </c>
      <c r="AB19" s="141">
        <f t="shared" si="4"/>
        <v>3.48</v>
      </c>
      <c r="AC19" s="142">
        <v>4</v>
      </c>
      <c r="AD19" s="143">
        <v>0</v>
      </c>
      <c r="AE19" s="144">
        <f t="shared" si="18"/>
        <v>14.77</v>
      </c>
      <c r="AF19" s="419">
        <f t="shared" si="5"/>
        <v>12</v>
      </c>
      <c r="AG19" s="396">
        <f t="shared" si="19"/>
        <v>18.25</v>
      </c>
      <c r="AH19" s="202">
        <v>14765</v>
      </c>
      <c r="AI19" s="389">
        <f t="shared" si="6"/>
        <v>14.765000000000001</v>
      </c>
      <c r="AJ19" s="186">
        <f t="shared" si="20"/>
        <v>0</v>
      </c>
      <c r="AK19" s="403"/>
      <c r="AL19" s="153" t="s">
        <v>220</v>
      </c>
      <c r="AM19" s="379">
        <v>3655</v>
      </c>
      <c r="AN19" s="379">
        <v>3401</v>
      </c>
      <c r="AO19" s="379">
        <v>3287</v>
      </c>
      <c r="AP19" s="379">
        <v>3263</v>
      </c>
      <c r="AQ19" s="379">
        <v>3225</v>
      </c>
      <c r="AR19" s="379">
        <v>3267</v>
      </c>
      <c r="AS19" s="379">
        <v>3404</v>
      </c>
      <c r="AT19" s="379">
        <v>3647</v>
      </c>
      <c r="AU19" s="379">
        <v>3857</v>
      </c>
      <c r="AV19" s="379">
        <v>3796</v>
      </c>
      <c r="AW19" s="379">
        <v>3654</v>
      </c>
      <c r="AX19" s="379">
        <v>3482</v>
      </c>
      <c r="AY19" s="379">
        <v>3341</v>
      </c>
      <c r="AZ19" s="379">
        <v>3317</v>
      </c>
      <c r="BA19" s="379">
        <v>3316</v>
      </c>
      <c r="BB19" s="379">
        <v>3395</v>
      </c>
      <c r="BC19" s="379">
        <v>3700</v>
      </c>
      <c r="BD19" s="379">
        <v>4223</v>
      </c>
      <c r="BE19" s="379">
        <v>4302</v>
      </c>
      <c r="BF19" s="379">
        <v>4226</v>
      </c>
      <c r="BG19" s="379">
        <v>4043</v>
      </c>
      <c r="BH19" s="379">
        <v>3836</v>
      </c>
      <c r="BI19" s="379">
        <v>3578</v>
      </c>
      <c r="BJ19" s="379">
        <v>3347</v>
      </c>
      <c r="BK19" s="91"/>
      <c r="BL19" s="155">
        <f>SUM(AM19:BK19)/1000</f>
        <v>86.561999999999998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21.73</v>
      </c>
      <c r="C20" s="124">
        <f t="shared" si="9"/>
        <v>21.73</v>
      </c>
      <c r="D20" s="125">
        <f t="shared" si="10"/>
        <v>14</v>
      </c>
      <c r="E20" s="126">
        <f t="shared" si="11"/>
        <v>7.73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18.39</v>
      </c>
      <c r="N20" s="134">
        <f t="shared" si="13"/>
        <v>3.34</v>
      </c>
      <c r="O20" s="135">
        <f t="shared" si="14"/>
        <v>14.39</v>
      </c>
      <c r="P20" s="125">
        <f t="shared" si="14"/>
        <v>3.34</v>
      </c>
      <c r="Q20" s="125">
        <f t="shared" si="15"/>
        <v>4</v>
      </c>
      <c r="R20" s="126">
        <f t="shared" si="2"/>
        <v>0</v>
      </c>
      <c r="S20" s="126">
        <f t="shared" si="16"/>
        <v>0</v>
      </c>
      <c r="T20" s="126">
        <f t="shared" si="3"/>
        <v>21.73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14.39</v>
      </c>
      <c r="AB20" s="141">
        <f t="shared" si="4"/>
        <v>3.34</v>
      </c>
      <c r="AC20" s="142">
        <v>4</v>
      </c>
      <c r="AD20" s="143">
        <v>0</v>
      </c>
      <c r="AE20" s="144">
        <f t="shared" si="18"/>
        <v>14.39</v>
      </c>
      <c r="AF20" s="419">
        <f t="shared" si="5"/>
        <v>13</v>
      </c>
      <c r="AG20" s="396">
        <f t="shared" si="19"/>
        <v>17.73</v>
      </c>
      <c r="AH20" s="202">
        <v>14388</v>
      </c>
      <c r="AI20" s="389">
        <f t="shared" si="6"/>
        <v>14.388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22.85</v>
      </c>
      <c r="C21" s="124">
        <f t="shared" si="9"/>
        <v>22.85</v>
      </c>
      <c r="D21" s="125">
        <f t="shared" si="10"/>
        <v>15</v>
      </c>
      <c r="E21" s="126">
        <f t="shared" si="11"/>
        <v>7.8500000000000014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19.53</v>
      </c>
      <c r="N21" s="134">
        <f t="shared" si="13"/>
        <v>3.32</v>
      </c>
      <c r="O21" s="135">
        <f t="shared" si="14"/>
        <v>15.53</v>
      </c>
      <c r="P21" s="125">
        <f t="shared" si="14"/>
        <v>3.32</v>
      </c>
      <c r="Q21" s="125">
        <f t="shared" si="15"/>
        <v>4</v>
      </c>
      <c r="R21" s="126">
        <f t="shared" si="2"/>
        <v>0</v>
      </c>
      <c r="S21" s="126">
        <f t="shared" si="16"/>
        <v>0</v>
      </c>
      <c r="T21" s="126">
        <f t="shared" si="3"/>
        <v>22.85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15.53</v>
      </c>
      <c r="AB21" s="141">
        <f t="shared" si="4"/>
        <v>3.32</v>
      </c>
      <c r="AC21" s="142">
        <v>4</v>
      </c>
      <c r="AD21" s="143">
        <v>0</v>
      </c>
      <c r="AE21" s="144">
        <f t="shared" si="18"/>
        <v>15.53</v>
      </c>
      <c r="AF21" s="419">
        <f t="shared" si="5"/>
        <v>14</v>
      </c>
      <c r="AG21" s="396">
        <f t="shared" si="19"/>
        <v>18.849999999999998</v>
      </c>
      <c r="AH21" s="202">
        <v>15532</v>
      </c>
      <c r="AI21" s="389">
        <f t="shared" si="6"/>
        <v>15.532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511.45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23.77</v>
      </c>
      <c r="C22" s="124">
        <f t="shared" si="9"/>
        <v>23.77</v>
      </c>
      <c r="D22" s="125">
        <f t="shared" si="10"/>
        <v>17</v>
      </c>
      <c r="E22" s="126">
        <f t="shared" si="11"/>
        <v>6.77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20.45</v>
      </c>
      <c r="N22" s="134">
        <f t="shared" si="13"/>
        <v>3.32</v>
      </c>
      <c r="O22" s="135">
        <f t="shared" si="14"/>
        <v>16.45</v>
      </c>
      <c r="P22" s="125">
        <f t="shared" si="14"/>
        <v>3.32</v>
      </c>
      <c r="Q22" s="125">
        <f t="shared" si="15"/>
        <v>4</v>
      </c>
      <c r="R22" s="126">
        <f t="shared" si="2"/>
        <v>0</v>
      </c>
      <c r="S22" s="126">
        <f t="shared" si="16"/>
        <v>0</v>
      </c>
      <c r="T22" s="126">
        <f t="shared" si="3"/>
        <v>23.77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16.45</v>
      </c>
      <c r="AB22" s="141">
        <f t="shared" si="4"/>
        <v>3.32</v>
      </c>
      <c r="AC22" s="142">
        <v>4</v>
      </c>
      <c r="AD22" s="143">
        <v>0</v>
      </c>
      <c r="AE22" s="144">
        <f t="shared" si="18"/>
        <v>16.45</v>
      </c>
      <c r="AF22" s="419">
        <f t="shared" si="5"/>
        <v>15</v>
      </c>
      <c r="AG22" s="396">
        <f t="shared" si="19"/>
        <v>19.77</v>
      </c>
      <c r="AH22" s="202">
        <v>16445</v>
      </c>
      <c r="AI22" s="389">
        <f t="shared" si="6"/>
        <v>16.445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24.63</v>
      </c>
      <c r="C23" s="124">
        <f t="shared" si="9"/>
        <v>24.63</v>
      </c>
      <c r="D23" s="125">
        <f t="shared" si="10"/>
        <v>20</v>
      </c>
      <c r="E23" s="126">
        <f t="shared" si="11"/>
        <v>4.629999999999999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21.23</v>
      </c>
      <c r="N23" s="134">
        <f t="shared" si="13"/>
        <v>3.4</v>
      </c>
      <c r="O23" s="135">
        <f t="shared" si="14"/>
        <v>17.23</v>
      </c>
      <c r="P23" s="125">
        <f t="shared" si="14"/>
        <v>3.4</v>
      </c>
      <c r="Q23" s="125">
        <f t="shared" si="15"/>
        <v>4</v>
      </c>
      <c r="R23" s="126">
        <f t="shared" si="2"/>
        <v>0</v>
      </c>
      <c r="S23" s="126">
        <f t="shared" si="16"/>
        <v>0</v>
      </c>
      <c r="T23" s="126">
        <f t="shared" si="3"/>
        <v>24.63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17.23</v>
      </c>
      <c r="AB23" s="141">
        <f t="shared" si="4"/>
        <v>3.4</v>
      </c>
      <c r="AC23" s="142">
        <v>4</v>
      </c>
      <c r="AD23" s="143">
        <v>0</v>
      </c>
      <c r="AE23" s="144">
        <f t="shared" si="18"/>
        <v>17.23</v>
      </c>
      <c r="AF23" s="419">
        <f t="shared" si="5"/>
        <v>16</v>
      </c>
      <c r="AG23" s="396">
        <f t="shared" si="19"/>
        <v>20.63</v>
      </c>
      <c r="AH23" s="202">
        <v>17233</v>
      </c>
      <c r="AI23" s="389">
        <f t="shared" si="6"/>
        <v>17.233000000000001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26.86</v>
      </c>
      <c r="C24" s="124">
        <f t="shared" si="9"/>
        <v>26.86</v>
      </c>
      <c r="D24" s="125">
        <f t="shared" si="10"/>
        <v>22</v>
      </c>
      <c r="E24" s="126">
        <f t="shared" si="11"/>
        <v>4.8599999999999994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23.16</v>
      </c>
      <c r="N24" s="134">
        <f t="shared" si="13"/>
        <v>3.7</v>
      </c>
      <c r="O24" s="135">
        <f t="shared" si="14"/>
        <v>19.16</v>
      </c>
      <c r="P24" s="125">
        <f t="shared" si="14"/>
        <v>3.7</v>
      </c>
      <c r="Q24" s="125">
        <f t="shared" si="15"/>
        <v>4</v>
      </c>
      <c r="R24" s="126">
        <f t="shared" si="2"/>
        <v>0</v>
      </c>
      <c r="S24" s="126">
        <f t="shared" si="16"/>
        <v>0</v>
      </c>
      <c r="T24" s="126">
        <f t="shared" si="3"/>
        <v>26.86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19.16</v>
      </c>
      <c r="AB24" s="141">
        <f t="shared" si="4"/>
        <v>3.7</v>
      </c>
      <c r="AC24" s="142">
        <v>4</v>
      </c>
      <c r="AD24" s="143">
        <v>0</v>
      </c>
      <c r="AE24" s="144">
        <f t="shared" si="18"/>
        <v>19.16</v>
      </c>
      <c r="AF24" s="419">
        <f t="shared" si="5"/>
        <v>17</v>
      </c>
      <c r="AG24" s="396">
        <f t="shared" si="19"/>
        <v>22.86</v>
      </c>
      <c r="AH24" s="202">
        <v>19158</v>
      </c>
      <c r="AI24" s="389">
        <f t="shared" si="6"/>
        <v>19.158000000000001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33.51</v>
      </c>
      <c r="C25" s="124">
        <f t="shared" si="9"/>
        <v>33.51</v>
      </c>
      <c r="D25" s="125">
        <f t="shared" si="10"/>
        <v>25</v>
      </c>
      <c r="E25" s="126">
        <f t="shared" si="11"/>
        <v>8.509999999999998</v>
      </c>
      <c r="F25" s="127">
        <v>25</v>
      </c>
      <c r="G25" s="128"/>
      <c r="H25" s="158">
        <v>0</v>
      </c>
      <c r="I25" s="129">
        <v>0</v>
      </c>
      <c r="J25" s="130">
        <v>0</v>
      </c>
      <c r="K25" s="131">
        <v>0</v>
      </c>
      <c r="L25" s="132">
        <v>0</v>
      </c>
      <c r="M25" s="133">
        <f t="shared" si="12"/>
        <v>29.29</v>
      </c>
      <c r="N25" s="134">
        <f t="shared" si="13"/>
        <v>4.22</v>
      </c>
      <c r="O25" s="135">
        <f t="shared" si="14"/>
        <v>21.29</v>
      </c>
      <c r="P25" s="125">
        <f t="shared" si="14"/>
        <v>4.22</v>
      </c>
      <c r="Q25" s="125">
        <f t="shared" si="15"/>
        <v>8</v>
      </c>
      <c r="R25" s="126">
        <f t="shared" si="2"/>
        <v>0</v>
      </c>
      <c r="S25" s="126">
        <f t="shared" si="16"/>
        <v>0</v>
      </c>
      <c r="T25" s="126">
        <f t="shared" si="3"/>
        <v>33.51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21.29</v>
      </c>
      <c r="AB25" s="141">
        <f t="shared" si="4"/>
        <v>4.22</v>
      </c>
      <c r="AC25" s="142">
        <v>8</v>
      </c>
      <c r="AD25" s="143">
        <v>0</v>
      </c>
      <c r="AE25" s="144">
        <f t="shared" si="18"/>
        <v>21.29</v>
      </c>
      <c r="AF25" s="418">
        <f t="shared" si="5"/>
        <v>18</v>
      </c>
      <c r="AG25" s="396">
        <f t="shared" si="19"/>
        <v>25.509999999999998</v>
      </c>
      <c r="AH25" s="202">
        <v>21289</v>
      </c>
      <c r="AI25" s="389">
        <f t="shared" si="6"/>
        <v>21.289000000000001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34.089999999999996</v>
      </c>
      <c r="C26" s="124">
        <f t="shared" si="9"/>
        <v>34.089999999999996</v>
      </c>
      <c r="D26" s="125">
        <f t="shared" si="10"/>
        <v>26</v>
      </c>
      <c r="E26" s="126">
        <f t="shared" si="11"/>
        <v>8.0899999999999963</v>
      </c>
      <c r="F26" s="127">
        <v>26</v>
      </c>
      <c r="G26" s="128"/>
      <c r="H26" s="158">
        <v>0</v>
      </c>
      <c r="I26" s="129">
        <v>0</v>
      </c>
      <c r="J26" s="130">
        <v>0</v>
      </c>
      <c r="K26" s="131">
        <v>0</v>
      </c>
      <c r="L26" s="132">
        <v>0</v>
      </c>
      <c r="M26" s="133">
        <f t="shared" si="12"/>
        <v>29.79</v>
      </c>
      <c r="N26" s="134">
        <f t="shared" si="13"/>
        <v>4.3</v>
      </c>
      <c r="O26" s="135">
        <f t="shared" si="14"/>
        <v>21.79</v>
      </c>
      <c r="P26" s="125">
        <f t="shared" si="14"/>
        <v>4.3</v>
      </c>
      <c r="Q26" s="125">
        <f t="shared" si="15"/>
        <v>8</v>
      </c>
      <c r="R26" s="126">
        <f t="shared" si="2"/>
        <v>0</v>
      </c>
      <c r="S26" s="126">
        <f t="shared" si="16"/>
        <v>0</v>
      </c>
      <c r="T26" s="126">
        <f t="shared" si="3"/>
        <v>34.089999999999996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21.79</v>
      </c>
      <c r="AB26" s="141">
        <f t="shared" si="4"/>
        <v>4.3</v>
      </c>
      <c r="AC26" s="142">
        <v>8</v>
      </c>
      <c r="AD26" s="143">
        <v>0</v>
      </c>
      <c r="AE26" s="144">
        <f t="shared" si="18"/>
        <v>21.79</v>
      </c>
      <c r="AF26" s="418">
        <f t="shared" si="5"/>
        <v>19</v>
      </c>
      <c r="AG26" s="396">
        <f t="shared" si="19"/>
        <v>26.09</v>
      </c>
      <c r="AH26" s="202">
        <v>21785</v>
      </c>
      <c r="AI26" s="389">
        <f t="shared" si="6"/>
        <v>21.785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35.86</v>
      </c>
      <c r="C27" s="124">
        <f t="shared" si="9"/>
        <v>34.659999999999997</v>
      </c>
      <c r="D27" s="125">
        <f t="shared" si="10"/>
        <v>26</v>
      </c>
      <c r="E27" s="126">
        <f t="shared" si="11"/>
        <v>8.6599999999999966</v>
      </c>
      <c r="F27" s="127">
        <v>26</v>
      </c>
      <c r="G27" s="128"/>
      <c r="H27" s="158">
        <v>0</v>
      </c>
      <c r="I27" s="129">
        <v>0</v>
      </c>
      <c r="J27" s="130">
        <v>1.2</v>
      </c>
      <c r="K27" s="131">
        <v>0</v>
      </c>
      <c r="L27" s="132">
        <v>0</v>
      </c>
      <c r="M27" s="133">
        <f t="shared" si="12"/>
        <v>30.43</v>
      </c>
      <c r="N27" s="134">
        <f t="shared" si="13"/>
        <v>4.2300000000000004</v>
      </c>
      <c r="O27" s="135">
        <f t="shared" si="14"/>
        <v>21.63</v>
      </c>
      <c r="P27" s="125">
        <f t="shared" si="14"/>
        <v>4.2300000000000004</v>
      </c>
      <c r="Q27" s="125">
        <f t="shared" si="15"/>
        <v>10</v>
      </c>
      <c r="R27" s="126">
        <f t="shared" si="2"/>
        <v>0</v>
      </c>
      <c r="S27" s="126">
        <f t="shared" si="16"/>
        <v>0</v>
      </c>
      <c r="T27" s="126">
        <f t="shared" si="3"/>
        <v>34.659999999999997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21.63</v>
      </c>
      <c r="AB27" s="141">
        <f t="shared" si="4"/>
        <v>4.2300000000000004</v>
      </c>
      <c r="AC27" s="142">
        <v>10</v>
      </c>
      <c r="AD27" s="143">
        <v>0</v>
      </c>
      <c r="AE27" s="144">
        <f t="shared" si="18"/>
        <v>21.63</v>
      </c>
      <c r="AF27" s="418">
        <f t="shared" si="5"/>
        <v>20</v>
      </c>
      <c r="AG27" s="396">
        <f t="shared" si="19"/>
        <v>25.86</v>
      </c>
      <c r="AH27" s="202">
        <v>21630</v>
      </c>
      <c r="AI27" s="389">
        <f t="shared" si="6"/>
        <v>21.63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36.369999999999997</v>
      </c>
      <c r="C28" s="124">
        <f>M28+N28</f>
        <v>33.97</v>
      </c>
      <c r="D28" s="125">
        <f t="shared" si="10"/>
        <v>26</v>
      </c>
      <c r="E28" s="126">
        <f t="shared" si="11"/>
        <v>7.9699999999999989</v>
      </c>
      <c r="F28" s="127">
        <v>26</v>
      </c>
      <c r="G28" s="128"/>
      <c r="H28" s="158">
        <v>0</v>
      </c>
      <c r="I28" s="129">
        <v>0</v>
      </c>
      <c r="J28" s="130">
        <v>2.4</v>
      </c>
      <c r="K28" s="131">
        <v>0</v>
      </c>
      <c r="L28" s="132">
        <v>0</v>
      </c>
      <c r="M28" s="133">
        <f t="shared" si="12"/>
        <v>29.93</v>
      </c>
      <c r="N28" s="134">
        <f t="shared" si="13"/>
        <v>4.04</v>
      </c>
      <c r="O28" s="135">
        <f t="shared" si="14"/>
        <v>20.83</v>
      </c>
      <c r="P28" s="125">
        <f t="shared" si="14"/>
        <v>4.04</v>
      </c>
      <c r="Q28" s="125">
        <f t="shared" si="15"/>
        <v>11.5</v>
      </c>
      <c r="R28" s="126">
        <f t="shared" si="2"/>
        <v>0</v>
      </c>
      <c r="S28" s="126">
        <f t="shared" si="16"/>
        <v>0</v>
      </c>
      <c r="T28" s="126">
        <f t="shared" si="3"/>
        <v>33.97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20.83</v>
      </c>
      <c r="AB28" s="141">
        <f t="shared" si="4"/>
        <v>4.04</v>
      </c>
      <c r="AC28" s="142">
        <v>11.5</v>
      </c>
      <c r="AD28" s="143">
        <v>0</v>
      </c>
      <c r="AE28" s="144">
        <f t="shared" si="18"/>
        <v>20.83</v>
      </c>
      <c r="AF28" s="418">
        <f t="shared" si="5"/>
        <v>21</v>
      </c>
      <c r="AG28" s="396">
        <f t="shared" si="19"/>
        <v>24.869999999999997</v>
      </c>
      <c r="AH28" s="202">
        <v>20830</v>
      </c>
      <c r="AI28" s="389">
        <f t="shared" si="6"/>
        <v>20.83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34.840000000000003</v>
      </c>
      <c r="C29" s="124">
        <f t="shared" si="9"/>
        <v>33.64</v>
      </c>
      <c r="D29" s="125">
        <f t="shared" si="10"/>
        <v>25</v>
      </c>
      <c r="E29" s="126">
        <f t="shared" si="11"/>
        <v>8.64</v>
      </c>
      <c r="F29" s="127">
        <v>25</v>
      </c>
      <c r="G29" s="128"/>
      <c r="H29" s="158">
        <v>0</v>
      </c>
      <c r="I29" s="129">
        <v>0</v>
      </c>
      <c r="J29" s="130">
        <v>1.2</v>
      </c>
      <c r="K29" s="131">
        <v>0</v>
      </c>
      <c r="L29" s="132">
        <v>0</v>
      </c>
      <c r="M29" s="133">
        <f t="shared" si="12"/>
        <v>29.8</v>
      </c>
      <c r="N29" s="134">
        <f t="shared" si="13"/>
        <v>3.84</v>
      </c>
      <c r="O29" s="135">
        <f t="shared" si="14"/>
        <v>19.5</v>
      </c>
      <c r="P29" s="125">
        <f t="shared" si="14"/>
        <v>3.84</v>
      </c>
      <c r="Q29" s="125">
        <f t="shared" si="15"/>
        <v>11.5</v>
      </c>
      <c r="R29" s="126">
        <f t="shared" si="2"/>
        <v>0</v>
      </c>
      <c r="S29" s="126">
        <f t="shared" si="16"/>
        <v>0</v>
      </c>
      <c r="T29" s="126">
        <f t="shared" si="3"/>
        <v>33.64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19.5</v>
      </c>
      <c r="AB29" s="141">
        <f t="shared" si="4"/>
        <v>3.84</v>
      </c>
      <c r="AC29" s="142">
        <v>11.5</v>
      </c>
      <c r="AD29" s="143">
        <v>0</v>
      </c>
      <c r="AE29" s="144">
        <f t="shared" si="18"/>
        <v>19.5</v>
      </c>
      <c r="AF29" s="418">
        <f t="shared" si="5"/>
        <v>22</v>
      </c>
      <c r="AG29" s="396">
        <f t="shared" si="19"/>
        <v>23.34</v>
      </c>
      <c r="AH29" s="202">
        <v>19499</v>
      </c>
      <c r="AI29" s="389">
        <f t="shared" si="6"/>
        <v>19.498999999999999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33.35</v>
      </c>
      <c r="C30" s="124">
        <f>M30+N30</f>
        <v>33.35</v>
      </c>
      <c r="D30" s="125">
        <f t="shared" si="10"/>
        <v>24</v>
      </c>
      <c r="E30" s="126">
        <f>IF(C30-D30&lt;0,0,C30-D30)</f>
        <v>9.3500000000000014</v>
      </c>
      <c r="F30" s="127">
        <v>24</v>
      </c>
      <c r="G30" s="128"/>
      <c r="H30" s="127"/>
      <c r="I30" s="129">
        <v>0</v>
      </c>
      <c r="J30" s="130">
        <v>0</v>
      </c>
      <c r="K30" s="131">
        <v>0</v>
      </c>
      <c r="L30" s="132">
        <v>0</v>
      </c>
      <c r="M30" s="133">
        <f t="shared" si="12"/>
        <v>29.77</v>
      </c>
      <c r="N30" s="134">
        <f t="shared" si="13"/>
        <v>3.58</v>
      </c>
      <c r="O30" s="135">
        <f t="shared" si="14"/>
        <v>18.27</v>
      </c>
      <c r="P30" s="125">
        <f t="shared" si="14"/>
        <v>3.58</v>
      </c>
      <c r="Q30" s="125">
        <f t="shared" si="15"/>
        <v>11.5</v>
      </c>
      <c r="R30" s="126">
        <f t="shared" si="2"/>
        <v>0</v>
      </c>
      <c r="S30" s="126">
        <f t="shared" si="16"/>
        <v>0</v>
      </c>
      <c r="T30" s="126">
        <f t="shared" si="3"/>
        <v>33.35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18.27</v>
      </c>
      <c r="AB30" s="141">
        <f t="shared" si="4"/>
        <v>3.58</v>
      </c>
      <c r="AC30" s="142">
        <v>11.5</v>
      </c>
      <c r="AD30" s="143">
        <v>0</v>
      </c>
      <c r="AE30" s="144">
        <f t="shared" si="18"/>
        <v>18.27</v>
      </c>
      <c r="AF30" s="404">
        <f t="shared" si="5"/>
        <v>23</v>
      </c>
      <c r="AG30" s="396">
        <f t="shared" si="19"/>
        <v>21.85</v>
      </c>
      <c r="AH30" s="202">
        <v>18268</v>
      </c>
      <c r="AI30" s="389">
        <f t="shared" si="6"/>
        <v>18.268000000000001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31.75</v>
      </c>
      <c r="C31" s="124">
        <f t="shared" si="9"/>
        <v>31.75</v>
      </c>
      <c r="D31" s="125">
        <f t="shared" si="10"/>
        <v>23</v>
      </c>
      <c r="E31" s="126">
        <f>IF(C31-D31&lt;0,0,C31-D31)</f>
        <v>8.75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28.4</v>
      </c>
      <c r="N31" s="134">
        <f t="shared" si="13"/>
        <v>3.35</v>
      </c>
      <c r="O31" s="135">
        <f t="shared" si="14"/>
        <v>16.899999999999999</v>
      </c>
      <c r="P31" s="125">
        <f t="shared" si="14"/>
        <v>3.35</v>
      </c>
      <c r="Q31" s="125">
        <f t="shared" si="15"/>
        <v>11.5</v>
      </c>
      <c r="R31" s="126">
        <f t="shared" si="2"/>
        <v>0</v>
      </c>
      <c r="S31" s="126">
        <f t="shared" si="16"/>
        <v>0</v>
      </c>
      <c r="T31" s="126">
        <f t="shared" si="3"/>
        <v>31.75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16.899999999999999</v>
      </c>
      <c r="AB31" s="141">
        <f t="shared" si="4"/>
        <v>3.35</v>
      </c>
      <c r="AC31" s="142">
        <v>11.5</v>
      </c>
      <c r="AD31" s="143">
        <v>0</v>
      </c>
      <c r="AE31" s="144">
        <f t="shared" si="18"/>
        <v>16.899999999999999</v>
      </c>
      <c r="AF31" s="404">
        <f t="shared" si="5"/>
        <v>24</v>
      </c>
      <c r="AG31" s="396">
        <f t="shared" si="19"/>
        <v>20.25</v>
      </c>
      <c r="AH31" s="202">
        <v>16898</v>
      </c>
      <c r="AI31" s="389">
        <f t="shared" si="6"/>
        <v>16.898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511.48999999999995</v>
      </c>
      <c r="AH32" s="453">
        <f>SUM(AH8:AH31)</f>
        <v>424888</v>
      </c>
      <c r="AI32" s="390">
        <f>SUM(AI8:AI31)</f>
        <v>424.88800000000003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716.49000000000012</v>
      </c>
      <c r="C33" s="299">
        <f>SUM(C8:C31)</f>
        <v>711.69</v>
      </c>
      <c r="D33" s="299">
        <f>SUM(D8:D31)</f>
        <v>495</v>
      </c>
      <c r="E33" s="299">
        <f>SUM(E8:E32)</f>
        <v>216.69000000000003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4.8</v>
      </c>
      <c r="K33" s="299">
        <f t="shared" si="23"/>
        <v>0</v>
      </c>
      <c r="L33" s="299">
        <f t="shared" si="23"/>
        <v>0</v>
      </c>
      <c r="M33" s="299">
        <f t="shared" si="23"/>
        <v>625.09999999999991</v>
      </c>
      <c r="N33" s="409">
        <f t="shared" si="23"/>
        <v>86.59</v>
      </c>
      <c r="O33" s="410">
        <f t="shared" si="23"/>
        <v>424.9</v>
      </c>
      <c r="P33" s="406">
        <f>SUM(P8:P32)</f>
        <v>86.59</v>
      </c>
      <c r="Q33" s="406">
        <f>SUM(Q8:Q31)</f>
        <v>205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424.9</v>
      </c>
      <c r="AB33" s="299">
        <f>SUM(AB8:AB32)</f>
        <v>86.59</v>
      </c>
      <c r="AC33" s="299">
        <f>SUM(AC8:AC32)</f>
        <v>205</v>
      </c>
      <c r="AD33" s="411">
        <f>SUM(AD8:AD31)</f>
        <v>0</v>
      </c>
      <c r="AE33" s="409">
        <f>SUM(AE8:AE32)</f>
        <v>424.9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11.200000000000003</v>
      </c>
      <c r="C39" s="364">
        <f t="shared" ref="C39:C62" si="25">IF(B39&gt;0,B39*D39,0)</f>
        <v>736.44222400000024</v>
      </c>
      <c r="D39" s="382">
        <v>65.753770000000003</v>
      </c>
      <c r="F39" s="221">
        <f t="shared" ref="F39:F62" si="26">F8</f>
        <v>22</v>
      </c>
      <c r="G39" s="357">
        <v>64.661429999999996</v>
      </c>
      <c r="H39" s="358">
        <f>F39*G39</f>
        <v>1422.5514599999999</v>
      </c>
      <c r="J39" s="122">
        <v>1</v>
      </c>
      <c r="K39" s="126">
        <f t="shared" ref="K39:K62" si="27">C8</f>
        <v>33.200000000000003</v>
      </c>
      <c r="L39" s="245">
        <f t="shared" ref="L39:L62" si="28">K39*M39</f>
        <v>2183.0251640000001</v>
      </c>
      <c r="M39" s="372">
        <f t="shared" ref="M39:M62" si="29">D39</f>
        <v>65.753770000000003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10.979999999999997</v>
      </c>
      <c r="C40" s="364">
        <f t="shared" si="25"/>
        <v>697.12019999999984</v>
      </c>
      <c r="D40" s="382">
        <v>63.49</v>
      </c>
      <c r="F40" s="221">
        <f t="shared" si="26"/>
        <v>21</v>
      </c>
      <c r="G40" s="357">
        <v>62.457380000000001</v>
      </c>
      <c r="H40" s="358">
        <f t="shared" ref="H40:H62" si="31">F40*G40</f>
        <v>1311.6049800000001</v>
      </c>
      <c r="J40" s="122">
        <v>2</v>
      </c>
      <c r="K40" s="126">
        <f t="shared" si="27"/>
        <v>31.979999999999997</v>
      </c>
      <c r="L40" s="245">
        <f t="shared" si="28"/>
        <v>2030.4101999999998</v>
      </c>
      <c r="M40" s="372">
        <f t="shared" si="29"/>
        <v>63.49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3655</v>
      </c>
      <c r="AP40" s="201"/>
      <c r="AQ40" s="91"/>
      <c r="AR40" s="178"/>
      <c r="AT40" s="147"/>
    </row>
    <row r="41" spans="1:101" ht="15" x14ac:dyDescent="0.25">
      <c r="A41" s="219">
        <f t="shared" si="30"/>
        <v>3</v>
      </c>
      <c r="B41" s="222">
        <f t="shared" si="24"/>
        <v>10.16</v>
      </c>
      <c r="C41" s="364">
        <f t="shared" si="25"/>
        <v>641.81349920000002</v>
      </c>
      <c r="D41" s="382">
        <v>63.17062</v>
      </c>
      <c r="F41" s="221">
        <f t="shared" si="26"/>
        <v>21</v>
      </c>
      <c r="G41" s="357">
        <v>62.34881</v>
      </c>
      <c r="H41" s="358">
        <f t="shared" si="31"/>
        <v>1309.32501</v>
      </c>
      <c r="J41" s="122">
        <v>3</v>
      </c>
      <c r="K41" s="126">
        <f t="shared" si="27"/>
        <v>31.16</v>
      </c>
      <c r="L41" s="245">
        <f t="shared" si="28"/>
        <v>1968.3965192000001</v>
      </c>
      <c r="M41" s="372">
        <f t="shared" si="29"/>
        <v>63.17062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3401</v>
      </c>
      <c r="AP41" s="201"/>
      <c r="AQ41" s="91"/>
      <c r="AR41" s="178"/>
      <c r="AT41" s="147"/>
    </row>
    <row r="42" spans="1:101" ht="15" x14ac:dyDescent="0.25">
      <c r="A42" s="219">
        <f t="shared" si="30"/>
        <v>4</v>
      </c>
      <c r="B42" s="222">
        <f t="shared" si="24"/>
        <v>9.9600000000000009</v>
      </c>
      <c r="C42" s="364">
        <f t="shared" si="25"/>
        <v>625.59706200000005</v>
      </c>
      <c r="D42" s="382">
        <v>62.810949999999998</v>
      </c>
      <c r="F42" s="221">
        <f t="shared" si="26"/>
        <v>21</v>
      </c>
      <c r="G42" s="357">
        <v>62</v>
      </c>
      <c r="H42" s="358">
        <f t="shared" si="31"/>
        <v>1302</v>
      </c>
      <c r="J42" s="122">
        <v>4</v>
      </c>
      <c r="K42" s="126">
        <f t="shared" si="27"/>
        <v>30.96</v>
      </c>
      <c r="L42" s="245">
        <f t="shared" si="28"/>
        <v>1944.6270119999999</v>
      </c>
      <c r="M42" s="372">
        <f t="shared" si="29"/>
        <v>62.810949999999998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3287</v>
      </c>
      <c r="AP42" s="201"/>
      <c r="AQ42" s="91"/>
      <c r="AR42" s="178"/>
      <c r="AT42" s="147"/>
    </row>
    <row r="43" spans="1:101" ht="15" x14ac:dyDescent="0.25">
      <c r="A43" s="219">
        <f t="shared" si="30"/>
        <v>5</v>
      </c>
      <c r="B43" s="222">
        <f t="shared" si="24"/>
        <v>10.07</v>
      </c>
      <c r="C43" s="364">
        <f t="shared" si="25"/>
        <v>652.28858009999999</v>
      </c>
      <c r="D43" s="382">
        <v>64.77543</v>
      </c>
      <c r="F43" s="221">
        <f t="shared" si="26"/>
        <v>21</v>
      </c>
      <c r="G43" s="357">
        <v>63.918819999999997</v>
      </c>
      <c r="H43" s="358">
        <f t="shared" si="31"/>
        <v>1342.29522</v>
      </c>
      <c r="J43" s="122">
        <v>5</v>
      </c>
      <c r="K43" s="126">
        <f t="shared" si="27"/>
        <v>31.07</v>
      </c>
      <c r="L43" s="245">
        <f t="shared" si="28"/>
        <v>2012.5726101</v>
      </c>
      <c r="M43" s="372">
        <f t="shared" si="29"/>
        <v>64.77543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3263</v>
      </c>
      <c r="AP43" s="201"/>
      <c r="AQ43" s="223"/>
      <c r="AR43" s="178"/>
      <c r="AS43" s="223"/>
      <c r="AT43" s="147"/>
      <c r="AU43" s="194"/>
      <c r="AV43" s="194"/>
      <c r="AW43" s="194"/>
      <c r="AX43" s="194"/>
      <c r="AY43" s="194"/>
      <c r="AZ43" s="194"/>
      <c r="BA43" s="194"/>
      <c r="BB43" s="194"/>
      <c r="BC43" s="194"/>
      <c r="BD43" s="194"/>
      <c r="BE43" s="194"/>
      <c r="BF43" s="194"/>
      <c r="BG43" s="194"/>
      <c r="BH43" s="194"/>
      <c r="BI43" s="194"/>
      <c r="BJ43" s="194"/>
      <c r="BK43" s="194"/>
      <c r="BL43" s="194"/>
      <c r="BM43" s="194"/>
      <c r="BN43" s="194"/>
      <c r="BO43" s="194"/>
      <c r="BP43" s="194"/>
      <c r="BQ43" s="194"/>
      <c r="BR43" s="194"/>
      <c r="BS43" s="507"/>
    </row>
    <row r="44" spans="1:101" ht="13.5" customHeight="1" x14ac:dyDescent="0.25">
      <c r="A44" s="219">
        <f t="shared" si="30"/>
        <v>6</v>
      </c>
      <c r="B44" s="224">
        <f t="shared" si="24"/>
        <v>10.309999999999999</v>
      </c>
      <c r="C44" s="364">
        <f t="shared" si="25"/>
        <v>758.29627289999985</v>
      </c>
      <c r="D44" s="382">
        <v>73.549589999999995</v>
      </c>
      <c r="F44" s="221">
        <f t="shared" si="26"/>
        <v>21</v>
      </c>
      <c r="G44" s="357">
        <v>72.56</v>
      </c>
      <c r="H44" s="358">
        <f t="shared" si="31"/>
        <v>1523.76</v>
      </c>
      <c r="J44" s="122">
        <v>6</v>
      </c>
      <c r="K44" s="126">
        <f t="shared" si="27"/>
        <v>31.31</v>
      </c>
      <c r="L44" s="245">
        <f t="shared" si="28"/>
        <v>2302.8376628999999</v>
      </c>
      <c r="M44" s="372">
        <f t="shared" si="29"/>
        <v>73.549589999999995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3225</v>
      </c>
      <c r="AP44" s="201"/>
      <c r="AR44" s="178"/>
      <c r="AT44" s="147"/>
      <c r="BS44" s="507"/>
    </row>
    <row r="45" spans="1:101" ht="15" x14ac:dyDescent="0.25">
      <c r="A45" s="219">
        <f t="shared" si="30"/>
        <v>7</v>
      </c>
      <c r="B45" s="225">
        <f t="shared" si="24"/>
        <v>9.9799999999999969</v>
      </c>
      <c r="C45" s="364">
        <f t="shared" si="25"/>
        <v>755.56104959999982</v>
      </c>
      <c r="D45" s="382">
        <v>75.707520000000002</v>
      </c>
      <c r="F45" s="221">
        <f t="shared" si="26"/>
        <v>21</v>
      </c>
      <c r="G45" s="357">
        <v>74.641649999999998</v>
      </c>
      <c r="H45" s="358">
        <f t="shared" si="31"/>
        <v>1567.4746499999999</v>
      </c>
      <c r="J45" s="122">
        <v>7</v>
      </c>
      <c r="K45" s="126">
        <f t="shared" si="27"/>
        <v>30.979999999999997</v>
      </c>
      <c r="L45" s="245">
        <f t="shared" si="28"/>
        <v>2345.4189695999999</v>
      </c>
      <c r="M45" s="372">
        <f t="shared" si="29"/>
        <v>75.707520000000002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3267</v>
      </c>
      <c r="AP45" s="201"/>
      <c r="AR45" s="178"/>
      <c r="AT45" s="147"/>
      <c r="BS45" s="223"/>
    </row>
    <row r="46" spans="1:101" ht="15" x14ac:dyDescent="0.25">
      <c r="A46" s="219">
        <f t="shared" si="30"/>
        <v>8</v>
      </c>
      <c r="B46" s="225">
        <f t="shared" si="24"/>
        <v>11.119999999999997</v>
      </c>
      <c r="C46" s="364">
        <f t="shared" si="25"/>
        <v>792.94940799999983</v>
      </c>
      <c r="D46" s="382">
        <v>71.308400000000006</v>
      </c>
      <c r="F46" s="221">
        <f t="shared" si="26"/>
        <v>20</v>
      </c>
      <c r="G46" s="357">
        <v>70.224440000000001</v>
      </c>
      <c r="H46" s="358">
        <f t="shared" si="31"/>
        <v>1404.4888000000001</v>
      </c>
      <c r="J46" s="122">
        <v>8</v>
      </c>
      <c r="K46" s="126">
        <f t="shared" si="27"/>
        <v>31.119999999999997</v>
      </c>
      <c r="L46" s="245">
        <f t="shared" si="28"/>
        <v>2219.1174080000001</v>
      </c>
      <c r="M46" s="372">
        <f t="shared" si="29"/>
        <v>71.308400000000006</v>
      </c>
      <c r="AB46" s="216"/>
      <c r="AC46" s="199"/>
      <c r="AD46" s="203"/>
      <c r="AE46" s="126"/>
      <c r="AF46" s="385"/>
      <c r="AM46" s="91"/>
      <c r="AN46" s="122">
        <v>7</v>
      </c>
      <c r="AO46" s="200">
        <v>3404</v>
      </c>
      <c r="AP46" s="201"/>
    </row>
    <row r="47" spans="1:101" ht="15" x14ac:dyDescent="0.25">
      <c r="A47" s="219">
        <f t="shared" si="30"/>
        <v>9</v>
      </c>
      <c r="B47" s="225">
        <f t="shared" si="24"/>
        <v>12.43</v>
      </c>
      <c r="C47" s="364">
        <f t="shared" si="25"/>
        <v>651.32379620000006</v>
      </c>
      <c r="D47" s="382">
        <v>52.399340000000002</v>
      </c>
      <c r="F47" s="221">
        <f t="shared" si="26"/>
        <v>18</v>
      </c>
      <c r="G47" s="357">
        <v>51.390410000000003</v>
      </c>
      <c r="H47" s="358">
        <f t="shared" si="31"/>
        <v>925.02737999999999</v>
      </c>
      <c r="J47" s="122">
        <v>9</v>
      </c>
      <c r="K47" s="126">
        <f t="shared" si="27"/>
        <v>30.43</v>
      </c>
      <c r="L47" s="245">
        <f t="shared" si="28"/>
        <v>1594.5119162000001</v>
      </c>
      <c r="M47" s="372">
        <f t="shared" si="29"/>
        <v>52.399340000000002</v>
      </c>
      <c r="AB47" s="216"/>
      <c r="AC47" s="199"/>
      <c r="AD47" s="203"/>
      <c r="AE47" s="126"/>
      <c r="AF47" s="385"/>
      <c r="AM47" s="91"/>
      <c r="AN47" s="122">
        <v>8</v>
      </c>
      <c r="AO47" s="200">
        <v>3647</v>
      </c>
      <c r="AP47" s="201"/>
    </row>
    <row r="48" spans="1:101" ht="15" x14ac:dyDescent="0.25">
      <c r="A48" s="219">
        <f t="shared" si="30"/>
        <v>10</v>
      </c>
      <c r="B48" s="225">
        <f t="shared" si="24"/>
        <v>10.260000000000002</v>
      </c>
      <c r="C48" s="364">
        <f t="shared" si="25"/>
        <v>400.42194480000001</v>
      </c>
      <c r="D48" s="382">
        <v>39.027479999999997</v>
      </c>
      <c r="F48" s="221">
        <f t="shared" si="26"/>
        <v>17</v>
      </c>
      <c r="G48" s="357">
        <v>38.257420000000003</v>
      </c>
      <c r="H48" s="358">
        <f t="shared" si="31"/>
        <v>650.37614000000008</v>
      </c>
      <c r="J48" s="122">
        <v>10</v>
      </c>
      <c r="K48" s="126">
        <f t="shared" si="27"/>
        <v>27.26</v>
      </c>
      <c r="L48" s="245">
        <f t="shared" si="28"/>
        <v>1063.8891048</v>
      </c>
      <c r="M48" s="372">
        <f t="shared" si="29"/>
        <v>39.027479999999997</v>
      </c>
      <c r="AB48" s="216"/>
      <c r="AC48" s="199"/>
      <c r="AD48" s="203"/>
      <c r="AE48" s="126"/>
      <c r="AF48" s="385"/>
      <c r="AM48" s="91"/>
      <c r="AN48" s="122">
        <v>9</v>
      </c>
      <c r="AO48" s="200">
        <v>3857</v>
      </c>
      <c r="AP48" s="201"/>
      <c r="AQ48" s="91"/>
    </row>
    <row r="49" spans="1:43" ht="15" x14ac:dyDescent="0.25">
      <c r="A49" s="219">
        <f t="shared" si="30"/>
        <v>11</v>
      </c>
      <c r="B49" s="225">
        <f t="shared" si="24"/>
        <v>10.159999999999997</v>
      </c>
      <c r="C49" s="364">
        <f t="shared" si="25"/>
        <v>324.47016639999987</v>
      </c>
      <c r="D49" s="382">
        <v>31.936039999999998</v>
      </c>
      <c r="F49" s="221">
        <f t="shared" si="26"/>
        <v>15</v>
      </c>
      <c r="G49" s="357">
        <v>31.31664</v>
      </c>
      <c r="H49" s="358">
        <f t="shared" si="31"/>
        <v>469.74959999999999</v>
      </c>
      <c r="J49" s="122">
        <v>11</v>
      </c>
      <c r="K49" s="126">
        <f t="shared" si="27"/>
        <v>25.159999999999997</v>
      </c>
      <c r="L49" s="245">
        <f t="shared" si="28"/>
        <v>803.51076639999985</v>
      </c>
      <c r="M49" s="372">
        <f t="shared" si="29"/>
        <v>31.936039999999998</v>
      </c>
      <c r="AB49" s="204"/>
      <c r="AC49" s="199"/>
      <c r="AD49" s="203"/>
      <c r="AE49" s="126"/>
      <c r="AF49" s="385"/>
      <c r="AM49" s="91"/>
      <c r="AN49" s="122">
        <v>10</v>
      </c>
      <c r="AO49" s="200">
        <v>3796</v>
      </c>
      <c r="AP49" s="201"/>
      <c r="AQ49" s="91"/>
    </row>
    <row r="50" spans="1:43" ht="15" x14ac:dyDescent="0.25">
      <c r="A50" s="219">
        <f t="shared" si="30"/>
        <v>12</v>
      </c>
      <c r="B50" s="225">
        <f t="shared" si="24"/>
        <v>8.25</v>
      </c>
      <c r="C50" s="364">
        <f t="shared" si="25"/>
        <v>223.531935</v>
      </c>
      <c r="D50" s="382">
        <v>27.09478</v>
      </c>
      <c r="F50" s="221">
        <f t="shared" si="26"/>
        <v>14</v>
      </c>
      <c r="G50" s="357">
        <v>26.530190000000001</v>
      </c>
      <c r="H50" s="358">
        <f t="shared" si="31"/>
        <v>371.42266000000001</v>
      </c>
      <c r="J50" s="122">
        <v>12</v>
      </c>
      <c r="K50" s="126">
        <f t="shared" si="27"/>
        <v>22.25</v>
      </c>
      <c r="L50" s="245">
        <f t="shared" si="28"/>
        <v>602.85885499999995</v>
      </c>
      <c r="M50" s="372">
        <f t="shared" si="29"/>
        <v>27.09478</v>
      </c>
      <c r="AB50" s="204"/>
      <c r="AC50" s="199"/>
      <c r="AD50" s="203"/>
      <c r="AE50" s="126"/>
      <c r="AF50" s="385"/>
      <c r="AM50" s="91"/>
      <c r="AN50" s="122">
        <v>11</v>
      </c>
      <c r="AO50" s="200">
        <v>3654</v>
      </c>
      <c r="AP50" s="201"/>
      <c r="AQ50" s="91"/>
    </row>
    <row r="51" spans="1:43" ht="15" x14ac:dyDescent="0.25">
      <c r="A51" s="219">
        <f t="shared" si="30"/>
        <v>13</v>
      </c>
      <c r="B51" s="225">
        <f t="shared" si="24"/>
        <v>7.73</v>
      </c>
      <c r="C51" s="364">
        <f t="shared" si="25"/>
        <v>197.26279760000003</v>
      </c>
      <c r="D51" s="382">
        <v>25.519120000000001</v>
      </c>
      <c r="F51" s="221">
        <f t="shared" si="26"/>
        <v>14</v>
      </c>
      <c r="G51" s="357">
        <v>24.974900000000002</v>
      </c>
      <c r="H51" s="358">
        <f t="shared" si="31"/>
        <v>349.64860000000004</v>
      </c>
      <c r="J51" s="122">
        <v>13</v>
      </c>
      <c r="K51" s="126">
        <f t="shared" si="27"/>
        <v>21.73</v>
      </c>
      <c r="L51" s="245">
        <f t="shared" si="28"/>
        <v>554.53047760000004</v>
      </c>
      <c r="M51" s="372">
        <f t="shared" si="29"/>
        <v>25.519120000000001</v>
      </c>
      <c r="AB51" s="204"/>
      <c r="AC51" s="199"/>
      <c r="AD51" s="203"/>
      <c r="AE51" s="126"/>
      <c r="AF51" s="385"/>
      <c r="AM51" s="226"/>
      <c r="AN51" s="122">
        <v>12</v>
      </c>
      <c r="AO51" s="200">
        <v>3482</v>
      </c>
      <c r="AP51" s="91"/>
      <c r="AQ51" s="91"/>
    </row>
    <row r="52" spans="1:43" ht="15" x14ac:dyDescent="0.25">
      <c r="A52" s="228">
        <f t="shared" si="30"/>
        <v>14</v>
      </c>
      <c r="B52" s="225">
        <f t="shared" si="24"/>
        <v>7.8500000000000014</v>
      </c>
      <c r="C52" s="364">
        <f t="shared" si="25"/>
        <v>205.91970850000004</v>
      </c>
      <c r="D52" s="382">
        <v>26.231809999999999</v>
      </c>
      <c r="F52" s="221">
        <f t="shared" si="26"/>
        <v>15</v>
      </c>
      <c r="G52" s="357">
        <v>25.69192</v>
      </c>
      <c r="H52" s="358">
        <f t="shared" si="31"/>
        <v>385.37880000000001</v>
      </c>
      <c r="J52" s="122">
        <v>14</v>
      </c>
      <c r="K52" s="126">
        <f t="shared" si="27"/>
        <v>22.85</v>
      </c>
      <c r="L52" s="245">
        <f t="shared" si="28"/>
        <v>599.39685850000001</v>
      </c>
      <c r="M52" s="372">
        <f t="shared" si="29"/>
        <v>26.231809999999999</v>
      </c>
      <c r="AB52" s="204"/>
      <c r="AC52" s="199"/>
      <c r="AD52" s="203"/>
      <c r="AE52" s="126"/>
      <c r="AM52" s="76"/>
      <c r="AN52" s="122">
        <v>13</v>
      </c>
      <c r="AO52" s="200">
        <v>3341</v>
      </c>
      <c r="AP52" s="91"/>
      <c r="AQ52" s="91"/>
    </row>
    <row r="53" spans="1:43" ht="15" x14ac:dyDescent="0.25">
      <c r="A53" s="228">
        <f t="shared" si="30"/>
        <v>15</v>
      </c>
      <c r="B53" s="225">
        <f t="shared" si="24"/>
        <v>6.77</v>
      </c>
      <c r="C53" s="364">
        <f t="shared" si="25"/>
        <v>205.8065106</v>
      </c>
      <c r="D53" s="382">
        <v>30.39978</v>
      </c>
      <c r="F53" s="221">
        <f t="shared" si="26"/>
        <v>17</v>
      </c>
      <c r="G53" s="357">
        <v>29.815049999999999</v>
      </c>
      <c r="H53" s="358">
        <f t="shared" si="31"/>
        <v>506.85584999999998</v>
      </c>
      <c r="J53" s="122">
        <v>15</v>
      </c>
      <c r="K53" s="126">
        <f t="shared" si="27"/>
        <v>23.77</v>
      </c>
      <c r="L53" s="245">
        <f t="shared" si="28"/>
        <v>722.60277059999999</v>
      </c>
      <c r="M53" s="372">
        <f t="shared" si="29"/>
        <v>30.39978</v>
      </c>
      <c r="AB53" s="204"/>
      <c r="AC53" s="199"/>
      <c r="AD53" s="229"/>
      <c r="AE53" s="126"/>
      <c r="AN53" s="122">
        <v>14</v>
      </c>
      <c r="AO53" s="200">
        <v>3317</v>
      </c>
    </row>
    <row r="54" spans="1:43" ht="15" x14ac:dyDescent="0.25">
      <c r="A54" s="228">
        <f t="shared" si="30"/>
        <v>16</v>
      </c>
      <c r="B54" s="225">
        <f t="shared" si="24"/>
        <v>4.629999999999999</v>
      </c>
      <c r="C54" s="364">
        <f t="shared" si="25"/>
        <v>242.96161129999996</v>
      </c>
      <c r="D54" s="382">
        <v>52.47551</v>
      </c>
      <c r="F54" s="221">
        <f t="shared" si="26"/>
        <v>20</v>
      </c>
      <c r="G54" s="357">
        <v>51.4925</v>
      </c>
      <c r="H54" s="358">
        <f t="shared" si="31"/>
        <v>1029.8499999999999</v>
      </c>
      <c r="J54" s="122">
        <v>16</v>
      </c>
      <c r="K54" s="126">
        <f t="shared" si="27"/>
        <v>24.63</v>
      </c>
      <c r="L54" s="245">
        <f t="shared" si="28"/>
        <v>1292.4718112999999</v>
      </c>
      <c r="M54" s="372">
        <f t="shared" si="29"/>
        <v>52.47551</v>
      </c>
      <c r="AB54" s="204"/>
      <c r="AC54" s="199"/>
      <c r="AE54" s="237"/>
      <c r="AN54" s="122">
        <v>15</v>
      </c>
      <c r="AO54" s="200">
        <v>3316</v>
      </c>
    </row>
    <row r="55" spans="1:43" ht="15" x14ac:dyDescent="0.25">
      <c r="A55" s="228">
        <f t="shared" si="30"/>
        <v>17</v>
      </c>
      <c r="B55" s="225">
        <f t="shared" si="24"/>
        <v>4.8599999999999994</v>
      </c>
      <c r="C55" s="364">
        <f t="shared" si="25"/>
        <v>372.01919759999998</v>
      </c>
      <c r="D55" s="382">
        <v>76.547160000000005</v>
      </c>
      <c r="F55" s="221">
        <f t="shared" si="26"/>
        <v>22</v>
      </c>
      <c r="G55" s="357">
        <v>75.191789999999997</v>
      </c>
      <c r="H55" s="358">
        <f t="shared" si="31"/>
        <v>1654.21938</v>
      </c>
      <c r="J55" s="122">
        <v>17</v>
      </c>
      <c r="K55" s="126">
        <f t="shared" si="27"/>
        <v>26.86</v>
      </c>
      <c r="L55" s="245">
        <f t="shared" si="28"/>
        <v>2056.0567176</v>
      </c>
      <c r="M55" s="372">
        <f t="shared" si="29"/>
        <v>76.547160000000005</v>
      </c>
      <c r="AB55" s="204"/>
      <c r="AC55" s="199"/>
      <c r="AE55" s="237"/>
      <c r="AN55" s="122">
        <v>16</v>
      </c>
      <c r="AO55" s="200">
        <v>3395</v>
      </c>
    </row>
    <row r="56" spans="1:43" ht="15" x14ac:dyDescent="0.25">
      <c r="A56" s="228">
        <f t="shared" si="30"/>
        <v>18</v>
      </c>
      <c r="B56" s="225">
        <f t="shared" si="24"/>
        <v>8.509999999999998</v>
      </c>
      <c r="C56" s="364">
        <f t="shared" si="25"/>
        <v>781.43398379999974</v>
      </c>
      <c r="D56" s="382">
        <v>91.825379999999996</v>
      </c>
      <c r="F56" s="221">
        <f t="shared" si="26"/>
        <v>25</v>
      </c>
      <c r="G56" s="357">
        <v>89.970230000000001</v>
      </c>
      <c r="H56" s="358">
        <f t="shared" si="31"/>
        <v>2249.2557499999998</v>
      </c>
      <c r="J56" s="122">
        <v>18</v>
      </c>
      <c r="K56" s="126">
        <f t="shared" si="27"/>
        <v>33.51</v>
      </c>
      <c r="L56" s="245">
        <f t="shared" si="28"/>
        <v>3077.0684837999997</v>
      </c>
      <c r="M56" s="372">
        <f t="shared" si="29"/>
        <v>91.825379999999996</v>
      </c>
      <c r="AB56" s="230"/>
      <c r="AC56" s="199"/>
      <c r="AE56" s="237"/>
      <c r="AN56" s="122">
        <v>17</v>
      </c>
      <c r="AO56" s="200">
        <v>3700</v>
      </c>
    </row>
    <row r="57" spans="1:43" ht="15" x14ac:dyDescent="0.25">
      <c r="A57" s="228">
        <f t="shared" si="30"/>
        <v>19</v>
      </c>
      <c r="B57" s="225">
        <f t="shared" si="24"/>
        <v>8.0899999999999963</v>
      </c>
      <c r="C57" s="364">
        <f t="shared" si="25"/>
        <v>721.89165309999964</v>
      </c>
      <c r="D57" s="382">
        <v>89.232590000000002</v>
      </c>
      <c r="F57" s="221">
        <f t="shared" si="26"/>
        <v>26</v>
      </c>
      <c r="G57" s="357">
        <v>87.339799999999997</v>
      </c>
      <c r="H57" s="358">
        <f t="shared" si="31"/>
        <v>2270.8348000000001</v>
      </c>
      <c r="J57" s="122">
        <v>19</v>
      </c>
      <c r="K57" s="126">
        <f t="shared" si="27"/>
        <v>34.089999999999996</v>
      </c>
      <c r="L57" s="245">
        <f t="shared" si="28"/>
        <v>3041.9389930999996</v>
      </c>
      <c r="M57" s="372">
        <f t="shared" si="29"/>
        <v>89.232590000000002</v>
      </c>
      <c r="AC57" s="231"/>
      <c r="AD57" s="232"/>
      <c r="AE57" s="237"/>
      <c r="AN57" s="122">
        <v>18</v>
      </c>
      <c r="AO57" s="200">
        <v>4223</v>
      </c>
    </row>
    <row r="58" spans="1:43" ht="15" x14ac:dyDescent="0.25">
      <c r="A58" s="228">
        <f t="shared" si="30"/>
        <v>20</v>
      </c>
      <c r="B58" s="225">
        <f t="shared" si="24"/>
        <v>8.6599999999999966</v>
      </c>
      <c r="C58" s="364">
        <f t="shared" si="25"/>
        <v>761.31021259999966</v>
      </c>
      <c r="D58" s="382">
        <v>87.911109999999994</v>
      </c>
      <c r="F58" s="221">
        <f t="shared" si="26"/>
        <v>26</v>
      </c>
      <c r="G58" s="357">
        <v>85.985659999999996</v>
      </c>
      <c r="H58" s="358">
        <f t="shared" si="31"/>
        <v>2235.62716</v>
      </c>
      <c r="J58" s="122">
        <v>20</v>
      </c>
      <c r="K58" s="126">
        <f t="shared" si="27"/>
        <v>34.659999999999997</v>
      </c>
      <c r="L58" s="245">
        <f t="shared" si="28"/>
        <v>3046.9990725999996</v>
      </c>
      <c r="M58" s="372">
        <f t="shared" si="29"/>
        <v>87.911109999999994</v>
      </c>
      <c r="AC58" s="231"/>
      <c r="AD58" s="76"/>
      <c r="AE58" s="237"/>
      <c r="AN58" s="122">
        <v>19</v>
      </c>
      <c r="AO58" s="200">
        <v>4302</v>
      </c>
    </row>
    <row r="59" spans="1:43" ht="15" x14ac:dyDescent="0.25">
      <c r="A59" s="228">
        <f t="shared" si="30"/>
        <v>21</v>
      </c>
      <c r="B59" s="225">
        <f t="shared" si="24"/>
        <v>7.9699999999999989</v>
      </c>
      <c r="C59" s="364">
        <f t="shared" si="25"/>
        <v>668.6837172999999</v>
      </c>
      <c r="D59" s="382">
        <v>83.900090000000006</v>
      </c>
      <c r="F59" s="221">
        <f t="shared" si="26"/>
        <v>26</v>
      </c>
      <c r="G59" s="357">
        <v>82.110650000000007</v>
      </c>
      <c r="H59" s="358">
        <f t="shared" si="31"/>
        <v>2134.8769000000002</v>
      </c>
      <c r="J59" s="122">
        <v>21</v>
      </c>
      <c r="K59" s="126">
        <f t="shared" si="27"/>
        <v>33.97</v>
      </c>
      <c r="L59" s="245">
        <f t="shared" si="28"/>
        <v>2850.0860573</v>
      </c>
      <c r="M59" s="372">
        <f t="shared" si="29"/>
        <v>83.900090000000006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4226</v>
      </c>
    </row>
    <row r="60" spans="1:43" ht="15" x14ac:dyDescent="0.25">
      <c r="A60" s="228">
        <f t="shared" si="30"/>
        <v>22</v>
      </c>
      <c r="B60" s="225">
        <f t="shared" si="24"/>
        <v>8.64</v>
      </c>
      <c r="C60" s="364">
        <f t="shared" si="25"/>
        <v>665.45919360000005</v>
      </c>
      <c r="D60" s="382">
        <v>77.020740000000004</v>
      </c>
      <c r="F60" s="221">
        <f t="shared" si="26"/>
        <v>25</v>
      </c>
      <c r="G60" s="357">
        <v>75.451589999999996</v>
      </c>
      <c r="H60" s="358">
        <f t="shared" si="31"/>
        <v>1886.2897499999999</v>
      </c>
      <c r="J60" s="122">
        <v>22</v>
      </c>
      <c r="K60" s="126">
        <f t="shared" si="27"/>
        <v>33.64</v>
      </c>
      <c r="L60" s="245">
        <f t="shared" si="28"/>
        <v>2590.9776936000003</v>
      </c>
      <c r="M60" s="372">
        <f t="shared" si="29"/>
        <v>77.020740000000004</v>
      </c>
      <c r="Z60" s="233"/>
      <c r="AA60" s="234"/>
      <c r="AB60" s="235"/>
      <c r="AC60" s="235"/>
      <c r="AD60" s="236"/>
      <c r="AE60" s="237"/>
      <c r="AN60" s="122">
        <v>21</v>
      </c>
      <c r="AO60" s="200">
        <v>4043</v>
      </c>
    </row>
    <row r="61" spans="1:43" ht="15" x14ac:dyDescent="0.25">
      <c r="A61" s="219">
        <f t="shared" si="30"/>
        <v>23</v>
      </c>
      <c r="B61" s="220">
        <f t="shared" si="24"/>
        <v>9.3500000000000014</v>
      </c>
      <c r="C61" s="364">
        <f t="shared" si="25"/>
        <v>666.41218050000009</v>
      </c>
      <c r="D61" s="382">
        <v>71.274029999999996</v>
      </c>
      <c r="F61" s="221">
        <f t="shared" si="26"/>
        <v>24</v>
      </c>
      <c r="G61" s="357">
        <v>69.915539999999993</v>
      </c>
      <c r="H61" s="358">
        <f t="shared" si="31"/>
        <v>1677.9729599999998</v>
      </c>
      <c r="J61" s="122">
        <v>23</v>
      </c>
      <c r="K61" s="126">
        <f t="shared" si="27"/>
        <v>33.35</v>
      </c>
      <c r="L61" s="245">
        <f t="shared" si="28"/>
        <v>2376.9889005</v>
      </c>
      <c r="M61" s="372">
        <f t="shared" si="29"/>
        <v>71.274029999999996</v>
      </c>
      <c r="Z61" s="233"/>
      <c r="AA61" s="234"/>
      <c r="AB61" s="235"/>
      <c r="AC61" s="235"/>
      <c r="AD61" s="236"/>
      <c r="AE61" s="237"/>
      <c r="AN61" s="122">
        <v>22</v>
      </c>
      <c r="AO61" s="200">
        <v>3836</v>
      </c>
    </row>
    <row r="62" spans="1:43" ht="15" customHeight="1" x14ac:dyDescent="0.25">
      <c r="A62" s="219">
        <f t="shared" si="30"/>
        <v>24</v>
      </c>
      <c r="B62" s="220">
        <f t="shared" si="24"/>
        <v>8.75</v>
      </c>
      <c r="C62" s="364">
        <f t="shared" si="25"/>
        <v>599.91321249999999</v>
      </c>
      <c r="D62" s="382">
        <v>68.561509999999998</v>
      </c>
      <c r="F62" s="362">
        <f t="shared" si="26"/>
        <v>23</v>
      </c>
      <c r="G62" s="360">
        <v>67.538929999999993</v>
      </c>
      <c r="H62" s="361">
        <f t="shared" si="31"/>
        <v>1553.3953899999999</v>
      </c>
      <c r="J62" s="122">
        <v>24</v>
      </c>
      <c r="K62" s="126">
        <f t="shared" si="27"/>
        <v>31.75</v>
      </c>
      <c r="L62" s="245">
        <f t="shared" si="28"/>
        <v>2176.8279425000001</v>
      </c>
      <c r="M62" s="372">
        <f t="shared" si="29"/>
        <v>68.561509999999998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3578</v>
      </c>
    </row>
    <row r="63" spans="1:43" ht="20.25" customHeight="1" thickBot="1" x14ac:dyDescent="0.3">
      <c r="A63" s="238"/>
      <c r="B63" s="239"/>
      <c r="C63" s="240"/>
      <c r="D63" s="307">
        <f>AVERAGE(D39:D62)</f>
        <v>61.330114583333341</v>
      </c>
      <c r="F63" s="363">
        <f>SUM(F39:F62)</f>
        <v>495</v>
      </c>
      <c r="G63" s="241">
        <f>AVERAGE(G39:G62)</f>
        <v>60.24107291666666</v>
      </c>
      <c r="H63" s="359">
        <f>SUM(H39:H62)/SUM(F39:F62)</f>
        <v>63.705618666666666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3347</v>
      </c>
    </row>
    <row r="64" spans="1:43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711.69</v>
      </c>
      <c r="L64" s="245">
        <f>SUM(L39:L63)</f>
        <v>45457.121967200001</v>
      </c>
      <c r="M64" s="217"/>
      <c r="Z64" s="233"/>
      <c r="AA64" s="234"/>
      <c r="AB64" s="235"/>
      <c r="AC64" s="235"/>
      <c r="AD64" s="236"/>
      <c r="AE64" s="237"/>
      <c r="AN64" s="227"/>
      <c r="AO64" s="214"/>
    </row>
    <row r="65" spans="1:31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</row>
    <row r="66" spans="1:31" ht="14.4" thickBot="1" x14ac:dyDescent="0.3">
      <c r="A66" s="246" t="s">
        <v>106</v>
      </c>
      <c r="B66" s="247">
        <f>SUM(B39:B62)</f>
        <v>216.69000000000003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63.872081899703517</v>
      </c>
      <c r="N66" s="145"/>
      <c r="Z66" s="233"/>
      <c r="AA66" s="234"/>
      <c r="AB66" s="235"/>
      <c r="AC66" s="235"/>
      <c r="AD66" s="236"/>
      <c r="AE66" s="237"/>
    </row>
    <row r="67" spans="1:31" ht="13.8" x14ac:dyDescent="0.25">
      <c r="A67" s="248" t="s">
        <v>8</v>
      </c>
      <c r="B67" s="249">
        <f>SUM(C39:C62)</f>
        <v>13348.890117199999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</row>
    <row r="68" spans="1:31" ht="13.8" x14ac:dyDescent="0.25">
      <c r="A68" s="253" t="s">
        <v>108</v>
      </c>
      <c r="B68" s="254">
        <f>B67/B66</f>
        <v>61.603627842540021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</row>
    <row r="69" spans="1:31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</row>
    <row r="70" spans="1:31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</row>
    <row r="71" spans="1:31" ht="13.8" thickBot="1" x14ac:dyDescent="0.3">
      <c r="Z71" s="233"/>
      <c r="AA71" s="234"/>
      <c r="AB71" s="235"/>
      <c r="AC71" s="235"/>
      <c r="AD71" s="236"/>
    </row>
    <row r="72" spans="1:31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31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</row>
    <row r="74" spans="1:31" x14ac:dyDescent="0.25">
      <c r="A74" s="206"/>
      <c r="B74" s="91"/>
      <c r="C74" s="91"/>
      <c r="D74" s="91"/>
      <c r="E74" s="91"/>
      <c r="F74" s="260">
        <f t="shared" ref="F74:F97" si="32">F39*B8</f>
        <v>730.40000000000009</v>
      </c>
      <c r="G74" s="91"/>
      <c r="L74" s="61"/>
      <c r="Z74" s="233"/>
      <c r="AA74" s="234"/>
      <c r="AB74" s="235"/>
      <c r="AC74" s="235"/>
      <c r="AD74" s="236"/>
    </row>
    <row r="75" spans="1:31" x14ac:dyDescent="0.25">
      <c r="A75" s="206"/>
      <c r="B75" s="91"/>
      <c r="C75" s="91"/>
      <c r="D75" s="91"/>
      <c r="E75" s="91"/>
      <c r="F75" s="260">
        <f t="shared" si="32"/>
        <v>671.57999999999993</v>
      </c>
      <c r="G75" s="91"/>
      <c r="Z75" s="233"/>
      <c r="AA75" s="234"/>
      <c r="AB75" s="235"/>
      <c r="AC75" s="235"/>
      <c r="AD75" s="236"/>
    </row>
    <row r="76" spans="1:31" x14ac:dyDescent="0.25">
      <c r="A76" s="206"/>
      <c r="B76" s="91"/>
      <c r="C76" s="91"/>
      <c r="D76" s="91"/>
      <c r="E76" s="91"/>
      <c r="F76" s="260">
        <f t="shared" si="32"/>
        <v>654.36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31" x14ac:dyDescent="0.25">
      <c r="A77" s="206"/>
      <c r="B77" s="91"/>
      <c r="C77" s="91"/>
      <c r="D77" s="91"/>
      <c r="E77" s="91"/>
      <c r="F77" s="260">
        <f t="shared" si="32"/>
        <v>650.16</v>
      </c>
      <c r="G77" s="91"/>
      <c r="L77" s="61"/>
      <c r="Z77" s="233"/>
      <c r="AA77" s="234"/>
      <c r="AB77" s="235"/>
      <c r="AC77" s="235"/>
      <c r="AD77" s="236"/>
    </row>
    <row r="78" spans="1:31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2"/>
        <v>652.47</v>
      </c>
      <c r="G78" s="91"/>
      <c r="Z78" s="233"/>
      <c r="AA78" s="234"/>
      <c r="AB78" s="235"/>
      <c r="AC78" s="235"/>
      <c r="AD78" s="236"/>
    </row>
    <row r="79" spans="1:31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2"/>
        <v>657.51</v>
      </c>
      <c r="G79" s="91"/>
      <c r="Z79" s="233"/>
      <c r="AA79" s="234"/>
      <c r="AB79" s="235"/>
      <c r="AC79" s="235"/>
      <c r="AD79" s="236"/>
    </row>
    <row r="80" spans="1:31" x14ac:dyDescent="0.25">
      <c r="A80" s="206"/>
      <c r="B80" s="262">
        <f t="shared" ref="B80:B95" si="33">G45*G14</f>
        <v>0</v>
      </c>
      <c r="C80" s="262" t="e">
        <f>#REF!*G14</f>
        <v>#REF!</v>
      </c>
      <c r="D80" s="262" t="e">
        <f t="shared" ref="D80:D95" si="34">B80-C80</f>
        <v>#REF!</v>
      </c>
      <c r="E80" s="262"/>
      <c r="F80" s="260">
        <f t="shared" si="32"/>
        <v>650.57999999999993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3"/>
        <v>0</v>
      </c>
      <c r="C81" s="262" t="e">
        <f>#REF!*G15</f>
        <v>#REF!</v>
      </c>
      <c r="D81" s="262" t="e">
        <f t="shared" si="34"/>
        <v>#REF!</v>
      </c>
      <c r="E81" s="262"/>
      <c r="F81" s="260">
        <f t="shared" si="32"/>
        <v>622.4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3"/>
        <v>0</v>
      </c>
      <c r="C82" s="262" t="e">
        <f>#REF!*G16</f>
        <v>#REF!</v>
      </c>
      <c r="D82" s="262" t="e">
        <f t="shared" si="34"/>
        <v>#REF!</v>
      </c>
      <c r="E82" s="262"/>
      <c r="F82" s="260">
        <f t="shared" si="32"/>
        <v>547.74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3"/>
        <v>0</v>
      </c>
      <c r="C83" s="262" t="e">
        <f>#REF!*G17</f>
        <v>#REF!</v>
      </c>
      <c r="D83" s="262" t="e">
        <f t="shared" si="34"/>
        <v>#REF!</v>
      </c>
      <c r="E83" s="262"/>
      <c r="F83" s="260">
        <f t="shared" si="32"/>
        <v>463.42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3"/>
        <v>0</v>
      </c>
      <c r="C84" s="262" t="e">
        <f>#REF!*G18</f>
        <v>#REF!</v>
      </c>
      <c r="D84" s="262" t="e">
        <f t="shared" si="34"/>
        <v>#REF!</v>
      </c>
      <c r="E84" s="262"/>
      <c r="F84" s="260">
        <f t="shared" si="32"/>
        <v>377.4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3"/>
        <v>0</v>
      </c>
      <c r="C85" s="262" t="e">
        <f>#REF!*G19</f>
        <v>#REF!</v>
      </c>
      <c r="D85" s="262" t="e">
        <f t="shared" si="34"/>
        <v>#REF!</v>
      </c>
      <c r="E85" s="262"/>
      <c r="F85" s="260">
        <f t="shared" si="32"/>
        <v>311.5</v>
      </c>
      <c r="G85" s="91"/>
    </row>
    <row r="86" spans="1:30" x14ac:dyDescent="0.25">
      <c r="A86" s="206"/>
      <c r="B86" s="262">
        <f t="shared" si="33"/>
        <v>0</v>
      </c>
      <c r="C86" s="262" t="e">
        <f>#REF!*G20</f>
        <v>#REF!</v>
      </c>
      <c r="D86" s="262" t="e">
        <f t="shared" si="34"/>
        <v>#REF!</v>
      </c>
      <c r="E86" s="262"/>
      <c r="F86" s="260">
        <f t="shared" si="32"/>
        <v>304.22000000000003</v>
      </c>
      <c r="G86" s="91"/>
    </row>
    <row r="87" spans="1:30" x14ac:dyDescent="0.25">
      <c r="A87" s="206"/>
      <c r="B87" s="262">
        <f t="shared" si="33"/>
        <v>0</v>
      </c>
      <c r="C87" s="262" t="e">
        <f>#REF!*G21</f>
        <v>#REF!</v>
      </c>
      <c r="D87" s="262" t="e">
        <f t="shared" si="34"/>
        <v>#REF!</v>
      </c>
      <c r="E87" s="262"/>
      <c r="F87" s="260">
        <f t="shared" si="32"/>
        <v>342.75</v>
      </c>
      <c r="G87" s="91"/>
    </row>
    <row r="88" spans="1:30" x14ac:dyDescent="0.25">
      <c r="A88" s="206"/>
      <c r="B88" s="262">
        <f t="shared" si="33"/>
        <v>0</v>
      </c>
      <c r="C88" s="262" t="e">
        <f>#REF!*G22</f>
        <v>#REF!</v>
      </c>
      <c r="D88" s="262" t="e">
        <f t="shared" si="34"/>
        <v>#REF!</v>
      </c>
      <c r="E88" s="262"/>
      <c r="F88" s="260">
        <f t="shared" si="32"/>
        <v>404.09</v>
      </c>
      <c r="G88" s="91"/>
    </row>
    <row r="89" spans="1:30" x14ac:dyDescent="0.25">
      <c r="A89" s="206"/>
      <c r="B89" s="262">
        <f t="shared" si="33"/>
        <v>0</v>
      </c>
      <c r="C89" s="262" t="e">
        <f>#REF!*G23</f>
        <v>#REF!</v>
      </c>
      <c r="D89" s="262" t="e">
        <f t="shared" si="34"/>
        <v>#REF!</v>
      </c>
      <c r="E89" s="262"/>
      <c r="F89" s="260">
        <f t="shared" si="32"/>
        <v>492.59999999999997</v>
      </c>
      <c r="G89" s="91"/>
    </row>
    <row r="90" spans="1:30" x14ac:dyDescent="0.25">
      <c r="A90" s="206"/>
      <c r="B90" s="262">
        <f t="shared" si="33"/>
        <v>0</v>
      </c>
      <c r="C90" s="262" t="e">
        <f>#REF!*G24</f>
        <v>#REF!</v>
      </c>
      <c r="D90" s="262" t="e">
        <f t="shared" si="34"/>
        <v>#REF!</v>
      </c>
      <c r="E90" s="262"/>
      <c r="F90" s="260">
        <f t="shared" si="32"/>
        <v>590.91999999999996</v>
      </c>
      <c r="G90" s="91"/>
    </row>
    <row r="91" spans="1:30" x14ac:dyDescent="0.25">
      <c r="A91" s="206"/>
      <c r="B91" s="262">
        <f t="shared" si="33"/>
        <v>0</v>
      </c>
      <c r="C91" s="262" t="e">
        <f>#REF!*G25</f>
        <v>#REF!</v>
      </c>
      <c r="D91" s="262" t="e">
        <f t="shared" si="34"/>
        <v>#REF!</v>
      </c>
      <c r="E91" s="262"/>
      <c r="F91" s="260">
        <f t="shared" si="32"/>
        <v>837.75</v>
      </c>
      <c r="G91" s="91"/>
    </row>
    <row r="92" spans="1:30" x14ac:dyDescent="0.25">
      <c r="A92" s="206"/>
      <c r="B92" s="262">
        <f t="shared" si="33"/>
        <v>0</v>
      </c>
      <c r="C92" s="262" t="e">
        <f>#REF!*G26</f>
        <v>#REF!</v>
      </c>
      <c r="D92" s="262" t="e">
        <f t="shared" si="34"/>
        <v>#REF!</v>
      </c>
      <c r="E92" s="262"/>
      <c r="F92" s="260">
        <f t="shared" si="32"/>
        <v>886.33999999999992</v>
      </c>
      <c r="G92" s="91"/>
    </row>
    <row r="93" spans="1:30" x14ac:dyDescent="0.25">
      <c r="A93" s="206"/>
      <c r="B93" s="262">
        <f t="shared" si="33"/>
        <v>0</v>
      </c>
      <c r="C93" s="262" t="e">
        <f>#REF!*G27</f>
        <v>#REF!</v>
      </c>
      <c r="D93" s="262" t="e">
        <f t="shared" si="34"/>
        <v>#REF!</v>
      </c>
      <c r="E93" s="262"/>
      <c r="F93" s="260">
        <f t="shared" si="32"/>
        <v>932.36</v>
      </c>
      <c r="G93" s="91"/>
    </row>
    <row r="94" spans="1:30" x14ac:dyDescent="0.25">
      <c r="A94" s="206"/>
      <c r="B94" s="262">
        <f t="shared" si="33"/>
        <v>0</v>
      </c>
      <c r="C94" s="262" t="e">
        <f>#REF!*G28</f>
        <v>#REF!</v>
      </c>
      <c r="D94" s="262" t="e">
        <f t="shared" si="34"/>
        <v>#REF!</v>
      </c>
      <c r="E94" s="262"/>
      <c r="F94" s="260">
        <f t="shared" si="32"/>
        <v>945.61999999999989</v>
      </c>
      <c r="G94" s="91"/>
    </row>
    <row r="95" spans="1:30" x14ac:dyDescent="0.25">
      <c r="A95" s="206"/>
      <c r="B95" s="262">
        <f t="shared" si="33"/>
        <v>0</v>
      </c>
      <c r="C95" s="262" t="e">
        <f>#REF!*G29</f>
        <v>#REF!</v>
      </c>
      <c r="D95" s="262" t="e">
        <f t="shared" si="34"/>
        <v>#REF!</v>
      </c>
      <c r="E95" s="262"/>
      <c r="F95" s="260">
        <f t="shared" si="32"/>
        <v>871.00000000000011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2"/>
        <v>800.40000000000009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2"/>
        <v>730.25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15127.820000000002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5">IF(C8-D8&lt;0,0,C8-D8)+H8</f>
        <v>11.200000000000003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5"/>
        <v>10.979999999999997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5"/>
        <v>10.16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5"/>
        <v>9.9600000000000009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5"/>
        <v>10.07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5"/>
        <v>10.309999999999999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6">B109*D45</f>
        <v>#REF!</v>
      </c>
      <c r="D109" s="218">
        <f t="shared" si="35"/>
        <v>9.9799999999999969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7">A109+1</f>
        <v>8</v>
      </c>
      <c r="B110" s="276" t="e">
        <f>#REF!</f>
        <v>#REF!</v>
      </c>
      <c r="C110" s="277" t="e">
        <f t="shared" si="36"/>
        <v>#REF!</v>
      </c>
      <c r="D110" s="218">
        <f t="shared" si="35"/>
        <v>11.119999999999997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7"/>
        <v>9</v>
      </c>
      <c r="B111" s="276" t="e">
        <f>#REF!</f>
        <v>#REF!</v>
      </c>
      <c r="C111" s="277" t="e">
        <f t="shared" si="36"/>
        <v>#REF!</v>
      </c>
      <c r="D111" s="218">
        <f t="shared" si="35"/>
        <v>12.43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7"/>
        <v>10</v>
      </c>
      <c r="B112" s="276" t="e">
        <f>#REF!</f>
        <v>#REF!</v>
      </c>
      <c r="C112" s="277" t="e">
        <f t="shared" si="36"/>
        <v>#REF!</v>
      </c>
      <c r="D112" s="218">
        <f t="shared" si="35"/>
        <v>10.260000000000002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7"/>
        <v>11</v>
      </c>
      <c r="B113" s="276" t="e">
        <f>#REF!</f>
        <v>#REF!</v>
      </c>
      <c r="C113" s="277" t="e">
        <f t="shared" si="36"/>
        <v>#REF!</v>
      </c>
      <c r="D113" s="218">
        <f t="shared" si="35"/>
        <v>10.159999999999997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7"/>
        <v>12</v>
      </c>
      <c r="B114" s="276" t="e">
        <f>#REF!</f>
        <v>#REF!</v>
      </c>
      <c r="C114" s="277" t="e">
        <f t="shared" si="36"/>
        <v>#REF!</v>
      </c>
      <c r="D114" s="218">
        <f t="shared" si="35"/>
        <v>8.25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7"/>
        <v>13</v>
      </c>
      <c r="B115" s="276" t="e">
        <f>#REF!</f>
        <v>#REF!</v>
      </c>
      <c r="C115" s="277" t="e">
        <f t="shared" si="36"/>
        <v>#REF!</v>
      </c>
      <c r="D115" s="218">
        <f t="shared" si="35"/>
        <v>7.73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7"/>
        <v>14</v>
      </c>
      <c r="B116" s="276" t="e">
        <f>#REF!</f>
        <v>#REF!</v>
      </c>
      <c r="C116" s="277" t="e">
        <f t="shared" si="36"/>
        <v>#REF!</v>
      </c>
      <c r="D116" s="218">
        <f t="shared" si="35"/>
        <v>7.8500000000000014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7"/>
        <v>15</v>
      </c>
      <c r="B117" s="276" t="e">
        <f>#REF!</f>
        <v>#REF!</v>
      </c>
      <c r="C117" s="277" t="e">
        <f t="shared" si="36"/>
        <v>#REF!</v>
      </c>
      <c r="D117" s="218">
        <f t="shared" si="35"/>
        <v>6.77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7"/>
        <v>16</v>
      </c>
      <c r="B118" s="276" t="e">
        <f>#REF!</f>
        <v>#REF!</v>
      </c>
      <c r="C118" s="277" t="e">
        <f t="shared" si="36"/>
        <v>#REF!</v>
      </c>
      <c r="D118" s="218">
        <f t="shared" si="35"/>
        <v>4.629999999999999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7"/>
        <v>17</v>
      </c>
      <c r="B119" s="276" t="e">
        <f>#REF!</f>
        <v>#REF!</v>
      </c>
      <c r="C119" s="277" t="e">
        <f t="shared" si="36"/>
        <v>#REF!</v>
      </c>
      <c r="D119" s="218">
        <f t="shared" si="35"/>
        <v>4.8599999999999994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7"/>
        <v>18</v>
      </c>
      <c r="B120" s="276" t="e">
        <f>#REF!</f>
        <v>#REF!</v>
      </c>
      <c r="C120" s="277" t="e">
        <f t="shared" si="36"/>
        <v>#REF!</v>
      </c>
      <c r="D120" s="218">
        <f t="shared" si="35"/>
        <v>8.509999999999998</v>
      </c>
      <c r="E120" s="276"/>
      <c r="F120" s="211"/>
      <c r="P120" s="275"/>
      <c r="Q120" s="275"/>
    </row>
    <row r="121" spans="1:18" ht="14.4" x14ac:dyDescent="0.3">
      <c r="A121" s="206">
        <f t="shared" si="37"/>
        <v>19</v>
      </c>
      <c r="B121" s="276" t="e">
        <f>#REF!</f>
        <v>#REF!</v>
      </c>
      <c r="C121" s="277" t="e">
        <f t="shared" si="36"/>
        <v>#REF!</v>
      </c>
      <c r="D121" s="218">
        <f t="shared" si="35"/>
        <v>8.0899999999999963</v>
      </c>
      <c r="E121" s="276"/>
      <c r="F121" s="211"/>
      <c r="P121" s="275"/>
      <c r="Q121" s="275"/>
    </row>
    <row r="122" spans="1:18" ht="14.4" x14ac:dyDescent="0.3">
      <c r="A122" s="206">
        <f t="shared" si="37"/>
        <v>20</v>
      </c>
      <c r="B122" s="276" t="e">
        <f>#REF!</f>
        <v>#REF!</v>
      </c>
      <c r="C122" s="277" t="e">
        <f t="shared" si="36"/>
        <v>#REF!</v>
      </c>
      <c r="D122" s="218">
        <f t="shared" si="35"/>
        <v>8.6599999999999966</v>
      </c>
      <c r="E122" s="276"/>
      <c r="F122" s="211"/>
      <c r="P122" s="275"/>
      <c r="Q122" s="275"/>
    </row>
    <row r="123" spans="1:18" ht="14.4" x14ac:dyDescent="0.3">
      <c r="A123" s="206">
        <f t="shared" si="37"/>
        <v>21</v>
      </c>
      <c r="B123" s="276" t="e">
        <f>#REF!</f>
        <v>#REF!</v>
      </c>
      <c r="C123" s="277" t="e">
        <f t="shared" si="36"/>
        <v>#REF!</v>
      </c>
      <c r="D123" s="218">
        <f t="shared" si="35"/>
        <v>7.9699999999999989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7"/>
        <v>22</v>
      </c>
      <c r="B124" s="276" t="e">
        <f>#REF!</f>
        <v>#REF!</v>
      </c>
      <c r="C124" s="277" t="e">
        <f t="shared" si="36"/>
        <v>#REF!</v>
      </c>
      <c r="D124" s="218">
        <f t="shared" si="35"/>
        <v>8.64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5"/>
        <v>9.3500000000000014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5"/>
        <v>8.75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44563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38">B8</f>
        <v>33.200000000000003</v>
      </c>
      <c r="C135" s="124">
        <f t="shared" si="38"/>
        <v>33.200000000000003</v>
      </c>
      <c r="D135" s="290">
        <f t="shared" ref="D135:D158" si="39">J8</f>
        <v>0</v>
      </c>
      <c r="E135" s="291">
        <f t="shared" ref="E135:F158" si="40">M8</f>
        <v>29.54</v>
      </c>
      <c r="F135" s="291">
        <f t="shared" si="40"/>
        <v>3.66</v>
      </c>
      <c r="G135" s="292">
        <f t="shared" ref="G135:G158" si="41">AD8</f>
        <v>0</v>
      </c>
      <c r="I135" s="293">
        <f t="shared" ref="I135:I158" si="42">AE8</f>
        <v>18.04</v>
      </c>
      <c r="K135" s="142">
        <f t="shared" ref="K135:K158" si="43">AC8</f>
        <v>11.5</v>
      </c>
    </row>
    <row r="136" spans="1:11" ht="13.8" x14ac:dyDescent="0.25">
      <c r="A136" s="195">
        <f>A135+1</f>
        <v>2</v>
      </c>
      <c r="B136" s="289">
        <f t="shared" si="38"/>
        <v>31.979999999999997</v>
      </c>
      <c r="C136" s="124">
        <f t="shared" si="38"/>
        <v>31.979999999999997</v>
      </c>
      <c r="D136" s="290">
        <f t="shared" si="39"/>
        <v>0</v>
      </c>
      <c r="E136" s="291">
        <f t="shared" si="40"/>
        <v>28.58</v>
      </c>
      <c r="F136" s="291">
        <f t="shared" si="40"/>
        <v>3.4</v>
      </c>
      <c r="G136" s="292">
        <f t="shared" si="41"/>
        <v>0</v>
      </c>
      <c r="I136" s="294">
        <f t="shared" si="42"/>
        <v>17.079999999999998</v>
      </c>
      <c r="K136" s="142">
        <f t="shared" si="43"/>
        <v>11.5</v>
      </c>
    </row>
    <row r="137" spans="1:11" ht="13.8" x14ac:dyDescent="0.25">
      <c r="A137" s="195">
        <f t="shared" ref="A137:A158" si="44">A136+1</f>
        <v>3</v>
      </c>
      <c r="B137" s="289">
        <f t="shared" si="38"/>
        <v>31.16</v>
      </c>
      <c r="C137" s="124">
        <f t="shared" si="38"/>
        <v>31.16</v>
      </c>
      <c r="D137" s="290">
        <f t="shared" si="39"/>
        <v>0</v>
      </c>
      <c r="E137" s="291">
        <f t="shared" si="40"/>
        <v>27.87</v>
      </c>
      <c r="F137" s="291">
        <f t="shared" si="40"/>
        <v>3.29</v>
      </c>
      <c r="G137" s="292">
        <f t="shared" si="41"/>
        <v>0</v>
      </c>
      <c r="I137" s="294">
        <f t="shared" si="42"/>
        <v>16.37</v>
      </c>
      <c r="K137" s="142">
        <f t="shared" si="43"/>
        <v>11.5</v>
      </c>
    </row>
    <row r="138" spans="1:11" ht="13.8" x14ac:dyDescent="0.25">
      <c r="A138" s="195">
        <f t="shared" si="44"/>
        <v>4</v>
      </c>
      <c r="B138" s="289">
        <f t="shared" si="38"/>
        <v>30.96</v>
      </c>
      <c r="C138" s="124">
        <f t="shared" si="38"/>
        <v>30.96</v>
      </c>
      <c r="D138" s="290">
        <f t="shared" si="39"/>
        <v>0</v>
      </c>
      <c r="E138" s="291">
        <f t="shared" si="40"/>
        <v>27.7</v>
      </c>
      <c r="F138" s="291">
        <f t="shared" si="40"/>
        <v>3.26</v>
      </c>
      <c r="G138" s="292">
        <f t="shared" si="41"/>
        <v>0</v>
      </c>
      <c r="I138" s="294">
        <f t="shared" si="42"/>
        <v>16.2</v>
      </c>
      <c r="K138" s="142">
        <f t="shared" si="43"/>
        <v>11.5</v>
      </c>
    </row>
    <row r="139" spans="1:11" ht="13.8" x14ac:dyDescent="0.25">
      <c r="A139" s="195">
        <f t="shared" si="44"/>
        <v>5</v>
      </c>
      <c r="B139" s="289">
        <f t="shared" si="38"/>
        <v>31.07</v>
      </c>
      <c r="C139" s="124">
        <f t="shared" si="38"/>
        <v>31.07</v>
      </c>
      <c r="D139" s="290">
        <f t="shared" si="39"/>
        <v>0</v>
      </c>
      <c r="E139" s="291">
        <f t="shared" si="40"/>
        <v>27.84</v>
      </c>
      <c r="F139" s="291">
        <f t="shared" si="40"/>
        <v>3.23</v>
      </c>
      <c r="G139" s="292">
        <f t="shared" si="41"/>
        <v>0</v>
      </c>
      <c r="I139" s="294">
        <f t="shared" si="42"/>
        <v>16.34</v>
      </c>
      <c r="K139" s="142">
        <f t="shared" si="43"/>
        <v>11.5</v>
      </c>
    </row>
    <row r="140" spans="1:11" ht="13.8" x14ac:dyDescent="0.25">
      <c r="A140" s="195">
        <f t="shared" si="44"/>
        <v>6</v>
      </c>
      <c r="B140" s="289">
        <f t="shared" si="38"/>
        <v>31.31</v>
      </c>
      <c r="C140" s="124">
        <f t="shared" si="38"/>
        <v>31.31</v>
      </c>
      <c r="D140" s="290">
        <f t="shared" si="39"/>
        <v>0</v>
      </c>
      <c r="E140" s="291">
        <f t="shared" si="40"/>
        <v>28.04</v>
      </c>
      <c r="F140" s="291">
        <f t="shared" si="40"/>
        <v>3.27</v>
      </c>
      <c r="G140" s="292">
        <f t="shared" si="41"/>
        <v>0</v>
      </c>
      <c r="I140" s="294">
        <f t="shared" si="42"/>
        <v>16.54</v>
      </c>
      <c r="K140" s="142">
        <f t="shared" si="43"/>
        <v>11.5</v>
      </c>
    </row>
    <row r="141" spans="1:11" ht="13.8" x14ac:dyDescent="0.25">
      <c r="A141" s="195">
        <f t="shared" si="44"/>
        <v>7</v>
      </c>
      <c r="B141" s="289">
        <f t="shared" si="38"/>
        <v>30.979999999999997</v>
      </c>
      <c r="C141" s="124">
        <f t="shared" si="38"/>
        <v>30.979999999999997</v>
      </c>
      <c r="D141" s="290">
        <f t="shared" si="39"/>
        <v>0</v>
      </c>
      <c r="E141" s="291">
        <f t="shared" si="40"/>
        <v>27.58</v>
      </c>
      <c r="F141" s="291">
        <f t="shared" si="40"/>
        <v>3.4</v>
      </c>
      <c r="G141" s="292">
        <f t="shared" si="41"/>
        <v>0</v>
      </c>
      <c r="I141" s="294">
        <f t="shared" si="42"/>
        <v>17.579999999999998</v>
      </c>
      <c r="K141" s="142">
        <f t="shared" si="43"/>
        <v>10</v>
      </c>
    </row>
    <row r="142" spans="1:11" ht="13.8" x14ac:dyDescent="0.25">
      <c r="A142" s="195">
        <f t="shared" si="44"/>
        <v>8</v>
      </c>
      <c r="B142" s="289">
        <f t="shared" si="38"/>
        <v>31.119999999999997</v>
      </c>
      <c r="C142" s="124">
        <f t="shared" si="38"/>
        <v>31.119999999999997</v>
      </c>
      <c r="D142" s="290">
        <f t="shared" si="39"/>
        <v>0</v>
      </c>
      <c r="E142" s="291">
        <f t="shared" si="40"/>
        <v>27.47</v>
      </c>
      <c r="F142" s="291">
        <f t="shared" si="40"/>
        <v>3.65</v>
      </c>
      <c r="G142" s="292">
        <f t="shared" si="41"/>
        <v>0</v>
      </c>
      <c r="I142" s="294">
        <f t="shared" si="42"/>
        <v>18.47</v>
      </c>
      <c r="K142" s="142">
        <f t="shared" si="43"/>
        <v>9</v>
      </c>
    </row>
    <row r="143" spans="1:11" ht="13.8" x14ac:dyDescent="0.25">
      <c r="A143" s="195">
        <f t="shared" si="44"/>
        <v>9</v>
      </c>
      <c r="B143" s="289">
        <f t="shared" si="38"/>
        <v>30.43</v>
      </c>
      <c r="C143" s="124">
        <f t="shared" si="38"/>
        <v>30.43</v>
      </c>
      <c r="D143" s="290">
        <f t="shared" si="39"/>
        <v>0</v>
      </c>
      <c r="E143" s="291">
        <f t="shared" si="40"/>
        <v>26.57</v>
      </c>
      <c r="F143" s="291">
        <f t="shared" si="40"/>
        <v>3.86</v>
      </c>
      <c r="G143" s="292">
        <f t="shared" si="41"/>
        <v>0</v>
      </c>
      <c r="I143" s="294">
        <f t="shared" si="42"/>
        <v>18.57</v>
      </c>
      <c r="K143" s="142">
        <f t="shared" si="43"/>
        <v>8</v>
      </c>
    </row>
    <row r="144" spans="1:11" ht="13.8" x14ac:dyDescent="0.25">
      <c r="A144" s="195">
        <f t="shared" si="44"/>
        <v>10</v>
      </c>
      <c r="B144" s="289">
        <f t="shared" si="38"/>
        <v>27.26</v>
      </c>
      <c r="C144" s="124">
        <f t="shared" si="38"/>
        <v>27.26</v>
      </c>
      <c r="D144" s="290">
        <f t="shared" si="39"/>
        <v>0</v>
      </c>
      <c r="E144" s="291">
        <f t="shared" si="40"/>
        <v>23.46</v>
      </c>
      <c r="F144" s="291">
        <f t="shared" si="40"/>
        <v>3.8</v>
      </c>
      <c r="G144" s="292">
        <f t="shared" si="41"/>
        <v>0</v>
      </c>
      <c r="I144" s="294">
        <f t="shared" si="42"/>
        <v>16.46</v>
      </c>
      <c r="K144" s="142">
        <f t="shared" si="43"/>
        <v>7</v>
      </c>
    </row>
    <row r="145" spans="1:54" ht="13.8" x14ac:dyDescent="0.25">
      <c r="A145" s="195">
        <f t="shared" si="44"/>
        <v>11</v>
      </c>
      <c r="B145" s="289">
        <f t="shared" si="38"/>
        <v>25.159999999999997</v>
      </c>
      <c r="C145" s="124">
        <f t="shared" si="38"/>
        <v>25.159999999999997</v>
      </c>
      <c r="D145" s="290">
        <f t="shared" si="39"/>
        <v>0</v>
      </c>
      <c r="E145" s="291">
        <f t="shared" si="40"/>
        <v>21.509999999999998</v>
      </c>
      <c r="F145" s="291">
        <f t="shared" si="40"/>
        <v>3.65</v>
      </c>
      <c r="G145" s="292">
        <f t="shared" si="41"/>
        <v>0</v>
      </c>
      <c r="I145" s="294">
        <f t="shared" si="42"/>
        <v>15.51</v>
      </c>
      <c r="K145" s="142">
        <f t="shared" si="43"/>
        <v>6</v>
      </c>
    </row>
    <row r="146" spans="1:54" ht="13.8" x14ac:dyDescent="0.25">
      <c r="A146" s="195">
        <f t="shared" si="44"/>
        <v>12</v>
      </c>
      <c r="B146" s="289">
        <f t="shared" si="38"/>
        <v>22.25</v>
      </c>
      <c r="C146" s="124">
        <f t="shared" si="38"/>
        <v>22.25</v>
      </c>
      <c r="D146" s="290">
        <f t="shared" si="39"/>
        <v>0</v>
      </c>
      <c r="E146" s="291">
        <f t="shared" si="40"/>
        <v>18.77</v>
      </c>
      <c r="F146" s="291">
        <f t="shared" si="40"/>
        <v>3.48</v>
      </c>
      <c r="G146" s="292">
        <f t="shared" si="41"/>
        <v>0</v>
      </c>
      <c r="I146" s="294">
        <f t="shared" si="42"/>
        <v>14.77</v>
      </c>
      <c r="K146" s="142">
        <f t="shared" si="43"/>
        <v>4</v>
      </c>
    </row>
    <row r="147" spans="1:54" ht="13.8" x14ac:dyDescent="0.25">
      <c r="A147" s="195">
        <f t="shared" si="44"/>
        <v>13</v>
      </c>
      <c r="B147" s="289">
        <f t="shared" si="38"/>
        <v>21.73</v>
      </c>
      <c r="C147" s="124">
        <f t="shared" si="38"/>
        <v>21.73</v>
      </c>
      <c r="D147" s="290">
        <f t="shared" si="39"/>
        <v>0</v>
      </c>
      <c r="E147" s="291">
        <f t="shared" si="40"/>
        <v>18.39</v>
      </c>
      <c r="F147" s="291">
        <f t="shared" si="40"/>
        <v>3.34</v>
      </c>
      <c r="G147" s="292">
        <f t="shared" si="41"/>
        <v>0</v>
      </c>
      <c r="I147" s="294">
        <f t="shared" si="42"/>
        <v>14.39</v>
      </c>
      <c r="K147" s="142">
        <f t="shared" si="43"/>
        <v>4</v>
      </c>
    </row>
    <row r="148" spans="1:54" ht="13.8" x14ac:dyDescent="0.25">
      <c r="A148" s="195">
        <f t="shared" si="44"/>
        <v>14</v>
      </c>
      <c r="B148" s="289">
        <f t="shared" si="38"/>
        <v>22.85</v>
      </c>
      <c r="C148" s="124">
        <f t="shared" si="38"/>
        <v>22.85</v>
      </c>
      <c r="D148" s="290">
        <f t="shared" si="39"/>
        <v>0</v>
      </c>
      <c r="E148" s="291">
        <f t="shared" si="40"/>
        <v>19.53</v>
      </c>
      <c r="F148" s="291">
        <f t="shared" si="40"/>
        <v>3.32</v>
      </c>
      <c r="G148" s="292">
        <f t="shared" si="41"/>
        <v>0</v>
      </c>
      <c r="I148" s="294">
        <f t="shared" si="42"/>
        <v>15.53</v>
      </c>
      <c r="K148" s="142">
        <f t="shared" si="43"/>
        <v>4</v>
      </c>
    </row>
    <row r="149" spans="1:54" ht="13.8" x14ac:dyDescent="0.25">
      <c r="A149" s="195">
        <f t="shared" si="44"/>
        <v>15</v>
      </c>
      <c r="B149" s="289">
        <f t="shared" si="38"/>
        <v>23.77</v>
      </c>
      <c r="C149" s="124">
        <f t="shared" si="38"/>
        <v>23.77</v>
      </c>
      <c r="D149" s="290">
        <f t="shared" si="39"/>
        <v>0</v>
      </c>
      <c r="E149" s="291">
        <f t="shared" si="40"/>
        <v>20.45</v>
      </c>
      <c r="F149" s="291">
        <f t="shared" si="40"/>
        <v>3.32</v>
      </c>
      <c r="G149" s="292">
        <f t="shared" si="41"/>
        <v>0</v>
      </c>
      <c r="I149" s="294">
        <f t="shared" si="42"/>
        <v>16.45</v>
      </c>
      <c r="K149" s="142">
        <f t="shared" si="43"/>
        <v>4</v>
      </c>
    </row>
    <row r="150" spans="1:54" ht="13.8" x14ac:dyDescent="0.25">
      <c r="A150" s="195">
        <f t="shared" si="44"/>
        <v>16</v>
      </c>
      <c r="B150" s="289">
        <f t="shared" si="38"/>
        <v>24.63</v>
      </c>
      <c r="C150" s="124">
        <f t="shared" si="38"/>
        <v>24.63</v>
      </c>
      <c r="D150" s="290">
        <f t="shared" si="39"/>
        <v>0</v>
      </c>
      <c r="E150" s="291">
        <f t="shared" si="40"/>
        <v>21.23</v>
      </c>
      <c r="F150" s="291">
        <f t="shared" si="40"/>
        <v>3.4</v>
      </c>
      <c r="G150" s="292">
        <f t="shared" si="41"/>
        <v>0</v>
      </c>
      <c r="I150" s="294">
        <f t="shared" si="42"/>
        <v>17.23</v>
      </c>
      <c r="K150" s="142">
        <f t="shared" si="43"/>
        <v>4</v>
      </c>
    </row>
    <row r="151" spans="1:54" ht="13.8" x14ac:dyDescent="0.25">
      <c r="A151" s="195">
        <f t="shared" si="44"/>
        <v>17</v>
      </c>
      <c r="B151" s="289">
        <f t="shared" ref="B151:C158" si="45">B24</f>
        <v>26.86</v>
      </c>
      <c r="C151" s="124">
        <f t="shared" si="45"/>
        <v>26.86</v>
      </c>
      <c r="D151" s="290">
        <f t="shared" si="39"/>
        <v>0</v>
      </c>
      <c r="E151" s="291">
        <f t="shared" si="40"/>
        <v>23.16</v>
      </c>
      <c r="F151" s="291">
        <f t="shared" si="40"/>
        <v>3.7</v>
      </c>
      <c r="G151" s="292">
        <f t="shared" si="41"/>
        <v>0</v>
      </c>
      <c r="I151" s="294">
        <f t="shared" si="42"/>
        <v>19.16</v>
      </c>
      <c r="K151" s="142">
        <f t="shared" si="43"/>
        <v>4</v>
      </c>
    </row>
    <row r="152" spans="1:54" ht="13.8" x14ac:dyDescent="0.25">
      <c r="A152" s="195">
        <f t="shared" si="44"/>
        <v>18</v>
      </c>
      <c r="B152" s="289">
        <f t="shared" si="45"/>
        <v>33.51</v>
      </c>
      <c r="C152" s="124">
        <f t="shared" si="45"/>
        <v>33.51</v>
      </c>
      <c r="D152" s="290">
        <f t="shared" si="39"/>
        <v>0</v>
      </c>
      <c r="E152" s="291">
        <f t="shared" si="40"/>
        <v>29.29</v>
      </c>
      <c r="F152" s="291">
        <f t="shared" si="40"/>
        <v>4.22</v>
      </c>
      <c r="G152" s="292">
        <f t="shared" si="41"/>
        <v>0</v>
      </c>
      <c r="I152" s="294">
        <f t="shared" si="42"/>
        <v>21.29</v>
      </c>
      <c r="K152" s="142">
        <f t="shared" si="43"/>
        <v>8</v>
      </c>
    </row>
    <row r="153" spans="1:54" ht="13.8" x14ac:dyDescent="0.25">
      <c r="A153" s="195">
        <f t="shared" si="44"/>
        <v>19</v>
      </c>
      <c r="B153" s="289">
        <f t="shared" si="45"/>
        <v>34.089999999999996</v>
      </c>
      <c r="C153" s="124">
        <f t="shared" si="45"/>
        <v>34.089999999999996</v>
      </c>
      <c r="D153" s="290">
        <f t="shared" si="39"/>
        <v>0</v>
      </c>
      <c r="E153" s="291">
        <f t="shared" si="40"/>
        <v>29.79</v>
      </c>
      <c r="F153" s="291">
        <f t="shared" si="40"/>
        <v>4.3</v>
      </c>
      <c r="G153" s="292">
        <f t="shared" si="41"/>
        <v>0</v>
      </c>
      <c r="I153" s="294">
        <f t="shared" si="42"/>
        <v>21.79</v>
      </c>
      <c r="K153" s="142">
        <f t="shared" si="43"/>
        <v>8</v>
      </c>
    </row>
    <row r="154" spans="1:54" ht="13.8" x14ac:dyDescent="0.25">
      <c r="A154" s="195">
        <f t="shared" si="44"/>
        <v>20</v>
      </c>
      <c r="B154" s="289">
        <f t="shared" si="45"/>
        <v>35.86</v>
      </c>
      <c r="C154" s="124">
        <f t="shared" si="45"/>
        <v>34.659999999999997</v>
      </c>
      <c r="D154" s="290">
        <f t="shared" si="39"/>
        <v>1.2</v>
      </c>
      <c r="E154" s="291">
        <f t="shared" si="40"/>
        <v>30.43</v>
      </c>
      <c r="F154" s="291">
        <f t="shared" si="40"/>
        <v>4.2300000000000004</v>
      </c>
      <c r="G154" s="292">
        <f t="shared" si="41"/>
        <v>0</v>
      </c>
      <c r="I154" s="294">
        <f t="shared" si="42"/>
        <v>21.63</v>
      </c>
      <c r="K154" s="142">
        <f t="shared" si="43"/>
        <v>10</v>
      </c>
    </row>
    <row r="155" spans="1:54" ht="13.8" x14ac:dyDescent="0.25">
      <c r="A155" s="195">
        <f>A154+1</f>
        <v>21</v>
      </c>
      <c r="B155" s="289">
        <f t="shared" si="45"/>
        <v>36.369999999999997</v>
      </c>
      <c r="C155" s="124">
        <f t="shared" si="45"/>
        <v>33.97</v>
      </c>
      <c r="D155" s="290">
        <f t="shared" si="39"/>
        <v>2.4</v>
      </c>
      <c r="E155" s="291">
        <f t="shared" si="40"/>
        <v>29.93</v>
      </c>
      <c r="F155" s="291">
        <f t="shared" si="40"/>
        <v>4.04</v>
      </c>
      <c r="G155" s="292">
        <f t="shared" si="41"/>
        <v>0</v>
      </c>
      <c r="I155" s="294">
        <f t="shared" si="42"/>
        <v>20.83</v>
      </c>
      <c r="K155" s="142">
        <f t="shared" si="43"/>
        <v>11.5</v>
      </c>
    </row>
    <row r="156" spans="1:54" ht="13.8" x14ac:dyDescent="0.25">
      <c r="A156" s="195">
        <f t="shared" si="44"/>
        <v>22</v>
      </c>
      <c r="B156" s="289">
        <f t="shared" si="45"/>
        <v>34.840000000000003</v>
      </c>
      <c r="C156" s="124">
        <f t="shared" si="45"/>
        <v>33.64</v>
      </c>
      <c r="D156" s="290">
        <f t="shared" si="39"/>
        <v>1.2</v>
      </c>
      <c r="E156" s="291">
        <f t="shared" si="40"/>
        <v>29.8</v>
      </c>
      <c r="F156" s="291">
        <f t="shared" si="40"/>
        <v>3.84</v>
      </c>
      <c r="G156" s="292">
        <f t="shared" si="41"/>
        <v>0</v>
      </c>
      <c r="I156" s="294">
        <f t="shared" si="42"/>
        <v>19.5</v>
      </c>
      <c r="K156" s="142">
        <f t="shared" si="43"/>
        <v>11.5</v>
      </c>
    </row>
    <row r="157" spans="1:54" ht="13.8" x14ac:dyDescent="0.25">
      <c r="A157" s="195">
        <f>A156+1</f>
        <v>23</v>
      </c>
      <c r="B157" s="289">
        <f t="shared" si="45"/>
        <v>33.35</v>
      </c>
      <c r="C157" s="124">
        <f t="shared" si="45"/>
        <v>33.35</v>
      </c>
      <c r="D157" s="290">
        <f t="shared" si="39"/>
        <v>0</v>
      </c>
      <c r="E157" s="291">
        <f t="shared" si="40"/>
        <v>29.77</v>
      </c>
      <c r="F157" s="291">
        <f t="shared" si="40"/>
        <v>3.58</v>
      </c>
      <c r="G157" s="292">
        <f t="shared" si="41"/>
        <v>0</v>
      </c>
      <c r="I157" s="294">
        <f t="shared" si="42"/>
        <v>18.27</v>
      </c>
      <c r="K157" s="142">
        <f t="shared" si="43"/>
        <v>11.5</v>
      </c>
    </row>
    <row r="158" spans="1:54" ht="23.25" customHeight="1" thickBot="1" x14ac:dyDescent="0.3">
      <c r="A158" s="295">
        <f t="shared" si="44"/>
        <v>24</v>
      </c>
      <c r="B158" s="296">
        <f t="shared" si="45"/>
        <v>31.75</v>
      </c>
      <c r="C158" s="297">
        <f t="shared" si="45"/>
        <v>31.75</v>
      </c>
      <c r="D158" s="298">
        <f t="shared" si="39"/>
        <v>0</v>
      </c>
      <c r="E158" s="299">
        <f t="shared" si="40"/>
        <v>28.4</v>
      </c>
      <c r="F158" s="299">
        <f t="shared" si="40"/>
        <v>3.35</v>
      </c>
      <c r="G158" s="300">
        <f t="shared" si="41"/>
        <v>0</v>
      </c>
      <c r="I158" s="301">
        <f t="shared" si="42"/>
        <v>16.899999999999999</v>
      </c>
      <c r="K158" s="302">
        <f t="shared" si="43"/>
        <v>11.5</v>
      </c>
      <c r="BB158" s="146"/>
    </row>
    <row r="159" spans="1:54" ht="13.8" thickBot="1" x14ac:dyDescent="0.3">
      <c r="A159" s="282" t="s">
        <v>127</v>
      </c>
      <c r="B159" s="303">
        <f t="shared" ref="B159:G159" si="46">SUM(B135:B158)</f>
        <v>716.49000000000012</v>
      </c>
      <c r="C159" s="304">
        <f t="shared" si="46"/>
        <v>711.69</v>
      </c>
      <c r="D159" s="305">
        <f t="shared" si="46"/>
        <v>4.8</v>
      </c>
      <c r="E159" s="305">
        <f t="shared" si="46"/>
        <v>625.09999999999991</v>
      </c>
      <c r="F159" s="305">
        <f t="shared" si="46"/>
        <v>86.59</v>
      </c>
      <c r="G159" s="306">
        <f t="shared" si="46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15" priority="7" operator="containsText" text="CHECK CALCS">
      <formula>NOT(ISERROR(SEARCH("CHECK CALCS",C34)))</formula>
    </cfRule>
  </conditionalFormatting>
  <conditionalFormatting sqref="AE8:AE31">
    <cfRule type="cellIs" dxfId="14" priority="6" operator="greaterThan">
      <formula>33</formula>
    </cfRule>
  </conditionalFormatting>
  <conditionalFormatting sqref="D63">
    <cfRule type="cellIs" dxfId="13" priority="8" operator="equal">
      <formula>#REF!</formula>
    </cfRule>
  </conditionalFormatting>
  <conditionalFormatting sqref="I135:I158">
    <cfRule type="cellIs" dxfId="12" priority="5" operator="greaterThan">
      <formula>33</formula>
    </cfRule>
  </conditionalFormatting>
  <conditionalFormatting sqref="D135:D158">
    <cfRule type="cellIs" dxfId="11" priority="4" operator="greaterThan">
      <formula>0</formula>
    </cfRule>
  </conditionalFormatting>
  <conditionalFormatting sqref="J8:J31">
    <cfRule type="cellIs" dxfId="10" priority="2" operator="greaterThan">
      <formula>0</formula>
    </cfRule>
  </conditionalFormatting>
  <conditionalFormatting sqref="N8:N31">
    <cfRule type="cellIs" dxfId="9" priority="3" operator="greaterThanOrEqual">
      <formula>4.99</formula>
    </cfRule>
  </conditionalFormatting>
  <conditionalFormatting sqref="M8:M31">
    <cfRule type="cellIs" dxfId="8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theme="2" tint="-0.249977111117893"/>
  </sheetPr>
  <dimension ref="A1:CW159"/>
  <sheetViews>
    <sheetView topLeftCell="A32" zoomScale="70" zoomScaleNormal="70" workbookViewId="0">
      <selection activeCell="D63" sqref="D63"/>
    </sheetView>
  </sheetViews>
  <sheetFormatPr defaultColWidth="9.109375" defaultRowHeight="13.2" outlineLevelCol="1" x14ac:dyDescent="0.25"/>
  <cols>
    <col min="1" max="1" width="15.88671875" style="57" customWidth="1"/>
    <col min="2" max="2" width="14.109375" style="57" customWidth="1"/>
    <col min="3" max="3" width="14.5546875" style="57" bestFit="1" customWidth="1"/>
    <col min="4" max="4" width="14.88671875" style="57" customWidth="1"/>
    <col min="5" max="6" width="15.6640625" style="57" customWidth="1"/>
    <col min="7" max="7" width="14.5546875" style="57" customWidth="1" outlineLevel="1"/>
    <col min="8" max="8" width="13.6640625" style="57" customWidth="1" outlineLevel="1"/>
    <col min="9" max="9" width="11.88671875" style="57" customWidth="1" outlineLevel="1"/>
    <col min="10" max="10" width="14.44140625" style="57" customWidth="1"/>
    <col min="11" max="11" width="13.109375" style="57" hidden="1" customWidth="1" outlineLevel="1"/>
    <col min="12" max="12" width="13" style="57" hidden="1" customWidth="1" outlineLevel="1"/>
    <col min="13" max="13" width="14" style="57" customWidth="1" collapsed="1"/>
    <col min="14" max="14" width="14.88671875" style="57" customWidth="1"/>
    <col min="15" max="15" width="16.6640625" style="57" hidden="1" customWidth="1" outlineLevel="1"/>
    <col min="16" max="16" width="14.88671875" style="57" hidden="1" customWidth="1" outlineLevel="1"/>
    <col min="17" max="17" width="13.33203125" style="57" hidden="1" customWidth="1" outlineLevel="1"/>
    <col min="18" max="18" width="14.88671875" style="57" hidden="1" customWidth="1" outlineLevel="1"/>
    <col min="19" max="19" width="15.44140625" style="57" hidden="1" customWidth="1" outlineLevel="1"/>
    <col min="20" max="20" width="12.44140625" style="57" hidden="1" customWidth="1" outlineLevel="1"/>
    <col min="21" max="21" width="13.109375" style="57" hidden="1" customWidth="1" outlineLevel="1"/>
    <col min="22" max="22" width="13.33203125" style="57" hidden="1" customWidth="1" outlineLevel="1"/>
    <col min="23" max="23" width="11.109375" style="57" hidden="1" customWidth="1" outlineLevel="1"/>
    <col min="24" max="24" width="11.6640625" style="57" hidden="1" customWidth="1" outlineLevel="1"/>
    <col min="25" max="25" width="11.109375" style="57" hidden="1" customWidth="1" outlineLevel="1"/>
    <col min="26" max="27" width="11.44140625" style="57" hidden="1" customWidth="1" outlineLevel="1"/>
    <col min="28" max="28" width="11" style="57" hidden="1" customWidth="1" outlineLevel="1"/>
    <col min="29" max="29" width="18" style="57" customWidth="1" collapsed="1"/>
    <col min="30" max="30" width="16.44140625" style="57" hidden="1" customWidth="1"/>
    <col min="31" max="31" width="16.44140625" style="57" customWidth="1"/>
    <col min="32" max="32" width="4.88671875" style="237" customWidth="1"/>
    <col min="33" max="33" width="10.6640625" style="237" bestFit="1" customWidth="1"/>
    <col min="34" max="34" width="10.5546875" style="237" customWidth="1"/>
    <col min="35" max="35" width="11.109375" style="237" customWidth="1"/>
    <col min="36" max="36" width="12.5546875" style="237" customWidth="1"/>
    <col min="37" max="37" width="2.44140625" style="237" customWidth="1"/>
    <col min="38" max="38" width="26.88671875" style="57" bestFit="1" customWidth="1"/>
    <col min="39" max="39" width="9.5546875" style="57" customWidth="1"/>
    <col min="40" max="40" width="9.6640625" style="57" bestFit="1" customWidth="1"/>
    <col min="41" max="41" width="10.109375" style="57" bestFit="1" customWidth="1"/>
    <col min="42" max="62" width="9.6640625" style="57" bestFit="1" customWidth="1"/>
    <col min="63" max="64" width="6" style="57" bestFit="1" customWidth="1"/>
    <col min="65" max="16384" width="9.109375" style="57"/>
  </cols>
  <sheetData>
    <row r="1" spans="1:88" ht="24.6" x14ac:dyDescent="0.4">
      <c r="A1" s="55" t="s">
        <v>50</v>
      </c>
      <c r="B1" s="56"/>
      <c r="C1" s="56"/>
      <c r="D1" s="56"/>
      <c r="E1" s="56"/>
      <c r="M1" s="58"/>
      <c r="Q1" s="58"/>
      <c r="AJ1" s="386"/>
      <c r="AK1" s="386"/>
      <c r="AL1" s="59"/>
      <c r="AM1" s="59"/>
    </row>
    <row r="2" spans="1:88" ht="17.399999999999999" x14ac:dyDescent="0.3">
      <c r="A2" s="60">
        <v>44562</v>
      </c>
      <c r="B2" s="61"/>
      <c r="D2" s="62"/>
      <c r="E2" s="63"/>
      <c r="F2" s="64" t="s">
        <v>144</v>
      </c>
      <c r="G2" s="65"/>
      <c r="H2" s="65"/>
      <c r="I2" s="58"/>
      <c r="J2" s="58"/>
      <c r="M2" s="58"/>
      <c r="N2" s="58"/>
      <c r="O2" s="66"/>
      <c r="P2" s="67"/>
      <c r="Q2" s="67" t="s">
        <v>51</v>
      </c>
      <c r="R2" s="67"/>
      <c r="S2" s="68" t="s">
        <v>52</v>
      </c>
      <c r="AD2" s="69"/>
      <c r="AE2" s="69"/>
      <c r="AF2" s="383"/>
      <c r="AG2" s="383"/>
      <c r="AH2" s="383"/>
      <c r="AJ2" s="387"/>
      <c r="AK2" s="387"/>
      <c r="AL2" s="71"/>
      <c r="AM2" s="72" t="s">
        <v>149</v>
      </c>
      <c r="AN2" s="73"/>
      <c r="AO2" s="73"/>
      <c r="AP2" s="73"/>
      <c r="AQ2" s="73"/>
      <c r="AR2" s="74"/>
      <c r="AS2" s="74"/>
      <c r="AT2" s="74"/>
      <c r="AU2" s="74"/>
      <c r="AV2" s="74"/>
      <c r="AW2" s="71"/>
      <c r="AX2" s="71"/>
      <c r="AY2" s="71"/>
      <c r="AZ2" s="71"/>
      <c r="BA2" s="71"/>
      <c r="BB2" s="71"/>
      <c r="BC2" s="71">
        <v>0.95</v>
      </c>
      <c r="BD2" s="71"/>
      <c r="BE2" s="71"/>
      <c r="BF2" s="71"/>
      <c r="BG2" s="71"/>
      <c r="BH2" s="71"/>
    </row>
    <row r="3" spans="1:88" ht="18.75" customHeight="1" x14ac:dyDescent="0.4">
      <c r="C3" s="57" t="s">
        <v>53</v>
      </c>
      <c r="D3" s="75"/>
      <c r="E3" s="76"/>
      <c r="F3" s="77"/>
      <c r="G3" s="78"/>
      <c r="M3" s="79" t="s">
        <v>54</v>
      </c>
      <c r="N3" s="80" t="s">
        <v>52</v>
      </c>
      <c r="O3" s="81">
        <f>C33</f>
        <v>660.24</v>
      </c>
      <c r="P3" s="82"/>
      <c r="Q3" s="67" t="s">
        <v>55</v>
      </c>
      <c r="R3" s="67"/>
      <c r="S3" s="68" t="s">
        <v>56</v>
      </c>
      <c r="AD3" s="70"/>
      <c r="AE3" s="69"/>
      <c r="AF3" s="383"/>
      <c r="AJ3" s="386"/>
      <c r="AK3" s="387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83"/>
      <c r="BJ3" s="83"/>
    </row>
    <row r="4" spans="1:88" ht="21" customHeight="1" x14ac:dyDescent="0.3">
      <c r="A4" s="58" t="s">
        <v>57</v>
      </c>
      <c r="E4" s="232"/>
      <c r="F4" s="232"/>
      <c r="G4" s="232"/>
      <c r="M4" s="79" t="s">
        <v>58</v>
      </c>
      <c r="N4" s="80" t="s">
        <v>52</v>
      </c>
      <c r="O4" s="81">
        <f>F33+G33+H33</f>
        <v>495</v>
      </c>
      <c r="P4" s="82"/>
      <c r="Q4" s="67" t="s">
        <v>59</v>
      </c>
      <c r="R4" s="67"/>
      <c r="S4" s="68" t="s">
        <v>56</v>
      </c>
      <c r="AG4" s="383"/>
      <c r="AH4" s="383"/>
      <c r="AJ4" s="387"/>
      <c r="AL4" s="88" t="s">
        <v>60</v>
      </c>
      <c r="AM4" s="84">
        <v>1</v>
      </c>
      <c r="AN4" s="84">
        <f>AM4+1</f>
        <v>2</v>
      </c>
      <c r="AO4" s="84">
        <f t="shared" ref="AO4:BJ4" si="0">AN4+1</f>
        <v>3</v>
      </c>
      <c r="AP4" s="84">
        <f t="shared" si="0"/>
        <v>4</v>
      </c>
      <c r="AQ4" s="84">
        <f t="shared" si="0"/>
        <v>5</v>
      </c>
      <c r="AR4" s="84">
        <f t="shared" si="0"/>
        <v>6</v>
      </c>
      <c r="AS4" s="84">
        <f t="shared" si="0"/>
        <v>7</v>
      </c>
      <c r="AT4" s="84">
        <f t="shared" si="0"/>
        <v>8</v>
      </c>
      <c r="AU4" s="84">
        <f t="shared" si="0"/>
        <v>9</v>
      </c>
      <c r="AV4" s="84">
        <f t="shared" si="0"/>
        <v>10</v>
      </c>
      <c r="AW4" s="84">
        <f t="shared" si="0"/>
        <v>11</v>
      </c>
      <c r="AX4" s="84">
        <f t="shared" si="0"/>
        <v>12</v>
      </c>
      <c r="AY4" s="84">
        <f t="shared" si="0"/>
        <v>13</v>
      </c>
      <c r="AZ4" s="84">
        <f>AY4+1</f>
        <v>14</v>
      </c>
      <c r="BA4" s="84">
        <f t="shared" si="0"/>
        <v>15</v>
      </c>
      <c r="BB4" s="84">
        <f t="shared" si="0"/>
        <v>16</v>
      </c>
      <c r="BC4" s="84">
        <f t="shared" si="0"/>
        <v>17</v>
      </c>
      <c r="BD4" s="84">
        <f t="shared" si="0"/>
        <v>18</v>
      </c>
      <c r="BE4" s="84">
        <f t="shared" si="0"/>
        <v>19</v>
      </c>
      <c r="BF4" s="84">
        <f t="shared" si="0"/>
        <v>20</v>
      </c>
      <c r="BG4" s="84">
        <f t="shared" si="0"/>
        <v>21</v>
      </c>
      <c r="BH4" s="84">
        <f t="shared" si="0"/>
        <v>22</v>
      </c>
      <c r="BI4" s="84">
        <f t="shared" si="0"/>
        <v>23</v>
      </c>
      <c r="BJ4" s="84">
        <f t="shared" si="0"/>
        <v>24</v>
      </c>
      <c r="BL4" s="85"/>
      <c r="BM4" s="83"/>
      <c r="BN4" s="83"/>
      <c r="BO4" s="83"/>
      <c r="BP4" s="83"/>
      <c r="BQ4" s="83"/>
      <c r="BR4" s="83"/>
      <c r="BS4" s="83"/>
      <c r="BT4" s="83"/>
      <c r="BU4" s="83"/>
      <c r="BV4" s="83"/>
      <c r="BW4" s="83"/>
      <c r="BX4" s="83"/>
      <c r="BY4" s="83"/>
      <c r="BZ4" s="83"/>
      <c r="CA4" s="83"/>
      <c r="CB4" s="83"/>
      <c r="CC4" s="83"/>
      <c r="CD4" s="83"/>
      <c r="CE4" s="83"/>
      <c r="CF4" s="83"/>
      <c r="CG4" s="83"/>
      <c r="CH4" s="83"/>
      <c r="CI4" s="83"/>
      <c r="CJ4" s="83"/>
    </row>
    <row r="5" spans="1:88" ht="16.2" thickBot="1" x14ac:dyDescent="0.35">
      <c r="E5" s="232"/>
      <c r="F5" s="232"/>
      <c r="G5" s="232"/>
      <c r="M5" s="82"/>
      <c r="O5" s="86"/>
      <c r="P5" s="67"/>
      <c r="Q5" s="67" t="s">
        <v>61</v>
      </c>
      <c r="R5" s="67"/>
      <c r="S5" s="68" t="s">
        <v>56</v>
      </c>
      <c r="T5" s="61"/>
      <c r="AB5" s="87"/>
      <c r="AL5" s="88">
        <f>A2</f>
        <v>44562</v>
      </c>
      <c r="AM5" s="422">
        <f>AM10</f>
        <v>21283</v>
      </c>
      <c r="AN5" s="422">
        <f t="shared" ref="AN5:BJ5" si="1">AN10</f>
        <v>20014</v>
      </c>
      <c r="AO5" s="422">
        <f t="shared" si="1"/>
        <v>19272</v>
      </c>
      <c r="AP5" s="422">
        <f t="shared" si="1"/>
        <v>18788</v>
      </c>
      <c r="AQ5" s="422">
        <f t="shared" si="1"/>
        <v>18606</v>
      </c>
      <c r="AR5" s="422">
        <f t="shared" si="1"/>
        <v>18803</v>
      </c>
      <c r="AS5" s="422">
        <f t="shared" si="1"/>
        <v>19685</v>
      </c>
      <c r="AT5" s="422">
        <f t="shared" si="1"/>
        <v>20454</v>
      </c>
      <c r="AU5" s="422">
        <f t="shared" si="1"/>
        <v>18556</v>
      </c>
      <c r="AV5" s="422">
        <f t="shared" si="1"/>
        <v>20565</v>
      </c>
      <c r="AW5" s="422">
        <f t="shared" si="1"/>
        <v>19886</v>
      </c>
      <c r="AX5" s="422">
        <f t="shared" si="1"/>
        <v>18902</v>
      </c>
      <c r="AY5" s="422">
        <f t="shared" si="1"/>
        <v>17859</v>
      </c>
      <c r="AZ5" s="422">
        <f t="shared" si="1"/>
        <v>18056</v>
      </c>
      <c r="BA5" s="422">
        <f t="shared" si="1"/>
        <v>18440</v>
      </c>
      <c r="BB5" s="422">
        <f t="shared" si="1"/>
        <v>19577</v>
      </c>
      <c r="BC5" s="422">
        <f t="shared" si="1"/>
        <v>22018</v>
      </c>
      <c r="BD5" s="422">
        <f t="shared" si="1"/>
        <v>25029</v>
      </c>
      <c r="BE5" s="422">
        <f t="shared" si="1"/>
        <v>25616</v>
      </c>
      <c r="BF5" s="422">
        <f t="shared" si="1"/>
        <v>25308</v>
      </c>
      <c r="BG5" s="422">
        <f t="shared" si="1"/>
        <v>24428</v>
      </c>
      <c r="BH5" s="422">
        <f t="shared" si="1"/>
        <v>22939</v>
      </c>
      <c r="BI5" s="422">
        <f t="shared" si="1"/>
        <v>21378</v>
      </c>
      <c r="BJ5" s="422">
        <f t="shared" si="1"/>
        <v>19459</v>
      </c>
      <c r="BL5" s="85"/>
      <c r="BM5" s="83"/>
      <c r="BN5" s="83"/>
      <c r="BO5" s="83"/>
      <c r="BP5" s="83"/>
      <c r="BQ5" s="83"/>
      <c r="BR5" s="83"/>
      <c r="BS5" s="83"/>
      <c r="BT5" s="83"/>
      <c r="BU5" s="83"/>
      <c r="BV5" s="83"/>
      <c r="BW5" s="83"/>
      <c r="BX5" s="83"/>
      <c r="BY5" s="83"/>
      <c r="BZ5" s="83"/>
      <c r="CA5" s="83"/>
      <c r="CB5" s="83"/>
      <c r="CC5" s="83"/>
      <c r="CD5" s="83"/>
      <c r="CE5" s="83"/>
      <c r="CF5" s="83"/>
      <c r="CG5" s="83"/>
      <c r="CH5" s="83"/>
      <c r="CI5" s="83"/>
      <c r="CJ5" s="83"/>
    </row>
    <row r="6" spans="1:88" ht="16.2" thickBot="1" x14ac:dyDescent="0.35">
      <c r="A6" s="89" t="s">
        <v>62</v>
      </c>
      <c r="B6" s="90">
        <f>A2</f>
        <v>44562</v>
      </c>
      <c r="C6" s="91"/>
      <c r="D6" s="91"/>
      <c r="E6" s="91"/>
      <c r="F6" s="91"/>
      <c r="G6" s="91"/>
      <c r="H6" s="91"/>
      <c r="I6" s="92"/>
      <c r="J6" s="93"/>
      <c r="K6" s="94"/>
      <c r="L6" s="95"/>
      <c r="M6" s="70"/>
      <c r="N6" s="57" t="s">
        <v>148</v>
      </c>
      <c r="O6" s="96" t="s">
        <v>63</v>
      </c>
      <c r="P6" s="97"/>
      <c r="Q6" s="97"/>
      <c r="R6" s="91"/>
      <c r="T6" s="93"/>
      <c r="U6" s="93"/>
      <c r="V6" s="93"/>
      <c r="W6" s="523" t="s">
        <v>186</v>
      </c>
      <c r="X6" s="524"/>
      <c r="Y6" s="524"/>
      <c r="Z6" s="525"/>
      <c r="AA6" s="526" t="s">
        <v>64</v>
      </c>
      <c r="AB6" s="527"/>
      <c r="AC6" s="98"/>
      <c r="AD6" s="98"/>
      <c r="AE6" s="98"/>
      <c r="AF6" s="384"/>
      <c r="AH6" s="388"/>
      <c r="AL6" s="99"/>
      <c r="AM6" s="413" t="s">
        <v>65</v>
      </c>
      <c r="AN6" s="414"/>
      <c r="AO6" s="414"/>
      <c r="AP6" s="414"/>
      <c r="AQ6" s="414"/>
      <c r="AR6" s="100"/>
      <c r="AS6" s="100"/>
      <c r="AT6" s="101"/>
      <c r="AU6" s="101"/>
      <c r="AV6" s="101"/>
      <c r="AW6" s="101"/>
      <c r="AX6" s="101"/>
      <c r="AY6" s="101"/>
      <c r="AZ6" s="101"/>
      <c r="BA6" s="101"/>
      <c r="BB6" s="101"/>
      <c r="BC6" s="101"/>
      <c r="BD6" s="101"/>
      <c r="BE6" s="101"/>
      <c r="BF6" s="101"/>
      <c r="BG6" s="101"/>
      <c r="BH6" s="101"/>
      <c r="BI6" s="101"/>
      <c r="BJ6" s="101"/>
      <c r="BL6" s="85"/>
      <c r="BM6" s="83"/>
      <c r="BN6" s="83"/>
      <c r="BO6" s="83"/>
      <c r="BP6" s="83"/>
      <c r="BQ6" s="83"/>
      <c r="BR6" s="83"/>
      <c r="BS6" s="83"/>
      <c r="BT6" s="83"/>
      <c r="BU6" s="83"/>
      <c r="BV6" s="83"/>
      <c r="BW6" s="83"/>
      <c r="BX6" s="83"/>
      <c r="BY6" s="83"/>
      <c r="BZ6" s="83"/>
      <c r="CA6" s="83"/>
      <c r="CB6" s="83"/>
      <c r="CC6" s="83"/>
      <c r="CD6" s="83"/>
      <c r="CE6" s="83"/>
      <c r="CF6" s="83"/>
      <c r="CG6" s="83"/>
      <c r="CH6" s="83"/>
      <c r="CI6" s="83"/>
      <c r="CJ6" s="83"/>
    </row>
    <row r="7" spans="1:88" ht="84" customHeight="1" x14ac:dyDescent="0.3">
      <c r="A7" s="102" t="s">
        <v>19</v>
      </c>
      <c r="B7" s="103" t="s">
        <v>66</v>
      </c>
      <c r="C7" s="104" t="s">
        <v>67</v>
      </c>
      <c r="D7" s="104" t="s">
        <v>68</v>
      </c>
      <c r="E7" s="104" t="s">
        <v>69</v>
      </c>
      <c r="F7" s="105" t="s">
        <v>128</v>
      </c>
      <c r="G7" s="106" t="s">
        <v>70</v>
      </c>
      <c r="H7" s="107" t="s">
        <v>71</v>
      </c>
      <c r="I7" s="108" t="s">
        <v>72</v>
      </c>
      <c r="J7" s="109" t="s">
        <v>222</v>
      </c>
      <c r="K7" s="110" t="s">
        <v>73</v>
      </c>
      <c r="L7" s="111" t="s">
        <v>74</v>
      </c>
      <c r="M7" s="108" t="s">
        <v>75</v>
      </c>
      <c r="N7" s="112" t="s">
        <v>76</v>
      </c>
      <c r="O7" s="113" t="s">
        <v>77</v>
      </c>
      <c r="P7" s="108" t="s">
        <v>78</v>
      </c>
      <c r="Q7" s="110" t="s">
        <v>79</v>
      </c>
      <c r="R7" s="108" t="s">
        <v>80</v>
      </c>
      <c r="S7" s="108" t="s">
        <v>81</v>
      </c>
      <c r="T7" s="108" t="s">
        <v>82</v>
      </c>
      <c r="U7" s="114" t="s">
        <v>83</v>
      </c>
      <c r="V7" s="108" t="s">
        <v>84</v>
      </c>
      <c r="W7" s="115" t="s">
        <v>85</v>
      </c>
      <c r="X7" s="115" t="s">
        <v>86</v>
      </c>
      <c r="Y7" s="115" t="s">
        <v>87</v>
      </c>
      <c r="Z7" s="116" t="s">
        <v>88</v>
      </c>
      <c r="AA7" s="116" t="s">
        <v>77</v>
      </c>
      <c r="AB7" s="117" t="s">
        <v>78</v>
      </c>
      <c r="AC7" s="114" t="s">
        <v>89</v>
      </c>
      <c r="AD7" s="118"/>
      <c r="AE7" s="119" t="s">
        <v>223</v>
      </c>
      <c r="AF7" s="384" t="s">
        <v>19</v>
      </c>
      <c r="AG7" s="393" t="s">
        <v>145</v>
      </c>
      <c r="AH7" s="394" t="s">
        <v>146</v>
      </c>
      <c r="AI7" s="394" t="s">
        <v>147</v>
      </c>
      <c r="AJ7" s="395" t="s">
        <v>91</v>
      </c>
      <c r="AK7" s="402"/>
      <c r="AL7" s="120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>
        <v>1</v>
      </c>
      <c r="AZ7" s="121">
        <v>2</v>
      </c>
      <c r="BA7" s="121">
        <v>3</v>
      </c>
      <c r="BB7" s="121">
        <v>4</v>
      </c>
      <c r="BC7" s="121">
        <v>5</v>
      </c>
      <c r="BD7" s="121">
        <v>6</v>
      </c>
      <c r="BE7" s="121">
        <v>7</v>
      </c>
      <c r="BF7" s="121">
        <v>8</v>
      </c>
      <c r="BG7" s="121">
        <v>9</v>
      </c>
      <c r="BH7" s="121">
        <v>10</v>
      </c>
      <c r="BI7" s="121">
        <v>11</v>
      </c>
      <c r="BJ7" s="121">
        <v>12</v>
      </c>
      <c r="BK7" s="83"/>
      <c r="BL7" s="85"/>
      <c r="BM7" s="83"/>
      <c r="BN7" s="83"/>
      <c r="BO7" s="83"/>
      <c r="BP7" s="83"/>
      <c r="BQ7" s="83"/>
      <c r="BR7" s="83"/>
      <c r="BS7" s="83"/>
      <c r="BT7" s="83"/>
      <c r="BU7" s="83"/>
      <c r="BV7" s="83"/>
      <c r="BW7" s="83"/>
      <c r="BX7" s="83"/>
      <c r="BY7" s="83"/>
      <c r="BZ7" s="83"/>
      <c r="CA7" s="83"/>
      <c r="CB7" s="83"/>
      <c r="CC7" s="83"/>
      <c r="CD7" s="83"/>
      <c r="CE7" s="83"/>
      <c r="CF7" s="83"/>
      <c r="CG7" s="83"/>
      <c r="CH7" s="83"/>
      <c r="CI7" s="83"/>
      <c r="CJ7" s="83"/>
    </row>
    <row r="8" spans="1:88" ht="17.399999999999999" x14ac:dyDescent="0.3">
      <c r="A8" s="122">
        <v>1</v>
      </c>
      <c r="B8" s="123">
        <f>J8+M8+N8</f>
        <v>26.48</v>
      </c>
      <c r="C8" s="124">
        <f>M8+N8</f>
        <v>26.48</v>
      </c>
      <c r="D8" s="125">
        <f>F8</f>
        <v>22</v>
      </c>
      <c r="E8" s="126">
        <f>IF(C8-D8&lt;0,0,IF(C8-D8-H8&lt;0,0,C8-D8-H8))</f>
        <v>4.4800000000000004</v>
      </c>
      <c r="F8" s="127">
        <v>22</v>
      </c>
      <c r="G8" s="128"/>
      <c r="H8" s="127"/>
      <c r="I8" s="129">
        <v>0</v>
      </c>
      <c r="J8" s="130">
        <v>0</v>
      </c>
      <c r="K8" s="131">
        <v>0</v>
      </c>
      <c r="L8" s="132">
        <v>0</v>
      </c>
      <c r="M8" s="133">
        <f>(O8+Q8-J8)</f>
        <v>22.28</v>
      </c>
      <c r="N8" s="134">
        <f>P8</f>
        <v>4.2</v>
      </c>
      <c r="O8" s="135">
        <f>ROUND(AA8,2)</f>
        <v>21.28</v>
      </c>
      <c r="P8" s="125">
        <f>ROUND(AB8,2)</f>
        <v>4.2</v>
      </c>
      <c r="Q8" s="125">
        <f>ROUND(SUM(AC8:AD8),2)</f>
        <v>1</v>
      </c>
      <c r="R8" s="126">
        <f t="shared" ref="R8:R31" si="2">(W8+X8+Y8)/1000</f>
        <v>0</v>
      </c>
      <c r="S8" s="126">
        <f>R8+L8</f>
        <v>0</v>
      </c>
      <c r="T8" s="126">
        <f t="shared" ref="T8:T31" si="3">C8-R8</f>
        <v>26.48</v>
      </c>
      <c r="U8" s="136">
        <v>0</v>
      </c>
      <c r="V8" s="137">
        <v>0</v>
      </c>
      <c r="W8" s="138">
        <v>0</v>
      </c>
      <c r="X8" s="138">
        <v>0</v>
      </c>
      <c r="Y8" s="138">
        <v>0</v>
      </c>
      <c r="Z8" s="139">
        <v>0</v>
      </c>
      <c r="AA8" s="140">
        <f>ROUND(AI8,2)</f>
        <v>21.28</v>
      </c>
      <c r="AB8" s="141">
        <f t="shared" ref="AB8:AB31" si="4">ROUND(AO40/1000,2)</f>
        <v>4.2</v>
      </c>
      <c r="AC8" s="142">
        <v>1</v>
      </c>
      <c r="AD8" s="143">
        <v>0</v>
      </c>
      <c r="AE8" s="144">
        <f>AA8+AD8</f>
        <v>21.28</v>
      </c>
      <c r="AF8" s="404">
        <f t="shared" ref="AF8:AF31" si="5">A8</f>
        <v>1</v>
      </c>
      <c r="AG8" s="396">
        <f>AA8+AB8</f>
        <v>25.48</v>
      </c>
      <c r="AH8" s="202">
        <f t="array" ref="AH8:AH31">TRANSPOSE(AM5:BJ5)</f>
        <v>21283</v>
      </c>
      <c r="AI8" s="389">
        <f t="shared" ref="AI8:AI31" si="6">AH8/1000</f>
        <v>21.283000000000001</v>
      </c>
      <c r="AJ8" s="186">
        <f>(W8+X8+Y8)/1000</f>
        <v>0</v>
      </c>
      <c r="AK8" s="403"/>
      <c r="AL8" s="147"/>
      <c r="AM8" s="506">
        <v>1</v>
      </c>
      <c r="AN8" s="120">
        <v>2</v>
      </c>
      <c r="AO8" s="120">
        <v>3</v>
      </c>
      <c r="AP8" s="120">
        <v>4</v>
      </c>
      <c r="AQ8" s="120">
        <v>5</v>
      </c>
      <c r="AR8" s="120">
        <v>6</v>
      </c>
      <c r="AS8" s="120">
        <v>7</v>
      </c>
      <c r="AT8" s="120">
        <v>8</v>
      </c>
      <c r="AU8" s="120">
        <v>9</v>
      </c>
      <c r="AV8" s="120">
        <v>10</v>
      </c>
      <c r="AW8" s="120">
        <v>11</v>
      </c>
      <c r="AX8" s="120">
        <v>12</v>
      </c>
      <c r="AY8" s="120">
        <v>13</v>
      </c>
      <c r="AZ8" s="120">
        <v>14</v>
      </c>
      <c r="BA8" s="120">
        <v>15</v>
      </c>
      <c r="BB8" s="120">
        <v>16</v>
      </c>
      <c r="BC8" s="120">
        <v>17</v>
      </c>
      <c r="BD8" s="120">
        <v>18</v>
      </c>
      <c r="BE8" s="120">
        <v>19</v>
      </c>
      <c r="BF8" s="120">
        <v>20</v>
      </c>
      <c r="BG8" s="120">
        <v>21</v>
      </c>
      <c r="BH8" s="120">
        <v>22</v>
      </c>
      <c r="BI8" s="120">
        <v>23</v>
      </c>
      <c r="BJ8" s="120">
        <v>24</v>
      </c>
      <c r="BK8" s="149"/>
    </row>
    <row r="9" spans="1:88" ht="15" x14ac:dyDescent="0.25">
      <c r="A9" s="485">
        <f t="shared" ref="A9:A31" si="7">A8+1</f>
        <v>2</v>
      </c>
      <c r="B9" s="123">
        <f t="shared" ref="B9:B31" si="8">J9+M9+N9</f>
        <v>24.990000000000002</v>
      </c>
      <c r="C9" s="124">
        <f t="shared" ref="C9:C31" si="9">M9+N9</f>
        <v>24.990000000000002</v>
      </c>
      <c r="D9" s="125">
        <f t="shared" ref="D9:D31" si="10">F9</f>
        <v>21</v>
      </c>
      <c r="E9" s="126">
        <f t="shared" ref="E9:E29" si="11">IF(C9-D9&lt;0,0,IF(C9-D9-H9&lt;0,0,C9-D9-H9))</f>
        <v>3.990000000000002</v>
      </c>
      <c r="F9" s="127">
        <v>21</v>
      </c>
      <c r="G9" s="128"/>
      <c r="H9" s="127"/>
      <c r="I9" s="129">
        <v>0</v>
      </c>
      <c r="J9" s="130">
        <v>0</v>
      </c>
      <c r="K9" s="131">
        <v>0</v>
      </c>
      <c r="L9" s="132">
        <v>0</v>
      </c>
      <c r="M9" s="133">
        <f t="shared" ref="M9:M31" si="12">(O9+Q9-J9)</f>
        <v>21.01</v>
      </c>
      <c r="N9" s="134">
        <f t="shared" ref="N9:N31" si="13">P9</f>
        <v>3.98</v>
      </c>
      <c r="O9" s="135">
        <f t="shared" ref="O9:P31" si="14">ROUND(AA9,2)</f>
        <v>20.010000000000002</v>
      </c>
      <c r="P9" s="125">
        <f t="shared" si="14"/>
        <v>3.98</v>
      </c>
      <c r="Q9" s="125">
        <f t="shared" ref="Q9:Q31" si="15">ROUND(SUM(AC9:AD9),2)</f>
        <v>1</v>
      </c>
      <c r="R9" s="126">
        <f t="shared" si="2"/>
        <v>0</v>
      </c>
      <c r="S9" s="126">
        <f t="shared" ref="S9:S31" si="16">R9+L9</f>
        <v>0</v>
      </c>
      <c r="T9" s="126">
        <f t="shared" si="3"/>
        <v>24.990000000000002</v>
      </c>
      <c r="U9" s="136">
        <v>0</v>
      </c>
      <c r="V9" s="137">
        <v>0</v>
      </c>
      <c r="W9" s="150">
        <v>0</v>
      </c>
      <c r="X9" s="150">
        <v>0</v>
      </c>
      <c r="Y9" s="150">
        <v>0</v>
      </c>
      <c r="Z9" s="151">
        <v>0</v>
      </c>
      <c r="AA9" s="140">
        <f t="shared" ref="AA9:AA31" si="17">ROUND(AI9,2)</f>
        <v>20.010000000000002</v>
      </c>
      <c r="AB9" s="141">
        <f t="shared" si="4"/>
        <v>3.98</v>
      </c>
      <c r="AC9" s="142">
        <v>1</v>
      </c>
      <c r="AD9" s="143">
        <v>0</v>
      </c>
      <c r="AE9" s="144">
        <f t="shared" ref="AE9:AE31" si="18">AA9+AD9</f>
        <v>20.010000000000002</v>
      </c>
      <c r="AF9" s="404">
        <f t="shared" si="5"/>
        <v>2</v>
      </c>
      <c r="AG9" s="396">
        <f t="shared" ref="AG9:AG31" si="19">AA9+AB9</f>
        <v>23.990000000000002</v>
      </c>
      <c r="AH9" s="202">
        <v>20014</v>
      </c>
      <c r="AI9" s="389">
        <f t="shared" si="6"/>
        <v>20.013999999999999</v>
      </c>
      <c r="AJ9" s="186">
        <f t="shared" ref="AJ9:AJ31" si="20">(W9+X9+Y9)/1000</f>
        <v>0</v>
      </c>
      <c r="AK9" s="403"/>
      <c r="AL9" s="152"/>
      <c r="AM9" s="310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91"/>
    </row>
    <row r="10" spans="1:88" ht="15.6" x14ac:dyDescent="0.3">
      <c r="A10" s="122">
        <f t="shared" si="7"/>
        <v>3</v>
      </c>
      <c r="B10" s="123">
        <f t="shared" si="8"/>
        <v>24.11</v>
      </c>
      <c r="C10" s="124">
        <f t="shared" si="9"/>
        <v>24.11</v>
      </c>
      <c r="D10" s="125">
        <f t="shared" si="10"/>
        <v>21</v>
      </c>
      <c r="E10" s="126">
        <f t="shared" si="11"/>
        <v>3.1099999999999994</v>
      </c>
      <c r="F10" s="127">
        <v>21</v>
      </c>
      <c r="G10" s="128"/>
      <c r="H10" s="127"/>
      <c r="I10" s="129">
        <v>0</v>
      </c>
      <c r="J10" s="130">
        <v>0</v>
      </c>
      <c r="K10" s="131">
        <v>0</v>
      </c>
      <c r="L10" s="132">
        <v>0</v>
      </c>
      <c r="M10" s="133">
        <f t="shared" si="12"/>
        <v>20.27</v>
      </c>
      <c r="N10" s="134">
        <f t="shared" si="13"/>
        <v>3.84</v>
      </c>
      <c r="O10" s="135">
        <f t="shared" si="14"/>
        <v>19.27</v>
      </c>
      <c r="P10" s="125">
        <f t="shared" si="14"/>
        <v>3.84</v>
      </c>
      <c r="Q10" s="125">
        <f t="shared" si="15"/>
        <v>1</v>
      </c>
      <c r="R10" s="126">
        <f t="shared" si="2"/>
        <v>0</v>
      </c>
      <c r="S10" s="126">
        <f t="shared" si="16"/>
        <v>0</v>
      </c>
      <c r="T10" s="126">
        <f t="shared" si="3"/>
        <v>24.11</v>
      </c>
      <c r="U10" s="136">
        <v>0</v>
      </c>
      <c r="V10" s="137">
        <v>0</v>
      </c>
      <c r="W10" s="150">
        <v>0</v>
      </c>
      <c r="X10" s="150">
        <v>0</v>
      </c>
      <c r="Y10" s="150">
        <v>0</v>
      </c>
      <c r="Z10" s="151">
        <v>0</v>
      </c>
      <c r="AA10" s="140">
        <f t="shared" si="17"/>
        <v>19.27</v>
      </c>
      <c r="AB10" s="141">
        <f t="shared" si="4"/>
        <v>3.84</v>
      </c>
      <c r="AC10" s="142">
        <v>1</v>
      </c>
      <c r="AD10" s="143">
        <v>0</v>
      </c>
      <c r="AE10" s="144">
        <f t="shared" si="18"/>
        <v>19.27</v>
      </c>
      <c r="AF10" s="404">
        <f t="shared" si="5"/>
        <v>3</v>
      </c>
      <c r="AG10" s="396">
        <f t="shared" si="19"/>
        <v>23.11</v>
      </c>
      <c r="AH10" s="202">
        <v>19272</v>
      </c>
      <c r="AI10" s="389">
        <f t="shared" si="6"/>
        <v>19.271999999999998</v>
      </c>
      <c r="AJ10" s="186">
        <f t="shared" si="20"/>
        <v>0</v>
      </c>
      <c r="AK10" s="403"/>
      <c r="AL10" s="380" t="s">
        <v>218</v>
      </c>
      <c r="AM10" s="154">
        <f>AM11+AM12</f>
        <v>21283</v>
      </c>
      <c r="AN10" s="154">
        <f t="shared" ref="AN10:BJ10" si="21">AN11+AN12</f>
        <v>20014</v>
      </c>
      <c r="AO10" s="154">
        <f t="shared" si="21"/>
        <v>19272</v>
      </c>
      <c r="AP10" s="154">
        <f t="shared" si="21"/>
        <v>18788</v>
      </c>
      <c r="AQ10" s="154">
        <f t="shared" si="21"/>
        <v>18606</v>
      </c>
      <c r="AR10" s="154">
        <f t="shared" si="21"/>
        <v>18803</v>
      </c>
      <c r="AS10" s="154">
        <f t="shared" si="21"/>
        <v>19685</v>
      </c>
      <c r="AT10" s="154">
        <f t="shared" si="21"/>
        <v>20454</v>
      </c>
      <c r="AU10" s="154">
        <f t="shared" si="21"/>
        <v>18556</v>
      </c>
      <c r="AV10" s="154">
        <f t="shared" si="21"/>
        <v>20565</v>
      </c>
      <c r="AW10" s="154">
        <f t="shared" si="21"/>
        <v>19886</v>
      </c>
      <c r="AX10" s="154">
        <f t="shared" si="21"/>
        <v>18902</v>
      </c>
      <c r="AY10" s="154">
        <f t="shared" si="21"/>
        <v>17859</v>
      </c>
      <c r="AZ10" s="154">
        <f t="shared" si="21"/>
        <v>18056</v>
      </c>
      <c r="BA10" s="154">
        <f t="shared" si="21"/>
        <v>18440</v>
      </c>
      <c r="BB10" s="154">
        <f t="shared" si="21"/>
        <v>19577</v>
      </c>
      <c r="BC10" s="154">
        <f t="shared" si="21"/>
        <v>22018</v>
      </c>
      <c r="BD10" s="154">
        <f t="shared" si="21"/>
        <v>25029</v>
      </c>
      <c r="BE10" s="154">
        <f t="shared" si="21"/>
        <v>25616</v>
      </c>
      <c r="BF10" s="154">
        <f t="shared" si="21"/>
        <v>25308</v>
      </c>
      <c r="BG10" s="154">
        <f t="shared" si="21"/>
        <v>24428</v>
      </c>
      <c r="BH10" s="154">
        <f t="shared" si="21"/>
        <v>22939</v>
      </c>
      <c r="BI10" s="154">
        <f t="shared" si="21"/>
        <v>21378</v>
      </c>
      <c r="BJ10" s="154">
        <f t="shared" si="21"/>
        <v>19459</v>
      </c>
      <c r="BK10" s="91"/>
      <c r="BL10" s="155">
        <f>SUM(AM10:BK10)/1000</f>
        <v>494.92099999999999</v>
      </c>
    </row>
    <row r="11" spans="1:88" ht="15" x14ac:dyDescent="0.25">
      <c r="A11" s="122">
        <f t="shared" si="7"/>
        <v>4</v>
      </c>
      <c r="B11" s="123">
        <f t="shared" si="8"/>
        <v>23.63</v>
      </c>
      <c r="C11" s="124">
        <f t="shared" si="9"/>
        <v>23.63</v>
      </c>
      <c r="D11" s="125">
        <f t="shared" si="10"/>
        <v>21</v>
      </c>
      <c r="E11" s="126">
        <f t="shared" si="11"/>
        <v>2.629999999999999</v>
      </c>
      <c r="F11" s="127">
        <v>21</v>
      </c>
      <c r="G11" s="128"/>
      <c r="H11" s="127"/>
      <c r="I11" s="129">
        <v>0</v>
      </c>
      <c r="J11" s="130">
        <v>0</v>
      </c>
      <c r="K11" s="131">
        <v>0</v>
      </c>
      <c r="L11" s="132">
        <v>0</v>
      </c>
      <c r="M11" s="133">
        <f t="shared" si="12"/>
        <v>19.79</v>
      </c>
      <c r="N11" s="134">
        <f t="shared" si="13"/>
        <v>3.84</v>
      </c>
      <c r="O11" s="135">
        <f t="shared" si="14"/>
        <v>18.79</v>
      </c>
      <c r="P11" s="125">
        <f t="shared" si="14"/>
        <v>3.84</v>
      </c>
      <c r="Q11" s="125">
        <f t="shared" si="15"/>
        <v>1</v>
      </c>
      <c r="R11" s="126">
        <f t="shared" si="2"/>
        <v>0</v>
      </c>
      <c r="S11" s="126">
        <f t="shared" si="16"/>
        <v>0</v>
      </c>
      <c r="T11" s="126">
        <f t="shared" si="3"/>
        <v>23.63</v>
      </c>
      <c r="U11" s="136">
        <v>0</v>
      </c>
      <c r="V11" s="137">
        <v>0</v>
      </c>
      <c r="W11" s="150">
        <v>0</v>
      </c>
      <c r="X11" s="150">
        <v>0</v>
      </c>
      <c r="Y11" s="150">
        <v>0</v>
      </c>
      <c r="Z11" s="151">
        <v>0</v>
      </c>
      <c r="AA11" s="140">
        <f t="shared" si="17"/>
        <v>18.79</v>
      </c>
      <c r="AB11" s="141">
        <f t="shared" si="4"/>
        <v>3.84</v>
      </c>
      <c r="AC11" s="142">
        <v>1</v>
      </c>
      <c r="AD11" s="143">
        <v>0</v>
      </c>
      <c r="AE11" s="144">
        <f t="shared" si="18"/>
        <v>18.79</v>
      </c>
      <c r="AF11" s="404">
        <f t="shared" si="5"/>
        <v>4</v>
      </c>
      <c r="AG11" s="396">
        <f t="shared" si="19"/>
        <v>22.63</v>
      </c>
      <c r="AH11" s="202">
        <v>18788</v>
      </c>
      <c r="AI11" s="389">
        <f t="shared" si="6"/>
        <v>18.788</v>
      </c>
      <c r="AJ11" s="186">
        <f t="shared" si="20"/>
        <v>0</v>
      </c>
      <c r="AK11" s="403"/>
      <c r="AL11" s="57" t="s">
        <v>221</v>
      </c>
      <c r="AM11" s="401"/>
      <c r="AN11" s="401"/>
      <c r="AO11" s="401"/>
      <c r="AP11" s="401"/>
      <c r="AQ11" s="401"/>
      <c r="AR11" s="401"/>
      <c r="AS11" s="401"/>
      <c r="AT11" s="401"/>
      <c r="AU11" s="401"/>
      <c r="AV11" s="401"/>
      <c r="AW11" s="401"/>
      <c r="AX11" s="401"/>
      <c r="AY11" s="401"/>
      <c r="AZ11" s="401"/>
      <c r="BA11" s="401"/>
      <c r="BB11" s="401"/>
      <c r="BC11" s="401"/>
      <c r="BD11" s="401"/>
      <c r="BE11" s="401"/>
      <c r="BF11" s="401"/>
      <c r="BG11" s="401"/>
      <c r="BH11" s="401"/>
      <c r="BI11" s="401"/>
      <c r="BJ11" s="401"/>
      <c r="BK11" s="91"/>
      <c r="BL11" s="155">
        <f>SUM(AM11:BK11)/1000</f>
        <v>0</v>
      </c>
    </row>
    <row r="12" spans="1:88" ht="15" x14ac:dyDescent="0.25">
      <c r="A12" s="122">
        <f t="shared" si="7"/>
        <v>5</v>
      </c>
      <c r="B12" s="123">
        <f t="shared" si="8"/>
        <v>23.4</v>
      </c>
      <c r="C12" s="124">
        <f t="shared" si="9"/>
        <v>23.4</v>
      </c>
      <c r="D12" s="125">
        <f t="shared" si="10"/>
        <v>21</v>
      </c>
      <c r="E12" s="126">
        <f t="shared" si="11"/>
        <v>2.3999999999999986</v>
      </c>
      <c r="F12" s="127">
        <v>21</v>
      </c>
      <c r="G12" s="128"/>
      <c r="H12" s="127"/>
      <c r="I12" s="129">
        <v>0</v>
      </c>
      <c r="J12" s="130">
        <v>0</v>
      </c>
      <c r="K12" s="131">
        <v>0</v>
      </c>
      <c r="L12" s="132">
        <v>0</v>
      </c>
      <c r="M12" s="133">
        <f t="shared" si="12"/>
        <v>19.61</v>
      </c>
      <c r="N12" s="134">
        <f t="shared" si="13"/>
        <v>3.79</v>
      </c>
      <c r="O12" s="135">
        <f t="shared" si="14"/>
        <v>18.61</v>
      </c>
      <c r="P12" s="125">
        <f t="shared" si="14"/>
        <v>3.79</v>
      </c>
      <c r="Q12" s="125">
        <f t="shared" si="15"/>
        <v>1</v>
      </c>
      <c r="R12" s="126">
        <f t="shared" si="2"/>
        <v>0</v>
      </c>
      <c r="S12" s="126">
        <f t="shared" si="16"/>
        <v>0</v>
      </c>
      <c r="T12" s="126">
        <f t="shared" si="3"/>
        <v>23.4</v>
      </c>
      <c r="U12" s="136">
        <v>0</v>
      </c>
      <c r="V12" s="137">
        <v>0</v>
      </c>
      <c r="W12" s="150">
        <v>0</v>
      </c>
      <c r="X12" s="150">
        <v>0</v>
      </c>
      <c r="Y12" s="150">
        <v>0</v>
      </c>
      <c r="Z12" s="151">
        <v>0</v>
      </c>
      <c r="AA12" s="140">
        <f t="shared" si="17"/>
        <v>18.61</v>
      </c>
      <c r="AB12" s="141">
        <f t="shared" si="4"/>
        <v>3.79</v>
      </c>
      <c r="AC12" s="142">
        <v>1</v>
      </c>
      <c r="AD12" s="143">
        <v>0</v>
      </c>
      <c r="AE12" s="144">
        <f t="shared" si="18"/>
        <v>18.61</v>
      </c>
      <c r="AF12" s="404">
        <f t="shared" si="5"/>
        <v>5</v>
      </c>
      <c r="AG12" s="396">
        <f t="shared" si="19"/>
        <v>22.4</v>
      </c>
      <c r="AH12" s="202">
        <v>18606</v>
      </c>
      <c r="AI12" s="389">
        <f t="shared" si="6"/>
        <v>18.606000000000002</v>
      </c>
      <c r="AJ12" s="186">
        <f t="shared" si="20"/>
        <v>0</v>
      </c>
      <c r="AK12" s="403"/>
      <c r="AL12" s="153" t="s">
        <v>220</v>
      </c>
      <c r="AM12" s="156">
        <v>21283</v>
      </c>
      <c r="AN12" s="156">
        <v>20014</v>
      </c>
      <c r="AO12" s="156">
        <v>19272</v>
      </c>
      <c r="AP12" s="156">
        <v>18788</v>
      </c>
      <c r="AQ12" s="156">
        <v>18606</v>
      </c>
      <c r="AR12" s="156">
        <v>18803</v>
      </c>
      <c r="AS12" s="156">
        <v>19685</v>
      </c>
      <c r="AT12" s="156">
        <v>20454</v>
      </c>
      <c r="AU12" s="156">
        <v>18556</v>
      </c>
      <c r="AV12" s="156">
        <v>20565</v>
      </c>
      <c r="AW12" s="156">
        <v>19886</v>
      </c>
      <c r="AX12" s="156">
        <v>18902</v>
      </c>
      <c r="AY12" s="156">
        <v>17859</v>
      </c>
      <c r="AZ12" s="156">
        <v>18056</v>
      </c>
      <c r="BA12" s="156">
        <v>18440</v>
      </c>
      <c r="BB12" s="156">
        <v>19577</v>
      </c>
      <c r="BC12" s="156">
        <v>22018</v>
      </c>
      <c r="BD12" s="156">
        <v>25029</v>
      </c>
      <c r="BE12" s="156">
        <v>25616</v>
      </c>
      <c r="BF12" s="156">
        <v>25308</v>
      </c>
      <c r="BG12" s="156">
        <v>24428</v>
      </c>
      <c r="BH12" s="156">
        <v>22939</v>
      </c>
      <c r="BI12" s="156">
        <v>21378</v>
      </c>
      <c r="BJ12" s="156">
        <v>19459</v>
      </c>
      <c r="BK12" s="91"/>
      <c r="BL12" s="155">
        <f>SUM(AM12:BK12)/1000</f>
        <v>494.92099999999999</v>
      </c>
    </row>
    <row r="13" spans="1:88" ht="13.8" x14ac:dyDescent="0.25">
      <c r="A13" s="122">
        <f t="shared" si="7"/>
        <v>6</v>
      </c>
      <c r="B13" s="123">
        <f t="shared" si="8"/>
        <v>23.57</v>
      </c>
      <c r="C13" s="124">
        <f t="shared" si="9"/>
        <v>23.57</v>
      </c>
      <c r="D13" s="125">
        <f t="shared" si="10"/>
        <v>21</v>
      </c>
      <c r="E13" s="126">
        <f t="shared" si="11"/>
        <v>2.5700000000000003</v>
      </c>
      <c r="F13" s="127">
        <v>21</v>
      </c>
      <c r="G13" s="128"/>
      <c r="H13" s="127"/>
      <c r="I13" s="129">
        <v>0</v>
      </c>
      <c r="J13" s="130">
        <v>0</v>
      </c>
      <c r="K13" s="131">
        <v>0</v>
      </c>
      <c r="L13" s="132">
        <v>0</v>
      </c>
      <c r="M13" s="133">
        <f t="shared" si="12"/>
        <v>19.8</v>
      </c>
      <c r="N13" s="134">
        <f t="shared" si="13"/>
        <v>3.77</v>
      </c>
      <c r="O13" s="135">
        <f t="shared" si="14"/>
        <v>18.8</v>
      </c>
      <c r="P13" s="125">
        <f t="shared" si="14"/>
        <v>3.77</v>
      </c>
      <c r="Q13" s="125">
        <f t="shared" si="15"/>
        <v>1</v>
      </c>
      <c r="R13" s="126">
        <f t="shared" si="2"/>
        <v>0</v>
      </c>
      <c r="S13" s="126">
        <f t="shared" si="16"/>
        <v>0</v>
      </c>
      <c r="T13" s="126">
        <f t="shared" si="3"/>
        <v>23.57</v>
      </c>
      <c r="U13" s="136">
        <v>0</v>
      </c>
      <c r="V13" s="137">
        <v>0</v>
      </c>
      <c r="W13" s="150">
        <v>0</v>
      </c>
      <c r="X13" s="150">
        <v>0</v>
      </c>
      <c r="Y13" s="150">
        <v>0</v>
      </c>
      <c r="Z13" s="151">
        <v>0</v>
      </c>
      <c r="AA13" s="140">
        <f t="shared" si="17"/>
        <v>18.8</v>
      </c>
      <c r="AB13" s="141">
        <f t="shared" si="4"/>
        <v>3.77</v>
      </c>
      <c r="AC13" s="142">
        <v>1</v>
      </c>
      <c r="AD13" s="143">
        <v>0</v>
      </c>
      <c r="AE13" s="144">
        <f t="shared" si="18"/>
        <v>18.8</v>
      </c>
      <c r="AF13" s="404">
        <f t="shared" si="5"/>
        <v>6</v>
      </c>
      <c r="AG13" s="396">
        <f t="shared" si="19"/>
        <v>22.57</v>
      </c>
      <c r="AH13" s="202">
        <v>18803</v>
      </c>
      <c r="AI13" s="389">
        <f t="shared" si="6"/>
        <v>18.803000000000001</v>
      </c>
      <c r="AJ13" s="186">
        <f t="shared" si="20"/>
        <v>0</v>
      </c>
      <c r="AK13" s="403"/>
      <c r="BK13" s="91"/>
      <c r="BL13" s="155">
        <f>SUM(AM13:BK13)/1000</f>
        <v>0</v>
      </c>
      <c r="BM13" s="91"/>
      <c r="BN13" s="91"/>
      <c r="BO13" s="91"/>
      <c r="BP13" s="91"/>
      <c r="BQ13" s="91"/>
      <c r="BR13" s="91"/>
      <c r="BS13" s="91"/>
      <c r="BT13" s="91"/>
      <c r="BU13" s="91"/>
      <c r="BV13" s="91"/>
      <c r="BW13" s="91"/>
      <c r="BX13" s="91"/>
    </row>
    <row r="14" spans="1:88" ht="15" x14ac:dyDescent="0.25">
      <c r="A14" s="157">
        <f t="shared" si="7"/>
        <v>7</v>
      </c>
      <c r="B14" s="123">
        <f t="shared" si="8"/>
        <v>24.560000000000002</v>
      </c>
      <c r="C14" s="124">
        <f t="shared" si="9"/>
        <v>24.560000000000002</v>
      </c>
      <c r="D14" s="125">
        <f t="shared" si="10"/>
        <v>21</v>
      </c>
      <c r="E14" s="126">
        <f t="shared" si="11"/>
        <v>3.5600000000000023</v>
      </c>
      <c r="F14" s="127">
        <v>21</v>
      </c>
      <c r="G14" s="128"/>
      <c r="H14" s="158">
        <v>0</v>
      </c>
      <c r="I14" s="129">
        <v>0</v>
      </c>
      <c r="J14" s="130">
        <v>0</v>
      </c>
      <c r="K14" s="131">
        <v>0</v>
      </c>
      <c r="L14" s="132">
        <v>0</v>
      </c>
      <c r="M14" s="133">
        <f t="shared" si="12"/>
        <v>20.69</v>
      </c>
      <c r="N14" s="134">
        <f t="shared" si="13"/>
        <v>3.87</v>
      </c>
      <c r="O14" s="135">
        <f t="shared" si="14"/>
        <v>19.690000000000001</v>
      </c>
      <c r="P14" s="125">
        <f t="shared" si="14"/>
        <v>3.87</v>
      </c>
      <c r="Q14" s="125">
        <f t="shared" si="15"/>
        <v>1</v>
      </c>
      <c r="R14" s="126">
        <f t="shared" si="2"/>
        <v>0</v>
      </c>
      <c r="S14" s="126">
        <f t="shared" si="16"/>
        <v>0</v>
      </c>
      <c r="T14" s="126">
        <f t="shared" si="3"/>
        <v>24.560000000000002</v>
      </c>
      <c r="U14" s="136">
        <v>0</v>
      </c>
      <c r="V14" s="137">
        <v>0</v>
      </c>
      <c r="W14" s="150">
        <v>0</v>
      </c>
      <c r="X14" s="150">
        <v>0</v>
      </c>
      <c r="Y14" s="150">
        <v>0</v>
      </c>
      <c r="Z14" s="151">
        <v>0</v>
      </c>
      <c r="AA14" s="140">
        <f t="shared" si="17"/>
        <v>19.690000000000001</v>
      </c>
      <c r="AB14" s="141">
        <f t="shared" si="4"/>
        <v>3.87</v>
      </c>
      <c r="AC14" s="142">
        <v>1</v>
      </c>
      <c r="AD14" s="143">
        <v>0</v>
      </c>
      <c r="AE14" s="144">
        <f t="shared" si="18"/>
        <v>19.690000000000001</v>
      </c>
      <c r="AF14" s="419">
        <f t="shared" si="5"/>
        <v>7</v>
      </c>
      <c r="AG14" s="396">
        <f t="shared" si="19"/>
        <v>23.560000000000002</v>
      </c>
      <c r="AH14" s="202">
        <v>19685</v>
      </c>
      <c r="AI14" s="389">
        <f t="shared" si="6"/>
        <v>19.684999999999999</v>
      </c>
      <c r="AJ14" s="186">
        <f t="shared" si="20"/>
        <v>0</v>
      </c>
      <c r="AK14" s="403"/>
      <c r="AM14" s="160"/>
      <c r="AN14" s="160"/>
      <c r="AO14" s="160"/>
      <c r="AP14" s="159"/>
      <c r="AQ14" s="159"/>
      <c r="AR14" s="159"/>
      <c r="AS14" s="159"/>
      <c r="AT14" s="159"/>
      <c r="AU14" s="160"/>
      <c r="AV14" s="160"/>
      <c r="AW14" s="160"/>
      <c r="AX14" s="160"/>
      <c r="AY14" s="160"/>
      <c r="AZ14" s="160"/>
      <c r="BA14" s="160"/>
      <c r="BB14" s="160"/>
      <c r="BC14" s="160"/>
      <c r="BD14" s="160"/>
      <c r="BE14" s="160"/>
      <c r="BF14" s="160"/>
      <c r="BG14" s="160"/>
      <c r="BH14" s="160"/>
      <c r="BI14" s="160"/>
      <c r="BJ14" s="160"/>
      <c r="BK14" s="91"/>
      <c r="BL14" s="91"/>
      <c r="BM14" s="91"/>
    </row>
    <row r="15" spans="1:88" ht="15" x14ac:dyDescent="0.25">
      <c r="A15" s="157">
        <f t="shared" si="7"/>
        <v>8</v>
      </c>
      <c r="B15" s="123">
        <f t="shared" si="8"/>
        <v>25.48</v>
      </c>
      <c r="C15" s="124">
        <f t="shared" si="9"/>
        <v>25.48</v>
      </c>
      <c r="D15" s="125">
        <f t="shared" si="10"/>
        <v>20</v>
      </c>
      <c r="E15" s="126">
        <f t="shared" si="11"/>
        <v>5.48</v>
      </c>
      <c r="F15" s="127">
        <v>20</v>
      </c>
      <c r="G15" s="128"/>
      <c r="H15" s="158">
        <v>0</v>
      </c>
      <c r="I15" s="129">
        <v>0</v>
      </c>
      <c r="J15" s="130">
        <v>0</v>
      </c>
      <c r="K15" s="131">
        <v>0</v>
      </c>
      <c r="L15" s="132">
        <v>0</v>
      </c>
      <c r="M15" s="133">
        <f t="shared" si="12"/>
        <v>21.45</v>
      </c>
      <c r="N15" s="134">
        <f t="shared" si="13"/>
        <v>4.03</v>
      </c>
      <c r="O15" s="135">
        <f t="shared" si="14"/>
        <v>20.45</v>
      </c>
      <c r="P15" s="125">
        <f t="shared" si="14"/>
        <v>4.03</v>
      </c>
      <c r="Q15" s="125">
        <f t="shared" si="15"/>
        <v>1</v>
      </c>
      <c r="R15" s="126">
        <f t="shared" si="2"/>
        <v>0</v>
      </c>
      <c r="S15" s="126">
        <f t="shared" si="16"/>
        <v>0</v>
      </c>
      <c r="T15" s="126">
        <f t="shared" si="3"/>
        <v>25.48</v>
      </c>
      <c r="U15" s="136">
        <v>0</v>
      </c>
      <c r="V15" s="137">
        <v>0</v>
      </c>
      <c r="W15" s="150">
        <v>0</v>
      </c>
      <c r="X15" s="150">
        <v>0</v>
      </c>
      <c r="Y15" s="150">
        <v>0</v>
      </c>
      <c r="Z15" s="151">
        <v>0</v>
      </c>
      <c r="AA15" s="140">
        <f t="shared" si="17"/>
        <v>20.45</v>
      </c>
      <c r="AB15" s="141">
        <f t="shared" si="4"/>
        <v>4.03</v>
      </c>
      <c r="AC15" s="142">
        <v>1</v>
      </c>
      <c r="AD15" s="143">
        <v>0</v>
      </c>
      <c r="AE15" s="144">
        <f t="shared" si="18"/>
        <v>20.45</v>
      </c>
      <c r="AF15" s="419">
        <f t="shared" si="5"/>
        <v>8</v>
      </c>
      <c r="AG15" s="396">
        <f t="shared" si="19"/>
        <v>24.48</v>
      </c>
      <c r="AH15" s="202">
        <v>20454</v>
      </c>
      <c r="AI15" s="389">
        <f t="shared" si="6"/>
        <v>20.454000000000001</v>
      </c>
      <c r="AJ15" s="186">
        <f t="shared" si="20"/>
        <v>0</v>
      </c>
      <c r="AK15" s="403"/>
      <c r="AP15" s="160"/>
      <c r="AQ15" s="160"/>
      <c r="AR15" s="160"/>
      <c r="AS15" s="160"/>
      <c r="AT15" s="160"/>
      <c r="AU15" s="160"/>
      <c r="AV15" s="160"/>
      <c r="AW15" s="160"/>
      <c r="AX15" s="160"/>
      <c r="AY15" s="160"/>
      <c r="AZ15" s="160"/>
      <c r="BA15" s="160"/>
      <c r="BB15" s="160"/>
      <c r="BC15" s="160"/>
      <c r="BD15" s="160"/>
      <c r="BE15" s="160"/>
      <c r="BF15" s="160"/>
      <c r="BG15" s="160"/>
      <c r="BH15" s="160"/>
      <c r="BI15" s="160"/>
      <c r="BJ15" s="160"/>
      <c r="BK15" s="91"/>
      <c r="BL15" s="91"/>
      <c r="BM15" s="91"/>
    </row>
    <row r="16" spans="1:88" ht="15" x14ac:dyDescent="0.25">
      <c r="A16" s="157">
        <f t="shared" si="7"/>
        <v>9</v>
      </c>
      <c r="B16" s="123">
        <f t="shared" si="8"/>
        <v>23.82</v>
      </c>
      <c r="C16" s="124">
        <f t="shared" si="9"/>
        <v>23.82</v>
      </c>
      <c r="D16" s="125">
        <f t="shared" si="10"/>
        <v>18</v>
      </c>
      <c r="E16" s="126">
        <f t="shared" si="11"/>
        <v>5.82</v>
      </c>
      <c r="F16" s="127">
        <v>18</v>
      </c>
      <c r="G16" s="128"/>
      <c r="H16" s="158">
        <v>0</v>
      </c>
      <c r="I16" s="129">
        <v>0</v>
      </c>
      <c r="J16" s="130">
        <v>0</v>
      </c>
      <c r="K16" s="131">
        <v>0</v>
      </c>
      <c r="L16" s="132">
        <v>0</v>
      </c>
      <c r="M16" s="133">
        <f t="shared" si="12"/>
        <v>19.559999999999999</v>
      </c>
      <c r="N16" s="134">
        <f t="shared" si="13"/>
        <v>4.26</v>
      </c>
      <c r="O16" s="135">
        <f t="shared" si="14"/>
        <v>18.559999999999999</v>
      </c>
      <c r="P16" s="125">
        <f t="shared" si="14"/>
        <v>4.26</v>
      </c>
      <c r="Q16" s="125">
        <f t="shared" si="15"/>
        <v>1</v>
      </c>
      <c r="R16" s="126">
        <f t="shared" si="2"/>
        <v>0</v>
      </c>
      <c r="S16" s="126">
        <f t="shared" si="16"/>
        <v>0</v>
      </c>
      <c r="T16" s="126">
        <f t="shared" si="3"/>
        <v>23.82</v>
      </c>
      <c r="U16" s="136">
        <v>0</v>
      </c>
      <c r="V16" s="137">
        <v>0</v>
      </c>
      <c r="W16" s="150">
        <v>0</v>
      </c>
      <c r="X16" s="150">
        <v>0</v>
      </c>
      <c r="Y16" s="150">
        <v>0</v>
      </c>
      <c r="Z16" s="151">
        <v>0</v>
      </c>
      <c r="AA16" s="140">
        <f t="shared" si="17"/>
        <v>18.559999999999999</v>
      </c>
      <c r="AB16" s="141">
        <f t="shared" si="4"/>
        <v>4.26</v>
      </c>
      <c r="AC16" s="142">
        <v>1</v>
      </c>
      <c r="AD16" s="143">
        <v>0</v>
      </c>
      <c r="AE16" s="144">
        <f t="shared" si="18"/>
        <v>18.559999999999999</v>
      </c>
      <c r="AF16" s="419">
        <f t="shared" si="5"/>
        <v>9</v>
      </c>
      <c r="AG16" s="396">
        <f t="shared" si="19"/>
        <v>22.82</v>
      </c>
      <c r="AH16" s="202">
        <v>18556</v>
      </c>
      <c r="AI16" s="389">
        <f t="shared" si="6"/>
        <v>18.556000000000001</v>
      </c>
      <c r="AJ16" s="186">
        <f t="shared" si="20"/>
        <v>0</v>
      </c>
      <c r="AK16" s="403"/>
      <c r="AL16" s="161"/>
      <c r="AM16" s="310"/>
      <c r="AN16" s="160"/>
      <c r="AO16" s="160"/>
      <c r="AP16" s="160"/>
      <c r="AQ16" s="160"/>
      <c r="AR16" s="160"/>
      <c r="AS16" s="160"/>
      <c r="AT16" s="160"/>
      <c r="AU16" s="160"/>
      <c r="AV16" s="160"/>
      <c r="AW16" s="160"/>
      <c r="AX16" s="160"/>
      <c r="AY16" s="160"/>
      <c r="AZ16" s="160"/>
      <c r="BA16" s="160"/>
      <c r="BB16" s="160"/>
      <c r="BC16" s="160"/>
      <c r="BD16" s="160"/>
      <c r="BE16" s="160"/>
      <c r="BF16" s="160"/>
      <c r="BG16" s="160"/>
      <c r="BH16" s="160"/>
      <c r="BI16" s="160"/>
      <c r="BJ16" s="160"/>
      <c r="BK16" s="91"/>
      <c r="BL16" s="91"/>
      <c r="BM16" s="91"/>
    </row>
    <row r="17" spans="1:92" ht="15.6" x14ac:dyDescent="0.3">
      <c r="A17" s="157">
        <f t="shared" si="7"/>
        <v>10</v>
      </c>
      <c r="B17" s="123">
        <f t="shared" si="8"/>
        <v>25.91</v>
      </c>
      <c r="C17" s="124">
        <f t="shared" si="9"/>
        <v>25.91</v>
      </c>
      <c r="D17" s="125">
        <f t="shared" si="10"/>
        <v>17</v>
      </c>
      <c r="E17" s="126">
        <f t="shared" si="11"/>
        <v>8.91</v>
      </c>
      <c r="F17" s="127">
        <v>17</v>
      </c>
      <c r="G17" s="128"/>
      <c r="H17" s="158">
        <v>0</v>
      </c>
      <c r="I17" s="129">
        <v>0</v>
      </c>
      <c r="J17" s="130">
        <v>0</v>
      </c>
      <c r="K17" s="131">
        <v>0</v>
      </c>
      <c r="L17" s="132">
        <v>0</v>
      </c>
      <c r="M17" s="133">
        <f t="shared" si="12"/>
        <v>21.57</v>
      </c>
      <c r="N17" s="134">
        <f t="shared" si="13"/>
        <v>4.34</v>
      </c>
      <c r="O17" s="135">
        <f t="shared" si="14"/>
        <v>20.57</v>
      </c>
      <c r="P17" s="125">
        <f t="shared" si="14"/>
        <v>4.34</v>
      </c>
      <c r="Q17" s="125">
        <f t="shared" si="15"/>
        <v>1</v>
      </c>
      <c r="R17" s="126">
        <f t="shared" si="2"/>
        <v>0</v>
      </c>
      <c r="S17" s="126">
        <f t="shared" si="16"/>
        <v>0</v>
      </c>
      <c r="T17" s="126">
        <f t="shared" si="3"/>
        <v>25.91</v>
      </c>
      <c r="U17" s="136">
        <v>0</v>
      </c>
      <c r="V17" s="137">
        <v>0</v>
      </c>
      <c r="W17" s="150">
        <v>0</v>
      </c>
      <c r="X17" s="150">
        <v>0</v>
      </c>
      <c r="Y17" s="150">
        <v>0</v>
      </c>
      <c r="Z17" s="151">
        <v>0</v>
      </c>
      <c r="AA17" s="140">
        <f t="shared" si="17"/>
        <v>20.57</v>
      </c>
      <c r="AB17" s="141">
        <f t="shared" si="4"/>
        <v>4.34</v>
      </c>
      <c r="AC17" s="142">
        <v>1</v>
      </c>
      <c r="AD17" s="143">
        <v>0</v>
      </c>
      <c r="AE17" s="144">
        <f t="shared" si="18"/>
        <v>20.57</v>
      </c>
      <c r="AF17" s="419">
        <f t="shared" si="5"/>
        <v>10</v>
      </c>
      <c r="AG17" s="396">
        <f t="shared" si="19"/>
        <v>24.91</v>
      </c>
      <c r="AH17" s="202">
        <v>20565</v>
      </c>
      <c r="AI17" s="389">
        <f t="shared" si="6"/>
        <v>20.565000000000001</v>
      </c>
      <c r="AJ17" s="186">
        <f t="shared" si="20"/>
        <v>0</v>
      </c>
      <c r="AK17" s="403"/>
      <c r="AL17" s="380" t="s">
        <v>219</v>
      </c>
      <c r="AM17" s="378">
        <f>AM18+AM19</f>
        <v>4200</v>
      </c>
      <c r="AN17" s="378">
        <f t="shared" ref="AN17:BJ17" si="22">AN18+AN19</f>
        <v>3976</v>
      </c>
      <c r="AO17" s="378">
        <f t="shared" si="22"/>
        <v>3842</v>
      </c>
      <c r="AP17" s="378">
        <f t="shared" si="22"/>
        <v>3844</v>
      </c>
      <c r="AQ17" s="378">
        <f t="shared" si="22"/>
        <v>3787</v>
      </c>
      <c r="AR17" s="378">
        <f t="shared" si="22"/>
        <v>3768</v>
      </c>
      <c r="AS17" s="378">
        <f t="shared" si="22"/>
        <v>3872</v>
      </c>
      <c r="AT17" s="378">
        <f t="shared" si="22"/>
        <v>4032</v>
      </c>
      <c r="AU17" s="378">
        <f t="shared" si="22"/>
        <v>4260</v>
      </c>
      <c r="AV17" s="378">
        <f t="shared" si="22"/>
        <v>4343</v>
      </c>
      <c r="AW17" s="378">
        <f t="shared" si="22"/>
        <v>4207</v>
      </c>
      <c r="AX17" s="378">
        <f t="shared" si="22"/>
        <v>4012</v>
      </c>
      <c r="AY17" s="378">
        <f t="shared" si="22"/>
        <v>3934</v>
      </c>
      <c r="AZ17" s="378">
        <f t="shared" si="22"/>
        <v>3852</v>
      </c>
      <c r="BA17" s="378">
        <f t="shared" si="22"/>
        <v>3825</v>
      </c>
      <c r="BB17" s="378">
        <f t="shared" si="22"/>
        <v>3969</v>
      </c>
      <c r="BC17" s="378">
        <f t="shared" si="22"/>
        <v>4346</v>
      </c>
      <c r="BD17" s="378">
        <f t="shared" si="22"/>
        <v>4971</v>
      </c>
      <c r="BE17" s="378">
        <f t="shared" si="22"/>
        <v>5231</v>
      </c>
      <c r="BF17" s="378">
        <f t="shared" si="22"/>
        <v>5217</v>
      </c>
      <c r="BG17" s="378">
        <f t="shared" si="22"/>
        <v>5065</v>
      </c>
      <c r="BH17" s="378">
        <f t="shared" si="22"/>
        <v>4821.7030567685588</v>
      </c>
      <c r="BI17" s="378">
        <f t="shared" si="22"/>
        <v>4481.0873362445409</v>
      </c>
      <c r="BJ17" s="378">
        <f t="shared" si="22"/>
        <v>4227</v>
      </c>
      <c r="BK17" s="91"/>
      <c r="BL17" s="155">
        <f>SUM(AM17:BK17)/1000</f>
        <v>102.0827903930131</v>
      </c>
      <c r="BM17" s="91"/>
    </row>
    <row r="18" spans="1:92" ht="15" x14ac:dyDescent="0.25">
      <c r="A18" s="157">
        <f t="shared" si="7"/>
        <v>11</v>
      </c>
      <c r="B18" s="123">
        <f t="shared" si="8"/>
        <v>25.1</v>
      </c>
      <c r="C18" s="124">
        <f t="shared" si="9"/>
        <v>25.1</v>
      </c>
      <c r="D18" s="125">
        <f t="shared" si="10"/>
        <v>15</v>
      </c>
      <c r="E18" s="126">
        <f t="shared" si="11"/>
        <v>10.100000000000001</v>
      </c>
      <c r="F18" s="127">
        <v>15</v>
      </c>
      <c r="G18" s="128"/>
      <c r="H18" s="158">
        <v>0</v>
      </c>
      <c r="I18" s="129">
        <v>0</v>
      </c>
      <c r="J18" s="130">
        <v>0</v>
      </c>
      <c r="K18" s="131">
        <v>0</v>
      </c>
      <c r="L18" s="132">
        <v>0</v>
      </c>
      <c r="M18" s="133">
        <f t="shared" si="12"/>
        <v>20.89</v>
      </c>
      <c r="N18" s="134">
        <f t="shared" si="13"/>
        <v>4.21</v>
      </c>
      <c r="O18" s="135">
        <f t="shared" si="14"/>
        <v>19.89</v>
      </c>
      <c r="P18" s="125">
        <f t="shared" si="14"/>
        <v>4.21</v>
      </c>
      <c r="Q18" s="125">
        <f t="shared" si="15"/>
        <v>1</v>
      </c>
      <c r="R18" s="126">
        <f t="shared" si="2"/>
        <v>0</v>
      </c>
      <c r="S18" s="126">
        <f t="shared" si="16"/>
        <v>0</v>
      </c>
      <c r="T18" s="126">
        <f t="shared" si="3"/>
        <v>25.1</v>
      </c>
      <c r="U18" s="136">
        <v>0</v>
      </c>
      <c r="V18" s="137">
        <v>0</v>
      </c>
      <c r="W18" s="150">
        <v>0</v>
      </c>
      <c r="X18" s="150">
        <v>0</v>
      </c>
      <c r="Y18" s="150">
        <v>0</v>
      </c>
      <c r="Z18" s="151">
        <v>0</v>
      </c>
      <c r="AA18" s="140">
        <f t="shared" si="17"/>
        <v>19.89</v>
      </c>
      <c r="AB18" s="141">
        <f t="shared" si="4"/>
        <v>4.21</v>
      </c>
      <c r="AC18" s="142">
        <v>1</v>
      </c>
      <c r="AD18" s="143">
        <v>0</v>
      </c>
      <c r="AE18" s="144">
        <f t="shared" si="18"/>
        <v>19.89</v>
      </c>
      <c r="AF18" s="419">
        <f t="shared" si="5"/>
        <v>11</v>
      </c>
      <c r="AG18" s="396">
        <f t="shared" si="19"/>
        <v>24.1</v>
      </c>
      <c r="AH18" s="202">
        <v>19886</v>
      </c>
      <c r="AI18" s="389">
        <f>AH18/1000</f>
        <v>19.885999999999999</v>
      </c>
      <c r="AJ18" s="186">
        <f t="shared" si="20"/>
        <v>0</v>
      </c>
      <c r="AK18" s="403"/>
      <c r="AL18" s="57" t="s">
        <v>221</v>
      </c>
      <c r="AM18" s="401"/>
      <c r="AN18" s="401"/>
      <c r="AO18" s="401"/>
      <c r="AP18" s="401"/>
      <c r="AQ18" s="401"/>
      <c r="AR18" s="401"/>
      <c r="AS18" s="401"/>
      <c r="AT18" s="401"/>
      <c r="AU18" s="401"/>
      <c r="AV18" s="401"/>
      <c r="AW18" s="401"/>
      <c r="AX18" s="401"/>
      <c r="AY18" s="401"/>
      <c r="AZ18" s="401"/>
      <c r="BA18" s="401"/>
      <c r="BB18" s="401"/>
      <c r="BC18" s="401"/>
      <c r="BD18" s="401"/>
      <c r="BE18" s="401"/>
      <c r="BF18" s="401"/>
      <c r="BG18" s="401"/>
      <c r="BH18" s="401"/>
      <c r="BI18" s="401"/>
      <c r="BJ18" s="401"/>
      <c r="BK18" s="91"/>
      <c r="BL18" s="155">
        <f>SUM(AM18:BK18)/1000</f>
        <v>0</v>
      </c>
      <c r="BM18" s="91"/>
    </row>
    <row r="19" spans="1:92" ht="15" x14ac:dyDescent="0.25">
      <c r="A19" s="157">
        <f t="shared" si="7"/>
        <v>12</v>
      </c>
      <c r="B19" s="123">
        <f t="shared" si="8"/>
        <v>23.909999999999997</v>
      </c>
      <c r="C19" s="124">
        <f t="shared" si="9"/>
        <v>23.909999999999997</v>
      </c>
      <c r="D19" s="125">
        <f t="shared" si="10"/>
        <v>14</v>
      </c>
      <c r="E19" s="126">
        <f>IF(C19-D19&lt;0,0,IF(C19-D19-H19&lt;0,0,C19-D19-H19))</f>
        <v>9.9099999999999966</v>
      </c>
      <c r="F19" s="127">
        <v>14</v>
      </c>
      <c r="G19" s="128"/>
      <c r="H19" s="158">
        <v>0</v>
      </c>
      <c r="I19" s="129">
        <v>0</v>
      </c>
      <c r="J19" s="130">
        <v>0</v>
      </c>
      <c r="K19" s="131">
        <v>0</v>
      </c>
      <c r="L19" s="132">
        <v>0</v>
      </c>
      <c r="M19" s="133">
        <f t="shared" si="12"/>
        <v>19.899999999999999</v>
      </c>
      <c r="N19" s="134">
        <f t="shared" si="13"/>
        <v>4.01</v>
      </c>
      <c r="O19" s="135">
        <f t="shared" si="14"/>
        <v>18.899999999999999</v>
      </c>
      <c r="P19" s="125">
        <f t="shared" si="14"/>
        <v>4.01</v>
      </c>
      <c r="Q19" s="125">
        <f t="shared" si="15"/>
        <v>1</v>
      </c>
      <c r="R19" s="126">
        <f t="shared" si="2"/>
        <v>0</v>
      </c>
      <c r="S19" s="126">
        <f t="shared" si="16"/>
        <v>0</v>
      </c>
      <c r="T19" s="126">
        <f t="shared" si="3"/>
        <v>23.909999999999997</v>
      </c>
      <c r="U19" s="136">
        <v>0</v>
      </c>
      <c r="V19" s="137">
        <v>0</v>
      </c>
      <c r="W19" s="150">
        <v>0</v>
      </c>
      <c r="X19" s="150">
        <v>0</v>
      </c>
      <c r="Y19" s="150">
        <v>0</v>
      </c>
      <c r="Z19" s="151">
        <v>0</v>
      </c>
      <c r="AA19" s="140">
        <f t="shared" si="17"/>
        <v>18.899999999999999</v>
      </c>
      <c r="AB19" s="141">
        <f t="shared" si="4"/>
        <v>4.01</v>
      </c>
      <c r="AC19" s="142">
        <v>1</v>
      </c>
      <c r="AD19" s="143">
        <v>0</v>
      </c>
      <c r="AE19" s="144">
        <f t="shared" si="18"/>
        <v>18.899999999999999</v>
      </c>
      <c r="AF19" s="419">
        <f t="shared" si="5"/>
        <v>12</v>
      </c>
      <c r="AG19" s="396">
        <f t="shared" si="19"/>
        <v>22.909999999999997</v>
      </c>
      <c r="AH19" s="202">
        <v>18902</v>
      </c>
      <c r="AI19" s="389">
        <f t="shared" si="6"/>
        <v>18.902000000000001</v>
      </c>
      <c r="AJ19" s="186">
        <f t="shared" si="20"/>
        <v>0</v>
      </c>
      <c r="AK19" s="403"/>
      <c r="AL19" s="153" t="s">
        <v>220</v>
      </c>
      <c r="AM19" s="379">
        <v>4200</v>
      </c>
      <c r="AN19" s="379">
        <v>3976</v>
      </c>
      <c r="AO19" s="379">
        <v>3842</v>
      </c>
      <c r="AP19" s="379">
        <v>3844</v>
      </c>
      <c r="AQ19" s="379">
        <v>3787</v>
      </c>
      <c r="AR19" s="379">
        <v>3768</v>
      </c>
      <c r="AS19" s="379">
        <v>3872</v>
      </c>
      <c r="AT19" s="379">
        <v>4032</v>
      </c>
      <c r="AU19" s="379">
        <v>4260</v>
      </c>
      <c r="AV19" s="379">
        <v>4343</v>
      </c>
      <c r="AW19" s="379">
        <v>4207</v>
      </c>
      <c r="AX19" s="379">
        <v>4012</v>
      </c>
      <c r="AY19" s="379">
        <v>3934</v>
      </c>
      <c r="AZ19" s="379">
        <v>3852</v>
      </c>
      <c r="BA19" s="379">
        <v>3825</v>
      </c>
      <c r="BB19" s="379">
        <v>3969</v>
      </c>
      <c r="BC19" s="379">
        <v>4346</v>
      </c>
      <c r="BD19" s="379">
        <v>4971</v>
      </c>
      <c r="BE19" s="379">
        <v>5231</v>
      </c>
      <c r="BF19" s="379">
        <v>5217</v>
      </c>
      <c r="BG19" s="379">
        <v>5065</v>
      </c>
      <c r="BH19" s="379">
        <v>4821.7030567685588</v>
      </c>
      <c r="BI19" s="379">
        <v>4481.0873362445409</v>
      </c>
      <c r="BJ19" s="379">
        <v>4227</v>
      </c>
      <c r="BK19" s="91"/>
      <c r="BL19" s="155">
        <f>SUM(AM19:BK19)/1000</f>
        <v>102.0827903930131</v>
      </c>
      <c r="BM19" s="91"/>
      <c r="BN19" s="91"/>
      <c r="BO19" s="91"/>
      <c r="BP19" s="91"/>
      <c r="BQ19" s="91"/>
      <c r="BR19" s="91"/>
    </row>
    <row r="20" spans="1:92" ht="15" x14ac:dyDescent="0.25">
      <c r="A20" s="157">
        <f t="shared" si="7"/>
        <v>13</v>
      </c>
      <c r="B20" s="123">
        <f t="shared" si="8"/>
        <v>22.79</v>
      </c>
      <c r="C20" s="124">
        <f t="shared" si="9"/>
        <v>22.79</v>
      </c>
      <c r="D20" s="125">
        <f t="shared" si="10"/>
        <v>14</v>
      </c>
      <c r="E20" s="126">
        <f t="shared" si="11"/>
        <v>8.7899999999999991</v>
      </c>
      <c r="F20" s="127">
        <v>14</v>
      </c>
      <c r="G20" s="128"/>
      <c r="H20" s="158">
        <v>0</v>
      </c>
      <c r="I20" s="129">
        <v>0</v>
      </c>
      <c r="J20" s="130">
        <v>0</v>
      </c>
      <c r="K20" s="131">
        <v>0</v>
      </c>
      <c r="L20" s="132">
        <v>0</v>
      </c>
      <c r="M20" s="133">
        <f t="shared" si="12"/>
        <v>18.86</v>
      </c>
      <c r="N20" s="134">
        <f t="shared" si="13"/>
        <v>3.93</v>
      </c>
      <c r="O20" s="135">
        <f t="shared" si="14"/>
        <v>17.86</v>
      </c>
      <c r="P20" s="125">
        <f t="shared" si="14"/>
        <v>3.93</v>
      </c>
      <c r="Q20" s="125">
        <f t="shared" si="15"/>
        <v>1</v>
      </c>
      <c r="R20" s="126">
        <f t="shared" si="2"/>
        <v>0</v>
      </c>
      <c r="S20" s="126">
        <f t="shared" si="16"/>
        <v>0</v>
      </c>
      <c r="T20" s="126">
        <f t="shared" si="3"/>
        <v>22.79</v>
      </c>
      <c r="U20" s="136">
        <v>0</v>
      </c>
      <c r="V20" s="137">
        <v>0</v>
      </c>
      <c r="W20" s="150">
        <v>0</v>
      </c>
      <c r="X20" s="150">
        <v>0</v>
      </c>
      <c r="Y20" s="150">
        <v>0</v>
      </c>
      <c r="Z20" s="151">
        <v>0</v>
      </c>
      <c r="AA20" s="140">
        <f t="shared" si="17"/>
        <v>17.86</v>
      </c>
      <c r="AB20" s="141">
        <f t="shared" si="4"/>
        <v>3.93</v>
      </c>
      <c r="AC20" s="142">
        <v>1</v>
      </c>
      <c r="AD20" s="143">
        <v>0</v>
      </c>
      <c r="AE20" s="144">
        <f t="shared" si="18"/>
        <v>17.86</v>
      </c>
      <c r="AF20" s="419">
        <f t="shared" si="5"/>
        <v>13</v>
      </c>
      <c r="AG20" s="396">
        <f t="shared" si="19"/>
        <v>21.79</v>
      </c>
      <c r="AH20" s="202">
        <v>17859</v>
      </c>
      <c r="AI20" s="389">
        <f t="shared" si="6"/>
        <v>17.859000000000002</v>
      </c>
      <c r="AJ20" s="186">
        <f t="shared" si="20"/>
        <v>0</v>
      </c>
      <c r="AK20" s="403"/>
      <c r="AM20" s="162"/>
      <c r="AN20" s="147"/>
      <c r="AO20" s="147"/>
      <c r="AP20" s="83"/>
      <c r="AQ20" s="163"/>
      <c r="AR20" s="147"/>
      <c r="AS20" s="163"/>
      <c r="AT20" s="147"/>
      <c r="AU20" s="163"/>
      <c r="AV20" s="163"/>
      <c r="AW20" s="163"/>
      <c r="AX20" s="163"/>
      <c r="AY20" s="163"/>
      <c r="AZ20" s="163"/>
      <c r="BA20" s="163"/>
      <c r="BB20" s="163"/>
      <c r="BC20" s="163"/>
      <c r="BD20" s="163"/>
      <c r="BE20" s="163"/>
      <c r="BF20" s="163"/>
      <c r="BG20" s="163"/>
      <c r="BH20" s="163"/>
      <c r="BI20" s="163"/>
      <c r="BJ20" s="163"/>
      <c r="BK20" s="91"/>
      <c r="BL20" s="91"/>
      <c r="BM20" s="91"/>
      <c r="BN20" s="91"/>
      <c r="BO20" s="91"/>
      <c r="BP20" s="91"/>
      <c r="BQ20" s="91"/>
      <c r="BR20" s="91"/>
    </row>
    <row r="21" spans="1:92" ht="15.6" x14ac:dyDescent="0.3">
      <c r="A21" s="157">
        <f t="shared" si="7"/>
        <v>14</v>
      </c>
      <c r="B21" s="123">
        <f t="shared" si="8"/>
        <v>22.91</v>
      </c>
      <c r="C21" s="124">
        <f t="shared" si="9"/>
        <v>22.91</v>
      </c>
      <c r="D21" s="125">
        <f t="shared" si="10"/>
        <v>15</v>
      </c>
      <c r="E21" s="126">
        <f t="shared" si="11"/>
        <v>7.91</v>
      </c>
      <c r="F21" s="127">
        <v>15</v>
      </c>
      <c r="G21" s="128"/>
      <c r="H21" s="158">
        <v>0</v>
      </c>
      <c r="I21" s="129">
        <v>0</v>
      </c>
      <c r="J21" s="130">
        <v>0</v>
      </c>
      <c r="K21" s="131">
        <v>0</v>
      </c>
      <c r="L21" s="132">
        <v>0</v>
      </c>
      <c r="M21" s="133">
        <f t="shared" si="12"/>
        <v>19.059999999999999</v>
      </c>
      <c r="N21" s="134">
        <f t="shared" si="13"/>
        <v>3.85</v>
      </c>
      <c r="O21" s="135">
        <f t="shared" si="14"/>
        <v>18.059999999999999</v>
      </c>
      <c r="P21" s="125">
        <f t="shared" si="14"/>
        <v>3.85</v>
      </c>
      <c r="Q21" s="125">
        <f t="shared" si="15"/>
        <v>1</v>
      </c>
      <c r="R21" s="126">
        <f t="shared" si="2"/>
        <v>0</v>
      </c>
      <c r="S21" s="126">
        <f t="shared" si="16"/>
        <v>0</v>
      </c>
      <c r="T21" s="126">
        <f t="shared" si="3"/>
        <v>22.91</v>
      </c>
      <c r="U21" s="136">
        <v>0</v>
      </c>
      <c r="V21" s="137">
        <v>0</v>
      </c>
      <c r="W21" s="150">
        <v>0</v>
      </c>
      <c r="X21" s="150">
        <v>0</v>
      </c>
      <c r="Y21" s="150">
        <v>0</v>
      </c>
      <c r="Z21" s="151">
        <v>0</v>
      </c>
      <c r="AA21" s="140">
        <f t="shared" si="17"/>
        <v>18.059999999999999</v>
      </c>
      <c r="AB21" s="141">
        <f t="shared" si="4"/>
        <v>3.85</v>
      </c>
      <c r="AC21" s="142">
        <v>1</v>
      </c>
      <c r="AD21" s="143">
        <v>0</v>
      </c>
      <c r="AE21" s="144">
        <f t="shared" si="18"/>
        <v>18.059999999999999</v>
      </c>
      <c r="AF21" s="419">
        <f t="shared" si="5"/>
        <v>14</v>
      </c>
      <c r="AG21" s="396">
        <f t="shared" si="19"/>
        <v>21.91</v>
      </c>
      <c r="AH21" s="202">
        <v>18056</v>
      </c>
      <c r="AI21" s="389">
        <f t="shared" si="6"/>
        <v>18.056000000000001</v>
      </c>
      <c r="AJ21" s="186">
        <f t="shared" si="20"/>
        <v>0</v>
      </c>
      <c r="AK21" s="403"/>
      <c r="AL21" s="165"/>
      <c r="AM21" s="148"/>
      <c r="AN21" s="147"/>
      <c r="AO21" s="147"/>
      <c r="AP21" s="83"/>
      <c r="AQ21" s="83"/>
      <c r="AR21" s="147"/>
      <c r="AS21" s="83"/>
      <c r="AT21" s="147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166"/>
      <c r="BJ21" s="166"/>
      <c r="BK21" s="91"/>
      <c r="BL21" s="164">
        <f>+BL10+BL17</f>
        <v>597.00379039301311</v>
      </c>
      <c r="BM21" s="91"/>
      <c r="BN21" s="91"/>
      <c r="BO21" s="91"/>
      <c r="BP21" s="91"/>
      <c r="BQ21" s="91"/>
      <c r="BR21" s="91"/>
    </row>
    <row r="22" spans="1:92" ht="15" customHeight="1" x14ac:dyDescent="0.25">
      <c r="A22" s="157">
        <f t="shared" si="7"/>
        <v>15</v>
      </c>
      <c r="B22" s="123">
        <f t="shared" si="8"/>
        <v>23.270000000000003</v>
      </c>
      <c r="C22" s="124">
        <f t="shared" si="9"/>
        <v>23.270000000000003</v>
      </c>
      <c r="D22" s="125">
        <f t="shared" si="10"/>
        <v>17</v>
      </c>
      <c r="E22" s="126">
        <f t="shared" si="11"/>
        <v>6.2700000000000031</v>
      </c>
      <c r="F22" s="127">
        <v>17</v>
      </c>
      <c r="G22" s="128"/>
      <c r="H22" s="158">
        <v>0</v>
      </c>
      <c r="I22" s="129">
        <v>0</v>
      </c>
      <c r="J22" s="130">
        <v>0</v>
      </c>
      <c r="K22" s="131">
        <v>0</v>
      </c>
      <c r="L22" s="132">
        <v>0</v>
      </c>
      <c r="M22" s="133">
        <f t="shared" si="12"/>
        <v>19.440000000000001</v>
      </c>
      <c r="N22" s="134">
        <f t="shared" si="13"/>
        <v>3.83</v>
      </c>
      <c r="O22" s="135">
        <f t="shared" si="14"/>
        <v>18.440000000000001</v>
      </c>
      <c r="P22" s="125">
        <f t="shared" si="14"/>
        <v>3.83</v>
      </c>
      <c r="Q22" s="125">
        <f t="shared" si="15"/>
        <v>1</v>
      </c>
      <c r="R22" s="126">
        <f t="shared" si="2"/>
        <v>0</v>
      </c>
      <c r="S22" s="126">
        <f t="shared" si="16"/>
        <v>0</v>
      </c>
      <c r="T22" s="126">
        <f t="shared" si="3"/>
        <v>23.270000000000003</v>
      </c>
      <c r="U22" s="136">
        <v>0</v>
      </c>
      <c r="V22" s="137">
        <v>0</v>
      </c>
      <c r="W22" s="150">
        <v>0</v>
      </c>
      <c r="X22" s="150">
        <v>0</v>
      </c>
      <c r="Y22" s="150">
        <v>0</v>
      </c>
      <c r="Z22" s="151">
        <v>0</v>
      </c>
      <c r="AA22" s="140">
        <f t="shared" si="17"/>
        <v>18.440000000000001</v>
      </c>
      <c r="AB22" s="141">
        <f t="shared" si="4"/>
        <v>3.83</v>
      </c>
      <c r="AC22" s="142">
        <v>1</v>
      </c>
      <c r="AD22" s="143">
        <v>0</v>
      </c>
      <c r="AE22" s="144">
        <f t="shared" si="18"/>
        <v>18.440000000000001</v>
      </c>
      <c r="AF22" s="419">
        <f t="shared" si="5"/>
        <v>15</v>
      </c>
      <c r="AG22" s="396">
        <f t="shared" si="19"/>
        <v>22.270000000000003</v>
      </c>
      <c r="AH22" s="202">
        <v>18440</v>
      </c>
      <c r="AI22" s="389">
        <f t="shared" si="6"/>
        <v>18.440000000000001</v>
      </c>
      <c r="AJ22" s="186">
        <f t="shared" si="20"/>
        <v>0</v>
      </c>
      <c r="AK22" s="403"/>
      <c r="AL22" s="168"/>
      <c r="AM22" s="167"/>
      <c r="AN22" s="167"/>
      <c r="AO22" s="167"/>
      <c r="AP22" s="167"/>
      <c r="AQ22" s="167"/>
      <c r="AR22" s="167"/>
      <c r="AS22" s="167"/>
      <c r="AT22" s="167"/>
      <c r="AU22" s="167"/>
      <c r="AV22" s="167"/>
      <c r="AW22" s="167"/>
      <c r="AX22" s="167"/>
      <c r="AY22" s="167"/>
      <c r="AZ22" s="167"/>
      <c r="BA22" s="167"/>
      <c r="BB22" s="167"/>
      <c r="BC22" s="167"/>
      <c r="BD22" s="167"/>
      <c r="BE22" s="167"/>
      <c r="BF22" s="167"/>
      <c r="BG22" s="167"/>
      <c r="BH22" s="167"/>
      <c r="BI22" s="167"/>
      <c r="BJ22" s="167"/>
      <c r="BK22" s="91"/>
      <c r="BL22" s="91"/>
      <c r="BM22" s="91"/>
    </row>
    <row r="23" spans="1:92" ht="15" x14ac:dyDescent="0.25">
      <c r="A23" s="157">
        <f t="shared" si="7"/>
        <v>16</v>
      </c>
      <c r="B23" s="123">
        <f t="shared" si="8"/>
        <v>24.549999999999997</v>
      </c>
      <c r="C23" s="124">
        <f t="shared" si="9"/>
        <v>24.549999999999997</v>
      </c>
      <c r="D23" s="125">
        <f t="shared" si="10"/>
        <v>20</v>
      </c>
      <c r="E23" s="126">
        <f t="shared" si="11"/>
        <v>4.5499999999999972</v>
      </c>
      <c r="F23" s="127">
        <v>20</v>
      </c>
      <c r="G23" s="128"/>
      <c r="H23" s="158">
        <v>0</v>
      </c>
      <c r="I23" s="129">
        <v>0</v>
      </c>
      <c r="J23" s="130">
        <v>0</v>
      </c>
      <c r="K23" s="131">
        <v>0</v>
      </c>
      <c r="L23" s="132">
        <v>0</v>
      </c>
      <c r="M23" s="133">
        <f t="shared" si="12"/>
        <v>20.58</v>
      </c>
      <c r="N23" s="134">
        <f t="shared" si="13"/>
        <v>3.97</v>
      </c>
      <c r="O23" s="135">
        <f t="shared" si="14"/>
        <v>19.579999999999998</v>
      </c>
      <c r="P23" s="125">
        <f t="shared" si="14"/>
        <v>3.97</v>
      </c>
      <c r="Q23" s="125">
        <f t="shared" si="15"/>
        <v>1</v>
      </c>
      <c r="R23" s="126">
        <f t="shared" si="2"/>
        <v>0</v>
      </c>
      <c r="S23" s="126">
        <f t="shared" si="16"/>
        <v>0</v>
      </c>
      <c r="T23" s="126">
        <f t="shared" si="3"/>
        <v>24.549999999999997</v>
      </c>
      <c r="U23" s="136">
        <v>0</v>
      </c>
      <c r="V23" s="137">
        <v>0</v>
      </c>
      <c r="W23" s="150">
        <v>0</v>
      </c>
      <c r="X23" s="150">
        <v>0</v>
      </c>
      <c r="Y23" s="150">
        <v>0</v>
      </c>
      <c r="Z23" s="151">
        <v>0</v>
      </c>
      <c r="AA23" s="140">
        <f t="shared" si="17"/>
        <v>19.579999999999998</v>
      </c>
      <c r="AB23" s="141">
        <f t="shared" si="4"/>
        <v>3.97</v>
      </c>
      <c r="AC23" s="142">
        <v>1</v>
      </c>
      <c r="AD23" s="143">
        <v>0</v>
      </c>
      <c r="AE23" s="144">
        <f t="shared" si="18"/>
        <v>19.579999999999998</v>
      </c>
      <c r="AF23" s="419">
        <f t="shared" si="5"/>
        <v>16</v>
      </c>
      <c r="AG23" s="396">
        <f t="shared" si="19"/>
        <v>23.549999999999997</v>
      </c>
      <c r="AH23" s="202">
        <v>19577</v>
      </c>
      <c r="AI23" s="389">
        <f t="shared" si="6"/>
        <v>19.577000000000002</v>
      </c>
      <c r="AJ23" s="186">
        <f t="shared" si="20"/>
        <v>0</v>
      </c>
      <c r="AK23" s="403"/>
      <c r="AL23" s="168"/>
      <c r="AM23" s="167"/>
      <c r="AN23" s="167"/>
      <c r="AO23" s="167"/>
      <c r="AP23" s="167"/>
      <c r="AQ23" s="167"/>
      <c r="AR23" s="167"/>
      <c r="AS23" s="167"/>
      <c r="AT23" s="167"/>
      <c r="AU23" s="167"/>
      <c r="AV23" s="167"/>
      <c r="AW23" s="167"/>
      <c r="AX23" s="167"/>
      <c r="AY23" s="167"/>
      <c r="AZ23" s="167"/>
      <c r="BA23" s="167"/>
      <c r="BB23" s="167"/>
      <c r="BC23" s="167"/>
      <c r="BD23" s="167"/>
      <c r="BE23" s="167"/>
      <c r="BF23" s="167"/>
      <c r="BG23" s="167"/>
      <c r="BH23" s="167"/>
      <c r="BI23" s="167"/>
      <c r="BJ23" s="167"/>
      <c r="BK23" s="71"/>
      <c r="BL23" s="71"/>
      <c r="BM23" s="91"/>
    </row>
    <row r="24" spans="1:92" ht="15" x14ac:dyDescent="0.25">
      <c r="A24" s="157">
        <f>A23+1</f>
        <v>17</v>
      </c>
      <c r="B24" s="123">
        <f t="shared" si="8"/>
        <v>27.369999999999997</v>
      </c>
      <c r="C24" s="124">
        <f t="shared" si="9"/>
        <v>27.369999999999997</v>
      </c>
      <c r="D24" s="125">
        <f t="shared" si="10"/>
        <v>22</v>
      </c>
      <c r="E24" s="126">
        <f t="shared" si="11"/>
        <v>5.3699999999999974</v>
      </c>
      <c r="F24" s="127">
        <v>22</v>
      </c>
      <c r="G24" s="128"/>
      <c r="H24" s="158">
        <v>0</v>
      </c>
      <c r="I24" s="129">
        <v>0</v>
      </c>
      <c r="J24" s="130">
        <v>0</v>
      </c>
      <c r="K24" s="131">
        <v>0</v>
      </c>
      <c r="L24" s="132">
        <v>0</v>
      </c>
      <c r="M24" s="133">
        <f t="shared" si="12"/>
        <v>23.02</v>
      </c>
      <c r="N24" s="134">
        <f t="shared" si="13"/>
        <v>4.3499999999999996</v>
      </c>
      <c r="O24" s="135">
        <f t="shared" si="14"/>
        <v>22.02</v>
      </c>
      <c r="P24" s="125">
        <f t="shared" si="14"/>
        <v>4.3499999999999996</v>
      </c>
      <c r="Q24" s="125">
        <f t="shared" si="15"/>
        <v>1</v>
      </c>
      <c r="R24" s="126">
        <f t="shared" si="2"/>
        <v>0</v>
      </c>
      <c r="S24" s="126">
        <f t="shared" si="16"/>
        <v>0</v>
      </c>
      <c r="T24" s="126">
        <f t="shared" si="3"/>
        <v>27.369999999999997</v>
      </c>
      <c r="U24" s="136">
        <v>0</v>
      </c>
      <c r="V24" s="137">
        <v>0</v>
      </c>
      <c r="W24" s="150">
        <v>0</v>
      </c>
      <c r="X24" s="150">
        <v>0</v>
      </c>
      <c r="Y24" s="150">
        <v>0</v>
      </c>
      <c r="Z24" s="151">
        <v>0</v>
      </c>
      <c r="AA24" s="140">
        <f t="shared" si="17"/>
        <v>22.02</v>
      </c>
      <c r="AB24" s="141">
        <f t="shared" si="4"/>
        <v>4.3499999999999996</v>
      </c>
      <c r="AC24" s="142">
        <v>1</v>
      </c>
      <c r="AD24" s="143">
        <v>0</v>
      </c>
      <c r="AE24" s="144">
        <f t="shared" si="18"/>
        <v>22.02</v>
      </c>
      <c r="AF24" s="419">
        <f t="shared" si="5"/>
        <v>17</v>
      </c>
      <c r="AG24" s="396">
        <f t="shared" si="19"/>
        <v>26.369999999999997</v>
      </c>
      <c r="AH24" s="202">
        <v>22018</v>
      </c>
      <c r="AI24" s="389">
        <f t="shared" si="6"/>
        <v>22.018000000000001</v>
      </c>
      <c r="AJ24" s="186">
        <f t="shared" si="20"/>
        <v>0</v>
      </c>
      <c r="AK24" s="403"/>
      <c r="AM24" s="169"/>
      <c r="AN24" s="170"/>
      <c r="AO24" s="170"/>
      <c r="AP24" s="171"/>
      <c r="AQ24" s="172"/>
      <c r="AR24" s="170"/>
      <c r="AS24" s="172"/>
      <c r="AT24" s="170"/>
      <c r="AU24" s="172"/>
      <c r="AV24" s="172"/>
      <c r="AW24" s="172"/>
      <c r="AX24" s="171"/>
      <c r="AY24" s="171"/>
      <c r="AZ24" s="171"/>
      <c r="BA24" s="171"/>
      <c r="BB24" s="171"/>
      <c r="BC24" s="171"/>
      <c r="BD24" s="171"/>
      <c r="BE24" s="171"/>
      <c r="BF24" s="171"/>
      <c r="BG24" s="171"/>
      <c r="BH24" s="171"/>
      <c r="BI24" s="171"/>
      <c r="BJ24" s="171"/>
      <c r="BK24" s="76"/>
      <c r="BL24" s="155"/>
      <c r="BM24" s="91"/>
      <c r="BN24" s="91"/>
      <c r="BO24" s="91"/>
      <c r="BP24" s="91"/>
      <c r="BQ24" s="91"/>
      <c r="BR24" s="91"/>
      <c r="BS24" s="91"/>
      <c r="BT24" s="91"/>
      <c r="BU24" s="91"/>
      <c r="BV24" s="91"/>
      <c r="BW24" s="91"/>
      <c r="BX24" s="91"/>
      <c r="BY24" s="91"/>
      <c r="BZ24" s="91"/>
      <c r="CA24" s="91"/>
      <c r="CB24" s="91"/>
      <c r="CC24" s="91"/>
      <c r="CD24" s="91"/>
      <c r="CE24" s="91"/>
      <c r="CF24" s="91"/>
      <c r="CG24" s="91"/>
      <c r="CH24" s="91"/>
      <c r="CI24" s="91"/>
      <c r="CJ24" s="91"/>
      <c r="CK24" s="91"/>
      <c r="CL24" s="91"/>
      <c r="CM24" s="91"/>
      <c r="CN24" s="91"/>
    </row>
    <row r="25" spans="1:92" ht="15" x14ac:dyDescent="0.25">
      <c r="A25" s="420">
        <f t="shared" si="7"/>
        <v>18</v>
      </c>
      <c r="B25" s="123">
        <f t="shared" si="8"/>
        <v>38</v>
      </c>
      <c r="C25" s="124">
        <f t="shared" si="9"/>
        <v>35.6</v>
      </c>
      <c r="D25" s="125">
        <f t="shared" si="10"/>
        <v>25</v>
      </c>
      <c r="E25" s="126">
        <f t="shared" si="11"/>
        <v>10.600000000000001</v>
      </c>
      <c r="F25" s="127">
        <v>25</v>
      </c>
      <c r="G25" s="128"/>
      <c r="H25" s="158">
        <v>0</v>
      </c>
      <c r="I25" s="129">
        <v>0</v>
      </c>
      <c r="J25" s="130">
        <v>2.4</v>
      </c>
      <c r="K25" s="131">
        <v>0</v>
      </c>
      <c r="L25" s="132">
        <v>0</v>
      </c>
      <c r="M25" s="133">
        <f t="shared" si="12"/>
        <v>30.630000000000003</v>
      </c>
      <c r="N25" s="134">
        <f t="shared" si="13"/>
        <v>4.97</v>
      </c>
      <c r="O25" s="135">
        <f t="shared" si="14"/>
        <v>25.03</v>
      </c>
      <c r="P25" s="125">
        <f t="shared" si="14"/>
        <v>4.97</v>
      </c>
      <c r="Q25" s="125">
        <f t="shared" si="15"/>
        <v>8</v>
      </c>
      <c r="R25" s="126">
        <f t="shared" si="2"/>
        <v>0</v>
      </c>
      <c r="S25" s="126">
        <f t="shared" si="16"/>
        <v>0</v>
      </c>
      <c r="T25" s="126">
        <f t="shared" si="3"/>
        <v>35.6</v>
      </c>
      <c r="U25" s="136">
        <v>0</v>
      </c>
      <c r="V25" s="137">
        <v>0</v>
      </c>
      <c r="W25" s="150">
        <v>0</v>
      </c>
      <c r="X25" s="150">
        <v>0</v>
      </c>
      <c r="Y25" s="150">
        <v>0</v>
      </c>
      <c r="Z25" s="151">
        <v>0</v>
      </c>
      <c r="AA25" s="140">
        <f t="shared" si="17"/>
        <v>25.03</v>
      </c>
      <c r="AB25" s="141">
        <f t="shared" si="4"/>
        <v>4.97</v>
      </c>
      <c r="AC25" s="142">
        <v>8</v>
      </c>
      <c r="AD25" s="143">
        <v>0</v>
      </c>
      <c r="AE25" s="144">
        <f t="shared" si="18"/>
        <v>25.03</v>
      </c>
      <c r="AF25" s="418">
        <f t="shared" si="5"/>
        <v>18</v>
      </c>
      <c r="AG25" s="396">
        <f t="shared" si="19"/>
        <v>30</v>
      </c>
      <c r="AH25" s="202">
        <v>25029</v>
      </c>
      <c r="AI25" s="389">
        <f t="shared" si="6"/>
        <v>25.029</v>
      </c>
      <c r="AJ25" s="186">
        <f t="shared" si="20"/>
        <v>0</v>
      </c>
      <c r="AK25" s="403"/>
      <c r="AM25" s="148"/>
      <c r="AN25" s="147"/>
      <c r="AO25" s="147"/>
      <c r="AQ25" s="173"/>
      <c r="AR25" s="147"/>
      <c r="AS25" s="173"/>
      <c r="AT25" s="147"/>
      <c r="AU25" s="173"/>
      <c r="AW25" s="173"/>
      <c r="AX25" s="173"/>
      <c r="AY25" s="173"/>
      <c r="AZ25" s="173"/>
      <c r="BA25" s="173"/>
      <c r="BB25" s="173"/>
      <c r="BC25" s="173"/>
      <c r="BD25" s="173"/>
      <c r="BE25" s="173"/>
      <c r="BF25" s="173"/>
      <c r="BG25" s="173"/>
      <c r="BH25" s="173"/>
      <c r="BI25" s="173"/>
      <c r="BJ25" s="173"/>
    </row>
    <row r="26" spans="1:92" ht="15" x14ac:dyDescent="0.25">
      <c r="A26" s="420">
        <f t="shared" si="7"/>
        <v>19</v>
      </c>
      <c r="B26" s="123">
        <f t="shared" si="8"/>
        <v>38.850000000000009</v>
      </c>
      <c r="C26" s="124">
        <f t="shared" si="9"/>
        <v>35.25</v>
      </c>
      <c r="D26" s="125">
        <f t="shared" si="10"/>
        <v>26</v>
      </c>
      <c r="E26" s="126">
        <f t="shared" si="11"/>
        <v>9.25</v>
      </c>
      <c r="F26" s="127">
        <v>26</v>
      </c>
      <c r="G26" s="128"/>
      <c r="H26" s="158">
        <v>0</v>
      </c>
      <c r="I26" s="129">
        <v>0</v>
      </c>
      <c r="J26" s="130">
        <v>3.6</v>
      </c>
      <c r="K26" s="131">
        <v>0</v>
      </c>
      <c r="L26" s="132">
        <v>0</v>
      </c>
      <c r="M26" s="133">
        <f t="shared" si="12"/>
        <v>30.020000000000003</v>
      </c>
      <c r="N26" s="134">
        <f t="shared" si="13"/>
        <v>5.23</v>
      </c>
      <c r="O26" s="135">
        <f t="shared" si="14"/>
        <v>25.62</v>
      </c>
      <c r="P26" s="125">
        <f t="shared" si="14"/>
        <v>5.23</v>
      </c>
      <c r="Q26" s="125">
        <f t="shared" si="15"/>
        <v>8</v>
      </c>
      <c r="R26" s="126">
        <f t="shared" si="2"/>
        <v>0</v>
      </c>
      <c r="S26" s="126">
        <f t="shared" si="16"/>
        <v>0</v>
      </c>
      <c r="T26" s="126">
        <f t="shared" si="3"/>
        <v>35.25</v>
      </c>
      <c r="U26" s="136">
        <v>0</v>
      </c>
      <c r="V26" s="137">
        <v>0</v>
      </c>
      <c r="W26" s="150">
        <v>0</v>
      </c>
      <c r="X26" s="150">
        <v>0</v>
      </c>
      <c r="Y26" s="150">
        <v>0</v>
      </c>
      <c r="Z26" s="151">
        <v>0</v>
      </c>
      <c r="AA26" s="140">
        <f t="shared" si="17"/>
        <v>25.62</v>
      </c>
      <c r="AB26" s="141">
        <f t="shared" si="4"/>
        <v>5.23</v>
      </c>
      <c r="AC26" s="142">
        <v>8</v>
      </c>
      <c r="AD26" s="143">
        <v>0</v>
      </c>
      <c r="AE26" s="144">
        <f t="shared" si="18"/>
        <v>25.62</v>
      </c>
      <c r="AF26" s="418">
        <f t="shared" si="5"/>
        <v>19</v>
      </c>
      <c r="AG26" s="396">
        <f t="shared" si="19"/>
        <v>30.85</v>
      </c>
      <c r="AH26" s="202">
        <v>25616</v>
      </c>
      <c r="AI26" s="389">
        <f t="shared" si="6"/>
        <v>25.616</v>
      </c>
      <c r="AJ26" s="186">
        <f t="shared" si="20"/>
        <v>0</v>
      </c>
      <c r="AK26" s="403"/>
      <c r="AL26" s="174"/>
      <c r="AM26" s="148"/>
      <c r="AN26" s="147"/>
      <c r="AO26" s="147"/>
      <c r="AQ26" s="175"/>
      <c r="AR26" s="147"/>
      <c r="AS26" s="175"/>
      <c r="AT26" s="147"/>
      <c r="AU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75"/>
      <c r="BI26" s="175"/>
      <c r="BJ26" s="175"/>
      <c r="BK26" s="91"/>
      <c r="BL26" s="91"/>
      <c r="BM26" s="91"/>
    </row>
    <row r="27" spans="1:92" ht="15" x14ac:dyDescent="0.25">
      <c r="A27" s="420">
        <f t="shared" si="7"/>
        <v>20</v>
      </c>
      <c r="B27" s="123">
        <f t="shared" si="8"/>
        <v>38.53</v>
      </c>
      <c r="C27" s="124">
        <f t="shared" si="9"/>
        <v>34.93</v>
      </c>
      <c r="D27" s="125">
        <f t="shared" si="10"/>
        <v>26</v>
      </c>
      <c r="E27" s="126">
        <f t="shared" si="11"/>
        <v>8.93</v>
      </c>
      <c r="F27" s="127">
        <v>26</v>
      </c>
      <c r="G27" s="128"/>
      <c r="H27" s="158">
        <v>0</v>
      </c>
      <c r="I27" s="129">
        <v>0</v>
      </c>
      <c r="J27" s="130">
        <v>3.6</v>
      </c>
      <c r="K27" s="131">
        <v>0</v>
      </c>
      <c r="L27" s="132">
        <v>0</v>
      </c>
      <c r="M27" s="133">
        <f t="shared" si="12"/>
        <v>29.71</v>
      </c>
      <c r="N27" s="134">
        <f t="shared" si="13"/>
        <v>5.22</v>
      </c>
      <c r="O27" s="135">
        <f t="shared" si="14"/>
        <v>25.31</v>
      </c>
      <c r="P27" s="125">
        <f t="shared" si="14"/>
        <v>5.22</v>
      </c>
      <c r="Q27" s="125">
        <f t="shared" si="15"/>
        <v>8</v>
      </c>
      <c r="R27" s="126">
        <f t="shared" si="2"/>
        <v>0</v>
      </c>
      <c r="S27" s="126">
        <f t="shared" si="16"/>
        <v>0</v>
      </c>
      <c r="T27" s="126">
        <f t="shared" si="3"/>
        <v>34.93</v>
      </c>
      <c r="U27" s="136">
        <v>0</v>
      </c>
      <c r="V27" s="137">
        <v>0</v>
      </c>
      <c r="W27" s="150">
        <v>0</v>
      </c>
      <c r="X27" s="150">
        <v>0</v>
      </c>
      <c r="Y27" s="150">
        <v>0</v>
      </c>
      <c r="Z27" s="151">
        <v>0</v>
      </c>
      <c r="AA27" s="140">
        <f t="shared" si="17"/>
        <v>25.31</v>
      </c>
      <c r="AB27" s="141">
        <f t="shared" si="4"/>
        <v>5.22</v>
      </c>
      <c r="AC27" s="142">
        <v>8</v>
      </c>
      <c r="AD27" s="143">
        <v>0</v>
      </c>
      <c r="AE27" s="144">
        <f t="shared" si="18"/>
        <v>25.31</v>
      </c>
      <c r="AF27" s="418">
        <f t="shared" si="5"/>
        <v>20</v>
      </c>
      <c r="AG27" s="396">
        <f t="shared" si="19"/>
        <v>30.529999999999998</v>
      </c>
      <c r="AH27" s="202">
        <v>25308</v>
      </c>
      <c r="AI27" s="389">
        <f t="shared" si="6"/>
        <v>25.308</v>
      </c>
      <c r="AJ27" s="186">
        <f t="shared" si="20"/>
        <v>0</v>
      </c>
      <c r="AK27" s="403"/>
      <c r="AL27" s="174"/>
      <c r="AM27" s="148"/>
      <c r="AN27" s="147"/>
      <c r="AO27" s="147"/>
      <c r="AQ27" s="120"/>
      <c r="AR27" s="147"/>
      <c r="AS27" s="120"/>
      <c r="AT27" s="147"/>
      <c r="AU27" s="120"/>
      <c r="AW27" s="120"/>
      <c r="AX27" s="120"/>
      <c r="AY27" s="120"/>
      <c r="AZ27" s="120"/>
      <c r="BA27" s="176"/>
      <c r="BB27" s="120"/>
      <c r="BC27" s="120"/>
      <c r="BD27" s="120"/>
      <c r="BE27" s="176"/>
      <c r="BF27" s="120"/>
      <c r="BG27" s="120"/>
      <c r="BH27" s="120"/>
      <c r="BI27" s="120"/>
      <c r="BJ27" s="120"/>
      <c r="BK27" s="91"/>
      <c r="BL27" s="91"/>
      <c r="BM27" s="91"/>
    </row>
    <row r="28" spans="1:92" ht="15.6" x14ac:dyDescent="0.3">
      <c r="A28" s="420">
        <f t="shared" si="7"/>
        <v>21</v>
      </c>
      <c r="B28" s="123">
        <f t="shared" si="8"/>
        <v>37.5</v>
      </c>
      <c r="C28" s="124">
        <f>M28+N28</f>
        <v>35.1</v>
      </c>
      <c r="D28" s="125">
        <f t="shared" si="10"/>
        <v>26</v>
      </c>
      <c r="E28" s="126">
        <f t="shared" si="11"/>
        <v>9.1000000000000014</v>
      </c>
      <c r="F28" s="127">
        <v>26</v>
      </c>
      <c r="G28" s="128"/>
      <c r="H28" s="158">
        <v>0</v>
      </c>
      <c r="I28" s="129">
        <v>0</v>
      </c>
      <c r="J28" s="130">
        <v>2.4</v>
      </c>
      <c r="K28" s="131">
        <v>0</v>
      </c>
      <c r="L28" s="132">
        <v>0</v>
      </c>
      <c r="M28" s="133">
        <f t="shared" si="12"/>
        <v>30.03</v>
      </c>
      <c r="N28" s="134">
        <f t="shared" si="13"/>
        <v>5.07</v>
      </c>
      <c r="O28" s="135">
        <f t="shared" si="14"/>
        <v>24.43</v>
      </c>
      <c r="P28" s="125">
        <f t="shared" si="14"/>
        <v>5.07</v>
      </c>
      <c r="Q28" s="125">
        <f t="shared" si="15"/>
        <v>8</v>
      </c>
      <c r="R28" s="126">
        <f t="shared" si="2"/>
        <v>0</v>
      </c>
      <c r="S28" s="126">
        <f t="shared" si="16"/>
        <v>0</v>
      </c>
      <c r="T28" s="126">
        <f t="shared" si="3"/>
        <v>35.1</v>
      </c>
      <c r="U28" s="136">
        <v>0</v>
      </c>
      <c r="V28" s="137">
        <v>0</v>
      </c>
      <c r="W28" s="150">
        <v>0</v>
      </c>
      <c r="X28" s="150">
        <v>0</v>
      </c>
      <c r="Y28" s="150">
        <v>0</v>
      </c>
      <c r="Z28" s="151">
        <v>0</v>
      </c>
      <c r="AA28" s="140">
        <f t="shared" si="17"/>
        <v>24.43</v>
      </c>
      <c r="AB28" s="141">
        <f t="shared" si="4"/>
        <v>5.07</v>
      </c>
      <c r="AC28" s="142">
        <v>8</v>
      </c>
      <c r="AD28" s="143">
        <v>0</v>
      </c>
      <c r="AE28" s="144">
        <f t="shared" si="18"/>
        <v>24.43</v>
      </c>
      <c r="AF28" s="418">
        <f t="shared" si="5"/>
        <v>21</v>
      </c>
      <c r="AG28" s="396">
        <f t="shared" si="19"/>
        <v>29.5</v>
      </c>
      <c r="AH28" s="202">
        <v>24428</v>
      </c>
      <c r="AI28" s="389">
        <f t="shared" si="6"/>
        <v>24.428000000000001</v>
      </c>
      <c r="AJ28" s="186">
        <f t="shared" si="20"/>
        <v>0</v>
      </c>
      <c r="AK28" s="403"/>
      <c r="AL28" s="165"/>
      <c r="AM28" s="148"/>
      <c r="AN28" s="147"/>
      <c r="AO28" s="147"/>
      <c r="AQ28" s="147"/>
      <c r="AR28" s="147"/>
      <c r="AS28" s="147"/>
      <c r="AT28" s="147"/>
      <c r="AU28" s="147"/>
      <c r="AW28" s="147"/>
      <c r="AX28" s="147"/>
      <c r="AY28" s="147"/>
      <c r="AZ28" s="147"/>
      <c r="BA28" s="147"/>
      <c r="BB28" s="147"/>
      <c r="BC28" s="147"/>
      <c r="BD28" s="147"/>
      <c r="BE28" s="147"/>
      <c r="BF28" s="147"/>
      <c r="BG28" s="147"/>
      <c r="BH28" s="147"/>
      <c r="BI28" s="147"/>
      <c r="BJ28" s="147"/>
      <c r="BK28" s="91"/>
      <c r="BL28" s="91"/>
      <c r="BM28" s="91"/>
    </row>
    <row r="29" spans="1:92" ht="15" x14ac:dyDescent="0.25">
      <c r="A29" s="420">
        <f t="shared" si="7"/>
        <v>22</v>
      </c>
      <c r="B29" s="123">
        <f t="shared" si="8"/>
        <v>35.760000000000005</v>
      </c>
      <c r="C29" s="124">
        <f t="shared" si="9"/>
        <v>33.36</v>
      </c>
      <c r="D29" s="125">
        <f t="shared" si="10"/>
        <v>25</v>
      </c>
      <c r="E29" s="126">
        <f t="shared" si="11"/>
        <v>8.36</v>
      </c>
      <c r="F29" s="127">
        <v>25</v>
      </c>
      <c r="G29" s="128"/>
      <c r="H29" s="158">
        <v>0</v>
      </c>
      <c r="I29" s="129">
        <v>0</v>
      </c>
      <c r="J29" s="130">
        <v>2.4</v>
      </c>
      <c r="K29" s="131">
        <v>0</v>
      </c>
      <c r="L29" s="132">
        <v>0</v>
      </c>
      <c r="M29" s="133">
        <f t="shared" si="12"/>
        <v>28.540000000000003</v>
      </c>
      <c r="N29" s="134">
        <f t="shared" si="13"/>
        <v>4.82</v>
      </c>
      <c r="O29" s="135">
        <f t="shared" si="14"/>
        <v>22.94</v>
      </c>
      <c r="P29" s="125">
        <f t="shared" si="14"/>
        <v>4.82</v>
      </c>
      <c r="Q29" s="125">
        <f t="shared" si="15"/>
        <v>8</v>
      </c>
      <c r="R29" s="126">
        <f t="shared" si="2"/>
        <v>0</v>
      </c>
      <c r="S29" s="126">
        <f t="shared" si="16"/>
        <v>0</v>
      </c>
      <c r="T29" s="126">
        <f t="shared" si="3"/>
        <v>33.36</v>
      </c>
      <c r="U29" s="136">
        <v>0</v>
      </c>
      <c r="V29" s="137">
        <v>0</v>
      </c>
      <c r="W29" s="150">
        <v>0</v>
      </c>
      <c r="X29" s="150">
        <v>0</v>
      </c>
      <c r="Y29" s="150">
        <v>0</v>
      </c>
      <c r="Z29" s="151">
        <v>0</v>
      </c>
      <c r="AA29" s="140">
        <f t="shared" si="17"/>
        <v>22.94</v>
      </c>
      <c r="AB29" s="141">
        <f t="shared" si="4"/>
        <v>4.82</v>
      </c>
      <c r="AC29" s="142">
        <v>8</v>
      </c>
      <c r="AD29" s="143">
        <v>0</v>
      </c>
      <c r="AE29" s="144">
        <f t="shared" si="18"/>
        <v>22.94</v>
      </c>
      <c r="AF29" s="418">
        <f t="shared" si="5"/>
        <v>22</v>
      </c>
      <c r="AG29" s="396">
        <f t="shared" si="19"/>
        <v>27.76</v>
      </c>
      <c r="AH29" s="202">
        <v>22939</v>
      </c>
      <c r="AI29" s="389">
        <f t="shared" si="6"/>
        <v>22.939</v>
      </c>
      <c r="AJ29" s="186">
        <f>(W29+X29+Y29)/1000</f>
        <v>0</v>
      </c>
      <c r="AK29" s="403"/>
      <c r="AL29" s="174"/>
      <c r="AM29" s="148"/>
      <c r="AN29" s="147"/>
      <c r="AO29" s="147"/>
      <c r="AQ29" s="177"/>
      <c r="AR29" s="147"/>
      <c r="AS29" s="177"/>
      <c r="AT29" s="147"/>
      <c r="AU29" s="177"/>
      <c r="AW29" s="177"/>
      <c r="AX29" s="177"/>
      <c r="AY29" s="177"/>
      <c r="AZ29" s="177"/>
      <c r="BA29" s="177"/>
      <c r="BB29" s="177"/>
      <c r="BC29" s="177"/>
      <c r="BD29" s="177"/>
      <c r="BE29" s="177"/>
      <c r="BF29" s="177"/>
      <c r="BG29" s="177"/>
      <c r="BH29" s="177"/>
      <c r="BI29" s="177"/>
      <c r="BJ29" s="177"/>
      <c r="BK29" s="91"/>
      <c r="BL29" s="91"/>
      <c r="BM29" s="91"/>
    </row>
    <row r="30" spans="1:92" ht="15" x14ac:dyDescent="0.25">
      <c r="A30" s="122">
        <f t="shared" si="7"/>
        <v>23</v>
      </c>
      <c r="B30" s="123">
        <f t="shared" si="8"/>
        <v>37.36</v>
      </c>
      <c r="C30" s="124">
        <f>M30+N30</f>
        <v>34.959999999999994</v>
      </c>
      <c r="D30" s="125">
        <f t="shared" si="10"/>
        <v>24</v>
      </c>
      <c r="E30" s="126">
        <f>IF(C30-D30&lt;0,0,C30-D30)</f>
        <v>10.959999999999994</v>
      </c>
      <c r="F30" s="127">
        <v>24</v>
      </c>
      <c r="G30" s="128"/>
      <c r="H30" s="127"/>
      <c r="I30" s="129">
        <v>0</v>
      </c>
      <c r="J30" s="130">
        <v>2.4</v>
      </c>
      <c r="K30" s="131">
        <v>0</v>
      </c>
      <c r="L30" s="132">
        <v>0</v>
      </c>
      <c r="M30" s="133">
        <f t="shared" si="12"/>
        <v>30.479999999999997</v>
      </c>
      <c r="N30" s="134">
        <f t="shared" si="13"/>
        <v>4.4800000000000004</v>
      </c>
      <c r="O30" s="135">
        <f t="shared" si="14"/>
        <v>21.38</v>
      </c>
      <c r="P30" s="125">
        <f t="shared" si="14"/>
        <v>4.4800000000000004</v>
      </c>
      <c r="Q30" s="125">
        <f t="shared" si="15"/>
        <v>11.5</v>
      </c>
      <c r="R30" s="126">
        <f t="shared" si="2"/>
        <v>0</v>
      </c>
      <c r="S30" s="126">
        <f t="shared" si="16"/>
        <v>0</v>
      </c>
      <c r="T30" s="126">
        <f t="shared" si="3"/>
        <v>34.959999999999994</v>
      </c>
      <c r="U30" s="136">
        <v>0</v>
      </c>
      <c r="V30" s="137">
        <v>0</v>
      </c>
      <c r="W30" s="150">
        <v>0</v>
      </c>
      <c r="X30" s="150">
        <v>0</v>
      </c>
      <c r="Y30" s="150">
        <v>0</v>
      </c>
      <c r="Z30" s="151">
        <v>0</v>
      </c>
      <c r="AA30" s="140">
        <f t="shared" si="17"/>
        <v>21.38</v>
      </c>
      <c r="AB30" s="141">
        <f t="shared" si="4"/>
        <v>4.4800000000000004</v>
      </c>
      <c r="AC30" s="142">
        <v>11.5</v>
      </c>
      <c r="AD30" s="143">
        <v>0</v>
      </c>
      <c r="AE30" s="144">
        <f t="shared" si="18"/>
        <v>21.38</v>
      </c>
      <c r="AF30" s="404">
        <f t="shared" si="5"/>
        <v>23</v>
      </c>
      <c r="AG30" s="396">
        <f t="shared" si="19"/>
        <v>25.86</v>
      </c>
      <c r="AH30" s="202">
        <v>21378</v>
      </c>
      <c r="AI30" s="389">
        <f t="shared" si="6"/>
        <v>21.378</v>
      </c>
      <c r="AJ30" s="186">
        <f t="shared" si="20"/>
        <v>0</v>
      </c>
      <c r="AK30" s="403"/>
      <c r="AL30" s="174"/>
      <c r="AM30" s="148"/>
      <c r="AN30" s="147"/>
      <c r="AO30" s="147"/>
      <c r="AQ30" s="177"/>
      <c r="AR30" s="178"/>
      <c r="AS30" s="177"/>
      <c r="AT30" s="147"/>
      <c r="AU30" s="177"/>
      <c r="AW30" s="177"/>
      <c r="AX30" s="177"/>
      <c r="AY30" s="177"/>
      <c r="AZ30" s="177"/>
      <c r="BA30" s="177"/>
      <c r="BB30" s="177"/>
      <c r="BC30" s="177"/>
      <c r="BD30" s="177"/>
      <c r="BE30" s="177"/>
      <c r="BF30" s="177"/>
      <c r="BG30" s="177"/>
      <c r="BH30" s="177"/>
      <c r="BI30" s="177"/>
      <c r="BJ30" s="177"/>
      <c r="BK30" s="91"/>
      <c r="BL30" s="91"/>
      <c r="BM30" s="91"/>
    </row>
    <row r="31" spans="1:92" ht="15" x14ac:dyDescent="0.25">
      <c r="A31" s="122">
        <f t="shared" si="7"/>
        <v>24</v>
      </c>
      <c r="B31" s="123">
        <f t="shared" si="8"/>
        <v>35.19</v>
      </c>
      <c r="C31" s="124">
        <f t="shared" si="9"/>
        <v>35.19</v>
      </c>
      <c r="D31" s="125">
        <f t="shared" si="10"/>
        <v>23</v>
      </c>
      <c r="E31" s="126">
        <f>IF(C31-D31&lt;0,0,C31-D31)</f>
        <v>12.189999999999998</v>
      </c>
      <c r="F31" s="127">
        <v>23</v>
      </c>
      <c r="G31" s="128"/>
      <c r="H31" s="127"/>
      <c r="I31" s="129">
        <v>0</v>
      </c>
      <c r="J31" s="130">
        <v>0</v>
      </c>
      <c r="K31" s="131">
        <v>0</v>
      </c>
      <c r="L31" s="132">
        <v>0</v>
      </c>
      <c r="M31" s="133">
        <f t="shared" si="12"/>
        <v>30.96</v>
      </c>
      <c r="N31" s="134">
        <f t="shared" si="13"/>
        <v>4.2300000000000004</v>
      </c>
      <c r="O31" s="135">
        <f t="shared" si="14"/>
        <v>19.46</v>
      </c>
      <c r="P31" s="125">
        <f t="shared" si="14"/>
        <v>4.2300000000000004</v>
      </c>
      <c r="Q31" s="125">
        <f t="shared" si="15"/>
        <v>11.5</v>
      </c>
      <c r="R31" s="126">
        <f t="shared" si="2"/>
        <v>0</v>
      </c>
      <c r="S31" s="126">
        <f t="shared" si="16"/>
        <v>0</v>
      </c>
      <c r="T31" s="126">
        <f t="shared" si="3"/>
        <v>35.19</v>
      </c>
      <c r="U31" s="136">
        <v>0</v>
      </c>
      <c r="V31" s="137">
        <v>0</v>
      </c>
      <c r="W31" s="150">
        <v>0</v>
      </c>
      <c r="X31" s="150">
        <v>0</v>
      </c>
      <c r="Y31" s="150">
        <v>0</v>
      </c>
      <c r="Z31" s="151">
        <v>0</v>
      </c>
      <c r="AA31" s="140">
        <f t="shared" si="17"/>
        <v>19.46</v>
      </c>
      <c r="AB31" s="141">
        <f t="shared" si="4"/>
        <v>4.2300000000000004</v>
      </c>
      <c r="AC31" s="142">
        <v>11.5</v>
      </c>
      <c r="AD31" s="143">
        <v>0</v>
      </c>
      <c r="AE31" s="144">
        <f t="shared" si="18"/>
        <v>19.46</v>
      </c>
      <c r="AF31" s="404">
        <f t="shared" si="5"/>
        <v>24</v>
      </c>
      <c r="AG31" s="396">
        <f t="shared" si="19"/>
        <v>23.69</v>
      </c>
      <c r="AH31" s="202">
        <v>19459</v>
      </c>
      <c r="AI31" s="389">
        <f t="shared" si="6"/>
        <v>19.459</v>
      </c>
      <c r="AJ31" s="186">
        <f t="shared" si="20"/>
        <v>0</v>
      </c>
      <c r="AK31" s="403"/>
      <c r="AL31" s="174"/>
      <c r="AM31" s="148"/>
      <c r="AN31" s="147"/>
      <c r="AO31" s="147"/>
      <c r="AQ31" s="173"/>
      <c r="AR31" s="178"/>
      <c r="AS31" s="173"/>
      <c r="AT31" s="147"/>
      <c r="AU31" s="173"/>
      <c r="AW31" s="173"/>
      <c r="AX31" s="173"/>
      <c r="AY31" s="173"/>
      <c r="AZ31" s="173"/>
      <c r="BA31" s="173"/>
      <c r="BB31" s="173"/>
      <c r="BC31" s="173"/>
      <c r="BD31" s="173"/>
      <c r="BE31" s="173"/>
      <c r="BF31" s="173"/>
      <c r="BG31" s="173"/>
      <c r="BH31" s="173"/>
      <c r="BI31" s="173"/>
      <c r="BJ31" s="173"/>
      <c r="BK31" s="91"/>
      <c r="BL31" s="91"/>
      <c r="BM31" s="91"/>
    </row>
    <row r="32" spans="1:92" ht="17.399999999999999" x14ac:dyDescent="0.3">
      <c r="A32" s="179"/>
      <c r="B32" s="180"/>
      <c r="C32" s="181"/>
      <c r="D32" s="181"/>
      <c r="E32" s="180"/>
      <c r="F32" s="180"/>
      <c r="G32" s="182"/>
      <c r="H32" s="180"/>
      <c r="I32" s="180"/>
      <c r="J32" s="180"/>
      <c r="K32" s="180"/>
      <c r="L32" s="181"/>
      <c r="M32" s="180"/>
      <c r="N32" s="183"/>
      <c r="O32" s="122"/>
      <c r="P32" s="180"/>
      <c r="Q32" s="180"/>
      <c r="R32" s="180"/>
      <c r="S32" s="180"/>
      <c r="T32" s="180"/>
      <c r="U32" s="180"/>
      <c r="V32" s="180"/>
      <c r="W32" s="180"/>
      <c r="X32" s="180"/>
      <c r="Y32" s="180"/>
      <c r="Z32" s="184"/>
      <c r="AA32" s="184"/>
      <c r="AB32" s="184"/>
      <c r="AC32" s="184"/>
      <c r="AD32" s="185"/>
      <c r="AE32" s="186"/>
      <c r="AF32" s="384"/>
      <c r="AG32" s="400">
        <f>SUM(AG8:AG31)</f>
        <v>597.04000000000008</v>
      </c>
      <c r="AH32" s="453">
        <f>SUM(AH8:AH31)</f>
        <v>494921</v>
      </c>
      <c r="AI32" s="390">
        <f>SUM(AI8:AI31)</f>
        <v>494.92099999999999</v>
      </c>
      <c r="AJ32" s="397">
        <f>SUM(AJ8:AJ31)</f>
        <v>0</v>
      </c>
      <c r="AK32" s="391"/>
      <c r="AL32" s="188"/>
      <c r="AM32" s="149"/>
      <c r="AN32" s="149"/>
      <c r="AO32" s="147"/>
      <c r="AQ32" s="149"/>
      <c r="AR32" s="178"/>
      <c r="AS32" s="149"/>
      <c r="AT32" s="147"/>
      <c r="AU32" s="149"/>
      <c r="AW32" s="149"/>
      <c r="AX32" s="149"/>
      <c r="AY32" s="149"/>
      <c r="AZ32" s="149"/>
      <c r="BA32" s="149"/>
      <c r="BB32" s="149"/>
      <c r="BC32" s="149"/>
      <c r="BD32" s="149"/>
      <c r="BE32" s="149"/>
      <c r="BF32" s="149"/>
      <c r="BG32" s="149"/>
      <c r="BH32" s="149"/>
      <c r="BI32" s="149"/>
      <c r="BJ32" s="149"/>
      <c r="BK32" s="91"/>
      <c r="BL32" s="91"/>
      <c r="BM32" s="91"/>
    </row>
    <row r="33" spans="1:101" ht="18" thickBot="1" x14ac:dyDescent="0.35">
      <c r="A33" s="405" t="s">
        <v>93</v>
      </c>
      <c r="B33" s="299">
        <f>SUM(B8:B32)</f>
        <v>677.04</v>
      </c>
      <c r="C33" s="299">
        <f>SUM(C8:C31)</f>
        <v>660.24</v>
      </c>
      <c r="D33" s="299">
        <f>SUM(D8:D31)</f>
        <v>495</v>
      </c>
      <c r="E33" s="299">
        <f>SUM(E8:E32)</f>
        <v>165.23999999999995</v>
      </c>
      <c r="F33" s="407">
        <f>SUM(F8:F32)</f>
        <v>495</v>
      </c>
      <c r="G33" s="408">
        <f>SUM(G8:G32)</f>
        <v>0</v>
      </c>
      <c r="H33" s="407">
        <f>SUM(H8:H32)</f>
        <v>0</v>
      </c>
      <c r="I33" s="407">
        <f>SUM(I8:I32)</f>
        <v>0</v>
      </c>
      <c r="J33" s="407">
        <f t="shared" ref="J33:O33" si="23">SUM(J8:J31)</f>
        <v>16.8</v>
      </c>
      <c r="K33" s="299">
        <f t="shared" si="23"/>
        <v>0</v>
      </c>
      <c r="L33" s="299">
        <f t="shared" si="23"/>
        <v>0</v>
      </c>
      <c r="M33" s="299">
        <f t="shared" si="23"/>
        <v>558.14999999999986</v>
      </c>
      <c r="N33" s="409">
        <f t="shared" si="23"/>
        <v>102.09</v>
      </c>
      <c r="O33" s="410">
        <f t="shared" si="23"/>
        <v>494.94999999999993</v>
      </c>
      <c r="P33" s="406">
        <f>SUM(P8:P32)</f>
        <v>102.09</v>
      </c>
      <c r="Q33" s="406">
        <f>SUM(Q8:Q31)</f>
        <v>80</v>
      </c>
      <c r="R33" s="299">
        <f>SUM(R8:R31)</f>
        <v>0</v>
      </c>
      <c r="S33" s="299">
        <f>SUM(S8:S32)</f>
        <v>0</v>
      </c>
      <c r="T33" s="412"/>
      <c r="U33" s="412"/>
      <c r="V33" s="412"/>
      <c r="W33" s="412"/>
      <c r="X33" s="412"/>
      <c r="Y33" s="412"/>
      <c r="Z33" s="412"/>
      <c r="AA33" s="299">
        <f>SUM(AA8:AA31)</f>
        <v>494.94999999999993</v>
      </c>
      <c r="AB33" s="299">
        <f>SUM(AB8:AB32)</f>
        <v>102.09</v>
      </c>
      <c r="AC33" s="299">
        <f>SUM(AC8:AC32)</f>
        <v>80</v>
      </c>
      <c r="AD33" s="411">
        <f>SUM(AD8:AD31)</f>
        <v>0</v>
      </c>
      <c r="AE33" s="409">
        <f>SUM(AE8:AE32)</f>
        <v>494.94999999999993</v>
      </c>
      <c r="AF33" s="384"/>
      <c r="AG33" s="295"/>
      <c r="AH33" s="189"/>
      <c r="AI33" s="398"/>
      <c r="AJ33" s="399"/>
      <c r="AK33" s="212"/>
      <c r="AL33" s="190"/>
      <c r="AM33" s="76"/>
      <c r="AP33" s="191"/>
      <c r="AQ33" s="91"/>
      <c r="AR33" s="178"/>
      <c r="AS33" s="91"/>
      <c r="AT33" s="147"/>
      <c r="AU33" s="91"/>
      <c r="AW33" s="91"/>
      <c r="AX33" s="91"/>
      <c r="AY33" s="91"/>
      <c r="AZ33" s="91"/>
      <c r="BA33" s="91"/>
      <c r="BB33" s="71"/>
      <c r="BC33" s="71"/>
      <c r="BD33" s="71"/>
      <c r="BE33" s="71"/>
      <c r="BF33" s="71"/>
      <c r="BG33" s="71"/>
      <c r="BH33" s="71"/>
      <c r="BI33" s="71"/>
      <c r="BJ33" s="71"/>
      <c r="BK33" s="192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</row>
    <row r="34" spans="1:101" ht="15" x14ac:dyDescent="0.25">
      <c r="C34" s="57" t="str">
        <f>IF(M33+N33&lt;&gt;C33,"CHECK CALCS","")</f>
        <v/>
      </c>
      <c r="G34" s="146"/>
      <c r="N34" s="193"/>
      <c r="O34" s="194"/>
      <c r="Q34" s="194"/>
      <c r="S34" s="91"/>
      <c r="U34" s="91"/>
      <c r="V34" s="91"/>
      <c r="W34" s="91"/>
      <c r="AH34" s="383"/>
      <c r="AI34" s="212"/>
      <c r="AJ34" s="212"/>
      <c r="AK34" s="212"/>
      <c r="AL34" s="76"/>
      <c r="AM34" s="70"/>
      <c r="AP34" s="197"/>
      <c r="AQ34" s="198"/>
      <c r="AR34" s="178"/>
      <c r="AS34" s="198"/>
      <c r="AT34" s="147"/>
      <c r="AU34" s="198"/>
      <c r="AW34" s="198"/>
      <c r="AX34" s="198"/>
      <c r="AY34" s="198"/>
      <c r="AZ34" s="198"/>
      <c r="BA34" s="198"/>
      <c r="BB34" s="198"/>
      <c r="BC34" s="198"/>
      <c r="BD34" s="198"/>
      <c r="BE34" s="198"/>
      <c r="BF34" s="198"/>
      <c r="BG34" s="198"/>
      <c r="BH34" s="198"/>
      <c r="BI34" s="198"/>
      <c r="BJ34" s="198"/>
      <c r="BK34" s="192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</row>
    <row r="35" spans="1:101" ht="15" x14ac:dyDescent="0.25">
      <c r="A35" s="212"/>
      <c r="B35" s="212"/>
      <c r="C35" s="213"/>
      <c r="D35" s="213"/>
      <c r="E35" s="213"/>
      <c r="F35" s="76"/>
      <c r="G35" s="309"/>
      <c r="H35" s="215"/>
      <c r="I35" s="308"/>
      <c r="J35" s="215"/>
      <c r="K35" s="208"/>
      <c r="L35" s="209"/>
      <c r="M35" s="210"/>
      <c r="N35" s="76"/>
      <c r="O35" s="76"/>
      <c r="P35" s="76"/>
      <c r="Q35" s="76"/>
      <c r="R35" s="76"/>
      <c r="S35" s="76"/>
      <c r="T35" s="76"/>
      <c r="Y35" s="76"/>
      <c r="Z35" s="76"/>
      <c r="AA35" s="76"/>
      <c r="AB35" s="204"/>
      <c r="AC35" s="230"/>
      <c r="AD35" s="235"/>
      <c r="AE35" s="205"/>
      <c r="AF35" s="385"/>
      <c r="AG35" s="392"/>
      <c r="AM35" s="91"/>
      <c r="AP35" s="201"/>
      <c r="AQ35" s="76"/>
      <c r="AR35" s="178"/>
      <c r="AS35" s="76"/>
      <c r="AT35" s="147"/>
      <c r="AU35" s="76"/>
      <c r="AV35" s="177"/>
      <c r="AW35" s="76"/>
      <c r="AX35" s="76"/>
      <c r="AY35" s="76"/>
      <c r="AZ35" s="76"/>
      <c r="BA35" s="76"/>
      <c r="BB35" s="76"/>
      <c r="BC35" s="76"/>
      <c r="BD35" s="76"/>
      <c r="BE35" s="76"/>
      <c r="BF35" s="76"/>
      <c r="BG35" s="76"/>
      <c r="BH35" s="76"/>
      <c r="BI35" s="76"/>
      <c r="BJ35" s="76"/>
    </row>
    <row r="36" spans="1:101" ht="15.6" thickBot="1" x14ac:dyDescent="0.3">
      <c r="I36" s="76"/>
      <c r="J36" s="215"/>
      <c r="K36" s="215"/>
      <c r="L36" s="215"/>
      <c r="M36" s="215"/>
      <c r="N36" s="215"/>
      <c r="O36" s="215"/>
      <c r="P36" s="215"/>
      <c r="Q36" s="208"/>
      <c r="Y36" s="76"/>
      <c r="Z36" s="76"/>
      <c r="AA36" s="76"/>
      <c r="AB36" s="204"/>
      <c r="AC36" s="230"/>
      <c r="AD36" s="203"/>
      <c r="AE36" s="205"/>
      <c r="AF36" s="385"/>
      <c r="AG36" s="392"/>
      <c r="AM36" s="91"/>
      <c r="AP36" s="201"/>
      <c r="AQ36" s="91"/>
      <c r="AR36" s="178"/>
      <c r="AT36" s="147"/>
      <c r="AV36" s="177"/>
    </row>
    <row r="37" spans="1:101" ht="18.75" customHeight="1" thickBot="1" x14ac:dyDescent="0.35">
      <c r="A37" s="528" t="s">
        <v>94</v>
      </c>
      <c r="B37" s="529"/>
      <c r="C37" s="529"/>
      <c r="D37" s="530"/>
      <c r="F37" s="375"/>
      <c r="G37" s="377" t="s">
        <v>95</v>
      </c>
      <c r="H37" s="376"/>
      <c r="J37" s="531" t="s">
        <v>97</v>
      </c>
      <c r="K37" s="532"/>
      <c r="L37" s="532"/>
      <c r="M37" s="533"/>
      <c r="Y37" s="76"/>
      <c r="Z37" s="76"/>
      <c r="AA37" s="76"/>
      <c r="AB37" s="204"/>
      <c r="AC37" s="230"/>
      <c r="AD37" s="203"/>
      <c r="AE37" s="205"/>
      <c r="AF37" s="385"/>
      <c r="AG37" s="392"/>
      <c r="AM37" s="91"/>
      <c r="AP37" s="201"/>
      <c r="AQ37" s="91"/>
      <c r="AR37" s="178"/>
      <c r="AT37" s="147"/>
      <c r="AV37" s="177"/>
    </row>
    <row r="38" spans="1:101" ht="43.5" customHeight="1" x14ac:dyDescent="0.3">
      <c r="A38" s="365" t="s">
        <v>19</v>
      </c>
      <c r="B38" s="366" t="s">
        <v>98</v>
      </c>
      <c r="C38" s="367" t="s">
        <v>99</v>
      </c>
      <c r="D38" s="381" t="s">
        <v>100</v>
      </c>
      <c r="F38" s="373" t="s">
        <v>143</v>
      </c>
      <c r="G38" s="368" t="s">
        <v>100</v>
      </c>
      <c r="H38" s="374" t="s">
        <v>96</v>
      </c>
      <c r="J38" s="369" t="s">
        <v>19</v>
      </c>
      <c r="K38" s="370" t="s">
        <v>101</v>
      </c>
      <c r="L38" s="370" t="s">
        <v>16</v>
      </c>
      <c r="M38" s="371" t="s">
        <v>102</v>
      </c>
      <c r="Y38" s="209"/>
      <c r="Z38" s="210"/>
      <c r="AA38" s="91"/>
      <c r="AB38" s="204"/>
      <c r="AC38" s="199"/>
      <c r="AD38" s="205"/>
      <c r="AF38" s="385"/>
      <c r="AM38" s="91"/>
      <c r="AN38" s="514" t="s">
        <v>92</v>
      </c>
      <c r="AO38" s="515"/>
      <c r="AP38" s="201"/>
      <c r="AQ38" s="91"/>
      <c r="AR38" s="178"/>
      <c r="AT38" s="147"/>
      <c r="AV38" s="177"/>
    </row>
    <row r="39" spans="1:101" ht="15" x14ac:dyDescent="0.25">
      <c r="A39" s="219">
        <v>1</v>
      </c>
      <c r="B39" s="220">
        <f t="shared" ref="B39:B62" si="24">E8</f>
        <v>4.4800000000000004</v>
      </c>
      <c r="C39" s="364">
        <f t="shared" ref="C39:C62" si="25">IF(B39&gt;0,B39*D39,0)</f>
        <v>263.82728960000003</v>
      </c>
      <c r="D39" s="382">
        <v>58.89002</v>
      </c>
      <c r="F39" s="221">
        <f t="shared" ref="F39:F62" si="26">F8</f>
        <v>22</v>
      </c>
      <c r="G39" s="357">
        <v>57.678519999999999</v>
      </c>
      <c r="H39" s="358">
        <f>F39*G39</f>
        <v>1268.9274399999999</v>
      </c>
      <c r="J39" s="122">
        <v>1</v>
      </c>
      <c r="K39" s="126">
        <f t="shared" ref="K39:K62" si="27">C8</f>
        <v>26.48</v>
      </c>
      <c r="L39" s="245">
        <f t="shared" ref="L39:L62" si="28">K39*M39</f>
        <v>1559.4077296</v>
      </c>
      <c r="M39" s="372">
        <f t="shared" ref="M39:M62" si="29">D39</f>
        <v>58.89002</v>
      </c>
      <c r="O39" s="57">
        <v>1.2</v>
      </c>
      <c r="AB39" s="216"/>
      <c r="AC39" s="61">
        <v>1.2</v>
      </c>
      <c r="AD39" s="454"/>
      <c r="AE39" s="455"/>
      <c r="AF39" s="385"/>
      <c r="AM39" s="91"/>
      <c r="AN39" s="195" t="s">
        <v>19</v>
      </c>
      <c r="AO39" s="196"/>
      <c r="AP39" s="201"/>
      <c r="AQ39" s="91"/>
      <c r="AR39" s="178"/>
      <c r="AT39" s="147"/>
      <c r="AV39" s="177"/>
    </row>
    <row r="40" spans="1:101" ht="15" x14ac:dyDescent="0.25">
      <c r="A40" s="219">
        <f t="shared" ref="A40:A62" si="30">A39+1</f>
        <v>2</v>
      </c>
      <c r="B40" s="220">
        <f t="shared" si="24"/>
        <v>3.990000000000002</v>
      </c>
      <c r="C40" s="364">
        <f t="shared" si="25"/>
        <v>245.09269260000013</v>
      </c>
      <c r="D40" s="382">
        <v>61.426740000000002</v>
      </c>
      <c r="F40" s="221">
        <f t="shared" si="26"/>
        <v>21</v>
      </c>
      <c r="G40" s="357">
        <v>60.242220000000003</v>
      </c>
      <c r="H40" s="358">
        <f t="shared" ref="H40:H62" si="31">F40*G40</f>
        <v>1265.08662</v>
      </c>
      <c r="J40" s="122">
        <v>2</v>
      </c>
      <c r="K40" s="126">
        <f t="shared" si="27"/>
        <v>24.990000000000002</v>
      </c>
      <c r="L40" s="245">
        <f t="shared" si="28"/>
        <v>1535.0542326000002</v>
      </c>
      <c r="M40" s="372">
        <f t="shared" si="29"/>
        <v>61.426740000000002</v>
      </c>
      <c r="O40" s="57">
        <v>2.4</v>
      </c>
      <c r="AB40" s="216"/>
      <c r="AC40" s="61">
        <v>2.4</v>
      </c>
      <c r="AD40" s="454"/>
      <c r="AE40" s="455"/>
      <c r="AF40" s="385"/>
      <c r="AM40" s="91"/>
      <c r="AN40" s="122">
        <v>1</v>
      </c>
      <c r="AO40" s="200">
        <f t="array" ref="AO40:AO63">TRANSPOSE(AM17:BJ17)</f>
        <v>4200</v>
      </c>
      <c r="AP40" s="201"/>
      <c r="AQ40" s="91"/>
      <c r="AR40" s="178"/>
      <c r="AT40" s="147"/>
      <c r="BG40" s="57">
        <v>1</v>
      </c>
      <c r="BH40" s="57">
        <v>2</v>
      </c>
      <c r="BI40" s="57">
        <v>3</v>
      </c>
      <c r="BJ40" s="57">
        <v>4</v>
      </c>
      <c r="BK40" s="57">
        <v>5</v>
      </c>
      <c r="BL40" s="57">
        <v>6</v>
      </c>
      <c r="BM40" s="57">
        <v>7</v>
      </c>
      <c r="BN40" s="57">
        <v>8</v>
      </c>
      <c r="BO40" s="57">
        <v>9</v>
      </c>
      <c r="BP40" s="57">
        <v>10</v>
      </c>
      <c r="BQ40" s="57">
        <v>11</v>
      </c>
      <c r="BR40" s="57">
        <v>12</v>
      </c>
    </row>
    <row r="41" spans="1:101" ht="15" x14ac:dyDescent="0.25">
      <c r="A41" s="219">
        <f t="shared" si="30"/>
        <v>3</v>
      </c>
      <c r="B41" s="222">
        <f t="shared" si="24"/>
        <v>3.1099999999999994</v>
      </c>
      <c r="C41" s="364">
        <f t="shared" si="25"/>
        <v>181.52926939999998</v>
      </c>
      <c r="D41" s="382">
        <v>58.369540000000001</v>
      </c>
      <c r="F41" s="221">
        <f t="shared" si="26"/>
        <v>21</v>
      </c>
      <c r="G41" s="357">
        <v>57.396709999999999</v>
      </c>
      <c r="H41" s="358">
        <f t="shared" si="31"/>
        <v>1205.3309099999999</v>
      </c>
      <c r="J41" s="122">
        <v>3</v>
      </c>
      <c r="K41" s="126">
        <f t="shared" si="27"/>
        <v>24.11</v>
      </c>
      <c r="L41" s="245">
        <f t="shared" si="28"/>
        <v>1407.2896094</v>
      </c>
      <c r="M41" s="372">
        <f t="shared" si="29"/>
        <v>58.369540000000001</v>
      </c>
      <c r="O41" s="57">
        <v>3.5999999999999996</v>
      </c>
      <c r="AB41" s="216"/>
      <c r="AC41" s="61">
        <v>3.5999999999999996</v>
      </c>
      <c r="AD41" s="203"/>
      <c r="AE41" s="126"/>
      <c r="AF41" s="385"/>
      <c r="AM41" s="91"/>
      <c r="AN41" s="122">
        <v>2</v>
      </c>
      <c r="AO41" s="200">
        <v>3976</v>
      </c>
      <c r="AP41" s="201"/>
      <c r="AQ41" s="91"/>
      <c r="AR41" s="178"/>
      <c r="AT41" s="147"/>
      <c r="AU41" s="57">
        <v>1</v>
      </c>
      <c r="AV41" s="57">
        <v>2</v>
      </c>
      <c r="AW41" s="57">
        <v>3</v>
      </c>
      <c r="AX41" s="57">
        <v>4</v>
      </c>
      <c r="AY41" s="57">
        <v>5</v>
      </c>
      <c r="AZ41" s="57">
        <v>6</v>
      </c>
      <c r="BA41" s="57">
        <v>7</v>
      </c>
      <c r="BB41" s="57">
        <v>8</v>
      </c>
      <c r="BC41" s="57">
        <v>9</v>
      </c>
      <c r="BD41" s="57">
        <v>10</v>
      </c>
      <c r="BE41" s="57">
        <v>11</v>
      </c>
      <c r="BF41" s="57">
        <v>12</v>
      </c>
      <c r="BG41" s="57">
        <v>13</v>
      </c>
      <c r="BH41" s="57">
        <v>14</v>
      </c>
      <c r="BI41" s="57">
        <v>15</v>
      </c>
      <c r="BJ41" s="57">
        <v>16</v>
      </c>
      <c r="BK41" s="57">
        <v>17</v>
      </c>
      <c r="BL41" s="57">
        <v>18</v>
      </c>
      <c r="BM41" s="57">
        <v>19</v>
      </c>
      <c r="BN41" s="57">
        <v>20</v>
      </c>
      <c r="BO41" s="57">
        <v>21</v>
      </c>
      <c r="BP41" s="57">
        <v>22</v>
      </c>
      <c r="BQ41" s="57">
        <v>23</v>
      </c>
      <c r="BR41" s="57">
        <v>24</v>
      </c>
    </row>
    <row r="42" spans="1:101" ht="15" x14ac:dyDescent="0.25">
      <c r="A42" s="219">
        <f t="shared" si="30"/>
        <v>4</v>
      </c>
      <c r="B42" s="222">
        <f t="shared" si="24"/>
        <v>2.629999999999999</v>
      </c>
      <c r="C42" s="364">
        <f t="shared" si="25"/>
        <v>155.61972999999995</v>
      </c>
      <c r="D42" s="382">
        <v>59.170999999999999</v>
      </c>
      <c r="F42" s="221">
        <f t="shared" si="26"/>
        <v>21</v>
      </c>
      <c r="G42" s="357">
        <v>58.286149999999999</v>
      </c>
      <c r="H42" s="358">
        <f t="shared" si="31"/>
        <v>1224.0091500000001</v>
      </c>
      <c r="J42" s="122">
        <v>4</v>
      </c>
      <c r="K42" s="126">
        <f t="shared" si="27"/>
        <v>23.63</v>
      </c>
      <c r="L42" s="245">
        <f t="shared" si="28"/>
        <v>1398.21073</v>
      </c>
      <c r="M42" s="372">
        <f t="shared" si="29"/>
        <v>59.170999999999999</v>
      </c>
      <c r="O42" s="57">
        <v>4.8</v>
      </c>
      <c r="AB42" s="216"/>
      <c r="AC42" s="61">
        <v>4.8</v>
      </c>
      <c r="AD42" s="203"/>
      <c r="AE42" s="126"/>
      <c r="AF42" s="385"/>
      <c r="AM42" s="91"/>
      <c r="AN42" s="122">
        <v>3</v>
      </c>
      <c r="AO42" s="200">
        <v>3842</v>
      </c>
      <c r="AP42" s="201"/>
      <c r="AQ42" s="91" t="s">
        <v>212</v>
      </c>
      <c r="AR42" s="178" t="s">
        <v>213</v>
      </c>
      <c r="AT42" s="147"/>
    </row>
    <row r="43" spans="1:101" ht="15" x14ac:dyDescent="0.25">
      <c r="A43" s="219">
        <f t="shared" si="30"/>
        <v>5</v>
      </c>
      <c r="B43" s="222">
        <f t="shared" si="24"/>
        <v>2.3999999999999986</v>
      </c>
      <c r="C43" s="364">
        <f t="shared" si="25"/>
        <v>146.90191199999992</v>
      </c>
      <c r="D43" s="382">
        <v>61.209130000000002</v>
      </c>
      <c r="F43" s="221">
        <f t="shared" si="26"/>
        <v>21</v>
      </c>
      <c r="G43" s="357">
        <v>60.299810000000001</v>
      </c>
      <c r="H43" s="358">
        <f t="shared" si="31"/>
        <v>1266.29601</v>
      </c>
      <c r="J43" s="122">
        <v>5</v>
      </c>
      <c r="K43" s="126">
        <f t="shared" si="27"/>
        <v>23.4</v>
      </c>
      <c r="L43" s="245">
        <f t="shared" si="28"/>
        <v>1432.2936419999999</v>
      </c>
      <c r="M43" s="372">
        <f t="shared" si="29"/>
        <v>61.209130000000002</v>
      </c>
      <c r="O43" s="57">
        <v>6</v>
      </c>
      <c r="AB43" s="216"/>
      <c r="AC43" s="61">
        <v>6</v>
      </c>
      <c r="AD43" s="203"/>
      <c r="AE43" s="126"/>
      <c r="AF43" s="385"/>
      <c r="AM43" s="91"/>
      <c r="AN43" s="122">
        <v>4</v>
      </c>
      <c r="AO43" s="200">
        <v>3844</v>
      </c>
      <c r="AP43" s="201"/>
      <c r="AQ43" s="223"/>
      <c r="AR43" s="178" t="s">
        <v>214</v>
      </c>
      <c r="AS43" s="223" t="s">
        <v>215</v>
      </c>
      <c r="AT43" s="147" t="s">
        <v>216</v>
      </c>
      <c r="AU43" s="194">
        <v>7</v>
      </c>
      <c r="AV43" s="194">
        <v>7</v>
      </c>
      <c r="AW43" s="194">
        <v>7</v>
      </c>
      <c r="AX43" s="194">
        <v>7</v>
      </c>
      <c r="AY43" s="194">
        <v>7</v>
      </c>
      <c r="AZ43" s="194">
        <v>7</v>
      </c>
      <c r="BA43" s="194">
        <v>7</v>
      </c>
      <c r="BB43" s="194">
        <v>7</v>
      </c>
      <c r="BC43" s="194">
        <v>7</v>
      </c>
      <c r="BD43" s="194">
        <v>7</v>
      </c>
      <c r="BE43" s="194">
        <v>7</v>
      </c>
      <c r="BF43" s="194">
        <v>7</v>
      </c>
      <c r="BG43" s="194">
        <v>7</v>
      </c>
      <c r="BH43" s="194">
        <v>7</v>
      </c>
      <c r="BI43" s="194">
        <v>7</v>
      </c>
      <c r="BJ43" s="194">
        <v>7</v>
      </c>
      <c r="BK43" s="194">
        <v>7</v>
      </c>
      <c r="BL43" s="194">
        <v>7</v>
      </c>
      <c r="BM43" s="194">
        <v>7</v>
      </c>
      <c r="BN43" s="194">
        <v>7</v>
      </c>
      <c r="BO43" s="194">
        <v>7</v>
      </c>
      <c r="BP43" s="194">
        <v>7</v>
      </c>
      <c r="BQ43" s="194">
        <v>7</v>
      </c>
      <c r="BR43" s="194">
        <v>7</v>
      </c>
      <c r="BS43" s="507">
        <f>SUM(AU43:BR43)</f>
        <v>168</v>
      </c>
    </row>
    <row r="44" spans="1:101" ht="13.5" customHeight="1" x14ac:dyDescent="0.25">
      <c r="A44" s="219">
        <f t="shared" si="30"/>
        <v>6</v>
      </c>
      <c r="B44" s="224">
        <f t="shared" si="24"/>
        <v>2.5700000000000003</v>
      </c>
      <c r="C44" s="364">
        <f t="shared" si="25"/>
        <v>194.59312690000002</v>
      </c>
      <c r="D44" s="382">
        <v>75.717169999999996</v>
      </c>
      <c r="F44" s="221">
        <f t="shared" si="26"/>
        <v>21</v>
      </c>
      <c r="G44" s="357">
        <v>74.598609999999994</v>
      </c>
      <c r="H44" s="358">
        <f t="shared" si="31"/>
        <v>1566.5708099999999</v>
      </c>
      <c r="J44" s="122">
        <v>6</v>
      </c>
      <c r="K44" s="126">
        <f t="shared" si="27"/>
        <v>23.57</v>
      </c>
      <c r="L44" s="245">
        <f t="shared" si="28"/>
        <v>1784.6536968999999</v>
      </c>
      <c r="M44" s="372">
        <f t="shared" si="29"/>
        <v>75.717169999999996</v>
      </c>
      <c r="O44" s="57">
        <v>7.2</v>
      </c>
      <c r="AB44" s="216"/>
      <c r="AC44" s="61">
        <v>7.2</v>
      </c>
      <c r="AD44" s="203"/>
      <c r="AE44" s="126"/>
      <c r="AF44" s="385"/>
      <c r="AM44" s="91"/>
      <c r="AN44" s="122">
        <v>5</v>
      </c>
      <c r="AO44" s="200">
        <v>3787</v>
      </c>
      <c r="AP44" s="201"/>
      <c r="AR44" s="178" t="s">
        <v>214</v>
      </c>
      <c r="AS44" s="57" t="s">
        <v>217</v>
      </c>
      <c r="AT44" s="147" t="s">
        <v>216</v>
      </c>
      <c r="AU44" s="57">
        <v>15</v>
      </c>
      <c r="AV44" s="57">
        <v>14</v>
      </c>
      <c r="AW44" s="57">
        <v>14</v>
      </c>
      <c r="AX44" s="57">
        <v>14</v>
      </c>
      <c r="AY44" s="57">
        <v>14</v>
      </c>
      <c r="AZ44" s="57">
        <v>14</v>
      </c>
      <c r="BA44" s="57">
        <v>14</v>
      </c>
      <c r="BB44" s="57">
        <v>13</v>
      </c>
      <c r="BC44" s="57">
        <v>11</v>
      </c>
      <c r="BD44" s="57">
        <v>10</v>
      </c>
      <c r="BE44" s="57">
        <v>8</v>
      </c>
      <c r="BF44" s="57">
        <v>7</v>
      </c>
      <c r="BG44" s="57">
        <v>7</v>
      </c>
      <c r="BH44" s="57">
        <v>8</v>
      </c>
      <c r="BI44" s="57">
        <v>10</v>
      </c>
      <c r="BJ44" s="57">
        <v>13</v>
      </c>
      <c r="BK44" s="57">
        <v>15</v>
      </c>
      <c r="BL44" s="57">
        <v>18</v>
      </c>
      <c r="BM44" s="57">
        <v>19</v>
      </c>
      <c r="BN44" s="57">
        <v>19</v>
      </c>
      <c r="BO44" s="57">
        <v>19</v>
      </c>
      <c r="BP44" s="57">
        <v>18</v>
      </c>
      <c r="BQ44" s="57">
        <v>17</v>
      </c>
      <c r="BR44" s="57">
        <v>16</v>
      </c>
      <c r="BS44" s="507">
        <f>SUM(AU44:BR44)</f>
        <v>327</v>
      </c>
    </row>
    <row r="45" spans="1:101" ht="15" x14ac:dyDescent="0.25">
      <c r="A45" s="219">
        <f t="shared" si="30"/>
        <v>7</v>
      </c>
      <c r="B45" s="225">
        <f t="shared" si="24"/>
        <v>3.5600000000000023</v>
      </c>
      <c r="C45" s="364">
        <f t="shared" si="25"/>
        <v>295.9290584000002</v>
      </c>
      <c r="D45" s="382">
        <v>83.126140000000007</v>
      </c>
      <c r="F45" s="221">
        <f t="shared" si="26"/>
        <v>21</v>
      </c>
      <c r="G45" s="357">
        <v>81.799970000000002</v>
      </c>
      <c r="H45" s="358">
        <f t="shared" si="31"/>
        <v>1717.79937</v>
      </c>
      <c r="J45" s="122">
        <v>7</v>
      </c>
      <c r="K45" s="126">
        <f t="shared" si="27"/>
        <v>24.560000000000002</v>
      </c>
      <c r="L45" s="245">
        <f t="shared" si="28"/>
        <v>2041.5779984000003</v>
      </c>
      <c r="M45" s="372">
        <f t="shared" si="29"/>
        <v>83.126140000000007</v>
      </c>
      <c r="O45" s="57">
        <v>8.4</v>
      </c>
      <c r="AB45" s="216"/>
      <c r="AC45" s="61">
        <v>8.4</v>
      </c>
      <c r="AD45" s="203"/>
      <c r="AE45" s="126"/>
      <c r="AF45" s="385"/>
      <c r="AM45" s="91"/>
      <c r="AN45" s="122">
        <v>6</v>
      </c>
      <c r="AO45" s="200">
        <v>3768</v>
      </c>
      <c r="AP45" s="201"/>
      <c r="AR45" s="178"/>
      <c r="AT45" s="147"/>
      <c r="BS45" s="223">
        <f>SUM(BS43:BS44)</f>
        <v>495</v>
      </c>
    </row>
    <row r="46" spans="1:101" ht="15" x14ac:dyDescent="0.25">
      <c r="A46" s="219">
        <f t="shared" si="30"/>
        <v>8</v>
      </c>
      <c r="B46" s="225">
        <f t="shared" si="24"/>
        <v>5.48</v>
      </c>
      <c r="C46" s="364">
        <f t="shared" si="25"/>
        <v>416.12111480000004</v>
      </c>
      <c r="D46" s="382">
        <v>75.934510000000003</v>
      </c>
      <c r="F46" s="221">
        <f t="shared" si="26"/>
        <v>20</v>
      </c>
      <c r="G46" s="357">
        <v>74.703140000000005</v>
      </c>
      <c r="H46" s="358">
        <f t="shared" si="31"/>
        <v>1494.0628000000002</v>
      </c>
      <c r="J46" s="122">
        <v>8</v>
      </c>
      <c r="K46" s="126">
        <f t="shared" si="27"/>
        <v>25.48</v>
      </c>
      <c r="L46" s="245">
        <f t="shared" si="28"/>
        <v>1934.8113148000002</v>
      </c>
      <c r="M46" s="372">
        <f t="shared" si="29"/>
        <v>75.934510000000003</v>
      </c>
      <c r="AB46" s="216"/>
      <c r="AC46" s="199"/>
      <c r="AD46" s="203"/>
      <c r="AE46" s="126"/>
      <c r="AF46" s="385"/>
      <c r="AM46" s="91"/>
      <c r="AN46" s="122">
        <v>7</v>
      </c>
      <c r="AO46" s="200">
        <v>3872</v>
      </c>
      <c r="AP46" s="201"/>
    </row>
    <row r="47" spans="1:101" ht="15" x14ac:dyDescent="0.25">
      <c r="A47" s="219">
        <f t="shared" si="30"/>
        <v>9</v>
      </c>
      <c r="B47" s="225">
        <f t="shared" si="24"/>
        <v>5.82</v>
      </c>
      <c r="C47" s="364">
        <f t="shared" si="25"/>
        <v>310.07697060000004</v>
      </c>
      <c r="D47" s="382">
        <v>53.277830000000002</v>
      </c>
      <c r="F47" s="221">
        <f t="shared" si="26"/>
        <v>18</v>
      </c>
      <c r="G47" s="357">
        <v>52.243899999999996</v>
      </c>
      <c r="H47" s="358">
        <f t="shared" si="31"/>
        <v>940.39019999999994</v>
      </c>
      <c r="J47" s="122">
        <v>9</v>
      </c>
      <c r="K47" s="126">
        <f t="shared" si="27"/>
        <v>23.82</v>
      </c>
      <c r="L47" s="245">
        <f t="shared" si="28"/>
        <v>1269.0779106</v>
      </c>
      <c r="M47" s="372">
        <f t="shared" si="29"/>
        <v>53.277830000000002</v>
      </c>
      <c r="AB47" s="216"/>
      <c r="AC47" s="199"/>
      <c r="AD47" s="203"/>
      <c r="AE47" s="126"/>
      <c r="AF47" s="385"/>
      <c r="AM47" s="91"/>
      <c r="AN47" s="122">
        <v>8</v>
      </c>
      <c r="AO47" s="200">
        <v>4032</v>
      </c>
      <c r="AP47" s="201"/>
      <c r="AU47" s="57">
        <v>7</v>
      </c>
      <c r="AV47" s="57">
        <v>15</v>
      </c>
      <c r="AX47" s="57">
        <f>AU47+AV47</f>
        <v>22</v>
      </c>
    </row>
    <row r="48" spans="1:101" ht="15" x14ac:dyDescent="0.25">
      <c r="A48" s="219">
        <f t="shared" si="30"/>
        <v>10</v>
      </c>
      <c r="B48" s="225">
        <f t="shared" si="24"/>
        <v>8.91</v>
      </c>
      <c r="C48" s="364">
        <f t="shared" si="25"/>
        <v>347.49</v>
      </c>
      <c r="D48" s="382">
        <v>39</v>
      </c>
      <c r="F48" s="221">
        <f t="shared" si="26"/>
        <v>17</v>
      </c>
      <c r="G48" s="357">
        <v>38.233359999999998</v>
      </c>
      <c r="H48" s="358">
        <f t="shared" si="31"/>
        <v>649.96711999999991</v>
      </c>
      <c r="J48" s="122">
        <v>10</v>
      </c>
      <c r="K48" s="126">
        <f t="shared" si="27"/>
        <v>25.91</v>
      </c>
      <c r="L48" s="245">
        <f t="shared" si="28"/>
        <v>1010.49</v>
      </c>
      <c r="M48" s="372">
        <f t="shared" si="29"/>
        <v>39</v>
      </c>
      <c r="AB48" s="216"/>
      <c r="AC48" s="199"/>
      <c r="AD48" s="203"/>
      <c r="AE48" s="126"/>
      <c r="AF48" s="385"/>
      <c r="AM48" s="91"/>
      <c r="AN48" s="122">
        <v>9</v>
      </c>
      <c r="AO48" s="200">
        <v>4260</v>
      </c>
      <c r="AP48" s="201"/>
      <c r="AQ48" s="91"/>
      <c r="AU48" s="57">
        <v>7</v>
      </c>
      <c r="AV48" s="57">
        <v>14</v>
      </c>
      <c r="AX48" s="57">
        <f t="shared" ref="AX48:AX70" si="32">AU48+AV48</f>
        <v>21</v>
      </c>
    </row>
    <row r="49" spans="1:50" ht="15" x14ac:dyDescent="0.25">
      <c r="A49" s="219">
        <f t="shared" si="30"/>
        <v>11</v>
      </c>
      <c r="B49" s="225">
        <f t="shared" si="24"/>
        <v>10.100000000000001</v>
      </c>
      <c r="C49" s="364">
        <f t="shared" si="25"/>
        <v>339.59139100000004</v>
      </c>
      <c r="D49" s="382">
        <v>33.622909999999997</v>
      </c>
      <c r="F49" s="221">
        <f t="shared" si="26"/>
        <v>15</v>
      </c>
      <c r="G49" s="357">
        <v>32.979460000000003</v>
      </c>
      <c r="H49" s="358">
        <f t="shared" si="31"/>
        <v>494.69190000000003</v>
      </c>
      <c r="J49" s="122">
        <v>11</v>
      </c>
      <c r="K49" s="126">
        <f t="shared" si="27"/>
        <v>25.1</v>
      </c>
      <c r="L49" s="245">
        <f t="shared" si="28"/>
        <v>843.93504099999996</v>
      </c>
      <c r="M49" s="372">
        <f t="shared" si="29"/>
        <v>33.622909999999997</v>
      </c>
      <c r="AB49" s="204"/>
      <c r="AC49" s="199"/>
      <c r="AD49" s="203"/>
      <c r="AE49" s="126"/>
      <c r="AF49" s="385"/>
      <c r="AM49" s="91"/>
      <c r="AN49" s="122">
        <v>10</v>
      </c>
      <c r="AO49" s="200">
        <v>4343</v>
      </c>
      <c r="AP49" s="201"/>
      <c r="AQ49" s="91"/>
      <c r="AU49" s="57">
        <v>7</v>
      </c>
      <c r="AV49" s="57">
        <v>14</v>
      </c>
      <c r="AX49" s="57">
        <f t="shared" si="32"/>
        <v>21</v>
      </c>
    </row>
    <row r="50" spans="1:50" ht="15" x14ac:dyDescent="0.25">
      <c r="A50" s="219">
        <f t="shared" si="30"/>
        <v>12</v>
      </c>
      <c r="B50" s="225">
        <f t="shared" si="24"/>
        <v>9.9099999999999966</v>
      </c>
      <c r="C50" s="364">
        <f t="shared" si="25"/>
        <v>268.85691259999993</v>
      </c>
      <c r="D50" s="382">
        <v>27.129860000000001</v>
      </c>
      <c r="F50" s="221">
        <f t="shared" si="26"/>
        <v>14</v>
      </c>
      <c r="G50" s="357">
        <v>26.56514</v>
      </c>
      <c r="H50" s="358">
        <f t="shared" si="31"/>
        <v>371.91196000000002</v>
      </c>
      <c r="J50" s="122">
        <v>12</v>
      </c>
      <c r="K50" s="126">
        <f t="shared" si="27"/>
        <v>23.909999999999997</v>
      </c>
      <c r="L50" s="245">
        <f t="shared" si="28"/>
        <v>648.67495259999987</v>
      </c>
      <c r="M50" s="372">
        <f t="shared" si="29"/>
        <v>27.129860000000001</v>
      </c>
      <c r="AB50" s="204"/>
      <c r="AC50" s="199"/>
      <c r="AD50" s="203"/>
      <c r="AE50" s="126"/>
      <c r="AF50" s="385"/>
      <c r="AM50" s="91"/>
      <c r="AN50" s="122">
        <v>11</v>
      </c>
      <c r="AO50" s="200">
        <v>4207</v>
      </c>
      <c r="AP50" s="201"/>
      <c r="AQ50" s="91"/>
      <c r="AU50" s="57">
        <v>7</v>
      </c>
      <c r="AV50" s="57">
        <v>14</v>
      </c>
      <c r="AX50" s="57">
        <f t="shared" si="32"/>
        <v>21</v>
      </c>
    </row>
    <row r="51" spans="1:50" ht="15" x14ac:dyDescent="0.25">
      <c r="A51" s="219">
        <f t="shared" si="30"/>
        <v>13</v>
      </c>
      <c r="B51" s="225">
        <f t="shared" si="24"/>
        <v>8.7899999999999991</v>
      </c>
      <c r="C51" s="364">
        <f t="shared" si="25"/>
        <v>232.18160909999997</v>
      </c>
      <c r="D51" s="382">
        <v>26.414290000000001</v>
      </c>
      <c r="F51" s="221">
        <f t="shared" si="26"/>
        <v>14</v>
      </c>
      <c r="G51" s="357">
        <v>25.855419999999999</v>
      </c>
      <c r="H51" s="358">
        <f t="shared" si="31"/>
        <v>361.97587999999996</v>
      </c>
      <c r="J51" s="122">
        <v>13</v>
      </c>
      <c r="K51" s="126">
        <f t="shared" si="27"/>
        <v>22.79</v>
      </c>
      <c r="L51" s="245">
        <f t="shared" si="28"/>
        <v>601.98166909999998</v>
      </c>
      <c r="M51" s="372">
        <f t="shared" si="29"/>
        <v>26.414290000000001</v>
      </c>
      <c r="AB51" s="204"/>
      <c r="AC51" s="199"/>
      <c r="AD51" s="203"/>
      <c r="AE51" s="126"/>
      <c r="AF51" s="385"/>
      <c r="AM51" s="226"/>
      <c r="AN51" s="122">
        <v>12</v>
      </c>
      <c r="AO51" s="200">
        <v>4012</v>
      </c>
      <c r="AP51" s="91"/>
      <c r="AQ51" s="91"/>
      <c r="AU51" s="57">
        <v>7</v>
      </c>
      <c r="AV51" s="57">
        <v>14</v>
      </c>
      <c r="AX51" s="57">
        <f t="shared" si="32"/>
        <v>21</v>
      </c>
    </row>
    <row r="52" spans="1:50" ht="15" x14ac:dyDescent="0.25">
      <c r="A52" s="228">
        <f t="shared" si="30"/>
        <v>14</v>
      </c>
      <c r="B52" s="225">
        <f t="shared" si="24"/>
        <v>7.91</v>
      </c>
      <c r="C52" s="364">
        <f t="shared" si="25"/>
        <v>226.0214474</v>
      </c>
      <c r="D52" s="382">
        <v>28.57414</v>
      </c>
      <c r="F52" s="221">
        <f t="shared" si="26"/>
        <v>15</v>
      </c>
      <c r="G52" s="357">
        <v>27.954070000000002</v>
      </c>
      <c r="H52" s="358">
        <f t="shared" si="31"/>
        <v>419.31105000000002</v>
      </c>
      <c r="J52" s="122">
        <v>14</v>
      </c>
      <c r="K52" s="126">
        <f t="shared" si="27"/>
        <v>22.91</v>
      </c>
      <c r="L52" s="245">
        <f t="shared" si="28"/>
        <v>654.6335474</v>
      </c>
      <c r="M52" s="372">
        <f t="shared" si="29"/>
        <v>28.57414</v>
      </c>
      <c r="AB52" s="204"/>
      <c r="AC52" s="199"/>
      <c r="AD52" s="203"/>
      <c r="AE52" s="126"/>
      <c r="AM52" s="76"/>
      <c r="AN52" s="122">
        <v>13</v>
      </c>
      <c r="AO52" s="200">
        <v>3934</v>
      </c>
      <c r="AP52" s="91"/>
      <c r="AQ52" s="91"/>
      <c r="AU52" s="57">
        <v>7</v>
      </c>
      <c r="AV52" s="57">
        <v>14</v>
      </c>
      <c r="AX52" s="57">
        <f t="shared" si="32"/>
        <v>21</v>
      </c>
    </row>
    <row r="53" spans="1:50" ht="15" x14ac:dyDescent="0.25">
      <c r="A53" s="228">
        <f t="shared" si="30"/>
        <v>15</v>
      </c>
      <c r="B53" s="225">
        <f t="shared" si="24"/>
        <v>6.2700000000000031</v>
      </c>
      <c r="C53" s="364">
        <f t="shared" si="25"/>
        <v>198.99287100000009</v>
      </c>
      <c r="D53" s="382">
        <v>31.737300000000001</v>
      </c>
      <c r="F53" s="221">
        <f t="shared" si="26"/>
        <v>17</v>
      </c>
      <c r="G53" s="357">
        <v>31.084489999999999</v>
      </c>
      <c r="H53" s="358">
        <f t="shared" si="31"/>
        <v>528.43633</v>
      </c>
      <c r="J53" s="122">
        <v>15</v>
      </c>
      <c r="K53" s="126">
        <f t="shared" si="27"/>
        <v>23.270000000000003</v>
      </c>
      <c r="L53" s="245">
        <f t="shared" si="28"/>
        <v>738.52697100000012</v>
      </c>
      <c r="M53" s="372">
        <f t="shared" si="29"/>
        <v>31.737300000000001</v>
      </c>
      <c r="AB53" s="204"/>
      <c r="AC53" s="199"/>
      <c r="AD53" s="229"/>
      <c r="AE53" s="126"/>
      <c r="AN53" s="122">
        <v>14</v>
      </c>
      <c r="AO53" s="200">
        <v>3852</v>
      </c>
      <c r="AU53" s="57">
        <v>7</v>
      </c>
      <c r="AV53" s="57">
        <v>14</v>
      </c>
      <c r="AX53" s="57">
        <f t="shared" si="32"/>
        <v>21</v>
      </c>
    </row>
    <row r="54" spans="1:50" ht="15" x14ac:dyDescent="0.25">
      <c r="A54" s="228">
        <f t="shared" si="30"/>
        <v>16</v>
      </c>
      <c r="B54" s="225">
        <f t="shared" si="24"/>
        <v>4.5499999999999972</v>
      </c>
      <c r="C54" s="364">
        <f t="shared" si="25"/>
        <v>248.52450349999984</v>
      </c>
      <c r="D54" s="382">
        <v>54.62077</v>
      </c>
      <c r="F54" s="221">
        <f t="shared" si="26"/>
        <v>20</v>
      </c>
      <c r="G54" s="357">
        <v>53.522109999999998</v>
      </c>
      <c r="H54" s="358">
        <f t="shared" si="31"/>
        <v>1070.4422</v>
      </c>
      <c r="J54" s="122">
        <v>16</v>
      </c>
      <c r="K54" s="126">
        <f t="shared" si="27"/>
        <v>24.549999999999997</v>
      </c>
      <c r="L54" s="245">
        <f t="shared" si="28"/>
        <v>1340.9399034999999</v>
      </c>
      <c r="M54" s="372">
        <f t="shared" si="29"/>
        <v>54.62077</v>
      </c>
      <c r="AB54" s="204"/>
      <c r="AC54" s="199"/>
      <c r="AE54" s="237"/>
      <c r="AN54" s="122">
        <v>15</v>
      </c>
      <c r="AO54" s="200">
        <v>3825</v>
      </c>
      <c r="AU54" s="57">
        <v>7</v>
      </c>
      <c r="AV54" s="57">
        <v>13</v>
      </c>
      <c r="AX54" s="57">
        <f t="shared" si="32"/>
        <v>20</v>
      </c>
    </row>
    <row r="55" spans="1:50" ht="15" x14ac:dyDescent="0.25">
      <c r="A55" s="228">
        <f t="shared" si="30"/>
        <v>17</v>
      </c>
      <c r="B55" s="225">
        <f t="shared" si="24"/>
        <v>5.3699999999999974</v>
      </c>
      <c r="C55" s="364">
        <f t="shared" si="25"/>
        <v>441.84359999999981</v>
      </c>
      <c r="D55" s="382">
        <v>82.28</v>
      </c>
      <c r="F55" s="221">
        <f t="shared" si="26"/>
        <v>22</v>
      </c>
      <c r="G55" s="357">
        <v>80.734800000000007</v>
      </c>
      <c r="H55" s="358">
        <f t="shared" si="31"/>
        <v>1776.1656000000003</v>
      </c>
      <c r="J55" s="122">
        <v>17</v>
      </c>
      <c r="K55" s="126">
        <f t="shared" si="27"/>
        <v>27.369999999999997</v>
      </c>
      <c r="L55" s="245">
        <f t="shared" si="28"/>
        <v>2252.0036</v>
      </c>
      <c r="M55" s="372">
        <f t="shared" si="29"/>
        <v>82.28</v>
      </c>
      <c r="AB55" s="204"/>
      <c r="AC55" s="199"/>
      <c r="AE55" s="237"/>
      <c r="AN55" s="122">
        <v>16</v>
      </c>
      <c r="AO55" s="200">
        <v>3969</v>
      </c>
      <c r="AU55" s="57">
        <v>7</v>
      </c>
      <c r="AV55" s="57">
        <v>11</v>
      </c>
      <c r="AX55" s="57">
        <f t="shared" si="32"/>
        <v>18</v>
      </c>
    </row>
    <row r="56" spans="1:50" ht="15" x14ac:dyDescent="0.25">
      <c r="A56" s="228">
        <f t="shared" si="30"/>
        <v>18</v>
      </c>
      <c r="B56" s="225">
        <f t="shared" si="24"/>
        <v>10.600000000000001</v>
      </c>
      <c r="C56" s="364">
        <f t="shared" si="25"/>
        <v>977.3363240000001</v>
      </c>
      <c r="D56" s="382">
        <v>92.201539999999994</v>
      </c>
      <c r="F56" s="221">
        <f t="shared" si="26"/>
        <v>25</v>
      </c>
      <c r="G56" s="357">
        <v>90.33</v>
      </c>
      <c r="H56" s="358">
        <f t="shared" si="31"/>
        <v>2258.25</v>
      </c>
      <c r="J56" s="122">
        <v>18</v>
      </c>
      <c r="K56" s="126">
        <f t="shared" si="27"/>
        <v>35.6</v>
      </c>
      <c r="L56" s="245">
        <f t="shared" si="28"/>
        <v>3282.374824</v>
      </c>
      <c r="M56" s="372">
        <f t="shared" si="29"/>
        <v>92.201539999999994</v>
      </c>
      <c r="AB56" s="230"/>
      <c r="AC56" s="199"/>
      <c r="AE56" s="237"/>
      <c r="AN56" s="122">
        <v>17</v>
      </c>
      <c r="AO56" s="200">
        <v>4346</v>
      </c>
      <c r="AU56" s="57">
        <v>7</v>
      </c>
      <c r="AV56" s="57">
        <v>10</v>
      </c>
      <c r="AX56" s="57">
        <f t="shared" si="32"/>
        <v>17</v>
      </c>
    </row>
    <row r="57" spans="1:50" ht="15" x14ac:dyDescent="0.25">
      <c r="A57" s="228">
        <f t="shared" si="30"/>
        <v>19</v>
      </c>
      <c r="B57" s="225">
        <f t="shared" si="24"/>
        <v>9.25</v>
      </c>
      <c r="C57" s="364">
        <f t="shared" si="25"/>
        <v>853.64448249999998</v>
      </c>
      <c r="D57" s="382">
        <v>92.285889999999995</v>
      </c>
      <c r="F57" s="221">
        <f t="shared" si="26"/>
        <v>26</v>
      </c>
      <c r="G57" s="357">
        <v>90.245080000000002</v>
      </c>
      <c r="H57" s="358">
        <f t="shared" si="31"/>
        <v>2346.3720800000001</v>
      </c>
      <c r="J57" s="122">
        <v>19</v>
      </c>
      <c r="K57" s="126">
        <f t="shared" si="27"/>
        <v>35.25</v>
      </c>
      <c r="L57" s="245">
        <f t="shared" si="28"/>
        <v>3253.0776225</v>
      </c>
      <c r="M57" s="372">
        <f t="shared" si="29"/>
        <v>92.285889999999995</v>
      </c>
      <c r="AC57" s="231"/>
      <c r="AD57" s="232"/>
      <c r="AE57" s="237"/>
      <c r="AN57" s="122">
        <v>18</v>
      </c>
      <c r="AO57" s="200">
        <v>4971</v>
      </c>
      <c r="AU57" s="57">
        <v>7</v>
      </c>
      <c r="AV57" s="57">
        <v>8</v>
      </c>
      <c r="AX57" s="57">
        <f t="shared" si="32"/>
        <v>15</v>
      </c>
    </row>
    <row r="58" spans="1:50" ht="15" x14ac:dyDescent="0.25">
      <c r="A58" s="228">
        <f t="shared" si="30"/>
        <v>20</v>
      </c>
      <c r="B58" s="225">
        <f t="shared" si="24"/>
        <v>8.93</v>
      </c>
      <c r="C58" s="364">
        <f t="shared" si="25"/>
        <v>791.69924090000006</v>
      </c>
      <c r="D58" s="382">
        <v>88.656130000000005</v>
      </c>
      <c r="F58" s="221">
        <f t="shared" si="26"/>
        <v>26</v>
      </c>
      <c r="G58" s="357">
        <v>86.644689999999997</v>
      </c>
      <c r="H58" s="358">
        <f t="shared" si="31"/>
        <v>2252.7619399999999</v>
      </c>
      <c r="J58" s="122">
        <v>20</v>
      </c>
      <c r="K58" s="126">
        <f t="shared" si="27"/>
        <v>34.93</v>
      </c>
      <c r="L58" s="245">
        <f t="shared" si="28"/>
        <v>3096.7586209000001</v>
      </c>
      <c r="M58" s="372">
        <f t="shared" si="29"/>
        <v>88.656130000000005</v>
      </c>
      <c r="AC58" s="231"/>
      <c r="AD58" s="76"/>
      <c r="AE58" s="237"/>
      <c r="AN58" s="122">
        <v>19</v>
      </c>
      <c r="AO58" s="200">
        <v>5231</v>
      </c>
      <c r="AU58" s="57">
        <v>7</v>
      </c>
      <c r="AV58" s="57">
        <v>7</v>
      </c>
      <c r="AX58" s="57">
        <f t="shared" si="32"/>
        <v>14</v>
      </c>
    </row>
    <row r="59" spans="1:50" ht="15" x14ac:dyDescent="0.25">
      <c r="A59" s="228">
        <f t="shared" si="30"/>
        <v>21</v>
      </c>
      <c r="B59" s="225">
        <f t="shared" si="24"/>
        <v>9.1000000000000014</v>
      </c>
      <c r="C59" s="364">
        <f t="shared" si="25"/>
        <v>757.28507400000012</v>
      </c>
      <c r="D59" s="382">
        <v>83.218140000000005</v>
      </c>
      <c r="F59" s="221">
        <f t="shared" si="26"/>
        <v>26</v>
      </c>
      <c r="G59" s="357">
        <v>81.365870000000001</v>
      </c>
      <c r="H59" s="358">
        <f t="shared" si="31"/>
        <v>2115.51262</v>
      </c>
      <c r="J59" s="122">
        <v>21</v>
      </c>
      <c r="K59" s="126">
        <f t="shared" si="27"/>
        <v>35.1</v>
      </c>
      <c r="L59" s="245">
        <f t="shared" si="28"/>
        <v>2920.9567140000004</v>
      </c>
      <c r="M59" s="372">
        <f t="shared" si="29"/>
        <v>83.218140000000005</v>
      </c>
      <c r="Y59" s="231"/>
      <c r="Z59" s="233"/>
      <c r="AA59" s="234"/>
      <c r="AB59" s="235"/>
      <c r="AC59" s="235"/>
      <c r="AD59" s="236"/>
      <c r="AE59" s="237"/>
      <c r="AN59" s="122">
        <v>20</v>
      </c>
      <c r="AO59" s="200">
        <v>5217</v>
      </c>
      <c r="AU59" s="57">
        <v>7</v>
      </c>
      <c r="AV59" s="57">
        <v>7</v>
      </c>
      <c r="AX59" s="57">
        <f t="shared" si="32"/>
        <v>14</v>
      </c>
    </row>
    <row r="60" spans="1:50" ht="15" x14ac:dyDescent="0.25">
      <c r="A60" s="228">
        <f t="shared" si="30"/>
        <v>22</v>
      </c>
      <c r="B60" s="225">
        <f t="shared" si="24"/>
        <v>8.36</v>
      </c>
      <c r="C60" s="364">
        <f t="shared" si="25"/>
        <v>667.62959999999998</v>
      </c>
      <c r="D60" s="382">
        <v>79.86</v>
      </c>
      <c r="F60" s="221">
        <f t="shared" si="26"/>
        <v>25</v>
      </c>
      <c r="G60" s="357">
        <v>78.136629999999997</v>
      </c>
      <c r="H60" s="358">
        <f t="shared" si="31"/>
        <v>1953.4157499999999</v>
      </c>
      <c r="J60" s="122">
        <v>22</v>
      </c>
      <c r="K60" s="126">
        <f t="shared" si="27"/>
        <v>33.36</v>
      </c>
      <c r="L60" s="245">
        <f t="shared" si="28"/>
        <v>2664.1295999999998</v>
      </c>
      <c r="M60" s="372">
        <f t="shared" si="29"/>
        <v>79.86</v>
      </c>
      <c r="Z60" s="233"/>
      <c r="AA60" s="234"/>
      <c r="AB60" s="235"/>
      <c r="AC60" s="235"/>
      <c r="AD60" s="236"/>
      <c r="AE60" s="237"/>
      <c r="AN60" s="122">
        <v>21</v>
      </c>
      <c r="AO60" s="200">
        <v>5065</v>
      </c>
      <c r="AU60" s="57">
        <v>7</v>
      </c>
      <c r="AV60" s="57">
        <v>8</v>
      </c>
      <c r="AX60" s="57">
        <f t="shared" si="32"/>
        <v>15</v>
      </c>
    </row>
    <row r="61" spans="1:50" ht="15" x14ac:dyDescent="0.25">
      <c r="A61" s="219">
        <f t="shared" si="30"/>
        <v>23</v>
      </c>
      <c r="B61" s="220">
        <f t="shared" si="24"/>
        <v>10.959999999999994</v>
      </c>
      <c r="C61" s="364">
        <f t="shared" si="25"/>
        <v>834.9551583999995</v>
      </c>
      <c r="D61" s="382">
        <v>76.182040000000001</v>
      </c>
      <c r="F61" s="221">
        <f t="shared" si="26"/>
        <v>24</v>
      </c>
      <c r="G61" s="357">
        <v>74.696529999999996</v>
      </c>
      <c r="H61" s="358">
        <f t="shared" si="31"/>
        <v>1792.7167199999999</v>
      </c>
      <c r="J61" s="122">
        <v>23</v>
      </c>
      <c r="K61" s="126">
        <f t="shared" si="27"/>
        <v>34.959999999999994</v>
      </c>
      <c r="L61" s="245">
        <f t="shared" si="28"/>
        <v>2663.3241183999994</v>
      </c>
      <c r="M61" s="372">
        <f t="shared" si="29"/>
        <v>76.182040000000001</v>
      </c>
      <c r="Z61" s="233"/>
      <c r="AA61" s="234"/>
      <c r="AB61" s="235"/>
      <c r="AC61" s="235"/>
      <c r="AD61" s="236"/>
      <c r="AE61" s="237"/>
      <c r="AN61" s="122">
        <v>22</v>
      </c>
      <c r="AO61" s="200">
        <v>4821.7030567685588</v>
      </c>
      <c r="AU61" s="57">
        <v>7</v>
      </c>
      <c r="AV61" s="57">
        <v>10</v>
      </c>
      <c r="AX61" s="57">
        <f t="shared" si="32"/>
        <v>17</v>
      </c>
    </row>
    <row r="62" spans="1:50" ht="15" customHeight="1" x14ac:dyDescent="0.25">
      <c r="A62" s="219">
        <f t="shared" si="30"/>
        <v>24</v>
      </c>
      <c r="B62" s="220">
        <f t="shared" si="24"/>
        <v>12.189999999999998</v>
      </c>
      <c r="C62" s="364">
        <f t="shared" si="25"/>
        <v>804.63483819999976</v>
      </c>
      <c r="D62" s="382">
        <v>66.007779999999997</v>
      </c>
      <c r="F62" s="362">
        <f t="shared" si="26"/>
        <v>23</v>
      </c>
      <c r="G62" s="360">
        <v>64.952770000000001</v>
      </c>
      <c r="H62" s="361">
        <f t="shared" si="31"/>
        <v>1493.91371</v>
      </c>
      <c r="J62" s="122">
        <v>24</v>
      </c>
      <c r="K62" s="126">
        <f t="shared" si="27"/>
        <v>35.19</v>
      </c>
      <c r="L62" s="245">
        <f t="shared" si="28"/>
        <v>2322.8137781999999</v>
      </c>
      <c r="M62" s="372">
        <f t="shared" si="29"/>
        <v>66.007779999999997</v>
      </c>
      <c r="N62" s="237"/>
      <c r="O62" s="237"/>
      <c r="P62" s="237"/>
      <c r="Z62" s="233"/>
      <c r="AA62" s="234"/>
      <c r="AB62" s="235"/>
      <c r="AC62" s="235"/>
      <c r="AD62" s="236"/>
      <c r="AE62" s="237"/>
      <c r="AN62" s="122">
        <v>23</v>
      </c>
      <c r="AO62" s="200">
        <v>4481.0873362445409</v>
      </c>
      <c r="AU62" s="57">
        <v>7</v>
      </c>
      <c r="AV62" s="57">
        <v>13</v>
      </c>
      <c r="AX62" s="57">
        <f t="shared" si="32"/>
        <v>20</v>
      </c>
    </row>
    <row r="63" spans="1:50" ht="20.25" customHeight="1" thickBot="1" x14ac:dyDescent="0.3">
      <c r="A63" s="238"/>
      <c r="B63" s="239"/>
      <c r="C63" s="240"/>
      <c r="D63" s="307">
        <f>AVERAGE(D39:D62)</f>
        <v>62.038036249999998</v>
      </c>
      <c r="F63" s="363">
        <f>SUM(F39:F62)</f>
        <v>495</v>
      </c>
      <c r="G63" s="241">
        <f>AVERAGE(G39:G62)</f>
        <v>60.856227083333344</v>
      </c>
      <c r="H63" s="359">
        <f>SUM(H39:H62)/SUM(F39:F62)</f>
        <v>64.311753878787883</v>
      </c>
      <c r="J63" s="179"/>
      <c r="K63" s="180"/>
      <c r="L63" s="242"/>
      <c r="M63" s="217"/>
      <c r="Z63" s="233"/>
      <c r="AA63" s="234"/>
      <c r="AB63" s="235"/>
      <c r="AC63" s="235"/>
      <c r="AD63" s="236"/>
      <c r="AE63" s="237"/>
      <c r="AN63" s="122">
        <v>24</v>
      </c>
      <c r="AO63" s="200">
        <v>4227</v>
      </c>
      <c r="AU63" s="57">
        <v>7</v>
      </c>
      <c r="AV63" s="57">
        <v>15</v>
      </c>
      <c r="AX63" s="57">
        <f t="shared" si="32"/>
        <v>22</v>
      </c>
    </row>
    <row r="64" spans="1:50" ht="14.4" thickBot="1" x14ac:dyDescent="0.3">
      <c r="C64" s="244"/>
      <c r="D64" s="242"/>
      <c r="E64" s="242"/>
      <c r="F64" s="61"/>
      <c r="G64" s="243"/>
      <c r="J64" s="179" t="s">
        <v>105</v>
      </c>
      <c r="K64" s="126">
        <f>SUM(K39:K63)</f>
        <v>660.24</v>
      </c>
      <c r="L64" s="245">
        <f>SUM(L39:L63)</f>
        <v>42656.997826899998</v>
      </c>
      <c r="M64" s="217"/>
      <c r="Z64" s="233"/>
      <c r="AA64" s="234"/>
      <c r="AB64" s="235"/>
      <c r="AC64" s="235"/>
      <c r="AD64" s="236"/>
      <c r="AE64" s="237"/>
      <c r="AN64" s="227"/>
      <c r="AO64" s="214"/>
      <c r="AU64" s="57">
        <v>7</v>
      </c>
      <c r="AV64" s="57">
        <v>18</v>
      </c>
      <c r="AX64" s="57">
        <f t="shared" si="32"/>
        <v>25</v>
      </c>
    </row>
    <row r="65" spans="1:50" ht="15.6" x14ac:dyDescent="0.3">
      <c r="A65" s="516" t="s">
        <v>104</v>
      </c>
      <c r="B65" s="517"/>
      <c r="C65" s="242"/>
      <c r="D65" s="242"/>
      <c r="E65" s="242"/>
      <c r="F65" s="242"/>
      <c r="G65" s="243"/>
      <c r="J65" s="179"/>
      <c r="K65" s="242"/>
      <c r="L65" s="242"/>
      <c r="M65" s="217"/>
      <c r="N65" s="145"/>
      <c r="Z65" s="233"/>
      <c r="AA65" s="234"/>
      <c r="AB65" s="235"/>
      <c r="AC65" s="235"/>
      <c r="AD65" s="236"/>
      <c r="AE65" s="237"/>
      <c r="AU65" s="57">
        <v>7</v>
      </c>
      <c r="AV65" s="57">
        <v>19</v>
      </c>
      <c r="AX65" s="57">
        <f t="shared" si="32"/>
        <v>26</v>
      </c>
    </row>
    <row r="66" spans="1:50" ht="14.4" thickBot="1" x14ac:dyDescent="0.3">
      <c r="A66" s="246" t="s">
        <v>106</v>
      </c>
      <c r="B66" s="247">
        <f>SUM(B39:B62)</f>
        <v>165.23999999999995</v>
      </c>
      <c r="C66" s="250"/>
      <c r="D66" s="242"/>
      <c r="E66" s="242"/>
      <c r="F66" s="242"/>
      <c r="G66" s="243"/>
      <c r="J66" s="356" t="s">
        <v>107</v>
      </c>
      <c r="K66" s="251"/>
      <c r="L66" s="251"/>
      <c r="M66" s="252">
        <f>L64/K64</f>
        <v>64.608320954349935</v>
      </c>
      <c r="N66" s="145"/>
      <c r="Z66" s="233"/>
      <c r="AA66" s="234"/>
      <c r="AB66" s="235"/>
      <c r="AC66" s="235"/>
      <c r="AD66" s="236"/>
      <c r="AE66" s="237"/>
      <c r="AU66" s="57">
        <v>7</v>
      </c>
      <c r="AV66" s="57">
        <v>19</v>
      </c>
      <c r="AX66" s="57">
        <f t="shared" si="32"/>
        <v>26</v>
      </c>
    </row>
    <row r="67" spans="1:50" ht="13.8" x14ac:dyDescent="0.25">
      <c r="A67" s="248" t="s">
        <v>8</v>
      </c>
      <c r="B67" s="249">
        <f>SUM(C39:C62)</f>
        <v>10200.378216899999</v>
      </c>
      <c r="C67" s="250"/>
      <c r="D67" s="242"/>
      <c r="E67" s="242"/>
      <c r="F67" s="242"/>
      <c r="G67" s="243"/>
      <c r="H67" s="243"/>
      <c r="I67" s="243"/>
      <c r="J67" s="243"/>
      <c r="K67" s="243"/>
      <c r="L67" s="243"/>
      <c r="M67" s="243"/>
      <c r="N67" s="145"/>
      <c r="O67" s="145"/>
      <c r="P67" s="145"/>
      <c r="Q67" s="145"/>
      <c r="R67" s="145"/>
      <c r="S67" s="145"/>
      <c r="T67" s="145"/>
      <c r="Z67" s="233"/>
      <c r="AA67" s="234"/>
      <c r="AB67" s="235"/>
      <c r="AC67" s="235"/>
      <c r="AD67" s="236"/>
      <c r="AE67" s="237"/>
      <c r="AU67" s="57">
        <v>7</v>
      </c>
      <c r="AV67" s="57">
        <v>19</v>
      </c>
      <c r="AX67" s="57">
        <f t="shared" si="32"/>
        <v>26</v>
      </c>
    </row>
    <row r="68" spans="1:50" ht="13.8" x14ac:dyDescent="0.25">
      <c r="A68" s="253" t="s">
        <v>108</v>
      </c>
      <c r="B68" s="254">
        <f>B67/B66</f>
        <v>61.73068395606392</v>
      </c>
      <c r="C68" s="65"/>
      <c r="D68" s="65"/>
      <c r="E68" s="65"/>
      <c r="F68" s="65"/>
      <c r="G68" s="76"/>
      <c r="H68" s="76"/>
      <c r="I68" s="76"/>
      <c r="J68" s="76"/>
      <c r="K68" s="76"/>
      <c r="L68" s="76"/>
      <c r="M68" s="76"/>
      <c r="Z68" s="233"/>
      <c r="AA68" s="234"/>
      <c r="AB68" s="235"/>
      <c r="AC68" s="235"/>
      <c r="AD68" s="236"/>
      <c r="AU68" s="57">
        <v>7</v>
      </c>
      <c r="AV68" s="57">
        <v>18</v>
      </c>
      <c r="AX68" s="57">
        <f t="shared" si="32"/>
        <v>25</v>
      </c>
    </row>
    <row r="69" spans="1:50" x14ac:dyDescent="0.25">
      <c r="A69" s="207"/>
      <c r="B69" s="255"/>
      <c r="C69" s="76"/>
      <c r="D69" s="76"/>
      <c r="E69" s="76"/>
      <c r="F69" s="76"/>
      <c r="G69" s="76"/>
      <c r="H69" s="76"/>
      <c r="I69" s="76"/>
      <c r="J69" s="76"/>
      <c r="K69" s="76"/>
      <c r="L69" s="76"/>
      <c r="M69" s="76"/>
      <c r="Z69" s="233"/>
      <c r="AA69" s="234"/>
      <c r="AB69" s="235"/>
      <c r="AC69" s="235"/>
      <c r="AD69" s="236"/>
      <c r="AU69" s="57">
        <v>7</v>
      </c>
      <c r="AV69" s="57">
        <v>17</v>
      </c>
      <c r="AX69" s="57">
        <f t="shared" si="32"/>
        <v>24</v>
      </c>
    </row>
    <row r="70" spans="1:50" ht="14.4" x14ac:dyDescent="0.3">
      <c r="A70" s="76"/>
      <c r="B70" s="76"/>
      <c r="C70" s="76"/>
      <c r="D70" s="76"/>
      <c r="E70" s="76"/>
      <c r="F70" s="76"/>
      <c r="G70" s="76"/>
      <c r="H70" s="76"/>
      <c r="I70" s="256"/>
      <c r="J70" s="76"/>
      <c r="K70" s="76"/>
      <c r="L70" s="76"/>
      <c r="M70" s="76"/>
      <c r="Z70" s="233"/>
      <c r="AA70" s="234"/>
      <c r="AB70" s="235"/>
      <c r="AC70" s="235"/>
      <c r="AD70" s="236"/>
      <c r="AU70" s="57">
        <v>7</v>
      </c>
      <c r="AV70" s="57">
        <v>16</v>
      </c>
      <c r="AX70" s="57">
        <f t="shared" si="32"/>
        <v>23</v>
      </c>
    </row>
    <row r="71" spans="1:50" ht="13.8" thickBot="1" x14ac:dyDescent="0.3">
      <c r="Z71" s="233"/>
      <c r="AA71" s="234"/>
      <c r="AB71" s="235"/>
      <c r="AC71" s="235"/>
      <c r="AD71" s="236"/>
    </row>
    <row r="72" spans="1:50" ht="15.6" x14ac:dyDescent="0.3">
      <c r="A72" s="518" t="s">
        <v>109</v>
      </c>
      <c r="B72" s="519"/>
      <c r="C72" s="519"/>
      <c r="D72" s="519"/>
      <c r="E72" s="519"/>
      <c r="F72" s="520"/>
      <c r="G72" s="257"/>
      <c r="Z72" s="233"/>
      <c r="AA72" s="234"/>
      <c r="AB72" s="235"/>
      <c r="AC72" s="235"/>
      <c r="AD72" s="236"/>
    </row>
    <row r="73" spans="1:50" ht="39.6" x14ac:dyDescent="0.25">
      <c r="A73" s="258" t="s">
        <v>110</v>
      </c>
      <c r="B73" s="91"/>
      <c r="C73" s="91"/>
      <c r="D73" s="91"/>
      <c r="E73" s="91"/>
      <c r="F73" s="259" t="s">
        <v>111</v>
      </c>
      <c r="G73" s="91"/>
      <c r="Z73" s="233"/>
      <c r="AA73" s="234"/>
      <c r="AB73" s="235"/>
      <c r="AC73" s="235"/>
      <c r="AD73" s="236"/>
      <c r="AU73" s="57">
        <f>SUM(AU47:AU72)</f>
        <v>168</v>
      </c>
      <c r="AV73" s="57">
        <f t="shared" ref="AV73:AX73" si="33">SUM(AV47:AV72)</f>
        <v>327</v>
      </c>
      <c r="AX73" s="57">
        <f t="shared" si="33"/>
        <v>495</v>
      </c>
    </row>
    <row r="74" spans="1:50" x14ac:dyDescent="0.25">
      <c r="A74" s="206"/>
      <c r="B74" s="91"/>
      <c r="C74" s="91"/>
      <c r="D74" s="91"/>
      <c r="E74" s="91"/>
      <c r="F74" s="260">
        <f t="shared" ref="F74:F97" si="34">F39*B8</f>
        <v>582.56000000000006</v>
      </c>
      <c r="G74" s="91"/>
      <c r="L74" s="61"/>
      <c r="Z74" s="233"/>
      <c r="AA74" s="234"/>
      <c r="AB74" s="235"/>
      <c r="AC74" s="235"/>
      <c r="AD74" s="236"/>
    </row>
    <row r="75" spans="1:50" x14ac:dyDescent="0.25">
      <c r="A75" s="206"/>
      <c r="B75" s="91"/>
      <c r="C75" s="91"/>
      <c r="D75" s="91"/>
      <c r="E75" s="91"/>
      <c r="F75" s="260">
        <f t="shared" si="34"/>
        <v>524.79000000000008</v>
      </c>
      <c r="G75" s="91"/>
      <c r="Z75" s="233"/>
      <c r="AA75" s="234"/>
      <c r="AB75" s="235"/>
      <c r="AC75" s="235"/>
      <c r="AD75" s="236"/>
    </row>
    <row r="76" spans="1:50" x14ac:dyDescent="0.25">
      <c r="A76" s="206"/>
      <c r="B76" s="91"/>
      <c r="C76" s="91"/>
      <c r="D76" s="91"/>
      <c r="E76" s="91"/>
      <c r="F76" s="260">
        <f t="shared" si="34"/>
        <v>506.31</v>
      </c>
      <c r="G76" s="91"/>
      <c r="I76" s="58"/>
      <c r="J76" s="58"/>
      <c r="K76" s="58"/>
      <c r="L76" s="58"/>
      <c r="M76" s="58"/>
      <c r="N76" s="58"/>
      <c r="O76" s="58"/>
      <c r="Z76" s="233"/>
      <c r="AA76" s="234"/>
      <c r="AB76" s="235"/>
      <c r="AC76" s="235"/>
      <c r="AD76" s="236"/>
    </row>
    <row r="77" spans="1:50" x14ac:dyDescent="0.25">
      <c r="A77" s="206"/>
      <c r="B77" s="91"/>
      <c r="C77" s="91"/>
      <c r="D77" s="91"/>
      <c r="E77" s="91"/>
      <c r="F77" s="260">
        <f t="shared" si="34"/>
        <v>496.22999999999996</v>
      </c>
      <c r="G77" s="91"/>
      <c r="L77" s="61"/>
      <c r="Z77" s="233"/>
      <c r="AA77" s="234"/>
      <c r="AB77" s="235"/>
      <c r="AC77" s="235"/>
      <c r="AD77" s="236"/>
    </row>
    <row r="78" spans="1:50" x14ac:dyDescent="0.25">
      <c r="A78" s="206"/>
      <c r="B78" s="261" t="s">
        <v>112</v>
      </c>
      <c r="C78" s="261" t="s">
        <v>113</v>
      </c>
      <c r="D78" s="261"/>
      <c r="E78" s="261"/>
      <c r="F78" s="260">
        <f t="shared" si="34"/>
        <v>491.4</v>
      </c>
      <c r="G78" s="91"/>
      <c r="Z78" s="233"/>
      <c r="AA78" s="234"/>
      <c r="AB78" s="235"/>
      <c r="AC78" s="235"/>
      <c r="AD78" s="236"/>
    </row>
    <row r="79" spans="1:50" x14ac:dyDescent="0.25">
      <c r="A79" s="206"/>
      <c r="B79" s="261" t="s">
        <v>114</v>
      </c>
      <c r="C79" s="261" t="s">
        <v>114</v>
      </c>
      <c r="D79" s="261" t="s">
        <v>115</v>
      </c>
      <c r="E79" s="261"/>
      <c r="F79" s="260">
        <f t="shared" si="34"/>
        <v>494.97</v>
      </c>
      <c r="G79" s="91"/>
      <c r="Z79" s="233"/>
      <c r="AA79" s="234"/>
      <c r="AB79" s="235"/>
      <c r="AC79" s="235"/>
      <c r="AD79" s="236"/>
    </row>
    <row r="80" spans="1:50" x14ac:dyDescent="0.25">
      <c r="A80" s="206"/>
      <c r="B80" s="262">
        <f t="shared" ref="B80:B95" si="35">G45*G14</f>
        <v>0</v>
      </c>
      <c r="C80" s="262" t="e">
        <f>#REF!*G14</f>
        <v>#REF!</v>
      </c>
      <c r="D80" s="262" t="e">
        <f t="shared" ref="D80:D95" si="36">B80-C80</f>
        <v>#REF!</v>
      </c>
      <c r="E80" s="262"/>
      <c r="F80" s="260">
        <f t="shared" si="34"/>
        <v>515.76</v>
      </c>
      <c r="G80" s="91"/>
      <c r="Z80" s="233"/>
      <c r="AA80" s="234"/>
      <c r="AB80" s="235"/>
      <c r="AC80" s="235"/>
      <c r="AD80" s="236"/>
    </row>
    <row r="81" spans="1:30" x14ac:dyDescent="0.25">
      <c r="A81" s="206"/>
      <c r="B81" s="262">
        <f t="shared" si="35"/>
        <v>0</v>
      </c>
      <c r="C81" s="262" t="e">
        <f>#REF!*G15</f>
        <v>#REF!</v>
      </c>
      <c r="D81" s="262" t="e">
        <f t="shared" si="36"/>
        <v>#REF!</v>
      </c>
      <c r="E81" s="262"/>
      <c r="F81" s="260">
        <f t="shared" si="34"/>
        <v>509.6</v>
      </c>
      <c r="G81" s="91"/>
      <c r="Z81" s="233"/>
      <c r="AA81" s="234"/>
      <c r="AB81" s="235"/>
      <c r="AC81" s="235"/>
      <c r="AD81" s="236"/>
    </row>
    <row r="82" spans="1:30" x14ac:dyDescent="0.25">
      <c r="A82" s="206"/>
      <c r="B82" s="262">
        <f t="shared" si="35"/>
        <v>0</v>
      </c>
      <c r="C82" s="262" t="e">
        <f>#REF!*G16</f>
        <v>#REF!</v>
      </c>
      <c r="D82" s="262" t="e">
        <f t="shared" si="36"/>
        <v>#REF!</v>
      </c>
      <c r="E82" s="262"/>
      <c r="F82" s="260">
        <f t="shared" si="34"/>
        <v>428.76</v>
      </c>
      <c r="G82" s="91"/>
      <c r="Z82" s="233"/>
      <c r="AA82" s="234"/>
      <c r="AB82" s="235"/>
      <c r="AC82" s="235"/>
      <c r="AD82" s="236"/>
    </row>
    <row r="83" spans="1:30" x14ac:dyDescent="0.25">
      <c r="A83" s="206"/>
      <c r="B83" s="262">
        <f t="shared" si="35"/>
        <v>0</v>
      </c>
      <c r="C83" s="262" t="e">
        <f>#REF!*G17</f>
        <v>#REF!</v>
      </c>
      <c r="D83" s="262" t="e">
        <f t="shared" si="36"/>
        <v>#REF!</v>
      </c>
      <c r="E83" s="262"/>
      <c r="F83" s="260">
        <f t="shared" si="34"/>
        <v>440.47</v>
      </c>
      <c r="G83" s="91"/>
      <c r="Z83" s="233"/>
      <c r="AA83" s="234"/>
      <c r="AB83" s="235"/>
      <c r="AC83" s="235"/>
      <c r="AD83" s="187"/>
    </row>
    <row r="84" spans="1:30" x14ac:dyDescent="0.25">
      <c r="A84" s="206"/>
      <c r="B84" s="262">
        <f t="shared" si="35"/>
        <v>0</v>
      </c>
      <c r="C84" s="262" t="e">
        <f>#REF!*G18</f>
        <v>#REF!</v>
      </c>
      <c r="D84" s="262" t="e">
        <f t="shared" si="36"/>
        <v>#REF!</v>
      </c>
      <c r="E84" s="262"/>
      <c r="F84" s="260">
        <f t="shared" si="34"/>
        <v>376.5</v>
      </c>
      <c r="G84" s="91"/>
      <c r="Z84" s="263"/>
      <c r="AA84" s="264"/>
      <c r="AB84" s="265"/>
      <c r="AC84" s="263"/>
      <c r="AD84" s="76"/>
    </row>
    <row r="85" spans="1:30" x14ac:dyDescent="0.25">
      <c r="A85" s="206"/>
      <c r="B85" s="262">
        <f t="shared" si="35"/>
        <v>0</v>
      </c>
      <c r="C85" s="262" t="e">
        <f>#REF!*G19</f>
        <v>#REF!</v>
      </c>
      <c r="D85" s="262" t="e">
        <f t="shared" si="36"/>
        <v>#REF!</v>
      </c>
      <c r="E85" s="262"/>
      <c r="F85" s="260">
        <f t="shared" si="34"/>
        <v>334.73999999999995</v>
      </c>
      <c r="G85" s="91"/>
    </row>
    <row r="86" spans="1:30" x14ac:dyDescent="0.25">
      <c r="A86" s="206"/>
      <c r="B86" s="262">
        <f t="shared" si="35"/>
        <v>0</v>
      </c>
      <c r="C86" s="262" t="e">
        <f>#REF!*G20</f>
        <v>#REF!</v>
      </c>
      <c r="D86" s="262" t="e">
        <f t="shared" si="36"/>
        <v>#REF!</v>
      </c>
      <c r="E86" s="262"/>
      <c r="F86" s="260">
        <f t="shared" si="34"/>
        <v>319.06</v>
      </c>
      <c r="G86" s="91"/>
    </row>
    <row r="87" spans="1:30" x14ac:dyDescent="0.25">
      <c r="A87" s="206"/>
      <c r="B87" s="262">
        <f t="shared" si="35"/>
        <v>0</v>
      </c>
      <c r="C87" s="262" t="e">
        <f>#REF!*G21</f>
        <v>#REF!</v>
      </c>
      <c r="D87" s="262" t="e">
        <f t="shared" si="36"/>
        <v>#REF!</v>
      </c>
      <c r="E87" s="262"/>
      <c r="F87" s="260">
        <f t="shared" si="34"/>
        <v>343.65</v>
      </c>
      <c r="G87" s="91"/>
    </row>
    <row r="88" spans="1:30" x14ac:dyDescent="0.25">
      <c r="A88" s="206"/>
      <c r="B88" s="262">
        <f t="shared" si="35"/>
        <v>0</v>
      </c>
      <c r="C88" s="262" t="e">
        <f>#REF!*G22</f>
        <v>#REF!</v>
      </c>
      <c r="D88" s="262" t="e">
        <f t="shared" si="36"/>
        <v>#REF!</v>
      </c>
      <c r="E88" s="262"/>
      <c r="F88" s="260">
        <f t="shared" si="34"/>
        <v>395.59000000000003</v>
      </c>
      <c r="G88" s="91"/>
    </row>
    <row r="89" spans="1:30" x14ac:dyDescent="0.25">
      <c r="A89" s="206"/>
      <c r="B89" s="262">
        <f t="shared" si="35"/>
        <v>0</v>
      </c>
      <c r="C89" s="262" t="e">
        <f>#REF!*G23</f>
        <v>#REF!</v>
      </c>
      <c r="D89" s="262" t="e">
        <f t="shared" si="36"/>
        <v>#REF!</v>
      </c>
      <c r="E89" s="262"/>
      <c r="F89" s="260">
        <f t="shared" si="34"/>
        <v>490.99999999999994</v>
      </c>
      <c r="G89" s="91"/>
    </row>
    <row r="90" spans="1:30" x14ac:dyDescent="0.25">
      <c r="A90" s="206"/>
      <c r="B90" s="262">
        <f t="shared" si="35"/>
        <v>0</v>
      </c>
      <c r="C90" s="262" t="e">
        <f>#REF!*G24</f>
        <v>#REF!</v>
      </c>
      <c r="D90" s="262" t="e">
        <f t="shared" si="36"/>
        <v>#REF!</v>
      </c>
      <c r="E90" s="262"/>
      <c r="F90" s="260">
        <f t="shared" si="34"/>
        <v>602.14</v>
      </c>
      <c r="G90" s="91"/>
    </row>
    <row r="91" spans="1:30" x14ac:dyDescent="0.25">
      <c r="A91" s="206"/>
      <c r="B91" s="262">
        <f t="shared" si="35"/>
        <v>0</v>
      </c>
      <c r="C91" s="262" t="e">
        <f>#REF!*G25</f>
        <v>#REF!</v>
      </c>
      <c r="D91" s="262" t="e">
        <f t="shared" si="36"/>
        <v>#REF!</v>
      </c>
      <c r="E91" s="262"/>
      <c r="F91" s="260">
        <f t="shared" si="34"/>
        <v>950</v>
      </c>
      <c r="G91" s="91"/>
    </row>
    <row r="92" spans="1:30" x14ac:dyDescent="0.25">
      <c r="A92" s="206"/>
      <c r="B92" s="262">
        <f t="shared" si="35"/>
        <v>0</v>
      </c>
      <c r="C92" s="262" t="e">
        <f>#REF!*G26</f>
        <v>#REF!</v>
      </c>
      <c r="D92" s="262" t="e">
        <f t="shared" si="36"/>
        <v>#REF!</v>
      </c>
      <c r="E92" s="262"/>
      <c r="F92" s="260">
        <f t="shared" si="34"/>
        <v>1010.1000000000003</v>
      </c>
      <c r="G92" s="91"/>
    </row>
    <row r="93" spans="1:30" x14ac:dyDescent="0.25">
      <c r="A93" s="206"/>
      <c r="B93" s="262">
        <f t="shared" si="35"/>
        <v>0</v>
      </c>
      <c r="C93" s="262" t="e">
        <f>#REF!*G27</f>
        <v>#REF!</v>
      </c>
      <c r="D93" s="262" t="e">
        <f t="shared" si="36"/>
        <v>#REF!</v>
      </c>
      <c r="E93" s="262"/>
      <c r="F93" s="260">
        <f t="shared" si="34"/>
        <v>1001.78</v>
      </c>
      <c r="G93" s="91"/>
    </row>
    <row r="94" spans="1:30" x14ac:dyDescent="0.25">
      <c r="A94" s="206"/>
      <c r="B94" s="262">
        <f t="shared" si="35"/>
        <v>0</v>
      </c>
      <c r="C94" s="262" t="e">
        <f>#REF!*G28</f>
        <v>#REF!</v>
      </c>
      <c r="D94" s="262" t="e">
        <f t="shared" si="36"/>
        <v>#REF!</v>
      </c>
      <c r="E94" s="262"/>
      <c r="F94" s="260">
        <f t="shared" si="34"/>
        <v>975</v>
      </c>
      <c r="G94" s="91"/>
    </row>
    <row r="95" spans="1:30" x14ac:dyDescent="0.25">
      <c r="A95" s="206"/>
      <c r="B95" s="262">
        <f t="shared" si="35"/>
        <v>0</v>
      </c>
      <c r="C95" s="262" t="e">
        <f>#REF!*G29</f>
        <v>#REF!</v>
      </c>
      <c r="D95" s="262" t="e">
        <f t="shared" si="36"/>
        <v>#REF!</v>
      </c>
      <c r="E95" s="262"/>
      <c r="F95" s="260">
        <f t="shared" si="34"/>
        <v>894.00000000000011</v>
      </c>
      <c r="G95" s="91"/>
    </row>
    <row r="96" spans="1:30" x14ac:dyDescent="0.25">
      <c r="A96" s="206"/>
      <c r="B96" s="262"/>
      <c r="C96" s="262"/>
      <c r="D96" s="91"/>
      <c r="E96" s="91"/>
      <c r="F96" s="260">
        <f t="shared" si="34"/>
        <v>896.64</v>
      </c>
      <c r="G96" s="91"/>
    </row>
    <row r="97" spans="1:18" x14ac:dyDescent="0.25">
      <c r="A97" s="266" t="s">
        <v>116</v>
      </c>
      <c r="B97" s="262">
        <f>SUM(B80:B96)</f>
        <v>0</v>
      </c>
      <c r="C97" s="262" t="e">
        <f>SUM(C80:C96)</f>
        <v>#REF!</v>
      </c>
      <c r="D97" s="262" t="e">
        <f>SUM(D80:D95)</f>
        <v>#REF!</v>
      </c>
      <c r="E97" s="262"/>
      <c r="F97" s="260">
        <f t="shared" si="34"/>
        <v>809.36999999999989</v>
      </c>
      <c r="G97" s="91"/>
    </row>
    <row r="98" spans="1:18" x14ac:dyDescent="0.25">
      <c r="A98" s="266" t="s">
        <v>117</v>
      </c>
      <c r="B98" s="262">
        <f>AVERAGE(B80:B95)</f>
        <v>0</v>
      </c>
      <c r="C98" s="262" t="e">
        <f>AVERAGE(C80:C95)</f>
        <v>#REF!</v>
      </c>
      <c r="D98" s="262" t="e">
        <f>AVERAGE(D80:D95)</f>
        <v>#REF!</v>
      </c>
      <c r="E98" s="262"/>
      <c r="F98" s="211"/>
      <c r="G98" s="91"/>
    </row>
    <row r="99" spans="1:18" ht="13.8" thickBot="1" x14ac:dyDescent="0.3">
      <c r="A99" s="267"/>
      <c r="B99" s="93"/>
      <c r="C99" s="93"/>
      <c r="D99" s="93"/>
      <c r="E99" s="93"/>
      <c r="F99" s="268">
        <f>SUM(F74:F98)</f>
        <v>14390.420000000002</v>
      </c>
      <c r="G99" s="91"/>
    </row>
    <row r="100" spans="1:18" ht="13.8" thickBot="1" x14ac:dyDescent="0.3"/>
    <row r="101" spans="1:18" ht="15.6" x14ac:dyDescent="0.3">
      <c r="A101" s="518" t="s">
        <v>118</v>
      </c>
      <c r="B101" s="521"/>
      <c r="C101" s="521"/>
      <c r="D101" s="521"/>
      <c r="E101" s="521"/>
      <c r="F101" s="522"/>
      <c r="P101" s="61"/>
      <c r="Q101" s="61"/>
      <c r="R101" s="61"/>
    </row>
    <row r="102" spans="1:18" ht="66" x14ac:dyDescent="0.25">
      <c r="A102" s="269"/>
      <c r="B102" s="270"/>
      <c r="C102" s="271"/>
      <c r="D102" s="270" t="s">
        <v>119</v>
      </c>
      <c r="E102" s="271"/>
      <c r="F102" s="272"/>
      <c r="P102" s="61"/>
      <c r="Q102" s="61"/>
      <c r="R102" s="61"/>
    </row>
    <row r="103" spans="1:18" ht="13.8" x14ac:dyDescent="0.25">
      <c r="A103" s="273"/>
      <c r="B103" s="91"/>
      <c r="C103" s="274"/>
      <c r="D103" s="218">
        <f t="shared" ref="D103:D126" si="37">IF(C8-D8&lt;0,0,C8-D8)+H8</f>
        <v>4.4800000000000004</v>
      </c>
      <c r="E103" s="91"/>
      <c r="F103" s="211"/>
      <c r="P103" s="61"/>
      <c r="Q103" s="61"/>
      <c r="R103" s="61"/>
    </row>
    <row r="104" spans="1:18" ht="15.75" customHeight="1" x14ac:dyDescent="0.25">
      <c r="A104" s="206"/>
      <c r="B104" s="91"/>
      <c r="C104" s="91"/>
      <c r="D104" s="218">
        <f t="shared" si="37"/>
        <v>3.990000000000002</v>
      </c>
      <c r="E104" s="91"/>
      <c r="F104" s="211"/>
      <c r="P104" s="275"/>
      <c r="Q104" s="275"/>
      <c r="R104" s="275"/>
    </row>
    <row r="105" spans="1:18" ht="15.75" customHeight="1" x14ac:dyDescent="0.25">
      <c r="A105" s="273"/>
      <c r="B105" s="91"/>
      <c r="C105" s="91"/>
      <c r="D105" s="218">
        <f t="shared" si="37"/>
        <v>3.1099999999999994</v>
      </c>
      <c r="E105" s="91"/>
      <c r="F105" s="211"/>
      <c r="P105" s="275"/>
      <c r="Q105" s="275"/>
      <c r="R105" s="275"/>
    </row>
    <row r="106" spans="1:18" ht="15.75" customHeight="1" x14ac:dyDescent="0.25">
      <c r="A106" s="206"/>
      <c r="B106" s="91"/>
      <c r="C106" s="91"/>
      <c r="D106" s="218">
        <f t="shared" si="37"/>
        <v>2.629999999999999</v>
      </c>
      <c r="E106" s="91"/>
      <c r="F106" s="211"/>
      <c r="P106" s="275"/>
      <c r="Q106" s="275"/>
      <c r="R106" s="275"/>
    </row>
    <row r="107" spans="1:18" ht="13.8" x14ac:dyDescent="0.25">
      <c r="A107" s="273"/>
      <c r="B107" s="91"/>
      <c r="C107" s="91"/>
      <c r="D107" s="218">
        <f t="shared" si="37"/>
        <v>2.3999999999999986</v>
      </c>
      <c r="E107" s="91"/>
      <c r="F107" s="211"/>
      <c r="P107" s="275"/>
      <c r="Q107" s="275"/>
      <c r="R107" s="275"/>
    </row>
    <row r="108" spans="1:18" ht="13.8" x14ac:dyDescent="0.25">
      <c r="A108" s="206" t="s">
        <v>19</v>
      </c>
      <c r="B108" s="91"/>
      <c r="C108" s="91"/>
      <c r="D108" s="218">
        <f t="shared" si="37"/>
        <v>2.5700000000000003</v>
      </c>
      <c r="E108" s="91"/>
      <c r="F108" s="211"/>
      <c r="P108" s="275"/>
      <c r="Q108" s="275"/>
      <c r="R108" s="275"/>
    </row>
    <row r="109" spans="1:18" ht="14.4" x14ac:dyDescent="0.3">
      <c r="A109" s="206">
        <v>7</v>
      </c>
      <c r="B109" s="276" t="e">
        <f>#REF!</f>
        <v>#REF!</v>
      </c>
      <c r="C109" s="277" t="e">
        <f t="shared" ref="C109:C124" si="38">B109*D45</f>
        <v>#REF!</v>
      </c>
      <c r="D109" s="218">
        <f t="shared" si="37"/>
        <v>3.5600000000000023</v>
      </c>
      <c r="E109" s="276"/>
      <c r="F109" s="211"/>
      <c r="P109" s="275"/>
      <c r="Q109" s="275"/>
      <c r="R109" s="275"/>
    </row>
    <row r="110" spans="1:18" ht="14.4" x14ac:dyDescent="0.3">
      <c r="A110" s="206">
        <f t="shared" ref="A110:A124" si="39">A109+1</f>
        <v>8</v>
      </c>
      <c r="B110" s="276" t="e">
        <f>#REF!</f>
        <v>#REF!</v>
      </c>
      <c r="C110" s="277" t="e">
        <f t="shared" si="38"/>
        <v>#REF!</v>
      </c>
      <c r="D110" s="218">
        <f t="shared" si="37"/>
        <v>5.48</v>
      </c>
      <c r="E110" s="276"/>
      <c r="F110" s="211"/>
      <c r="P110" s="275"/>
      <c r="Q110" s="275"/>
      <c r="R110" s="275"/>
    </row>
    <row r="111" spans="1:18" ht="14.4" x14ac:dyDescent="0.3">
      <c r="A111" s="206">
        <f t="shared" si="39"/>
        <v>9</v>
      </c>
      <c r="B111" s="276" t="e">
        <f>#REF!</f>
        <v>#REF!</v>
      </c>
      <c r="C111" s="277" t="e">
        <f t="shared" si="38"/>
        <v>#REF!</v>
      </c>
      <c r="D111" s="218">
        <f t="shared" si="37"/>
        <v>5.82</v>
      </c>
      <c r="E111" s="276"/>
      <c r="F111" s="211"/>
      <c r="P111" s="275"/>
      <c r="Q111" s="275"/>
      <c r="R111" s="275"/>
    </row>
    <row r="112" spans="1:18" ht="14.4" x14ac:dyDescent="0.3">
      <c r="A112" s="206">
        <f t="shared" si="39"/>
        <v>10</v>
      </c>
      <c r="B112" s="276" t="e">
        <f>#REF!</f>
        <v>#REF!</v>
      </c>
      <c r="C112" s="277" t="e">
        <f t="shared" si="38"/>
        <v>#REF!</v>
      </c>
      <c r="D112" s="218">
        <f t="shared" si="37"/>
        <v>8.91</v>
      </c>
      <c r="E112" s="276"/>
      <c r="F112" s="211"/>
      <c r="P112" s="275"/>
      <c r="Q112" s="275"/>
      <c r="R112" s="275"/>
    </row>
    <row r="113" spans="1:18" ht="14.4" x14ac:dyDescent="0.3">
      <c r="A113" s="206">
        <f t="shared" si="39"/>
        <v>11</v>
      </c>
      <c r="B113" s="276" t="e">
        <f>#REF!</f>
        <v>#REF!</v>
      </c>
      <c r="C113" s="277" t="e">
        <f t="shared" si="38"/>
        <v>#REF!</v>
      </c>
      <c r="D113" s="218">
        <f t="shared" si="37"/>
        <v>10.100000000000001</v>
      </c>
      <c r="E113" s="276"/>
      <c r="F113" s="211"/>
      <c r="P113" s="275"/>
      <c r="Q113" s="275"/>
      <c r="R113" s="275"/>
    </row>
    <row r="114" spans="1:18" ht="14.4" x14ac:dyDescent="0.3">
      <c r="A114" s="206">
        <f t="shared" si="39"/>
        <v>12</v>
      </c>
      <c r="B114" s="276" t="e">
        <f>#REF!</f>
        <v>#REF!</v>
      </c>
      <c r="C114" s="277" t="e">
        <f t="shared" si="38"/>
        <v>#REF!</v>
      </c>
      <c r="D114" s="218">
        <f t="shared" si="37"/>
        <v>9.9099999999999966</v>
      </c>
      <c r="E114" s="276"/>
      <c r="F114" s="211"/>
      <c r="P114" s="275"/>
      <c r="Q114" s="275"/>
      <c r="R114" s="275"/>
    </row>
    <row r="115" spans="1:18" ht="14.4" x14ac:dyDescent="0.3">
      <c r="A115" s="206">
        <f t="shared" si="39"/>
        <v>13</v>
      </c>
      <c r="B115" s="276" t="e">
        <f>#REF!</f>
        <v>#REF!</v>
      </c>
      <c r="C115" s="277" t="e">
        <f t="shared" si="38"/>
        <v>#REF!</v>
      </c>
      <c r="D115" s="218">
        <f t="shared" si="37"/>
        <v>8.7899999999999991</v>
      </c>
      <c r="E115" s="276"/>
      <c r="F115" s="211"/>
      <c r="P115" s="275"/>
      <c r="Q115" s="275"/>
      <c r="R115" s="275"/>
    </row>
    <row r="116" spans="1:18" ht="14.4" x14ac:dyDescent="0.3">
      <c r="A116" s="206">
        <f t="shared" si="39"/>
        <v>14</v>
      </c>
      <c r="B116" s="276" t="e">
        <f>#REF!</f>
        <v>#REF!</v>
      </c>
      <c r="C116" s="277" t="e">
        <f t="shared" si="38"/>
        <v>#REF!</v>
      </c>
      <c r="D116" s="218">
        <f t="shared" si="37"/>
        <v>7.91</v>
      </c>
      <c r="E116" s="276"/>
      <c r="F116" s="211"/>
      <c r="P116" s="275"/>
      <c r="Q116" s="275"/>
      <c r="R116" s="275"/>
    </row>
    <row r="117" spans="1:18" ht="14.4" x14ac:dyDescent="0.3">
      <c r="A117" s="206">
        <f t="shared" si="39"/>
        <v>15</v>
      </c>
      <c r="B117" s="276" t="e">
        <f>#REF!</f>
        <v>#REF!</v>
      </c>
      <c r="C117" s="277" t="e">
        <f t="shared" si="38"/>
        <v>#REF!</v>
      </c>
      <c r="D117" s="218">
        <f t="shared" si="37"/>
        <v>6.2700000000000031</v>
      </c>
      <c r="E117" s="276"/>
      <c r="F117" s="211"/>
      <c r="P117" s="275"/>
      <c r="Q117" s="275"/>
      <c r="R117" s="275"/>
    </row>
    <row r="118" spans="1:18" ht="14.4" x14ac:dyDescent="0.3">
      <c r="A118" s="206">
        <f t="shared" si="39"/>
        <v>16</v>
      </c>
      <c r="B118" s="276" t="e">
        <f>#REF!</f>
        <v>#REF!</v>
      </c>
      <c r="C118" s="277" t="e">
        <f t="shared" si="38"/>
        <v>#REF!</v>
      </c>
      <c r="D118" s="218">
        <f t="shared" si="37"/>
        <v>4.5499999999999972</v>
      </c>
      <c r="E118" s="276"/>
      <c r="F118" s="211"/>
      <c r="P118" s="275"/>
      <c r="Q118" s="275"/>
      <c r="R118" s="275"/>
    </row>
    <row r="119" spans="1:18" ht="14.4" x14ac:dyDescent="0.3">
      <c r="A119" s="206">
        <f t="shared" si="39"/>
        <v>17</v>
      </c>
      <c r="B119" s="276" t="e">
        <f>#REF!</f>
        <v>#REF!</v>
      </c>
      <c r="C119" s="277" t="e">
        <f t="shared" si="38"/>
        <v>#REF!</v>
      </c>
      <c r="D119" s="218">
        <f t="shared" si="37"/>
        <v>5.3699999999999974</v>
      </c>
      <c r="E119" s="276"/>
      <c r="F119" s="211"/>
      <c r="P119" s="275"/>
      <c r="Q119" s="275"/>
      <c r="R119" s="275"/>
    </row>
    <row r="120" spans="1:18" ht="14.4" x14ac:dyDescent="0.3">
      <c r="A120" s="206">
        <f t="shared" si="39"/>
        <v>18</v>
      </c>
      <c r="B120" s="276" t="e">
        <f>#REF!</f>
        <v>#REF!</v>
      </c>
      <c r="C120" s="277" t="e">
        <f t="shared" si="38"/>
        <v>#REF!</v>
      </c>
      <c r="D120" s="218">
        <f t="shared" si="37"/>
        <v>10.600000000000001</v>
      </c>
      <c r="E120" s="276"/>
      <c r="F120" s="211"/>
      <c r="P120" s="275"/>
      <c r="Q120" s="275"/>
    </row>
    <row r="121" spans="1:18" ht="14.4" x14ac:dyDescent="0.3">
      <c r="A121" s="206">
        <f t="shared" si="39"/>
        <v>19</v>
      </c>
      <c r="B121" s="276" t="e">
        <f>#REF!</f>
        <v>#REF!</v>
      </c>
      <c r="C121" s="277" t="e">
        <f t="shared" si="38"/>
        <v>#REF!</v>
      </c>
      <c r="D121" s="218">
        <f t="shared" si="37"/>
        <v>9.25</v>
      </c>
      <c r="E121" s="276"/>
      <c r="F121" s="211"/>
      <c r="P121" s="275"/>
      <c r="Q121" s="275"/>
    </row>
    <row r="122" spans="1:18" ht="14.4" x14ac:dyDescent="0.3">
      <c r="A122" s="206">
        <f t="shared" si="39"/>
        <v>20</v>
      </c>
      <c r="B122" s="276" t="e">
        <f>#REF!</f>
        <v>#REF!</v>
      </c>
      <c r="C122" s="277" t="e">
        <f t="shared" si="38"/>
        <v>#REF!</v>
      </c>
      <c r="D122" s="218">
        <f t="shared" si="37"/>
        <v>8.93</v>
      </c>
      <c r="E122" s="276"/>
      <c r="F122" s="211"/>
      <c r="P122" s="275"/>
      <c r="Q122" s="275"/>
    </row>
    <row r="123" spans="1:18" ht="14.4" x14ac:dyDescent="0.3">
      <c r="A123" s="206">
        <f t="shared" si="39"/>
        <v>21</v>
      </c>
      <c r="B123" s="276" t="e">
        <f>#REF!</f>
        <v>#REF!</v>
      </c>
      <c r="C123" s="277" t="e">
        <f t="shared" si="38"/>
        <v>#REF!</v>
      </c>
      <c r="D123" s="218">
        <f t="shared" si="37"/>
        <v>9.1000000000000014</v>
      </c>
      <c r="E123" s="276"/>
      <c r="F123" s="211"/>
      <c r="P123" s="275"/>
      <c r="Q123" s="275"/>
      <c r="R123" s="275"/>
    </row>
    <row r="124" spans="1:18" ht="14.4" x14ac:dyDescent="0.3">
      <c r="A124" s="206">
        <f t="shared" si="39"/>
        <v>22</v>
      </c>
      <c r="B124" s="276" t="e">
        <f>#REF!</f>
        <v>#REF!</v>
      </c>
      <c r="C124" s="277" t="e">
        <f t="shared" si="38"/>
        <v>#REF!</v>
      </c>
      <c r="D124" s="218">
        <f t="shared" si="37"/>
        <v>8.36</v>
      </c>
      <c r="E124" s="276"/>
      <c r="F124" s="211"/>
      <c r="R124" s="275"/>
    </row>
    <row r="125" spans="1:18" ht="13.8" x14ac:dyDescent="0.25">
      <c r="A125" s="206"/>
      <c r="B125" s="91"/>
      <c r="C125" s="91"/>
      <c r="D125" s="218">
        <f t="shared" si="37"/>
        <v>10.959999999999994</v>
      </c>
      <c r="E125" s="91"/>
      <c r="F125" s="211"/>
    </row>
    <row r="126" spans="1:18" ht="13.8" x14ac:dyDescent="0.25">
      <c r="A126" s="206"/>
      <c r="B126" s="91"/>
      <c r="C126" s="278" t="e">
        <f>SUM(C109:C125)</f>
        <v>#REF!</v>
      </c>
      <c r="D126" s="218">
        <f t="shared" si="37"/>
        <v>12.189999999999998</v>
      </c>
      <c r="E126" s="91"/>
      <c r="F126" s="211"/>
    </row>
    <row r="127" spans="1:18" ht="14.4" x14ac:dyDescent="0.3">
      <c r="A127" s="206"/>
      <c r="B127" s="91"/>
      <c r="C127" s="91"/>
      <c r="D127" s="91"/>
      <c r="E127" s="91"/>
      <c r="F127" s="279"/>
    </row>
    <row r="128" spans="1:18" ht="13.8" thickBot="1" x14ac:dyDescent="0.3">
      <c r="A128" s="267"/>
      <c r="B128" s="93"/>
      <c r="C128" s="93"/>
      <c r="D128" s="93"/>
      <c r="E128" s="93"/>
      <c r="F128" s="214"/>
    </row>
    <row r="132" spans="1:11" ht="25.5" customHeight="1" thickBot="1" x14ac:dyDescent="0.3"/>
    <row r="133" spans="1:11" ht="13.8" thickBot="1" x14ac:dyDescent="0.3">
      <c r="A133" s="280" t="s">
        <v>62</v>
      </c>
      <c r="B133" s="281">
        <f>B6</f>
        <v>44562</v>
      </c>
    </row>
    <row r="134" spans="1:11" ht="53.4" thickBot="1" x14ac:dyDescent="0.3">
      <c r="A134" s="282" t="s">
        <v>19</v>
      </c>
      <c r="B134" s="283" t="s">
        <v>120</v>
      </c>
      <c r="C134" s="284" t="s">
        <v>121</v>
      </c>
      <c r="D134" s="285" t="s">
        <v>122</v>
      </c>
      <c r="E134" s="284" t="s">
        <v>123</v>
      </c>
      <c r="F134" s="284" t="s">
        <v>124</v>
      </c>
      <c r="G134" s="286" t="s">
        <v>125</v>
      </c>
      <c r="I134" s="287" t="s">
        <v>90</v>
      </c>
      <c r="K134" s="288" t="s">
        <v>126</v>
      </c>
    </row>
    <row r="135" spans="1:11" ht="13.8" x14ac:dyDescent="0.25">
      <c r="A135" s="195">
        <v>1</v>
      </c>
      <c r="B135" s="289">
        <f t="shared" ref="B135:C150" si="40">B8</f>
        <v>26.48</v>
      </c>
      <c r="C135" s="124">
        <f t="shared" si="40"/>
        <v>26.48</v>
      </c>
      <c r="D135" s="290">
        <f t="shared" ref="D135:D158" si="41">J8</f>
        <v>0</v>
      </c>
      <c r="E135" s="291">
        <f t="shared" ref="E135:F158" si="42">M8</f>
        <v>22.28</v>
      </c>
      <c r="F135" s="291">
        <f t="shared" si="42"/>
        <v>4.2</v>
      </c>
      <c r="G135" s="292">
        <f t="shared" ref="G135:G158" si="43">AD8</f>
        <v>0</v>
      </c>
      <c r="I135" s="293">
        <f t="shared" ref="I135:I158" si="44">AE8</f>
        <v>21.28</v>
      </c>
      <c r="K135" s="142">
        <f t="shared" ref="K135:K158" si="45">AC8</f>
        <v>1</v>
      </c>
    </row>
    <row r="136" spans="1:11" ht="13.8" x14ac:dyDescent="0.25">
      <c r="A136" s="195">
        <f>A135+1</f>
        <v>2</v>
      </c>
      <c r="B136" s="289">
        <f t="shared" si="40"/>
        <v>24.990000000000002</v>
      </c>
      <c r="C136" s="124">
        <f t="shared" si="40"/>
        <v>24.990000000000002</v>
      </c>
      <c r="D136" s="290">
        <f t="shared" si="41"/>
        <v>0</v>
      </c>
      <c r="E136" s="291">
        <f t="shared" si="42"/>
        <v>21.01</v>
      </c>
      <c r="F136" s="291">
        <f t="shared" si="42"/>
        <v>3.98</v>
      </c>
      <c r="G136" s="292">
        <f t="shared" si="43"/>
        <v>0</v>
      </c>
      <c r="I136" s="294">
        <f t="shared" si="44"/>
        <v>20.010000000000002</v>
      </c>
      <c r="K136" s="142">
        <f t="shared" si="45"/>
        <v>1</v>
      </c>
    </row>
    <row r="137" spans="1:11" ht="13.8" x14ac:dyDescent="0.25">
      <c r="A137" s="195">
        <f t="shared" ref="A137:A158" si="46">A136+1</f>
        <v>3</v>
      </c>
      <c r="B137" s="289">
        <f t="shared" si="40"/>
        <v>24.11</v>
      </c>
      <c r="C137" s="124">
        <f t="shared" si="40"/>
        <v>24.11</v>
      </c>
      <c r="D137" s="290">
        <f t="shared" si="41"/>
        <v>0</v>
      </c>
      <c r="E137" s="291">
        <f t="shared" si="42"/>
        <v>20.27</v>
      </c>
      <c r="F137" s="291">
        <f t="shared" si="42"/>
        <v>3.84</v>
      </c>
      <c r="G137" s="292">
        <f t="shared" si="43"/>
        <v>0</v>
      </c>
      <c r="I137" s="294">
        <f t="shared" si="44"/>
        <v>19.27</v>
      </c>
      <c r="K137" s="142">
        <f t="shared" si="45"/>
        <v>1</v>
      </c>
    </row>
    <row r="138" spans="1:11" ht="13.8" x14ac:dyDescent="0.25">
      <c r="A138" s="195">
        <f t="shared" si="46"/>
        <v>4</v>
      </c>
      <c r="B138" s="289">
        <f t="shared" si="40"/>
        <v>23.63</v>
      </c>
      <c r="C138" s="124">
        <f t="shared" si="40"/>
        <v>23.63</v>
      </c>
      <c r="D138" s="290">
        <f t="shared" si="41"/>
        <v>0</v>
      </c>
      <c r="E138" s="291">
        <f t="shared" si="42"/>
        <v>19.79</v>
      </c>
      <c r="F138" s="291">
        <f t="shared" si="42"/>
        <v>3.84</v>
      </c>
      <c r="G138" s="292">
        <f t="shared" si="43"/>
        <v>0</v>
      </c>
      <c r="I138" s="294">
        <f t="shared" si="44"/>
        <v>18.79</v>
      </c>
      <c r="K138" s="142">
        <f t="shared" si="45"/>
        <v>1</v>
      </c>
    </row>
    <row r="139" spans="1:11" ht="13.8" x14ac:dyDescent="0.25">
      <c r="A139" s="195">
        <f t="shared" si="46"/>
        <v>5</v>
      </c>
      <c r="B139" s="289">
        <f t="shared" si="40"/>
        <v>23.4</v>
      </c>
      <c r="C139" s="124">
        <f t="shared" si="40"/>
        <v>23.4</v>
      </c>
      <c r="D139" s="290">
        <f t="shared" si="41"/>
        <v>0</v>
      </c>
      <c r="E139" s="291">
        <f t="shared" si="42"/>
        <v>19.61</v>
      </c>
      <c r="F139" s="291">
        <f t="shared" si="42"/>
        <v>3.79</v>
      </c>
      <c r="G139" s="292">
        <f t="shared" si="43"/>
        <v>0</v>
      </c>
      <c r="I139" s="294">
        <f t="shared" si="44"/>
        <v>18.61</v>
      </c>
      <c r="K139" s="142">
        <f t="shared" si="45"/>
        <v>1</v>
      </c>
    </row>
    <row r="140" spans="1:11" ht="13.8" x14ac:dyDescent="0.25">
      <c r="A140" s="195">
        <f t="shared" si="46"/>
        <v>6</v>
      </c>
      <c r="B140" s="289">
        <f t="shared" si="40"/>
        <v>23.57</v>
      </c>
      <c r="C140" s="124">
        <f t="shared" si="40"/>
        <v>23.57</v>
      </c>
      <c r="D140" s="290">
        <f t="shared" si="41"/>
        <v>0</v>
      </c>
      <c r="E140" s="291">
        <f t="shared" si="42"/>
        <v>19.8</v>
      </c>
      <c r="F140" s="291">
        <f t="shared" si="42"/>
        <v>3.77</v>
      </c>
      <c r="G140" s="292">
        <f t="shared" si="43"/>
        <v>0</v>
      </c>
      <c r="I140" s="294">
        <f t="shared" si="44"/>
        <v>18.8</v>
      </c>
      <c r="K140" s="142">
        <f t="shared" si="45"/>
        <v>1</v>
      </c>
    </row>
    <row r="141" spans="1:11" ht="13.8" x14ac:dyDescent="0.25">
      <c r="A141" s="195">
        <f t="shared" si="46"/>
        <v>7</v>
      </c>
      <c r="B141" s="289">
        <f t="shared" si="40"/>
        <v>24.560000000000002</v>
      </c>
      <c r="C141" s="124">
        <f t="shared" si="40"/>
        <v>24.560000000000002</v>
      </c>
      <c r="D141" s="290">
        <f t="shared" si="41"/>
        <v>0</v>
      </c>
      <c r="E141" s="291">
        <f t="shared" si="42"/>
        <v>20.69</v>
      </c>
      <c r="F141" s="291">
        <f t="shared" si="42"/>
        <v>3.87</v>
      </c>
      <c r="G141" s="292">
        <f t="shared" si="43"/>
        <v>0</v>
      </c>
      <c r="I141" s="294">
        <f t="shared" si="44"/>
        <v>19.690000000000001</v>
      </c>
      <c r="K141" s="142">
        <f t="shared" si="45"/>
        <v>1</v>
      </c>
    </row>
    <row r="142" spans="1:11" ht="13.8" x14ac:dyDescent="0.25">
      <c r="A142" s="195">
        <f t="shared" si="46"/>
        <v>8</v>
      </c>
      <c r="B142" s="289">
        <f t="shared" si="40"/>
        <v>25.48</v>
      </c>
      <c r="C142" s="124">
        <f t="shared" si="40"/>
        <v>25.48</v>
      </c>
      <c r="D142" s="290">
        <f t="shared" si="41"/>
        <v>0</v>
      </c>
      <c r="E142" s="291">
        <f t="shared" si="42"/>
        <v>21.45</v>
      </c>
      <c r="F142" s="291">
        <f t="shared" si="42"/>
        <v>4.03</v>
      </c>
      <c r="G142" s="292">
        <f t="shared" si="43"/>
        <v>0</v>
      </c>
      <c r="I142" s="294">
        <f t="shared" si="44"/>
        <v>20.45</v>
      </c>
      <c r="K142" s="142">
        <f t="shared" si="45"/>
        <v>1</v>
      </c>
    </row>
    <row r="143" spans="1:11" ht="13.8" x14ac:dyDescent="0.25">
      <c r="A143" s="195">
        <f t="shared" si="46"/>
        <v>9</v>
      </c>
      <c r="B143" s="289">
        <f t="shared" si="40"/>
        <v>23.82</v>
      </c>
      <c r="C143" s="124">
        <f t="shared" si="40"/>
        <v>23.82</v>
      </c>
      <c r="D143" s="290">
        <f t="shared" si="41"/>
        <v>0</v>
      </c>
      <c r="E143" s="291">
        <f t="shared" si="42"/>
        <v>19.559999999999999</v>
      </c>
      <c r="F143" s="291">
        <f t="shared" si="42"/>
        <v>4.26</v>
      </c>
      <c r="G143" s="292">
        <f t="shared" si="43"/>
        <v>0</v>
      </c>
      <c r="I143" s="294">
        <f t="shared" si="44"/>
        <v>18.559999999999999</v>
      </c>
      <c r="K143" s="142">
        <f t="shared" si="45"/>
        <v>1</v>
      </c>
    </row>
    <row r="144" spans="1:11" ht="13.8" x14ac:dyDescent="0.25">
      <c r="A144" s="195">
        <f t="shared" si="46"/>
        <v>10</v>
      </c>
      <c r="B144" s="289">
        <f t="shared" si="40"/>
        <v>25.91</v>
      </c>
      <c r="C144" s="124">
        <f t="shared" si="40"/>
        <v>25.91</v>
      </c>
      <c r="D144" s="290">
        <f t="shared" si="41"/>
        <v>0</v>
      </c>
      <c r="E144" s="291">
        <f t="shared" si="42"/>
        <v>21.57</v>
      </c>
      <c r="F144" s="291">
        <f t="shared" si="42"/>
        <v>4.34</v>
      </c>
      <c r="G144" s="292">
        <f t="shared" si="43"/>
        <v>0</v>
      </c>
      <c r="I144" s="294">
        <f t="shared" si="44"/>
        <v>20.57</v>
      </c>
      <c r="K144" s="142">
        <f t="shared" si="45"/>
        <v>1</v>
      </c>
    </row>
    <row r="145" spans="1:54" ht="13.8" x14ac:dyDescent="0.25">
      <c r="A145" s="195">
        <f t="shared" si="46"/>
        <v>11</v>
      </c>
      <c r="B145" s="289">
        <f t="shared" si="40"/>
        <v>25.1</v>
      </c>
      <c r="C145" s="124">
        <f t="shared" si="40"/>
        <v>25.1</v>
      </c>
      <c r="D145" s="290">
        <f t="shared" si="41"/>
        <v>0</v>
      </c>
      <c r="E145" s="291">
        <f t="shared" si="42"/>
        <v>20.89</v>
      </c>
      <c r="F145" s="291">
        <f t="shared" si="42"/>
        <v>4.21</v>
      </c>
      <c r="G145" s="292">
        <f t="shared" si="43"/>
        <v>0</v>
      </c>
      <c r="I145" s="294">
        <f t="shared" si="44"/>
        <v>19.89</v>
      </c>
      <c r="K145" s="142">
        <f t="shared" si="45"/>
        <v>1</v>
      </c>
    </row>
    <row r="146" spans="1:54" ht="13.8" x14ac:dyDescent="0.25">
      <c r="A146" s="195">
        <f t="shared" si="46"/>
        <v>12</v>
      </c>
      <c r="B146" s="289">
        <f t="shared" si="40"/>
        <v>23.909999999999997</v>
      </c>
      <c r="C146" s="124">
        <f t="shared" si="40"/>
        <v>23.909999999999997</v>
      </c>
      <c r="D146" s="290">
        <f t="shared" si="41"/>
        <v>0</v>
      </c>
      <c r="E146" s="291">
        <f t="shared" si="42"/>
        <v>19.899999999999999</v>
      </c>
      <c r="F146" s="291">
        <f t="shared" si="42"/>
        <v>4.01</v>
      </c>
      <c r="G146" s="292">
        <f t="shared" si="43"/>
        <v>0</v>
      </c>
      <c r="I146" s="294">
        <f t="shared" si="44"/>
        <v>18.899999999999999</v>
      </c>
      <c r="K146" s="142">
        <f t="shared" si="45"/>
        <v>1</v>
      </c>
    </row>
    <row r="147" spans="1:54" ht="13.8" x14ac:dyDescent="0.25">
      <c r="A147" s="195">
        <f t="shared" si="46"/>
        <v>13</v>
      </c>
      <c r="B147" s="289">
        <f t="shared" si="40"/>
        <v>22.79</v>
      </c>
      <c r="C147" s="124">
        <f t="shared" si="40"/>
        <v>22.79</v>
      </c>
      <c r="D147" s="290">
        <f t="shared" si="41"/>
        <v>0</v>
      </c>
      <c r="E147" s="291">
        <f t="shared" si="42"/>
        <v>18.86</v>
      </c>
      <c r="F147" s="291">
        <f t="shared" si="42"/>
        <v>3.93</v>
      </c>
      <c r="G147" s="292">
        <f t="shared" si="43"/>
        <v>0</v>
      </c>
      <c r="I147" s="294">
        <f t="shared" si="44"/>
        <v>17.86</v>
      </c>
      <c r="K147" s="142">
        <f t="shared" si="45"/>
        <v>1</v>
      </c>
    </row>
    <row r="148" spans="1:54" ht="13.8" x14ac:dyDescent="0.25">
      <c r="A148" s="195">
        <f t="shared" si="46"/>
        <v>14</v>
      </c>
      <c r="B148" s="289">
        <f t="shared" si="40"/>
        <v>22.91</v>
      </c>
      <c r="C148" s="124">
        <f t="shared" si="40"/>
        <v>22.91</v>
      </c>
      <c r="D148" s="290">
        <f t="shared" si="41"/>
        <v>0</v>
      </c>
      <c r="E148" s="291">
        <f t="shared" si="42"/>
        <v>19.059999999999999</v>
      </c>
      <c r="F148" s="291">
        <f t="shared" si="42"/>
        <v>3.85</v>
      </c>
      <c r="G148" s="292">
        <f t="shared" si="43"/>
        <v>0</v>
      </c>
      <c r="I148" s="294">
        <f t="shared" si="44"/>
        <v>18.059999999999999</v>
      </c>
      <c r="K148" s="142">
        <f t="shared" si="45"/>
        <v>1</v>
      </c>
    </row>
    <row r="149" spans="1:54" ht="13.8" x14ac:dyDescent="0.25">
      <c r="A149" s="195">
        <f t="shared" si="46"/>
        <v>15</v>
      </c>
      <c r="B149" s="289">
        <f t="shared" si="40"/>
        <v>23.270000000000003</v>
      </c>
      <c r="C149" s="124">
        <f t="shared" si="40"/>
        <v>23.270000000000003</v>
      </c>
      <c r="D149" s="290">
        <f t="shared" si="41"/>
        <v>0</v>
      </c>
      <c r="E149" s="291">
        <f t="shared" si="42"/>
        <v>19.440000000000001</v>
      </c>
      <c r="F149" s="291">
        <f t="shared" si="42"/>
        <v>3.83</v>
      </c>
      <c r="G149" s="292">
        <f t="shared" si="43"/>
        <v>0</v>
      </c>
      <c r="I149" s="294">
        <f t="shared" si="44"/>
        <v>18.440000000000001</v>
      </c>
      <c r="K149" s="142">
        <f t="shared" si="45"/>
        <v>1</v>
      </c>
    </row>
    <row r="150" spans="1:54" ht="13.8" x14ac:dyDescent="0.25">
      <c r="A150" s="195">
        <f t="shared" si="46"/>
        <v>16</v>
      </c>
      <c r="B150" s="289">
        <f t="shared" si="40"/>
        <v>24.549999999999997</v>
      </c>
      <c r="C150" s="124">
        <f t="shared" si="40"/>
        <v>24.549999999999997</v>
      </c>
      <c r="D150" s="290">
        <f t="shared" si="41"/>
        <v>0</v>
      </c>
      <c r="E150" s="291">
        <f t="shared" si="42"/>
        <v>20.58</v>
      </c>
      <c r="F150" s="291">
        <f t="shared" si="42"/>
        <v>3.97</v>
      </c>
      <c r="G150" s="292">
        <f t="shared" si="43"/>
        <v>0</v>
      </c>
      <c r="I150" s="294">
        <f t="shared" si="44"/>
        <v>19.579999999999998</v>
      </c>
      <c r="K150" s="142">
        <f t="shared" si="45"/>
        <v>1</v>
      </c>
    </row>
    <row r="151" spans="1:54" ht="13.8" x14ac:dyDescent="0.25">
      <c r="A151" s="195">
        <f t="shared" si="46"/>
        <v>17</v>
      </c>
      <c r="B151" s="289">
        <f t="shared" ref="B151:C158" si="47">B24</f>
        <v>27.369999999999997</v>
      </c>
      <c r="C151" s="124">
        <f t="shared" si="47"/>
        <v>27.369999999999997</v>
      </c>
      <c r="D151" s="290">
        <f t="shared" si="41"/>
        <v>0</v>
      </c>
      <c r="E151" s="291">
        <f t="shared" si="42"/>
        <v>23.02</v>
      </c>
      <c r="F151" s="291">
        <f t="shared" si="42"/>
        <v>4.3499999999999996</v>
      </c>
      <c r="G151" s="292">
        <f t="shared" si="43"/>
        <v>0</v>
      </c>
      <c r="I151" s="294">
        <f t="shared" si="44"/>
        <v>22.02</v>
      </c>
      <c r="K151" s="142">
        <f t="shared" si="45"/>
        <v>1</v>
      </c>
    </row>
    <row r="152" spans="1:54" ht="13.8" x14ac:dyDescent="0.25">
      <c r="A152" s="195">
        <f t="shared" si="46"/>
        <v>18</v>
      </c>
      <c r="B152" s="289">
        <f t="shared" si="47"/>
        <v>38</v>
      </c>
      <c r="C152" s="124">
        <f t="shared" si="47"/>
        <v>35.6</v>
      </c>
      <c r="D152" s="290">
        <f t="shared" si="41"/>
        <v>2.4</v>
      </c>
      <c r="E152" s="291">
        <f t="shared" si="42"/>
        <v>30.630000000000003</v>
      </c>
      <c r="F152" s="291">
        <f t="shared" si="42"/>
        <v>4.97</v>
      </c>
      <c r="G152" s="292">
        <f t="shared" si="43"/>
        <v>0</v>
      </c>
      <c r="I152" s="294">
        <f t="shared" si="44"/>
        <v>25.03</v>
      </c>
      <c r="K152" s="142">
        <f t="shared" si="45"/>
        <v>8</v>
      </c>
    </row>
    <row r="153" spans="1:54" ht="13.8" x14ac:dyDescent="0.25">
      <c r="A153" s="195">
        <f t="shared" si="46"/>
        <v>19</v>
      </c>
      <c r="B153" s="289">
        <f t="shared" si="47"/>
        <v>38.850000000000009</v>
      </c>
      <c r="C153" s="124">
        <f t="shared" si="47"/>
        <v>35.25</v>
      </c>
      <c r="D153" s="290">
        <f t="shared" si="41"/>
        <v>3.6</v>
      </c>
      <c r="E153" s="291">
        <f t="shared" si="42"/>
        <v>30.020000000000003</v>
      </c>
      <c r="F153" s="291">
        <f t="shared" si="42"/>
        <v>5.23</v>
      </c>
      <c r="G153" s="292">
        <f t="shared" si="43"/>
        <v>0</v>
      </c>
      <c r="I153" s="294">
        <f t="shared" si="44"/>
        <v>25.62</v>
      </c>
      <c r="K153" s="142">
        <f t="shared" si="45"/>
        <v>8</v>
      </c>
    </row>
    <row r="154" spans="1:54" ht="13.8" x14ac:dyDescent="0.25">
      <c r="A154" s="195">
        <f t="shared" si="46"/>
        <v>20</v>
      </c>
      <c r="B154" s="289">
        <f t="shared" si="47"/>
        <v>38.53</v>
      </c>
      <c r="C154" s="124">
        <f t="shared" si="47"/>
        <v>34.93</v>
      </c>
      <c r="D154" s="290">
        <f t="shared" si="41"/>
        <v>3.6</v>
      </c>
      <c r="E154" s="291">
        <f t="shared" si="42"/>
        <v>29.71</v>
      </c>
      <c r="F154" s="291">
        <f t="shared" si="42"/>
        <v>5.22</v>
      </c>
      <c r="G154" s="292">
        <f t="shared" si="43"/>
        <v>0</v>
      </c>
      <c r="I154" s="294">
        <f t="shared" si="44"/>
        <v>25.31</v>
      </c>
      <c r="K154" s="142">
        <f t="shared" si="45"/>
        <v>8</v>
      </c>
    </row>
    <row r="155" spans="1:54" ht="13.8" x14ac:dyDescent="0.25">
      <c r="A155" s="195">
        <f>A154+1</f>
        <v>21</v>
      </c>
      <c r="B155" s="289">
        <f t="shared" si="47"/>
        <v>37.5</v>
      </c>
      <c r="C155" s="124">
        <f t="shared" si="47"/>
        <v>35.1</v>
      </c>
      <c r="D155" s="290">
        <f t="shared" si="41"/>
        <v>2.4</v>
      </c>
      <c r="E155" s="291">
        <f t="shared" si="42"/>
        <v>30.03</v>
      </c>
      <c r="F155" s="291">
        <f t="shared" si="42"/>
        <v>5.07</v>
      </c>
      <c r="G155" s="292">
        <f t="shared" si="43"/>
        <v>0</v>
      </c>
      <c r="I155" s="294">
        <f t="shared" si="44"/>
        <v>24.43</v>
      </c>
      <c r="K155" s="142">
        <f t="shared" si="45"/>
        <v>8</v>
      </c>
    </row>
    <row r="156" spans="1:54" ht="13.8" x14ac:dyDescent="0.25">
      <c r="A156" s="195">
        <f t="shared" si="46"/>
        <v>22</v>
      </c>
      <c r="B156" s="289">
        <f t="shared" si="47"/>
        <v>35.760000000000005</v>
      </c>
      <c r="C156" s="124">
        <f t="shared" si="47"/>
        <v>33.36</v>
      </c>
      <c r="D156" s="290">
        <f t="shared" si="41"/>
        <v>2.4</v>
      </c>
      <c r="E156" s="291">
        <f t="shared" si="42"/>
        <v>28.540000000000003</v>
      </c>
      <c r="F156" s="291">
        <f t="shared" si="42"/>
        <v>4.82</v>
      </c>
      <c r="G156" s="292">
        <f t="shared" si="43"/>
        <v>0</v>
      </c>
      <c r="I156" s="294">
        <f t="shared" si="44"/>
        <v>22.94</v>
      </c>
      <c r="K156" s="142">
        <f t="shared" si="45"/>
        <v>8</v>
      </c>
    </row>
    <row r="157" spans="1:54" ht="13.8" x14ac:dyDescent="0.25">
      <c r="A157" s="195">
        <f>A156+1</f>
        <v>23</v>
      </c>
      <c r="B157" s="289">
        <f t="shared" si="47"/>
        <v>37.36</v>
      </c>
      <c r="C157" s="124">
        <f t="shared" si="47"/>
        <v>34.959999999999994</v>
      </c>
      <c r="D157" s="290">
        <f t="shared" si="41"/>
        <v>2.4</v>
      </c>
      <c r="E157" s="291">
        <f t="shared" si="42"/>
        <v>30.479999999999997</v>
      </c>
      <c r="F157" s="291">
        <f t="shared" si="42"/>
        <v>4.4800000000000004</v>
      </c>
      <c r="G157" s="292">
        <f t="shared" si="43"/>
        <v>0</v>
      </c>
      <c r="I157" s="294">
        <f t="shared" si="44"/>
        <v>21.38</v>
      </c>
      <c r="K157" s="142">
        <f t="shared" si="45"/>
        <v>11.5</v>
      </c>
    </row>
    <row r="158" spans="1:54" ht="23.25" customHeight="1" thickBot="1" x14ac:dyDescent="0.3">
      <c r="A158" s="295">
        <f t="shared" si="46"/>
        <v>24</v>
      </c>
      <c r="B158" s="296">
        <f t="shared" si="47"/>
        <v>35.19</v>
      </c>
      <c r="C158" s="297">
        <f t="shared" si="47"/>
        <v>35.19</v>
      </c>
      <c r="D158" s="298">
        <f t="shared" si="41"/>
        <v>0</v>
      </c>
      <c r="E158" s="299">
        <f t="shared" si="42"/>
        <v>30.96</v>
      </c>
      <c r="F158" s="299">
        <f t="shared" si="42"/>
        <v>4.2300000000000004</v>
      </c>
      <c r="G158" s="300">
        <f t="shared" si="43"/>
        <v>0</v>
      </c>
      <c r="I158" s="301">
        <f t="shared" si="44"/>
        <v>19.46</v>
      </c>
      <c r="K158" s="302">
        <f t="shared" si="45"/>
        <v>11.5</v>
      </c>
      <c r="BB158" s="146"/>
    </row>
    <row r="159" spans="1:54" ht="13.8" thickBot="1" x14ac:dyDescent="0.3">
      <c r="A159" s="282" t="s">
        <v>127</v>
      </c>
      <c r="B159" s="303">
        <f t="shared" ref="B159:G159" si="48">SUM(B135:B158)</f>
        <v>677.04</v>
      </c>
      <c r="C159" s="304">
        <f t="shared" si="48"/>
        <v>660.24</v>
      </c>
      <c r="D159" s="305">
        <f t="shared" si="48"/>
        <v>16.8</v>
      </c>
      <c r="E159" s="305">
        <f t="shared" si="48"/>
        <v>558.14999999999986</v>
      </c>
      <c r="F159" s="305">
        <f t="shared" si="48"/>
        <v>102.09</v>
      </c>
      <c r="G159" s="306">
        <f t="shared" si="48"/>
        <v>0</v>
      </c>
    </row>
  </sheetData>
  <mergeCells count="8">
    <mergeCell ref="AN38:AO38"/>
    <mergeCell ref="A65:B65"/>
    <mergeCell ref="A72:F72"/>
    <mergeCell ref="A101:F101"/>
    <mergeCell ref="W6:Z6"/>
    <mergeCell ref="AA6:AB6"/>
    <mergeCell ref="A37:D37"/>
    <mergeCell ref="J37:M37"/>
  </mergeCells>
  <conditionalFormatting sqref="C34">
    <cfRule type="containsText" dxfId="7" priority="7" operator="containsText" text="CHECK CALCS">
      <formula>NOT(ISERROR(SEARCH("CHECK CALCS",C34)))</formula>
    </cfRule>
  </conditionalFormatting>
  <conditionalFormatting sqref="AE8:AE31">
    <cfRule type="cellIs" dxfId="6" priority="6" operator="greaterThan">
      <formula>33</formula>
    </cfRule>
  </conditionalFormatting>
  <conditionalFormatting sqref="D63">
    <cfRule type="cellIs" dxfId="5" priority="8" operator="equal">
      <formula>#REF!</formula>
    </cfRule>
  </conditionalFormatting>
  <conditionalFormatting sqref="I135:I158">
    <cfRule type="cellIs" dxfId="4" priority="5" operator="greaterThan">
      <formula>33</formula>
    </cfRule>
  </conditionalFormatting>
  <conditionalFormatting sqref="D135:D158">
    <cfRule type="cellIs" dxfId="3" priority="4" operator="greaterThan">
      <formula>0</formula>
    </cfRule>
  </conditionalFormatting>
  <conditionalFormatting sqref="J8:J31">
    <cfRule type="cellIs" dxfId="2" priority="2" operator="greaterThan">
      <formula>0</formula>
    </cfRule>
  </conditionalFormatting>
  <conditionalFormatting sqref="N8:N31">
    <cfRule type="cellIs" dxfId="1" priority="3" operator="greaterThanOrEqual">
      <formula>4.99</formula>
    </cfRule>
  </conditionalFormatting>
  <conditionalFormatting sqref="M8:M31">
    <cfRule type="cellIs" dxfId="0" priority="1" operator="greaterThan">
      <formula>28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topLeftCell="A12" workbookViewId="0">
      <selection activeCell="S14" sqref="S14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0"/>
  <dimension ref="A1:AR160"/>
  <sheetViews>
    <sheetView workbookViewId="0">
      <pane xSplit="5" ySplit="4" topLeftCell="F23" activePane="bottomRight" state="frozen"/>
      <selection pane="topRight" activeCell="F1" sqref="F1"/>
      <selection pane="bottomLeft" activeCell="A5" sqref="A5"/>
      <selection pane="bottomRight" activeCell="D33" sqref="D33:AA33"/>
    </sheetView>
  </sheetViews>
  <sheetFormatPr defaultRowHeight="14.4" outlineLevelRow="1" x14ac:dyDescent="0.3"/>
  <cols>
    <col min="2" max="27" width="9.109375" style="38"/>
    <col min="28" max="28" width="3.109375" customWidth="1"/>
    <col min="29" max="29" width="9.6640625" customWidth="1"/>
    <col min="32" max="32" width="10.6640625" style="38" customWidth="1"/>
    <col min="33" max="33" width="6.6640625" customWidth="1"/>
    <col min="40" max="40" width="9.109375" bestFit="1" customWidth="1"/>
  </cols>
  <sheetData>
    <row r="1" spans="1:44" x14ac:dyDescent="0.3">
      <c r="AP1" s="539" t="s">
        <v>209</v>
      </c>
      <c r="AQ1" s="539"/>
    </row>
    <row r="2" spans="1:44" ht="15" thickBot="1" x14ac:dyDescent="0.35">
      <c r="A2" s="37"/>
      <c r="B2" s="353" t="s">
        <v>139</v>
      </c>
      <c r="C2" s="354"/>
      <c r="D2" s="354"/>
      <c r="E2" s="354"/>
      <c r="F2" s="354"/>
      <c r="AP2" s="539"/>
      <c r="AQ2" s="539"/>
    </row>
    <row r="3" spans="1:44" ht="15" thickBot="1" x14ac:dyDescent="0.35">
      <c r="B3" s="39"/>
      <c r="C3" s="40" t="s">
        <v>19</v>
      </c>
      <c r="D3" s="40">
        <v>1</v>
      </c>
      <c r="E3" s="40">
        <v>2</v>
      </c>
      <c r="F3" s="40">
        <v>3</v>
      </c>
      <c r="G3" s="40">
        <v>4</v>
      </c>
      <c r="H3" s="40">
        <v>5</v>
      </c>
      <c r="I3" s="40">
        <v>6</v>
      </c>
      <c r="J3" s="40">
        <v>7</v>
      </c>
      <c r="K3" s="40">
        <v>8</v>
      </c>
      <c r="L3" s="40">
        <v>9</v>
      </c>
      <c r="M3" s="40">
        <v>10</v>
      </c>
      <c r="N3" s="40">
        <v>11</v>
      </c>
      <c r="O3" s="40">
        <v>12</v>
      </c>
      <c r="P3" s="40">
        <v>13</v>
      </c>
      <c r="Q3" s="40">
        <v>14</v>
      </c>
      <c r="R3" s="40">
        <v>15</v>
      </c>
      <c r="S3" s="40">
        <v>16</v>
      </c>
      <c r="T3" s="40">
        <v>17</v>
      </c>
      <c r="U3" s="40">
        <v>18</v>
      </c>
      <c r="V3" s="40">
        <v>19</v>
      </c>
      <c r="W3" s="40">
        <v>20</v>
      </c>
      <c r="X3" s="40">
        <v>21</v>
      </c>
      <c r="Y3" s="40">
        <v>22</v>
      </c>
      <c r="Z3" s="40">
        <v>23</v>
      </c>
      <c r="AA3" s="40">
        <v>24</v>
      </c>
      <c r="AC3" s="443" t="s">
        <v>187</v>
      </c>
      <c r="AP3" s="539"/>
      <c r="AQ3" s="539"/>
    </row>
    <row r="4" spans="1:44" ht="15" thickBot="1" x14ac:dyDescent="0.35">
      <c r="B4" s="41" t="s">
        <v>20</v>
      </c>
      <c r="C4" s="42" t="s">
        <v>21</v>
      </c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P4" s="539"/>
      <c r="AQ4" s="539"/>
      <c r="AR4" s="487">
        <f>SUM(AR6:AR29)</f>
        <v>414</v>
      </c>
    </row>
    <row r="5" spans="1:44" ht="15" thickBot="1" x14ac:dyDescent="0.35">
      <c r="B5" s="41">
        <v>2019</v>
      </c>
      <c r="C5" s="42">
        <v>12</v>
      </c>
      <c r="D5" s="43">
        <v>16</v>
      </c>
      <c r="E5" s="44">
        <v>15</v>
      </c>
      <c r="F5" s="44">
        <v>15</v>
      </c>
      <c r="G5" s="44">
        <v>15</v>
      </c>
      <c r="H5" s="44">
        <v>15</v>
      </c>
      <c r="I5" s="44">
        <v>16</v>
      </c>
      <c r="J5" s="44">
        <v>17</v>
      </c>
      <c r="K5" s="44">
        <v>16</v>
      </c>
      <c r="L5" s="44">
        <v>16</v>
      </c>
      <c r="M5" s="44">
        <v>15</v>
      </c>
      <c r="N5" s="44">
        <v>15</v>
      </c>
      <c r="O5" s="44">
        <v>14</v>
      </c>
      <c r="P5" s="44">
        <v>14</v>
      </c>
      <c r="Q5" s="44">
        <v>14</v>
      </c>
      <c r="R5" s="44">
        <v>14</v>
      </c>
      <c r="S5" s="44">
        <v>15</v>
      </c>
      <c r="T5" s="44">
        <v>17</v>
      </c>
      <c r="U5" s="44">
        <v>20</v>
      </c>
      <c r="V5" s="44">
        <v>21</v>
      </c>
      <c r="W5" s="44">
        <v>21</v>
      </c>
      <c r="X5" s="44">
        <v>21</v>
      </c>
      <c r="Y5" s="44">
        <v>20</v>
      </c>
      <c r="Z5" s="44">
        <v>19</v>
      </c>
      <c r="AA5" s="44">
        <v>18</v>
      </c>
      <c r="AC5" s="45">
        <f>SUM(D5:AA5)</f>
        <v>399</v>
      </c>
      <c r="AD5" s="45"/>
      <c r="AE5" s="45"/>
      <c r="AG5" s="466"/>
      <c r="AH5" s="466"/>
      <c r="AI5" s="466"/>
      <c r="AJ5" s="466"/>
      <c r="AK5" s="466"/>
      <c r="AL5" s="466"/>
      <c r="AM5" s="466"/>
      <c r="AN5" s="466"/>
      <c r="AP5" s="495" t="s">
        <v>210</v>
      </c>
      <c r="AQ5" s="495" t="s">
        <v>211</v>
      </c>
    </row>
    <row r="6" spans="1:44" ht="15" thickBot="1" x14ac:dyDescent="0.35">
      <c r="A6" s="423">
        <v>2020</v>
      </c>
      <c r="B6" s="41"/>
      <c r="C6" s="42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C6" s="45"/>
      <c r="AD6" s="45"/>
      <c r="AE6" s="45"/>
      <c r="AG6" s="534" t="s">
        <v>198</v>
      </c>
      <c r="AH6" s="534"/>
      <c r="AI6" s="534"/>
      <c r="AJ6" s="534"/>
      <c r="AK6" s="534"/>
      <c r="AL6" s="534"/>
      <c r="AM6" s="534"/>
      <c r="AN6" s="473"/>
      <c r="AP6" s="44">
        <v>16</v>
      </c>
      <c r="AQ6" s="486">
        <v>3</v>
      </c>
      <c r="AR6">
        <f t="shared" ref="AR6:AR28" si="0">+AQ6+AP6</f>
        <v>19</v>
      </c>
    </row>
    <row r="7" spans="1:44" ht="15" outlineLevel="1" thickBot="1" x14ac:dyDescent="0.35">
      <c r="A7" s="38" t="s">
        <v>156</v>
      </c>
      <c r="B7" s="41">
        <v>2020</v>
      </c>
      <c r="C7" s="42">
        <v>1</v>
      </c>
      <c r="D7" s="44">
        <v>15</v>
      </c>
      <c r="E7" s="44">
        <v>14</v>
      </c>
      <c r="F7" s="44">
        <v>14</v>
      </c>
      <c r="G7" s="44">
        <v>14</v>
      </c>
      <c r="H7" s="44">
        <v>14</v>
      </c>
      <c r="I7" s="44">
        <v>14</v>
      </c>
      <c r="J7" s="44">
        <v>15</v>
      </c>
      <c r="K7" s="44">
        <v>16</v>
      </c>
      <c r="L7" s="44">
        <v>16</v>
      </c>
      <c r="M7" s="44">
        <v>16</v>
      </c>
      <c r="N7" s="44">
        <v>15</v>
      </c>
      <c r="O7" s="44">
        <v>14</v>
      </c>
      <c r="P7" s="44">
        <v>14</v>
      </c>
      <c r="Q7" s="44">
        <v>13</v>
      </c>
      <c r="R7" s="44">
        <v>13</v>
      </c>
      <c r="S7" s="44">
        <v>14</v>
      </c>
      <c r="T7" s="44">
        <v>15</v>
      </c>
      <c r="U7" s="44">
        <v>18</v>
      </c>
      <c r="V7" s="44">
        <v>19</v>
      </c>
      <c r="W7" s="44">
        <v>19</v>
      </c>
      <c r="X7" s="44">
        <v>19</v>
      </c>
      <c r="Y7" s="44">
        <v>18</v>
      </c>
      <c r="Z7" s="44">
        <v>17</v>
      </c>
      <c r="AA7" s="44">
        <v>16</v>
      </c>
      <c r="AC7" s="45">
        <f t="shared" ref="AC7:AC68" si="1">SUM(D7:AA7)</f>
        <v>372</v>
      </c>
      <c r="AD7" s="45"/>
      <c r="AE7" s="461" t="s">
        <v>195</v>
      </c>
      <c r="AF7" s="459" t="s">
        <v>197</v>
      </c>
      <c r="AG7" s="474" t="s">
        <v>205</v>
      </c>
      <c r="AH7" s="474">
        <v>2019</v>
      </c>
      <c r="AI7" s="474">
        <v>2020</v>
      </c>
      <c r="AJ7" s="474">
        <v>2021</v>
      </c>
      <c r="AK7" s="474">
        <v>2022</v>
      </c>
      <c r="AL7" s="474">
        <v>2023</v>
      </c>
      <c r="AM7" s="474">
        <v>2024</v>
      </c>
      <c r="AN7" s="473" t="s">
        <v>201</v>
      </c>
      <c r="AP7" s="351">
        <v>15</v>
      </c>
      <c r="AQ7" s="486">
        <f>AQ6</f>
        <v>3</v>
      </c>
      <c r="AR7">
        <f t="shared" si="0"/>
        <v>18</v>
      </c>
    </row>
    <row r="8" spans="1:44" ht="15" outlineLevel="1" thickBot="1" x14ac:dyDescent="0.35">
      <c r="A8" s="38" t="s">
        <v>156</v>
      </c>
      <c r="B8" s="41"/>
      <c r="C8" s="42">
        <v>2</v>
      </c>
      <c r="D8" s="44">
        <v>16</v>
      </c>
      <c r="E8" s="44">
        <v>15</v>
      </c>
      <c r="F8" s="44">
        <v>15</v>
      </c>
      <c r="G8" s="44">
        <v>15</v>
      </c>
      <c r="H8" s="44">
        <v>15</v>
      </c>
      <c r="I8" s="44">
        <v>16</v>
      </c>
      <c r="J8" s="44">
        <v>17</v>
      </c>
      <c r="K8" s="44">
        <v>17</v>
      </c>
      <c r="L8" s="44">
        <v>17</v>
      </c>
      <c r="M8" s="44">
        <v>17</v>
      </c>
      <c r="N8" s="44">
        <v>17</v>
      </c>
      <c r="O8" s="44">
        <v>17</v>
      </c>
      <c r="P8" s="44">
        <v>16</v>
      </c>
      <c r="Q8" s="44">
        <v>16</v>
      </c>
      <c r="R8" s="44">
        <v>16</v>
      </c>
      <c r="S8" s="44">
        <v>16</v>
      </c>
      <c r="T8" s="44">
        <v>17</v>
      </c>
      <c r="U8" s="44">
        <v>18</v>
      </c>
      <c r="V8" s="44">
        <v>20</v>
      </c>
      <c r="W8" s="44">
        <v>21</v>
      </c>
      <c r="X8" s="44">
        <v>20</v>
      </c>
      <c r="Y8" s="44">
        <v>19</v>
      </c>
      <c r="Z8" s="44">
        <v>18</v>
      </c>
      <c r="AA8" s="44">
        <v>17</v>
      </c>
      <c r="AC8" s="45">
        <f t="shared" si="1"/>
        <v>408</v>
      </c>
      <c r="AD8" s="45"/>
      <c r="AE8" s="45"/>
      <c r="AF8" s="462">
        <v>31</v>
      </c>
      <c r="AG8" s="472">
        <v>1</v>
      </c>
      <c r="AH8" s="475" t="s">
        <v>194</v>
      </c>
      <c r="AI8" s="476">
        <f>AC7*31/1000</f>
        <v>11.532</v>
      </c>
      <c r="AJ8" s="477">
        <f>AC20*31/1000</f>
        <v>11.346</v>
      </c>
      <c r="AK8" s="477">
        <f>AC33*31/1000</f>
        <v>10.137</v>
      </c>
      <c r="AL8" s="477">
        <f>AC46*31/1000</f>
        <v>10.074999999999999</v>
      </c>
      <c r="AM8" s="477">
        <f>AC59*31/1000</f>
        <v>10.074999999999999</v>
      </c>
      <c r="AN8" s="470">
        <f>SUM(AI8:AM8)</f>
        <v>53.165000000000006</v>
      </c>
      <c r="AP8" s="44">
        <v>15</v>
      </c>
      <c r="AQ8" s="486">
        <f t="shared" ref="AQ8:AQ29" si="2">AQ7</f>
        <v>3</v>
      </c>
      <c r="AR8">
        <f t="shared" si="0"/>
        <v>18</v>
      </c>
    </row>
    <row r="9" spans="1:44" ht="15" outlineLevel="1" thickBot="1" x14ac:dyDescent="0.35">
      <c r="A9" s="38" t="s">
        <v>156</v>
      </c>
      <c r="B9" s="41"/>
      <c r="C9" s="42">
        <v>3</v>
      </c>
      <c r="D9" s="44">
        <v>16</v>
      </c>
      <c r="E9" s="351">
        <v>16</v>
      </c>
      <c r="F9" s="44">
        <v>16</v>
      </c>
      <c r="G9" s="44">
        <v>16</v>
      </c>
      <c r="H9" s="44">
        <v>16</v>
      </c>
      <c r="I9" s="44">
        <v>17</v>
      </c>
      <c r="J9" s="44">
        <v>18</v>
      </c>
      <c r="K9" s="44">
        <v>18</v>
      </c>
      <c r="L9" s="44">
        <v>18</v>
      </c>
      <c r="M9" s="44">
        <v>17</v>
      </c>
      <c r="N9" s="44">
        <v>17</v>
      </c>
      <c r="O9" s="44">
        <v>17</v>
      </c>
      <c r="P9" s="44">
        <v>16</v>
      </c>
      <c r="Q9" s="44">
        <v>16</v>
      </c>
      <c r="R9" s="44">
        <v>16</v>
      </c>
      <c r="S9" s="44">
        <v>16</v>
      </c>
      <c r="T9" s="44">
        <v>16</v>
      </c>
      <c r="U9" s="44">
        <v>17</v>
      </c>
      <c r="V9" s="44">
        <v>19</v>
      </c>
      <c r="W9" s="44">
        <v>19</v>
      </c>
      <c r="X9" s="44">
        <v>19</v>
      </c>
      <c r="Y9" s="44">
        <v>18</v>
      </c>
      <c r="Z9" s="44">
        <v>17</v>
      </c>
      <c r="AA9" s="44">
        <v>16</v>
      </c>
      <c r="AC9" s="45">
        <f t="shared" si="1"/>
        <v>407</v>
      </c>
      <c r="AD9" s="45"/>
      <c r="AE9" s="45"/>
      <c r="AF9" s="463" t="s">
        <v>196</v>
      </c>
      <c r="AG9" s="472">
        <v>2</v>
      </c>
      <c r="AH9" s="475" t="s">
        <v>194</v>
      </c>
      <c r="AI9" s="476">
        <f>AC8*29/1000</f>
        <v>11.832000000000001</v>
      </c>
      <c r="AJ9" s="477">
        <f>AC21*28/1000</f>
        <v>11.368</v>
      </c>
      <c r="AK9" s="477">
        <f>AC34*28/1000</f>
        <v>10.388</v>
      </c>
      <c r="AL9" s="477">
        <f>AC47*28/1000</f>
        <v>10.304</v>
      </c>
      <c r="AM9" s="477">
        <f>AC60*29/1000</f>
        <v>10.672000000000001</v>
      </c>
      <c r="AN9" s="470">
        <f t="shared" ref="AN9:AN18" si="3">SUM(AI9:AM9)</f>
        <v>54.564000000000007</v>
      </c>
      <c r="AP9" s="44">
        <v>15</v>
      </c>
      <c r="AQ9" s="486">
        <f t="shared" si="2"/>
        <v>3</v>
      </c>
      <c r="AR9">
        <f t="shared" si="0"/>
        <v>18</v>
      </c>
    </row>
    <row r="10" spans="1:44" ht="15" outlineLevel="1" thickBot="1" x14ac:dyDescent="0.35">
      <c r="A10" s="38" t="s">
        <v>156</v>
      </c>
      <c r="B10" s="41"/>
      <c r="C10" s="42">
        <v>4</v>
      </c>
      <c r="D10" s="44">
        <v>13</v>
      </c>
      <c r="E10" s="44">
        <v>13</v>
      </c>
      <c r="F10" s="44">
        <v>13</v>
      </c>
      <c r="G10" s="44">
        <v>13</v>
      </c>
      <c r="H10" s="44">
        <v>14</v>
      </c>
      <c r="I10" s="44">
        <v>15</v>
      </c>
      <c r="J10" s="44">
        <v>15</v>
      </c>
      <c r="K10" s="44">
        <v>16</v>
      </c>
      <c r="L10" s="44">
        <v>15</v>
      </c>
      <c r="M10" s="44">
        <v>15</v>
      </c>
      <c r="N10" s="44">
        <v>15</v>
      </c>
      <c r="O10" s="44">
        <v>15</v>
      </c>
      <c r="P10" s="44">
        <v>15</v>
      </c>
      <c r="Q10" s="44">
        <v>14</v>
      </c>
      <c r="R10" s="44">
        <v>15</v>
      </c>
      <c r="S10" s="44">
        <v>15</v>
      </c>
      <c r="T10" s="44">
        <v>15</v>
      </c>
      <c r="U10" s="44">
        <v>16</v>
      </c>
      <c r="V10" s="44">
        <v>17</v>
      </c>
      <c r="W10" s="44">
        <v>18</v>
      </c>
      <c r="X10" s="44">
        <v>17</v>
      </c>
      <c r="Y10" s="44">
        <v>16</v>
      </c>
      <c r="Z10" s="44">
        <v>15</v>
      </c>
      <c r="AA10" s="44">
        <v>14</v>
      </c>
      <c r="AC10" s="45">
        <f t="shared" si="1"/>
        <v>359</v>
      </c>
      <c r="AD10" s="45"/>
      <c r="AE10" s="45"/>
      <c r="AF10" s="462" t="s">
        <v>199</v>
      </c>
      <c r="AG10" s="472">
        <v>3</v>
      </c>
      <c r="AH10" s="475" t="s">
        <v>194</v>
      </c>
      <c r="AI10" s="476">
        <f>(AC9*31-E9)/1000</f>
        <v>12.601000000000001</v>
      </c>
      <c r="AJ10" s="477">
        <f>(AC22*31-E22)/1000</f>
        <v>11.361000000000001</v>
      </c>
      <c r="AK10" s="477">
        <f>(AC35*31-E35)/1000</f>
        <v>11.175000000000001</v>
      </c>
      <c r="AL10" s="477">
        <f>(AC48*31-E48)/1000</f>
        <v>11.113</v>
      </c>
      <c r="AM10" s="477">
        <f>(AC61*31-E61)/1000</f>
        <v>11.113</v>
      </c>
      <c r="AN10" s="470">
        <f t="shared" si="3"/>
        <v>57.363</v>
      </c>
      <c r="AP10" s="44">
        <v>15</v>
      </c>
      <c r="AQ10" s="486">
        <f t="shared" si="2"/>
        <v>3</v>
      </c>
      <c r="AR10">
        <f t="shared" si="0"/>
        <v>18</v>
      </c>
    </row>
    <row r="11" spans="1:44" ht="15" outlineLevel="1" thickBot="1" x14ac:dyDescent="0.35">
      <c r="A11" s="38" t="s">
        <v>156</v>
      </c>
      <c r="B11" s="41"/>
      <c r="C11" s="42">
        <v>5</v>
      </c>
      <c r="D11" s="44">
        <v>13</v>
      </c>
      <c r="E11" s="44">
        <v>12</v>
      </c>
      <c r="F11" s="44">
        <v>12</v>
      </c>
      <c r="G11" s="44">
        <v>12</v>
      </c>
      <c r="H11" s="44">
        <v>13</v>
      </c>
      <c r="I11" s="44">
        <v>13</v>
      </c>
      <c r="J11" s="44">
        <v>14</v>
      </c>
      <c r="K11" s="44">
        <v>15</v>
      </c>
      <c r="L11" s="44">
        <v>15</v>
      </c>
      <c r="M11" s="44">
        <v>14</v>
      </c>
      <c r="N11" s="44">
        <v>14</v>
      </c>
      <c r="O11" s="44">
        <v>14</v>
      </c>
      <c r="P11" s="44">
        <v>14</v>
      </c>
      <c r="Q11" s="44">
        <v>14</v>
      </c>
      <c r="R11" s="44">
        <v>14</v>
      </c>
      <c r="S11" s="44">
        <v>14</v>
      </c>
      <c r="T11" s="44">
        <v>15</v>
      </c>
      <c r="U11" s="44">
        <v>15</v>
      </c>
      <c r="V11" s="44">
        <v>16</v>
      </c>
      <c r="W11" s="44">
        <v>17</v>
      </c>
      <c r="X11" s="44">
        <v>17</v>
      </c>
      <c r="Y11" s="44">
        <v>15</v>
      </c>
      <c r="Z11" s="44">
        <v>14</v>
      </c>
      <c r="AA11" s="44">
        <v>13</v>
      </c>
      <c r="AC11" s="45">
        <f t="shared" si="1"/>
        <v>339</v>
      </c>
      <c r="AD11" s="45"/>
      <c r="AE11" s="45"/>
      <c r="AF11" s="462">
        <v>30</v>
      </c>
      <c r="AG11" s="472">
        <v>4</v>
      </c>
      <c r="AH11" s="475" t="s">
        <v>194</v>
      </c>
      <c r="AI11" s="476">
        <f>AC10*30/1000</f>
        <v>10.77</v>
      </c>
      <c r="AJ11" s="477">
        <f>AC23*30/1000</f>
        <v>9.4499999999999993</v>
      </c>
      <c r="AK11" s="477">
        <f>AC36*30/1000</f>
        <v>9.3000000000000007</v>
      </c>
      <c r="AL11" s="477">
        <f>AC49*30/1000</f>
        <v>9.27</v>
      </c>
      <c r="AM11" s="477">
        <f>AC62*30/1000</f>
        <v>9.27</v>
      </c>
      <c r="AN11" s="470">
        <f t="shared" si="3"/>
        <v>48.06</v>
      </c>
      <c r="AP11" s="44">
        <v>16</v>
      </c>
      <c r="AQ11" s="486">
        <f t="shared" si="2"/>
        <v>3</v>
      </c>
      <c r="AR11">
        <f t="shared" si="0"/>
        <v>19</v>
      </c>
    </row>
    <row r="12" spans="1:44" ht="15" outlineLevel="1" thickBot="1" x14ac:dyDescent="0.35">
      <c r="A12" s="38" t="s">
        <v>156</v>
      </c>
      <c r="B12" s="41"/>
      <c r="C12" s="42">
        <v>6</v>
      </c>
      <c r="D12" s="44">
        <v>14</v>
      </c>
      <c r="E12" s="44">
        <v>14</v>
      </c>
      <c r="F12" s="44">
        <v>13</v>
      </c>
      <c r="G12" s="44">
        <v>13</v>
      </c>
      <c r="H12" s="44">
        <v>13</v>
      </c>
      <c r="I12" s="44">
        <v>13</v>
      </c>
      <c r="J12" s="44">
        <v>13</v>
      </c>
      <c r="K12" s="44">
        <v>14</v>
      </c>
      <c r="L12" s="44">
        <v>15</v>
      </c>
      <c r="M12" s="44">
        <v>15</v>
      </c>
      <c r="N12" s="44">
        <v>15</v>
      </c>
      <c r="O12" s="44">
        <v>15</v>
      </c>
      <c r="P12" s="44">
        <v>16</v>
      </c>
      <c r="Q12" s="44">
        <v>15</v>
      </c>
      <c r="R12" s="44">
        <v>15</v>
      </c>
      <c r="S12" s="44">
        <v>16</v>
      </c>
      <c r="T12" s="44">
        <v>16</v>
      </c>
      <c r="U12" s="44">
        <v>16</v>
      </c>
      <c r="V12" s="44">
        <v>16</v>
      </c>
      <c r="W12" s="44">
        <v>17</v>
      </c>
      <c r="X12" s="44">
        <v>18</v>
      </c>
      <c r="Y12" s="44">
        <v>18</v>
      </c>
      <c r="Z12" s="44">
        <v>17</v>
      </c>
      <c r="AA12" s="44">
        <v>15</v>
      </c>
      <c r="AC12" s="45">
        <f t="shared" si="1"/>
        <v>362</v>
      </c>
      <c r="AD12" s="45"/>
      <c r="AE12" s="45"/>
      <c r="AF12" s="462">
        <v>31</v>
      </c>
      <c r="AG12" s="472">
        <v>5</v>
      </c>
      <c r="AH12" s="475" t="s">
        <v>194</v>
      </c>
      <c r="AI12" s="476">
        <f>AC11*31/1000</f>
        <v>10.509</v>
      </c>
      <c r="AJ12" s="477">
        <f>AC24*31/1000</f>
        <v>9.1140000000000008</v>
      </c>
      <c r="AK12" s="477">
        <f>AC37*31/1000</f>
        <v>8.9280000000000008</v>
      </c>
      <c r="AL12" s="477">
        <f>AC50*31/1000</f>
        <v>8.9280000000000008</v>
      </c>
      <c r="AM12" s="477">
        <f>AC63*31/1000</f>
        <v>8.9280000000000008</v>
      </c>
      <c r="AN12" s="470">
        <f t="shared" si="3"/>
        <v>46.406999999999996</v>
      </c>
      <c r="AP12" s="44">
        <v>14</v>
      </c>
      <c r="AQ12" s="486">
        <f t="shared" si="2"/>
        <v>3</v>
      </c>
      <c r="AR12">
        <f t="shared" si="0"/>
        <v>17</v>
      </c>
    </row>
    <row r="13" spans="1:44" ht="15" outlineLevel="1" thickBot="1" x14ac:dyDescent="0.35">
      <c r="A13" s="38" t="s">
        <v>156</v>
      </c>
      <c r="B13" s="41"/>
      <c r="C13" s="42">
        <v>7</v>
      </c>
      <c r="D13" s="44">
        <v>15</v>
      </c>
      <c r="E13" s="44">
        <v>14</v>
      </c>
      <c r="F13" s="44">
        <v>13</v>
      </c>
      <c r="G13" s="44">
        <v>13</v>
      </c>
      <c r="H13" s="44">
        <v>12</v>
      </c>
      <c r="I13" s="44">
        <v>12</v>
      </c>
      <c r="J13" s="44">
        <v>13</v>
      </c>
      <c r="K13" s="44">
        <v>14</v>
      </c>
      <c r="L13" s="44">
        <v>15</v>
      </c>
      <c r="M13" s="44">
        <v>16</v>
      </c>
      <c r="N13" s="44">
        <v>16</v>
      </c>
      <c r="O13" s="44">
        <v>16</v>
      </c>
      <c r="P13" s="44">
        <v>16</v>
      </c>
      <c r="Q13" s="44">
        <v>16</v>
      </c>
      <c r="R13" s="44">
        <v>16</v>
      </c>
      <c r="S13" s="44">
        <v>16</v>
      </c>
      <c r="T13" s="44">
        <v>17</v>
      </c>
      <c r="U13" s="44">
        <v>17</v>
      </c>
      <c r="V13" s="44">
        <v>17</v>
      </c>
      <c r="W13" s="44">
        <v>18</v>
      </c>
      <c r="X13" s="44">
        <v>19</v>
      </c>
      <c r="Y13" s="44">
        <v>20</v>
      </c>
      <c r="Z13" s="44">
        <v>18</v>
      </c>
      <c r="AA13" s="44">
        <v>16</v>
      </c>
      <c r="AC13" s="45">
        <f t="shared" si="1"/>
        <v>375</v>
      </c>
      <c r="AD13" s="45"/>
      <c r="AE13" s="45"/>
      <c r="AF13" s="462">
        <v>30</v>
      </c>
      <c r="AG13" s="472">
        <v>6</v>
      </c>
      <c r="AH13" s="475" t="s">
        <v>194</v>
      </c>
      <c r="AI13" s="476">
        <f>AC12*30/1000</f>
        <v>10.86</v>
      </c>
      <c r="AJ13" s="477">
        <f>AC25*30/1000</f>
        <v>9.36</v>
      </c>
      <c r="AK13" s="477">
        <f>AC38*30/1000</f>
        <v>9.27</v>
      </c>
      <c r="AL13" s="477">
        <f>AC51*30/1000</f>
        <v>9.2100000000000009</v>
      </c>
      <c r="AM13" s="477">
        <f>AC64*30/1000</f>
        <v>9.24</v>
      </c>
      <c r="AN13" s="470">
        <f t="shared" si="3"/>
        <v>47.940000000000005</v>
      </c>
      <c r="AP13" s="44">
        <v>12</v>
      </c>
      <c r="AQ13" s="486">
        <f t="shared" si="2"/>
        <v>3</v>
      </c>
      <c r="AR13">
        <f t="shared" si="0"/>
        <v>15</v>
      </c>
    </row>
    <row r="14" spans="1:44" ht="15" outlineLevel="1" thickBot="1" x14ac:dyDescent="0.35">
      <c r="A14" s="38" t="s">
        <v>156</v>
      </c>
      <c r="B14" s="41"/>
      <c r="C14" s="42">
        <v>8</v>
      </c>
      <c r="D14" s="44">
        <v>14</v>
      </c>
      <c r="E14" s="44">
        <v>14</v>
      </c>
      <c r="F14" s="44">
        <v>13</v>
      </c>
      <c r="G14" s="44">
        <v>13</v>
      </c>
      <c r="H14" s="44">
        <v>12</v>
      </c>
      <c r="I14" s="44">
        <v>12</v>
      </c>
      <c r="J14" s="44">
        <v>13</v>
      </c>
      <c r="K14" s="44">
        <v>14</v>
      </c>
      <c r="L14" s="44">
        <v>15</v>
      </c>
      <c r="M14" s="44">
        <v>15</v>
      </c>
      <c r="N14" s="44">
        <v>16</v>
      </c>
      <c r="O14" s="44">
        <v>16</v>
      </c>
      <c r="P14" s="44">
        <v>16</v>
      </c>
      <c r="Q14" s="44">
        <v>16</v>
      </c>
      <c r="R14" s="44">
        <v>16</v>
      </c>
      <c r="S14" s="44">
        <v>17</v>
      </c>
      <c r="T14" s="44">
        <v>17</v>
      </c>
      <c r="U14" s="44">
        <v>17</v>
      </c>
      <c r="V14" s="44">
        <v>18</v>
      </c>
      <c r="W14" s="44">
        <v>18</v>
      </c>
      <c r="X14" s="44">
        <v>20</v>
      </c>
      <c r="Y14" s="44">
        <v>20</v>
      </c>
      <c r="Z14" s="44">
        <v>18</v>
      </c>
      <c r="AA14" s="44">
        <v>16</v>
      </c>
      <c r="AC14" s="45">
        <f t="shared" si="1"/>
        <v>376</v>
      </c>
      <c r="AD14" s="45"/>
      <c r="AE14" s="45"/>
      <c r="AF14" s="462">
        <v>31</v>
      </c>
      <c r="AG14" s="472">
        <v>7</v>
      </c>
      <c r="AH14" s="475" t="s">
        <v>194</v>
      </c>
      <c r="AI14" s="476">
        <f>AC13*31/1000</f>
        <v>11.625</v>
      </c>
      <c r="AJ14" s="477">
        <f>AC26*31/1000</f>
        <v>10.509</v>
      </c>
      <c r="AK14" s="477">
        <f>AC39*31/1000</f>
        <v>10.446999999999999</v>
      </c>
      <c r="AL14" s="477">
        <f>AC52*31/1000</f>
        <v>10.416</v>
      </c>
      <c r="AM14" s="477">
        <f>AC65*31/1000</f>
        <v>10.416</v>
      </c>
      <c r="AN14" s="470">
        <f t="shared" si="3"/>
        <v>53.412999999999997</v>
      </c>
      <c r="AP14" s="44">
        <v>11</v>
      </c>
      <c r="AQ14" s="486">
        <f t="shared" si="2"/>
        <v>3</v>
      </c>
      <c r="AR14">
        <f t="shared" si="0"/>
        <v>14</v>
      </c>
    </row>
    <row r="15" spans="1:44" ht="15" outlineLevel="1" thickBot="1" x14ac:dyDescent="0.35">
      <c r="A15" s="38" t="s">
        <v>156</v>
      </c>
      <c r="B15" s="41"/>
      <c r="C15" s="42">
        <v>9</v>
      </c>
      <c r="D15" s="44">
        <v>13</v>
      </c>
      <c r="E15" s="44">
        <v>13</v>
      </c>
      <c r="F15" s="44">
        <v>12</v>
      </c>
      <c r="G15" s="44">
        <v>12</v>
      </c>
      <c r="H15" s="44">
        <v>12</v>
      </c>
      <c r="I15" s="44">
        <v>12</v>
      </c>
      <c r="J15" s="44">
        <v>13</v>
      </c>
      <c r="K15" s="44">
        <v>13</v>
      </c>
      <c r="L15" s="44">
        <v>14</v>
      </c>
      <c r="M15" s="44">
        <v>15</v>
      </c>
      <c r="N15" s="44">
        <v>15</v>
      </c>
      <c r="O15" s="44">
        <v>15</v>
      </c>
      <c r="P15" s="44">
        <v>15</v>
      </c>
      <c r="Q15" s="44">
        <v>15</v>
      </c>
      <c r="R15" s="44">
        <v>15</v>
      </c>
      <c r="S15" s="44">
        <v>15</v>
      </c>
      <c r="T15" s="44">
        <v>15</v>
      </c>
      <c r="U15" s="44">
        <v>16</v>
      </c>
      <c r="V15" s="44">
        <v>16</v>
      </c>
      <c r="W15" s="44">
        <v>18</v>
      </c>
      <c r="X15" s="44">
        <v>18</v>
      </c>
      <c r="Y15" s="44">
        <v>18</v>
      </c>
      <c r="Z15" s="44">
        <v>16</v>
      </c>
      <c r="AA15" s="44">
        <v>15</v>
      </c>
      <c r="AC15" s="45">
        <f t="shared" si="1"/>
        <v>351</v>
      </c>
      <c r="AD15" s="45"/>
      <c r="AE15" s="45"/>
      <c r="AF15" s="462">
        <v>31</v>
      </c>
      <c r="AG15" s="472">
        <v>8</v>
      </c>
      <c r="AH15" s="475" t="s">
        <v>194</v>
      </c>
      <c r="AI15" s="476">
        <f>AC14*31/1000</f>
        <v>11.656000000000001</v>
      </c>
      <c r="AJ15" s="477">
        <f>AC27*31/1000</f>
        <v>10.199</v>
      </c>
      <c r="AK15" s="477">
        <f>AC40*31/1000</f>
        <v>10.106</v>
      </c>
      <c r="AL15" s="477">
        <f>AC53*31/1000</f>
        <v>10.106</v>
      </c>
      <c r="AM15" s="477">
        <f>AC66*31/1000</f>
        <v>10.106</v>
      </c>
      <c r="AN15" s="470">
        <f t="shared" si="3"/>
        <v>52.173000000000002</v>
      </c>
      <c r="AP15" s="44">
        <v>9</v>
      </c>
      <c r="AQ15" s="486">
        <f t="shared" si="2"/>
        <v>3</v>
      </c>
      <c r="AR15">
        <f t="shared" si="0"/>
        <v>12</v>
      </c>
    </row>
    <row r="16" spans="1:44" ht="15" outlineLevel="1" thickBot="1" x14ac:dyDescent="0.35">
      <c r="A16" s="38" t="s">
        <v>156</v>
      </c>
      <c r="B16" s="41"/>
      <c r="C16" s="42">
        <v>10</v>
      </c>
      <c r="D16" s="44">
        <v>13</v>
      </c>
      <c r="E16" s="44">
        <v>12</v>
      </c>
      <c r="F16" s="44">
        <v>12</v>
      </c>
      <c r="G16" s="44">
        <v>12</v>
      </c>
      <c r="H16" s="44">
        <v>12</v>
      </c>
      <c r="I16" s="44">
        <v>13</v>
      </c>
      <c r="J16" s="44">
        <v>14</v>
      </c>
      <c r="K16" s="44">
        <v>14</v>
      </c>
      <c r="L16" s="44">
        <v>15</v>
      </c>
      <c r="M16" s="44">
        <v>14</v>
      </c>
      <c r="N16" s="44">
        <v>14</v>
      </c>
      <c r="O16" s="44">
        <v>14</v>
      </c>
      <c r="P16" s="44">
        <v>14</v>
      </c>
      <c r="Q16" s="44">
        <v>14</v>
      </c>
      <c r="R16" s="44">
        <v>14</v>
      </c>
      <c r="S16" s="44">
        <v>14</v>
      </c>
      <c r="T16" s="44">
        <v>15</v>
      </c>
      <c r="U16" s="44">
        <v>16</v>
      </c>
      <c r="V16" s="44">
        <v>17</v>
      </c>
      <c r="W16" s="44">
        <v>17</v>
      </c>
      <c r="X16" s="44">
        <v>17</v>
      </c>
      <c r="Y16" s="44">
        <v>16</v>
      </c>
      <c r="Z16" s="44">
        <v>15</v>
      </c>
      <c r="AA16" s="44">
        <v>13</v>
      </c>
      <c r="AC16" s="45">
        <f t="shared" si="1"/>
        <v>341</v>
      </c>
      <c r="AD16" s="45"/>
      <c r="AE16" s="45"/>
      <c r="AF16" s="462">
        <v>30</v>
      </c>
      <c r="AG16" s="472">
        <v>9</v>
      </c>
      <c r="AH16" s="475" t="s">
        <v>194</v>
      </c>
      <c r="AI16" s="476">
        <f>AC15*30/1000</f>
        <v>10.53</v>
      </c>
      <c r="AJ16" s="477">
        <f>AC28*30/1000</f>
        <v>9.1199999999999992</v>
      </c>
      <c r="AK16" s="477">
        <f>AC41*30/1000</f>
        <v>9.09</v>
      </c>
      <c r="AL16" s="477">
        <f>AC54*30/1000</f>
        <v>9.06</v>
      </c>
      <c r="AM16" s="477">
        <f>AC67*30/1000</f>
        <v>9.09</v>
      </c>
      <c r="AN16" s="470">
        <f t="shared" si="3"/>
        <v>46.89</v>
      </c>
      <c r="AP16" s="44">
        <v>8</v>
      </c>
      <c r="AQ16" s="486">
        <f t="shared" si="2"/>
        <v>3</v>
      </c>
      <c r="AR16">
        <f t="shared" si="0"/>
        <v>11</v>
      </c>
    </row>
    <row r="17" spans="1:44" ht="15" outlineLevel="1" thickBot="1" x14ac:dyDescent="0.35">
      <c r="A17" s="38" t="s">
        <v>156</v>
      </c>
      <c r="B17" s="41"/>
      <c r="C17" s="42">
        <v>11</v>
      </c>
      <c r="D17" s="44">
        <v>15</v>
      </c>
      <c r="E17" s="351">
        <v>15</v>
      </c>
      <c r="F17" s="352">
        <v>15</v>
      </c>
      <c r="G17" s="44">
        <v>15</v>
      </c>
      <c r="H17" s="44">
        <v>15</v>
      </c>
      <c r="I17" s="44">
        <v>15</v>
      </c>
      <c r="J17" s="44">
        <v>16</v>
      </c>
      <c r="K17" s="44">
        <v>17</v>
      </c>
      <c r="L17" s="44">
        <v>16</v>
      </c>
      <c r="M17" s="44">
        <v>16</v>
      </c>
      <c r="N17" s="44">
        <v>15</v>
      </c>
      <c r="O17" s="44">
        <v>14</v>
      </c>
      <c r="P17" s="44">
        <v>14</v>
      </c>
      <c r="Q17" s="44">
        <v>14</v>
      </c>
      <c r="R17" s="44">
        <v>14</v>
      </c>
      <c r="S17" s="44">
        <v>15</v>
      </c>
      <c r="T17" s="44">
        <v>16</v>
      </c>
      <c r="U17" s="44">
        <v>18</v>
      </c>
      <c r="V17" s="44">
        <v>19</v>
      </c>
      <c r="W17" s="44">
        <v>19</v>
      </c>
      <c r="X17" s="44">
        <v>18</v>
      </c>
      <c r="Y17" s="44">
        <v>17</v>
      </c>
      <c r="Z17" s="44">
        <v>17</v>
      </c>
      <c r="AA17" s="44">
        <v>16</v>
      </c>
      <c r="AC17" s="45">
        <f t="shared" si="1"/>
        <v>381</v>
      </c>
      <c r="AD17" s="45"/>
      <c r="AE17" s="45"/>
      <c r="AF17" s="462">
        <v>31</v>
      </c>
      <c r="AG17" s="472">
        <v>10</v>
      </c>
      <c r="AH17" s="475" t="s">
        <v>194</v>
      </c>
      <c r="AI17" s="476">
        <f>AC16*31/1000</f>
        <v>10.571</v>
      </c>
      <c r="AJ17" s="477">
        <f>AC29*31/1000</f>
        <v>9.1449999999999996</v>
      </c>
      <c r="AK17" s="477">
        <f>AC42*31/1000</f>
        <v>9.1140000000000008</v>
      </c>
      <c r="AL17" s="477">
        <f>AC55*31/1000</f>
        <v>9.0519999999999996</v>
      </c>
      <c r="AM17" s="477">
        <f>AC68*31/1000</f>
        <v>9.1140000000000008</v>
      </c>
      <c r="AN17" s="470">
        <f t="shared" si="3"/>
        <v>46.996000000000009</v>
      </c>
      <c r="AP17" s="44">
        <v>8</v>
      </c>
      <c r="AQ17" s="486">
        <f t="shared" si="2"/>
        <v>3</v>
      </c>
      <c r="AR17">
        <f t="shared" si="0"/>
        <v>11</v>
      </c>
    </row>
    <row r="18" spans="1:44" ht="15" outlineLevel="1" thickBot="1" x14ac:dyDescent="0.35">
      <c r="A18" s="38" t="s">
        <v>156</v>
      </c>
      <c r="B18" s="41"/>
      <c r="C18" s="42">
        <v>12</v>
      </c>
      <c r="D18" s="44">
        <v>16</v>
      </c>
      <c r="E18" s="44">
        <v>15</v>
      </c>
      <c r="F18" s="44">
        <v>15</v>
      </c>
      <c r="G18" s="44">
        <v>15</v>
      </c>
      <c r="H18" s="44">
        <v>15</v>
      </c>
      <c r="I18" s="44">
        <v>15</v>
      </c>
      <c r="J18" s="44">
        <v>16</v>
      </c>
      <c r="K18" s="44">
        <v>16</v>
      </c>
      <c r="L18" s="44">
        <v>15</v>
      </c>
      <c r="M18" s="44">
        <v>15</v>
      </c>
      <c r="N18" s="44">
        <v>14</v>
      </c>
      <c r="O18" s="44">
        <v>14</v>
      </c>
      <c r="P18" s="44">
        <v>13</v>
      </c>
      <c r="Q18" s="44">
        <v>13</v>
      </c>
      <c r="R18" s="44">
        <v>14</v>
      </c>
      <c r="S18" s="44">
        <v>15</v>
      </c>
      <c r="T18" s="44">
        <v>17</v>
      </c>
      <c r="U18" s="44">
        <v>20</v>
      </c>
      <c r="V18" s="44">
        <v>21</v>
      </c>
      <c r="W18" s="44">
        <v>21</v>
      </c>
      <c r="X18" s="44">
        <v>21</v>
      </c>
      <c r="Y18" s="44">
        <v>20</v>
      </c>
      <c r="Z18" s="44">
        <v>19</v>
      </c>
      <c r="AA18" s="44">
        <v>18</v>
      </c>
      <c r="AC18" s="45">
        <f t="shared" si="1"/>
        <v>393</v>
      </c>
      <c r="AD18" s="45">
        <f>SUM(AC7:AC18)</f>
        <v>4464</v>
      </c>
      <c r="AE18" s="45"/>
      <c r="AF18" s="462" t="s">
        <v>200</v>
      </c>
      <c r="AG18" s="472">
        <v>11</v>
      </c>
      <c r="AH18" s="475" t="s">
        <v>194</v>
      </c>
      <c r="AI18" s="476">
        <f>(AC17*30+E17)/1000</f>
        <v>11.445</v>
      </c>
      <c r="AJ18" s="477">
        <f>(AC30*30+E30)/1000</f>
        <v>10.275</v>
      </c>
      <c r="AK18" s="477">
        <f>(AC43*30+E43)/1000</f>
        <v>10.185</v>
      </c>
      <c r="AL18" s="477">
        <f>(AC56*30+E56)/1000</f>
        <v>10.125</v>
      </c>
      <c r="AM18" s="475" t="s">
        <v>194</v>
      </c>
      <c r="AN18" s="470">
        <f t="shared" si="3"/>
        <v>42.03</v>
      </c>
      <c r="AP18" s="44">
        <v>8</v>
      </c>
      <c r="AQ18" s="486">
        <f t="shared" si="2"/>
        <v>3</v>
      </c>
      <c r="AR18">
        <f t="shared" si="0"/>
        <v>11</v>
      </c>
    </row>
    <row r="19" spans="1:44" ht="15" thickBot="1" x14ac:dyDescent="0.35">
      <c r="A19" s="423">
        <v>2021</v>
      </c>
      <c r="B19" s="41"/>
      <c r="C19" s="42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C19" s="45"/>
      <c r="AD19" s="45"/>
      <c r="AE19" s="45"/>
      <c r="AF19" s="462">
        <v>31</v>
      </c>
      <c r="AG19" s="480">
        <v>12</v>
      </c>
      <c r="AH19" s="478">
        <f>AC5*31/1000</f>
        <v>12.369</v>
      </c>
      <c r="AI19" s="478">
        <f>AC18*31/1000</f>
        <v>12.183</v>
      </c>
      <c r="AJ19" s="478">
        <f>AC31*31/1000</f>
        <v>10.943</v>
      </c>
      <c r="AK19" s="478">
        <f>AC44*31/1000</f>
        <v>10.881</v>
      </c>
      <c r="AL19" s="478">
        <f>AC57*31/1000</f>
        <v>10.788</v>
      </c>
      <c r="AM19" s="479" t="s">
        <v>194</v>
      </c>
      <c r="AN19" s="470">
        <f>SUM(AH19:AM19)</f>
        <v>57.164000000000001</v>
      </c>
      <c r="AP19" s="44">
        <v>9</v>
      </c>
      <c r="AQ19" s="486">
        <f t="shared" si="2"/>
        <v>3</v>
      </c>
      <c r="AR19">
        <f t="shared" si="0"/>
        <v>12</v>
      </c>
    </row>
    <row r="20" spans="1:44" ht="15.6" customHeight="1" outlineLevel="1" thickBot="1" x14ac:dyDescent="0.35">
      <c r="A20" s="38" t="s">
        <v>156</v>
      </c>
      <c r="B20" s="41">
        <v>2021</v>
      </c>
      <c r="C20" s="42">
        <v>1</v>
      </c>
      <c r="D20" s="44">
        <v>15</v>
      </c>
      <c r="E20" s="44">
        <v>14</v>
      </c>
      <c r="F20" s="44">
        <v>14</v>
      </c>
      <c r="G20" s="44">
        <v>13</v>
      </c>
      <c r="H20" s="44">
        <v>13</v>
      </c>
      <c r="I20" s="44">
        <v>14</v>
      </c>
      <c r="J20" s="44">
        <v>15</v>
      </c>
      <c r="K20" s="44">
        <v>16</v>
      </c>
      <c r="L20" s="44">
        <v>16</v>
      </c>
      <c r="M20" s="44">
        <v>16</v>
      </c>
      <c r="N20" s="44">
        <v>15</v>
      </c>
      <c r="O20" s="44">
        <v>14</v>
      </c>
      <c r="P20" s="44">
        <v>13</v>
      </c>
      <c r="Q20" s="44">
        <v>13</v>
      </c>
      <c r="R20" s="44">
        <v>13</v>
      </c>
      <c r="S20" s="44">
        <v>14</v>
      </c>
      <c r="T20" s="44">
        <v>15</v>
      </c>
      <c r="U20" s="44">
        <v>18</v>
      </c>
      <c r="V20" s="44">
        <v>18</v>
      </c>
      <c r="W20" s="44">
        <v>19</v>
      </c>
      <c r="X20" s="44">
        <v>19</v>
      </c>
      <c r="Y20" s="44">
        <v>17</v>
      </c>
      <c r="Z20" s="44">
        <v>17</v>
      </c>
      <c r="AA20" s="44">
        <v>15</v>
      </c>
      <c r="AC20" s="45">
        <f t="shared" si="1"/>
        <v>366</v>
      </c>
      <c r="AD20" s="45"/>
      <c r="AE20" s="45"/>
      <c r="AF20" s="462"/>
      <c r="AG20" s="472" t="s">
        <v>103</v>
      </c>
      <c r="AH20" s="477">
        <f t="shared" ref="AH20:AM20" si="4">SUM(AH8:AH19)</f>
        <v>12.369</v>
      </c>
      <c r="AI20" s="477">
        <f t="shared" si="4"/>
        <v>136.114</v>
      </c>
      <c r="AJ20" s="477">
        <f t="shared" si="4"/>
        <v>122.19000000000001</v>
      </c>
      <c r="AK20" s="477">
        <f t="shared" si="4"/>
        <v>119.021</v>
      </c>
      <c r="AL20" s="477">
        <f t="shared" si="4"/>
        <v>118.44699999999999</v>
      </c>
      <c r="AM20" s="477">
        <f t="shared" si="4"/>
        <v>98.024000000000001</v>
      </c>
      <c r="AN20" s="471">
        <f>SUM(AH20:AM20)</f>
        <v>606.16499999999996</v>
      </c>
      <c r="AP20" s="44">
        <v>11</v>
      </c>
      <c r="AQ20" s="486">
        <f t="shared" si="2"/>
        <v>3</v>
      </c>
      <c r="AR20">
        <f t="shared" si="0"/>
        <v>14</v>
      </c>
    </row>
    <row r="21" spans="1:44" ht="15" outlineLevel="1" thickBot="1" x14ac:dyDescent="0.35">
      <c r="A21" s="38" t="s">
        <v>156</v>
      </c>
      <c r="B21" s="41"/>
      <c r="C21" s="42">
        <v>2</v>
      </c>
      <c r="D21" s="44">
        <v>15</v>
      </c>
      <c r="E21" s="44">
        <v>15</v>
      </c>
      <c r="F21" s="44">
        <v>15</v>
      </c>
      <c r="G21" s="44">
        <v>15</v>
      </c>
      <c r="H21" s="44">
        <v>15</v>
      </c>
      <c r="I21" s="44">
        <v>16</v>
      </c>
      <c r="J21" s="44">
        <v>16</v>
      </c>
      <c r="K21" s="44">
        <v>17</v>
      </c>
      <c r="L21" s="44">
        <v>17</v>
      </c>
      <c r="M21" s="44">
        <v>17</v>
      </c>
      <c r="N21" s="44">
        <v>17</v>
      </c>
      <c r="O21" s="44">
        <v>17</v>
      </c>
      <c r="P21" s="44">
        <v>16</v>
      </c>
      <c r="Q21" s="44">
        <v>16</v>
      </c>
      <c r="R21" s="44">
        <v>16</v>
      </c>
      <c r="S21" s="44">
        <v>16</v>
      </c>
      <c r="T21" s="44">
        <v>17</v>
      </c>
      <c r="U21" s="44">
        <v>18</v>
      </c>
      <c r="V21" s="44">
        <v>20</v>
      </c>
      <c r="W21" s="44">
        <v>21</v>
      </c>
      <c r="X21" s="44">
        <v>20</v>
      </c>
      <c r="Y21" s="44">
        <v>19</v>
      </c>
      <c r="Z21" s="44">
        <v>18</v>
      </c>
      <c r="AA21" s="44">
        <v>17</v>
      </c>
      <c r="AC21" s="45">
        <f t="shared" si="1"/>
        <v>406</v>
      </c>
      <c r="AD21" s="45"/>
      <c r="AE21" s="45"/>
      <c r="AF21" s="460"/>
      <c r="AN21" s="465"/>
      <c r="AP21" s="44">
        <v>16</v>
      </c>
      <c r="AQ21" s="486">
        <f t="shared" si="2"/>
        <v>3</v>
      </c>
      <c r="AR21">
        <f t="shared" si="0"/>
        <v>19</v>
      </c>
    </row>
    <row r="22" spans="1:44" ht="15" outlineLevel="1" thickBot="1" x14ac:dyDescent="0.35">
      <c r="A22" s="38" t="s">
        <v>156</v>
      </c>
      <c r="B22" s="41"/>
      <c r="C22" s="42">
        <v>3</v>
      </c>
      <c r="D22" s="44">
        <v>17</v>
      </c>
      <c r="E22" s="351">
        <v>16</v>
      </c>
      <c r="F22" s="44">
        <v>16</v>
      </c>
      <c r="G22" s="44">
        <v>16</v>
      </c>
      <c r="H22" s="44">
        <v>17</v>
      </c>
      <c r="I22" s="44">
        <v>18</v>
      </c>
      <c r="J22" s="44">
        <v>16</v>
      </c>
      <c r="K22" s="44">
        <v>15</v>
      </c>
      <c r="L22" s="44">
        <v>13</v>
      </c>
      <c r="M22" s="44">
        <v>11</v>
      </c>
      <c r="N22" s="44">
        <v>9</v>
      </c>
      <c r="O22" s="44">
        <v>10</v>
      </c>
      <c r="P22" s="44">
        <v>10</v>
      </c>
      <c r="Q22" s="44">
        <v>11</v>
      </c>
      <c r="R22" s="44">
        <v>12</v>
      </c>
      <c r="S22" s="44">
        <v>14</v>
      </c>
      <c r="T22" s="44">
        <v>17</v>
      </c>
      <c r="U22" s="44">
        <v>18</v>
      </c>
      <c r="V22" s="44">
        <v>20</v>
      </c>
      <c r="W22" s="44">
        <v>20</v>
      </c>
      <c r="X22" s="44">
        <v>19</v>
      </c>
      <c r="Y22" s="44">
        <v>18</v>
      </c>
      <c r="Z22" s="44">
        <v>17</v>
      </c>
      <c r="AA22" s="44">
        <v>17</v>
      </c>
      <c r="AC22" s="45">
        <f t="shared" si="1"/>
        <v>367</v>
      </c>
      <c r="AD22" s="45"/>
      <c r="AE22" s="45"/>
      <c r="AF22" s="460"/>
      <c r="AN22" s="464"/>
      <c r="AP22" s="44">
        <v>17</v>
      </c>
      <c r="AQ22" s="486">
        <f t="shared" si="2"/>
        <v>3</v>
      </c>
      <c r="AR22">
        <f t="shared" si="0"/>
        <v>20</v>
      </c>
    </row>
    <row r="23" spans="1:44" ht="15" outlineLevel="1" thickBot="1" x14ac:dyDescent="0.35">
      <c r="A23" s="38" t="s">
        <v>156</v>
      </c>
      <c r="B23" s="41"/>
      <c r="C23" s="42">
        <v>4</v>
      </c>
      <c r="D23" s="44">
        <v>14</v>
      </c>
      <c r="E23" s="44">
        <v>14</v>
      </c>
      <c r="F23" s="44">
        <v>14</v>
      </c>
      <c r="G23" s="44">
        <v>14</v>
      </c>
      <c r="H23" s="44">
        <v>15</v>
      </c>
      <c r="I23" s="44">
        <v>15</v>
      </c>
      <c r="J23" s="44">
        <v>13</v>
      </c>
      <c r="K23" s="44">
        <v>11</v>
      </c>
      <c r="L23" s="44">
        <v>9</v>
      </c>
      <c r="M23" s="44">
        <v>7</v>
      </c>
      <c r="N23" s="44">
        <v>8</v>
      </c>
      <c r="O23" s="44">
        <v>8</v>
      </c>
      <c r="P23" s="44">
        <v>8</v>
      </c>
      <c r="Q23" s="44">
        <v>9</v>
      </c>
      <c r="R23" s="44">
        <v>11</v>
      </c>
      <c r="S23" s="44">
        <v>13</v>
      </c>
      <c r="T23" s="44">
        <v>16</v>
      </c>
      <c r="U23" s="44">
        <v>16</v>
      </c>
      <c r="V23" s="44">
        <v>18</v>
      </c>
      <c r="W23" s="44">
        <v>18</v>
      </c>
      <c r="X23" s="44">
        <v>18</v>
      </c>
      <c r="Y23" s="44">
        <v>17</v>
      </c>
      <c r="Z23" s="44">
        <v>15</v>
      </c>
      <c r="AA23" s="44">
        <v>14</v>
      </c>
      <c r="AC23" s="45">
        <f t="shared" si="1"/>
        <v>315</v>
      </c>
      <c r="AD23" s="45"/>
      <c r="AE23" s="45"/>
      <c r="AF23" s="460"/>
      <c r="AP23" s="44">
        <v>18</v>
      </c>
      <c r="AQ23" s="486">
        <f t="shared" si="2"/>
        <v>3</v>
      </c>
      <c r="AR23">
        <f t="shared" si="0"/>
        <v>21</v>
      </c>
    </row>
    <row r="24" spans="1:44" ht="15" outlineLevel="1" thickBot="1" x14ac:dyDescent="0.35">
      <c r="A24" s="38" t="s">
        <v>156</v>
      </c>
      <c r="B24" s="41"/>
      <c r="C24" s="42">
        <v>5</v>
      </c>
      <c r="D24" s="44">
        <v>13</v>
      </c>
      <c r="E24" s="44">
        <v>13</v>
      </c>
      <c r="F24" s="44">
        <v>12</v>
      </c>
      <c r="G24" s="44">
        <v>13</v>
      </c>
      <c r="H24" s="44">
        <v>13</v>
      </c>
      <c r="I24" s="44">
        <v>13</v>
      </c>
      <c r="J24" s="44">
        <v>11</v>
      </c>
      <c r="K24" s="44">
        <v>10</v>
      </c>
      <c r="L24" s="44">
        <v>9</v>
      </c>
      <c r="M24" s="44">
        <v>8</v>
      </c>
      <c r="N24" s="44">
        <v>7</v>
      </c>
      <c r="O24" s="44">
        <v>7</v>
      </c>
      <c r="P24" s="44">
        <v>8</v>
      </c>
      <c r="Q24" s="44">
        <v>9</v>
      </c>
      <c r="R24" s="44">
        <v>10</v>
      </c>
      <c r="S24" s="44">
        <v>12</v>
      </c>
      <c r="T24" s="44">
        <v>15</v>
      </c>
      <c r="U24" s="44">
        <v>16</v>
      </c>
      <c r="V24" s="44">
        <v>17</v>
      </c>
      <c r="W24" s="44">
        <v>18</v>
      </c>
      <c r="X24" s="44">
        <v>17</v>
      </c>
      <c r="Y24" s="44">
        <v>16</v>
      </c>
      <c r="Z24" s="44">
        <v>14</v>
      </c>
      <c r="AA24" s="44">
        <v>13</v>
      </c>
      <c r="AC24" s="45">
        <f t="shared" si="1"/>
        <v>294</v>
      </c>
      <c r="AD24" s="45"/>
      <c r="AE24" s="45"/>
      <c r="AF24" s="460"/>
      <c r="AP24" s="44">
        <v>19</v>
      </c>
      <c r="AQ24" s="486">
        <f t="shared" si="2"/>
        <v>3</v>
      </c>
      <c r="AR24">
        <f t="shared" si="0"/>
        <v>22</v>
      </c>
    </row>
    <row r="25" spans="1:44" ht="15" outlineLevel="1" thickBot="1" x14ac:dyDescent="0.35">
      <c r="A25" s="38" t="s">
        <v>156</v>
      </c>
      <c r="B25" s="41"/>
      <c r="C25" s="42">
        <v>6</v>
      </c>
      <c r="D25" s="44">
        <v>15</v>
      </c>
      <c r="E25" s="44">
        <v>14</v>
      </c>
      <c r="F25" s="44">
        <v>13</v>
      </c>
      <c r="G25" s="44">
        <v>13</v>
      </c>
      <c r="H25" s="44">
        <v>13</v>
      </c>
      <c r="I25" s="44">
        <v>12</v>
      </c>
      <c r="J25" s="44">
        <v>11</v>
      </c>
      <c r="K25" s="44">
        <v>10</v>
      </c>
      <c r="L25" s="44">
        <v>9</v>
      </c>
      <c r="M25" s="44">
        <v>8</v>
      </c>
      <c r="N25" s="44">
        <v>8</v>
      </c>
      <c r="O25" s="44">
        <v>8</v>
      </c>
      <c r="P25" s="44">
        <v>9</v>
      </c>
      <c r="Q25" s="44">
        <v>10</v>
      </c>
      <c r="R25" s="44">
        <v>11</v>
      </c>
      <c r="S25" s="44">
        <v>13</v>
      </c>
      <c r="T25" s="44">
        <v>16</v>
      </c>
      <c r="U25" s="44">
        <v>16</v>
      </c>
      <c r="V25" s="44">
        <v>17</v>
      </c>
      <c r="W25" s="44">
        <v>17</v>
      </c>
      <c r="X25" s="44">
        <v>18</v>
      </c>
      <c r="Y25" s="44">
        <v>18</v>
      </c>
      <c r="Z25" s="44">
        <v>17</v>
      </c>
      <c r="AA25" s="44">
        <v>16</v>
      </c>
      <c r="AC25" s="45">
        <f t="shared" si="1"/>
        <v>312</v>
      </c>
      <c r="AD25" s="45"/>
      <c r="AE25" s="45"/>
      <c r="AG25" s="534" t="s">
        <v>202</v>
      </c>
      <c r="AH25" s="534"/>
      <c r="AI25" s="534"/>
      <c r="AJ25" s="534"/>
      <c r="AK25" s="534"/>
      <c r="AL25" s="466"/>
      <c r="AP25" s="44">
        <v>19</v>
      </c>
      <c r="AQ25" s="486">
        <f t="shared" si="2"/>
        <v>3</v>
      </c>
      <c r="AR25">
        <f t="shared" si="0"/>
        <v>22</v>
      </c>
    </row>
    <row r="26" spans="1:44" ht="15" outlineLevel="1" thickBot="1" x14ac:dyDescent="0.35">
      <c r="A26" s="38" t="s">
        <v>156</v>
      </c>
      <c r="B26" s="41"/>
      <c r="C26" s="42">
        <v>7</v>
      </c>
      <c r="D26" s="44">
        <v>15</v>
      </c>
      <c r="E26" s="44">
        <v>14</v>
      </c>
      <c r="F26" s="44">
        <v>13</v>
      </c>
      <c r="G26" s="44">
        <v>13</v>
      </c>
      <c r="H26" s="44">
        <v>13</v>
      </c>
      <c r="I26" s="44">
        <v>12</v>
      </c>
      <c r="J26" s="44">
        <v>11</v>
      </c>
      <c r="K26" s="44">
        <v>10</v>
      </c>
      <c r="L26" s="44">
        <v>10</v>
      </c>
      <c r="M26" s="44">
        <v>10</v>
      </c>
      <c r="N26" s="44">
        <v>10</v>
      </c>
      <c r="O26" s="44">
        <v>11</v>
      </c>
      <c r="P26" s="44">
        <v>11</v>
      </c>
      <c r="Q26" s="44">
        <v>11</v>
      </c>
      <c r="R26" s="44">
        <v>13</v>
      </c>
      <c r="S26" s="44">
        <v>15</v>
      </c>
      <c r="T26" s="44">
        <v>17</v>
      </c>
      <c r="U26" s="44">
        <v>18</v>
      </c>
      <c r="V26" s="44">
        <v>18</v>
      </c>
      <c r="W26" s="44">
        <v>19</v>
      </c>
      <c r="X26" s="44">
        <v>19</v>
      </c>
      <c r="Y26" s="44">
        <v>20</v>
      </c>
      <c r="Z26" s="44">
        <v>19</v>
      </c>
      <c r="AA26" s="44">
        <v>17</v>
      </c>
      <c r="AC26" s="45">
        <f t="shared" si="1"/>
        <v>339</v>
      </c>
      <c r="AD26" s="45"/>
      <c r="AE26" s="45"/>
      <c r="AF26" s="461" t="s">
        <v>203</v>
      </c>
      <c r="AG26" s="474" t="s">
        <v>205</v>
      </c>
      <c r="AH26" s="474">
        <v>2019</v>
      </c>
      <c r="AI26" s="474">
        <v>2020</v>
      </c>
      <c r="AJ26" s="474">
        <v>2021</v>
      </c>
      <c r="AK26" s="474">
        <v>2022</v>
      </c>
      <c r="AL26" s="430" t="s">
        <v>201</v>
      </c>
      <c r="AP26" s="44">
        <v>19</v>
      </c>
      <c r="AQ26" s="486">
        <f t="shared" si="2"/>
        <v>3</v>
      </c>
      <c r="AR26">
        <f t="shared" si="0"/>
        <v>22</v>
      </c>
    </row>
    <row r="27" spans="1:44" ht="15" outlineLevel="1" thickBot="1" x14ac:dyDescent="0.35">
      <c r="A27" s="38" t="s">
        <v>156</v>
      </c>
      <c r="B27" s="41"/>
      <c r="C27" s="42">
        <v>8</v>
      </c>
      <c r="D27" s="44">
        <v>15</v>
      </c>
      <c r="E27" s="44">
        <v>14</v>
      </c>
      <c r="F27" s="44">
        <v>13</v>
      </c>
      <c r="G27" s="44">
        <v>13</v>
      </c>
      <c r="H27" s="44">
        <v>13</v>
      </c>
      <c r="I27" s="44">
        <v>12</v>
      </c>
      <c r="J27" s="44">
        <v>11</v>
      </c>
      <c r="K27" s="44">
        <v>9</v>
      </c>
      <c r="L27" s="44">
        <v>9</v>
      </c>
      <c r="M27" s="44">
        <v>9</v>
      </c>
      <c r="N27" s="44">
        <v>9</v>
      </c>
      <c r="O27" s="44">
        <v>10</v>
      </c>
      <c r="P27" s="44">
        <v>10</v>
      </c>
      <c r="Q27" s="44">
        <v>11</v>
      </c>
      <c r="R27" s="44">
        <v>12</v>
      </c>
      <c r="S27" s="44">
        <v>14</v>
      </c>
      <c r="T27" s="44">
        <v>17</v>
      </c>
      <c r="U27" s="44">
        <v>18</v>
      </c>
      <c r="V27" s="44">
        <v>18</v>
      </c>
      <c r="W27" s="44">
        <v>18</v>
      </c>
      <c r="X27" s="44">
        <v>20</v>
      </c>
      <c r="Y27" s="44">
        <v>20</v>
      </c>
      <c r="Z27" s="44">
        <v>18</v>
      </c>
      <c r="AA27" s="44">
        <v>16</v>
      </c>
      <c r="AC27" s="45">
        <f t="shared" si="1"/>
        <v>329</v>
      </c>
      <c r="AD27" s="45"/>
      <c r="AE27" s="45"/>
      <c r="AF27" s="462">
        <v>31</v>
      </c>
      <c r="AG27" s="472">
        <v>1</v>
      </c>
      <c r="AH27" s="481" t="s">
        <v>194</v>
      </c>
      <c r="AI27" s="482">
        <f>(7*24*31)/1000</f>
        <v>5.2080000000000002</v>
      </c>
      <c r="AJ27" s="482">
        <f>(7*24*31)/1000</f>
        <v>5.2080000000000002</v>
      </c>
      <c r="AK27" s="482">
        <f>(7*24*31)/1000</f>
        <v>5.2080000000000002</v>
      </c>
      <c r="AL27" s="467">
        <f>SUM(AI27:AK27)</f>
        <v>15.624000000000001</v>
      </c>
      <c r="AP27" s="44">
        <v>18</v>
      </c>
      <c r="AQ27" s="486">
        <f t="shared" si="2"/>
        <v>3</v>
      </c>
      <c r="AR27">
        <f t="shared" si="0"/>
        <v>21</v>
      </c>
    </row>
    <row r="28" spans="1:44" ht="15" outlineLevel="1" thickBot="1" x14ac:dyDescent="0.35">
      <c r="A28" s="38" t="s">
        <v>156</v>
      </c>
      <c r="B28" s="41"/>
      <c r="C28" s="42">
        <v>9</v>
      </c>
      <c r="D28" s="44">
        <v>14</v>
      </c>
      <c r="E28" s="44">
        <v>13</v>
      </c>
      <c r="F28" s="44">
        <v>12</v>
      </c>
      <c r="G28" s="44">
        <v>12</v>
      </c>
      <c r="H28" s="44">
        <v>12</v>
      </c>
      <c r="I28" s="44">
        <v>12</v>
      </c>
      <c r="J28" s="44">
        <v>10</v>
      </c>
      <c r="K28" s="44">
        <v>9</v>
      </c>
      <c r="L28" s="44">
        <v>9</v>
      </c>
      <c r="M28" s="44">
        <v>8</v>
      </c>
      <c r="N28" s="44">
        <v>8</v>
      </c>
      <c r="O28" s="44">
        <v>8</v>
      </c>
      <c r="P28" s="44">
        <v>8</v>
      </c>
      <c r="Q28" s="44">
        <v>10</v>
      </c>
      <c r="R28" s="44">
        <v>11</v>
      </c>
      <c r="S28" s="44">
        <v>13</v>
      </c>
      <c r="T28" s="44">
        <v>16</v>
      </c>
      <c r="U28" s="44">
        <v>16</v>
      </c>
      <c r="V28" s="44">
        <v>17</v>
      </c>
      <c r="W28" s="44">
        <v>18</v>
      </c>
      <c r="X28" s="44">
        <v>19</v>
      </c>
      <c r="Y28" s="44">
        <v>18</v>
      </c>
      <c r="Z28" s="44">
        <v>16</v>
      </c>
      <c r="AA28" s="44">
        <v>15</v>
      </c>
      <c r="AC28" s="45">
        <f t="shared" si="1"/>
        <v>304</v>
      </c>
      <c r="AD28" s="45"/>
      <c r="AE28" s="45"/>
      <c r="AF28" s="462" t="s">
        <v>204</v>
      </c>
      <c r="AG28" s="472">
        <v>2</v>
      </c>
      <c r="AH28" s="481" t="s">
        <v>194</v>
      </c>
      <c r="AI28" s="482">
        <f>(3*24*29)/1000</f>
        <v>2.0880000000000001</v>
      </c>
      <c r="AJ28" s="482">
        <f>(3*24*28)/1000</f>
        <v>2.016</v>
      </c>
      <c r="AK28" s="482">
        <f>(3*24*28)/1000</f>
        <v>2.016</v>
      </c>
      <c r="AL28" s="467">
        <f>SUM(AI28:AK28)</f>
        <v>6.12</v>
      </c>
      <c r="AP28" s="44">
        <v>17</v>
      </c>
      <c r="AQ28" s="486">
        <f t="shared" si="2"/>
        <v>3</v>
      </c>
      <c r="AR28">
        <f t="shared" si="0"/>
        <v>20</v>
      </c>
    </row>
    <row r="29" spans="1:44" ht="15" outlineLevel="1" thickBot="1" x14ac:dyDescent="0.35">
      <c r="A29" s="38" t="s">
        <v>156</v>
      </c>
      <c r="B29" s="41"/>
      <c r="C29" s="42">
        <v>10</v>
      </c>
      <c r="D29" s="44">
        <v>13</v>
      </c>
      <c r="E29" s="44">
        <v>13</v>
      </c>
      <c r="F29" s="44">
        <v>12</v>
      </c>
      <c r="G29" s="44">
        <v>12</v>
      </c>
      <c r="H29" s="44">
        <v>12</v>
      </c>
      <c r="I29" s="44">
        <v>13</v>
      </c>
      <c r="J29" s="44">
        <v>11</v>
      </c>
      <c r="K29" s="44">
        <v>10</v>
      </c>
      <c r="L29" s="44">
        <v>8</v>
      </c>
      <c r="M29" s="44">
        <v>7</v>
      </c>
      <c r="N29" s="44">
        <v>7</v>
      </c>
      <c r="O29" s="44">
        <v>7</v>
      </c>
      <c r="P29" s="44">
        <v>8</v>
      </c>
      <c r="Q29" s="44">
        <v>9</v>
      </c>
      <c r="R29" s="44">
        <v>10</v>
      </c>
      <c r="S29" s="44">
        <v>14</v>
      </c>
      <c r="T29" s="44">
        <v>15</v>
      </c>
      <c r="U29" s="44">
        <v>16</v>
      </c>
      <c r="V29" s="44">
        <v>18</v>
      </c>
      <c r="W29" s="44">
        <v>18</v>
      </c>
      <c r="X29" s="44">
        <v>17</v>
      </c>
      <c r="Y29" s="44">
        <v>16</v>
      </c>
      <c r="Z29" s="44">
        <v>15</v>
      </c>
      <c r="AA29" s="44">
        <v>14</v>
      </c>
      <c r="AC29" s="45">
        <f t="shared" si="1"/>
        <v>295</v>
      </c>
      <c r="AD29" s="45"/>
      <c r="AE29" s="45"/>
      <c r="AF29" s="462" t="s">
        <v>200</v>
      </c>
      <c r="AG29" s="472">
        <v>11</v>
      </c>
      <c r="AH29" s="482">
        <f>(3*24*30+3)/1000</f>
        <v>2.1629999999999998</v>
      </c>
      <c r="AI29" s="482">
        <f>(3*24*30+3)/1000</f>
        <v>2.1629999999999998</v>
      </c>
      <c r="AJ29" s="482">
        <f>(3*24*30+3)/1000</f>
        <v>2.1629999999999998</v>
      </c>
      <c r="AK29" s="482">
        <f>(3*24*30+3)/1000</f>
        <v>2.1629999999999998</v>
      </c>
      <c r="AL29" s="467">
        <f>SUM(AH29:AK29)</f>
        <v>8.6519999999999992</v>
      </c>
      <c r="AP29" s="44">
        <v>17</v>
      </c>
      <c r="AQ29" s="486">
        <f t="shared" si="2"/>
        <v>3</v>
      </c>
      <c r="AR29">
        <f>+AQ29+AP29</f>
        <v>20</v>
      </c>
    </row>
    <row r="30" spans="1:44" ht="15" outlineLevel="1" thickBot="1" x14ac:dyDescent="0.35">
      <c r="A30" s="38" t="s">
        <v>156</v>
      </c>
      <c r="B30" s="41"/>
      <c r="C30" s="42">
        <v>11</v>
      </c>
      <c r="D30" s="44">
        <v>16</v>
      </c>
      <c r="E30" s="351">
        <v>15</v>
      </c>
      <c r="F30" s="44">
        <v>15</v>
      </c>
      <c r="G30" s="44">
        <v>15</v>
      </c>
      <c r="H30" s="44">
        <v>15</v>
      </c>
      <c r="I30" s="44">
        <v>16</v>
      </c>
      <c r="J30" s="44">
        <v>14</v>
      </c>
      <c r="K30" s="44">
        <v>12</v>
      </c>
      <c r="L30" s="44">
        <v>11</v>
      </c>
      <c r="M30" s="44">
        <v>9</v>
      </c>
      <c r="N30" s="44">
        <v>8</v>
      </c>
      <c r="O30" s="44">
        <v>8</v>
      </c>
      <c r="P30" s="44">
        <v>8</v>
      </c>
      <c r="Q30" s="44">
        <v>9</v>
      </c>
      <c r="R30" s="44">
        <v>11</v>
      </c>
      <c r="S30" s="44">
        <v>16</v>
      </c>
      <c r="T30" s="44">
        <v>17</v>
      </c>
      <c r="U30" s="44">
        <v>18</v>
      </c>
      <c r="V30" s="44">
        <v>19</v>
      </c>
      <c r="W30" s="44">
        <v>19</v>
      </c>
      <c r="X30" s="44">
        <v>19</v>
      </c>
      <c r="Y30" s="44">
        <v>18</v>
      </c>
      <c r="Z30" s="44">
        <v>17</v>
      </c>
      <c r="AA30" s="44">
        <v>17</v>
      </c>
      <c r="AC30" s="45">
        <f t="shared" si="1"/>
        <v>342</v>
      </c>
      <c r="AD30" s="45"/>
      <c r="AE30" s="45"/>
      <c r="AF30" s="462">
        <v>31</v>
      </c>
      <c r="AG30" s="480">
        <v>12</v>
      </c>
      <c r="AH30" s="483">
        <f>(7*24*31)/1000</f>
        <v>5.2080000000000002</v>
      </c>
      <c r="AI30" s="483">
        <f>(7*24*31)/1000</f>
        <v>5.2080000000000002</v>
      </c>
      <c r="AJ30" s="483">
        <f>(7*24*31)/1000</f>
        <v>5.2080000000000002</v>
      </c>
      <c r="AK30" s="483">
        <f>(7*24*31)/1000</f>
        <v>5.2080000000000002</v>
      </c>
      <c r="AL30" s="468">
        <f>SUM(AH30:AK30)</f>
        <v>20.832000000000001</v>
      </c>
    </row>
    <row r="31" spans="1:44" ht="15" outlineLevel="1" thickBot="1" x14ac:dyDescent="0.35">
      <c r="A31" s="38" t="s">
        <v>156</v>
      </c>
      <c r="B31" s="41"/>
      <c r="C31" s="42">
        <v>12</v>
      </c>
      <c r="D31" s="44">
        <v>16</v>
      </c>
      <c r="E31" s="44">
        <v>15</v>
      </c>
      <c r="F31" s="44">
        <v>15</v>
      </c>
      <c r="G31" s="44">
        <v>15</v>
      </c>
      <c r="H31" s="44">
        <v>15</v>
      </c>
      <c r="I31" s="44">
        <v>16</v>
      </c>
      <c r="J31" s="44">
        <v>15</v>
      </c>
      <c r="K31" s="44">
        <v>12</v>
      </c>
      <c r="L31" s="44">
        <v>10</v>
      </c>
      <c r="M31" s="44">
        <v>9</v>
      </c>
      <c r="N31" s="44">
        <v>8</v>
      </c>
      <c r="O31" s="44">
        <v>7</v>
      </c>
      <c r="P31" s="44">
        <v>8</v>
      </c>
      <c r="Q31" s="44">
        <v>9</v>
      </c>
      <c r="R31" s="44">
        <v>11</v>
      </c>
      <c r="S31" s="44">
        <v>15</v>
      </c>
      <c r="T31" s="44">
        <v>17</v>
      </c>
      <c r="U31" s="44">
        <v>20</v>
      </c>
      <c r="V31" s="44">
        <v>21</v>
      </c>
      <c r="W31" s="44">
        <v>21</v>
      </c>
      <c r="X31" s="44">
        <v>21</v>
      </c>
      <c r="Y31" s="44">
        <v>20</v>
      </c>
      <c r="Z31" s="44">
        <v>19</v>
      </c>
      <c r="AA31" s="44">
        <v>18</v>
      </c>
      <c r="AC31" s="45">
        <f t="shared" si="1"/>
        <v>353</v>
      </c>
      <c r="AD31" s="45">
        <f>SUM(AC20:AC31)</f>
        <v>4022</v>
      </c>
      <c r="AE31" s="45"/>
      <c r="AF31" s="462"/>
      <c r="AG31" s="472" t="s">
        <v>103</v>
      </c>
      <c r="AH31" s="482">
        <f>SUM(AH27:AH30)</f>
        <v>7.3710000000000004</v>
      </c>
      <c r="AI31" s="482">
        <f>SUM(AI27:AI30)</f>
        <v>14.667</v>
      </c>
      <c r="AJ31" s="482">
        <f>SUM(AJ27:AJ30)</f>
        <v>14.595000000000001</v>
      </c>
      <c r="AK31" s="482">
        <f>SUM(AK27:AK30)</f>
        <v>14.595000000000001</v>
      </c>
      <c r="AL31" s="469">
        <f>SUM(AL27:AL30)</f>
        <v>51.228000000000002</v>
      </c>
      <c r="AP31" s="492">
        <f>SUM(AP6:AP30)</f>
        <v>342</v>
      </c>
      <c r="AQ31" s="492">
        <f>SUM(AQ6:AQ30)</f>
        <v>72</v>
      </c>
      <c r="AR31" s="492">
        <f>SUM(AR6:AR30)</f>
        <v>414</v>
      </c>
    </row>
    <row r="32" spans="1:44" ht="15" thickBot="1" x14ac:dyDescent="0.35">
      <c r="A32" s="423">
        <v>2022</v>
      </c>
      <c r="B32" s="41"/>
      <c r="C32" s="42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C32" s="45"/>
      <c r="AD32" s="45"/>
      <c r="AE32" s="45"/>
      <c r="AF32" s="460"/>
    </row>
    <row r="33" spans="1:38" ht="15" outlineLevel="1" thickBot="1" x14ac:dyDescent="0.35">
      <c r="A33" s="38"/>
      <c r="B33" s="41">
        <v>2022</v>
      </c>
      <c r="C33" s="42">
        <v>1</v>
      </c>
      <c r="D33" s="44">
        <v>15</v>
      </c>
      <c r="E33" s="44">
        <v>14</v>
      </c>
      <c r="F33" s="44">
        <v>14</v>
      </c>
      <c r="G33" s="44">
        <v>14</v>
      </c>
      <c r="H33" s="44">
        <v>14</v>
      </c>
      <c r="I33" s="44">
        <v>14</v>
      </c>
      <c r="J33" s="44">
        <v>14</v>
      </c>
      <c r="K33" s="44">
        <v>13</v>
      </c>
      <c r="L33" s="44">
        <v>11</v>
      </c>
      <c r="M33" s="44">
        <v>10</v>
      </c>
      <c r="N33" s="44">
        <v>8</v>
      </c>
      <c r="O33" s="44">
        <v>7</v>
      </c>
      <c r="P33" s="44">
        <v>7</v>
      </c>
      <c r="Q33" s="44">
        <v>8</v>
      </c>
      <c r="R33" s="44">
        <v>10</v>
      </c>
      <c r="S33" s="44">
        <v>13</v>
      </c>
      <c r="T33" s="44">
        <v>15</v>
      </c>
      <c r="U33" s="44">
        <v>18</v>
      </c>
      <c r="V33" s="44">
        <v>19</v>
      </c>
      <c r="W33" s="44">
        <v>19</v>
      </c>
      <c r="X33" s="44">
        <v>19</v>
      </c>
      <c r="Y33" s="44">
        <v>18</v>
      </c>
      <c r="Z33" s="44">
        <v>17</v>
      </c>
      <c r="AA33" s="44">
        <v>16</v>
      </c>
      <c r="AC33" s="45">
        <f t="shared" si="1"/>
        <v>327</v>
      </c>
      <c r="AD33" s="45"/>
      <c r="AE33" s="45"/>
      <c r="AF33" s="460"/>
      <c r="AL33">
        <f>SUM(AL27:AL30)</f>
        <v>51.228000000000002</v>
      </c>
    </row>
    <row r="34" spans="1:38" ht="15" outlineLevel="1" thickBot="1" x14ac:dyDescent="0.35">
      <c r="A34" s="38"/>
      <c r="B34" s="41"/>
      <c r="C34" s="42">
        <v>2</v>
      </c>
      <c r="D34" s="44">
        <v>16</v>
      </c>
      <c r="E34" s="351">
        <v>15</v>
      </c>
      <c r="F34" s="44">
        <v>15</v>
      </c>
      <c r="G34" s="44">
        <v>15</v>
      </c>
      <c r="H34" s="44">
        <v>16</v>
      </c>
      <c r="I34" s="44">
        <v>16</v>
      </c>
      <c r="J34" s="44">
        <v>16</v>
      </c>
      <c r="K34" s="44">
        <v>14</v>
      </c>
      <c r="L34" s="44">
        <v>13</v>
      </c>
      <c r="M34" s="44">
        <v>12</v>
      </c>
      <c r="N34" s="44">
        <v>11</v>
      </c>
      <c r="O34" s="44">
        <v>11</v>
      </c>
      <c r="P34" s="44">
        <v>11</v>
      </c>
      <c r="Q34" s="44">
        <v>11</v>
      </c>
      <c r="R34" s="44">
        <v>12</v>
      </c>
      <c r="S34" s="44">
        <v>14</v>
      </c>
      <c r="T34" s="44">
        <v>17</v>
      </c>
      <c r="U34" s="44">
        <v>19</v>
      </c>
      <c r="V34" s="44">
        <v>21</v>
      </c>
      <c r="W34" s="44">
        <v>21</v>
      </c>
      <c r="X34" s="44">
        <v>20</v>
      </c>
      <c r="Y34" s="44">
        <v>19</v>
      </c>
      <c r="Z34" s="44">
        <v>19</v>
      </c>
      <c r="AA34" s="44">
        <v>17</v>
      </c>
      <c r="AC34" s="45">
        <f t="shared" si="1"/>
        <v>371</v>
      </c>
      <c r="AD34" s="45"/>
      <c r="AE34" s="45"/>
      <c r="AF34" s="460"/>
    </row>
    <row r="35" spans="1:38" ht="15" outlineLevel="1" thickBot="1" x14ac:dyDescent="0.35">
      <c r="A35" s="38"/>
      <c r="B35" s="41"/>
      <c r="C35" s="42">
        <v>3</v>
      </c>
      <c r="D35" s="44">
        <v>17</v>
      </c>
      <c r="E35" s="44">
        <v>16</v>
      </c>
      <c r="F35" s="44">
        <v>16</v>
      </c>
      <c r="G35" s="44">
        <v>16</v>
      </c>
      <c r="H35" s="44">
        <v>17</v>
      </c>
      <c r="I35" s="44">
        <v>18</v>
      </c>
      <c r="J35" s="44">
        <v>16</v>
      </c>
      <c r="K35" s="44">
        <v>14</v>
      </c>
      <c r="L35" s="44">
        <v>12</v>
      </c>
      <c r="M35" s="44">
        <v>11</v>
      </c>
      <c r="N35" s="44">
        <v>9</v>
      </c>
      <c r="O35" s="44">
        <v>9</v>
      </c>
      <c r="P35" s="44">
        <v>9</v>
      </c>
      <c r="Q35" s="44">
        <v>10</v>
      </c>
      <c r="R35" s="44">
        <v>12</v>
      </c>
      <c r="S35" s="44">
        <v>14</v>
      </c>
      <c r="T35" s="44">
        <v>17</v>
      </c>
      <c r="U35" s="44">
        <v>18</v>
      </c>
      <c r="V35" s="44">
        <v>19</v>
      </c>
      <c r="W35" s="44">
        <v>20</v>
      </c>
      <c r="X35" s="44">
        <v>19</v>
      </c>
      <c r="Y35" s="44">
        <v>18</v>
      </c>
      <c r="Z35" s="44">
        <v>17</v>
      </c>
      <c r="AA35" s="44">
        <v>17</v>
      </c>
      <c r="AC35" s="45">
        <f t="shared" si="1"/>
        <v>361</v>
      </c>
      <c r="AD35" s="45"/>
      <c r="AE35" s="45"/>
      <c r="AF35" s="460"/>
    </row>
    <row r="36" spans="1:38" ht="15" outlineLevel="1" thickBot="1" x14ac:dyDescent="0.35">
      <c r="A36" s="38"/>
      <c r="B36" s="41"/>
      <c r="C36" s="42">
        <v>4</v>
      </c>
      <c r="D36" s="44">
        <v>14</v>
      </c>
      <c r="E36" s="44">
        <v>14</v>
      </c>
      <c r="F36" s="44">
        <v>14</v>
      </c>
      <c r="G36" s="44">
        <v>14</v>
      </c>
      <c r="H36" s="44">
        <v>14</v>
      </c>
      <c r="I36" s="44">
        <v>15</v>
      </c>
      <c r="J36" s="44">
        <v>13</v>
      </c>
      <c r="K36" s="44">
        <v>11</v>
      </c>
      <c r="L36" s="44">
        <v>9</v>
      </c>
      <c r="M36" s="44">
        <v>7</v>
      </c>
      <c r="N36" s="44">
        <v>7</v>
      </c>
      <c r="O36" s="44">
        <v>7</v>
      </c>
      <c r="P36" s="44">
        <v>8</v>
      </c>
      <c r="Q36" s="44">
        <v>9</v>
      </c>
      <c r="R36" s="44">
        <v>11</v>
      </c>
      <c r="S36" s="44">
        <v>13</v>
      </c>
      <c r="T36" s="44">
        <v>15</v>
      </c>
      <c r="U36" s="44">
        <v>16</v>
      </c>
      <c r="V36" s="44">
        <v>18</v>
      </c>
      <c r="W36" s="44">
        <v>18</v>
      </c>
      <c r="X36" s="44">
        <v>18</v>
      </c>
      <c r="Y36" s="44">
        <v>16</v>
      </c>
      <c r="Z36" s="44">
        <v>15</v>
      </c>
      <c r="AA36" s="44">
        <v>14</v>
      </c>
      <c r="AC36" s="45">
        <f t="shared" si="1"/>
        <v>310</v>
      </c>
      <c r="AD36" s="45"/>
      <c r="AE36" s="45"/>
      <c r="AF36" s="460"/>
    </row>
    <row r="37" spans="1:38" ht="15" outlineLevel="1" thickBot="1" x14ac:dyDescent="0.35">
      <c r="A37" s="38"/>
      <c r="B37" s="41"/>
      <c r="C37" s="42">
        <v>5</v>
      </c>
      <c r="D37" s="44">
        <v>13</v>
      </c>
      <c r="E37" s="44">
        <v>12</v>
      </c>
      <c r="F37" s="44">
        <v>12</v>
      </c>
      <c r="G37" s="44">
        <v>12</v>
      </c>
      <c r="H37" s="44">
        <v>13</v>
      </c>
      <c r="I37" s="44">
        <v>12</v>
      </c>
      <c r="J37" s="44">
        <v>11</v>
      </c>
      <c r="K37" s="44">
        <v>10</v>
      </c>
      <c r="L37" s="44">
        <v>8</v>
      </c>
      <c r="M37" s="44">
        <v>7</v>
      </c>
      <c r="N37" s="44">
        <v>7</v>
      </c>
      <c r="O37" s="44">
        <v>7</v>
      </c>
      <c r="P37" s="44">
        <v>7</v>
      </c>
      <c r="Q37" s="44">
        <v>9</v>
      </c>
      <c r="R37" s="44">
        <v>10</v>
      </c>
      <c r="S37" s="44">
        <v>12</v>
      </c>
      <c r="T37" s="44">
        <v>15</v>
      </c>
      <c r="U37" s="44">
        <v>16</v>
      </c>
      <c r="V37" s="44">
        <v>17</v>
      </c>
      <c r="W37" s="44">
        <v>18</v>
      </c>
      <c r="X37" s="44">
        <v>17</v>
      </c>
      <c r="Y37" s="44">
        <v>16</v>
      </c>
      <c r="Z37" s="44">
        <v>14</v>
      </c>
      <c r="AA37" s="44">
        <v>13</v>
      </c>
      <c r="AC37" s="45">
        <f t="shared" si="1"/>
        <v>288</v>
      </c>
      <c r="AD37" s="45"/>
      <c r="AE37" s="45"/>
      <c r="AF37" s="460"/>
    </row>
    <row r="38" spans="1:38" ht="15" outlineLevel="1" thickBot="1" x14ac:dyDescent="0.35">
      <c r="A38" s="38"/>
      <c r="B38" s="41"/>
      <c r="C38" s="42">
        <v>6</v>
      </c>
      <c r="D38" s="44">
        <v>14</v>
      </c>
      <c r="E38" s="44">
        <v>14</v>
      </c>
      <c r="F38" s="44">
        <v>13</v>
      </c>
      <c r="G38" s="44">
        <v>13</v>
      </c>
      <c r="H38" s="44">
        <v>13</v>
      </c>
      <c r="I38" s="44">
        <v>12</v>
      </c>
      <c r="J38" s="44">
        <v>11</v>
      </c>
      <c r="K38" s="44">
        <v>9</v>
      </c>
      <c r="L38" s="44">
        <v>9</v>
      </c>
      <c r="M38" s="44">
        <v>8</v>
      </c>
      <c r="N38" s="44">
        <v>8</v>
      </c>
      <c r="O38" s="44">
        <v>8</v>
      </c>
      <c r="P38" s="44">
        <v>9</v>
      </c>
      <c r="Q38" s="44">
        <v>10</v>
      </c>
      <c r="R38" s="44">
        <v>11</v>
      </c>
      <c r="S38" s="44">
        <v>13</v>
      </c>
      <c r="T38" s="44">
        <v>16</v>
      </c>
      <c r="U38" s="44">
        <v>16</v>
      </c>
      <c r="V38" s="44">
        <v>17</v>
      </c>
      <c r="W38" s="44">
        <v>17</v>
      </c>
      <c r="X38" s="44">
        <v>18</v>
      </c>
      <c r="Y38" s="44">
        <v>18</v>
      </c>
      <c r="Z38" s="44">
        <v>17</v>
      </c>
      <c r="AA38" s="44">
        <v>15</v>
      </c>
      <c r="AC38" s="45">
        <f t="shared" si="1"/>
        <v>309</v>
      </c>
      <c r="AD38" s="45"/>
      <c r="AE38" s="45"/>
      <c r="AF38" s="460"/>
    </row>
    <row r="39" spans="1:38" ht="15" outlineLevel="1" thickBot="1" x14ac:dyDescent="0.35">
      <c r="A39" s="38"/>
      <c r="B39" s="41"/>
      <c r="C39" s="42">
        <v>7</v>
      </c>
      <c r="D39" s="44">
        <v>15</v>
      </c>
      <c r="E39" s="44">
        <v>14</v>
      </c>
      <c r="F39" s="44">
        <v>13</v>
      </c>
      <c r="G39" s="44">
        <v>13</v>
      </c>
      <c r="H39" s="44">
        <v>13</v>
      </c>
      <c r="I39" s="44">
        <v>12</v>
      </c>
      <c r="J39" s="44">
        <v>11</v>
      </c>
      <c r="K39" s="44">
        <v>10</v>
      </c>
      <c r="L39" s="44">
        <v>10</v>
      </c>
      <c r="M39" s="44">
        <v>10</v>
      </c>
      <c r="N39" s="44">
        <v>10</v>
      </c>
      <c r="O39" s="44">
        <v>11</v>
      </c>
      <c r="P39" s="44">
        <v>11</v>
      </c>
      <c r="Q39" s="44">
        <v>11</v>
      </c>
      <c r="R39" s="44">
        <v>13</v>
      </c>
      <c r="S39" s="44">
        <v>14</v>
      </c>
      <c r="T39" s="44">
        <v>17</v>
      </c>
      <c r="U39" s="44">
        <v>17</v>
      </c>
      <c r="V39" s="44">
        <v>18</v>
      </c>
      <c r="W39" s="44">
        <v>19</v>
      </c>
      <c r="X39" s="44">
        <v>19</v>
      </c>
      <c r="Y39" s="44">
        <v>20</v>
      </c>
      <c r="Z39" s="44">
        <v>19</v>
      </c>
      <c r="AA39" s="44">
        <v>17</v>
      </c>
      <c r="AC39" s="45">
        <f t="shared" si="1"/>
        <v>337</v>
      </c>
      <c r="AD39" s="45"/>
      <c r="AE39" s="45"/>
      <c r="AF39" s="460"/>
    </row>
    <row r="40" spans="1:38" ht="15" outlineLevel="1" thickBot="1" x14ac:dyDescent="0.35">
      <c r="A40" s="38"/>
      <c r="B40" s="41"/>
      <c r="C40" s="42">
        <v>8</v>
      </c>
      <c r="D40" s="44">
        <v>15</v>
      </c>
      <c r="E40" s="44">
        <v>14</v>
      </c>
      <c r="F40" s="44">
        <v>13</v>
      </c>
      <c r="G40" s="44">
        <v>13</v>
      </c>
      <c r="H40" s="44">
        <v>13</v>
      </c>
      <c r="I40" s="44">
        <v>12</v>
      </c>
      <c r="J40" s="44">
        <v>10</v>
      </c>
      <c r="K40" s="44">
        <v>9</v>
      </c>
      <c r="L40" s="44">
        <v>9</v>
      </c>
      <c r="M40" s="44">
        <v>9</v>
      </c>
      <c r="N40" s="44">
        <v>9</v>
      </c>
      <c r="O40" s="44">
        <v>9</v>
      </c>
      <c r="P40" s="44">
        <v>10</v>
      </c>
      <c r="Q40" s="44">
        <v>11</v>
      </c>
      <c r="R40" s="44">
        <v>12</v>
      </c>
      <c r="S40" s="44">
        <v>14</v>
      </c>
      <c r="T40" s="44">
        <v>17</v>
      </c>
      <c r="U40" s="44">
        <v>17</v>
      </c>
      <c r="V40" s="44">
        <v>18</v>
      </c>
      <c r="W40" s="44">
        <v>18</v>
      </c>
      <c r="X40" s="44">
        <v>20</v>
      </c>
      <c r="Y40" s="44">
        <v>20</v>
      </c>
      <c r="Z40" s="44">
        <v>18</v>
      </c>
      <c r="AA40" s="44">
        <v>16</v>
      </c>
      <c r="AC40" s="45">
        <f t="shared" si="1"/>
        <v>326</v>
      </c>
      <c r="AD40" s="45"/>
      <c r="AE40" s="45"/>
      <c r="AF40" s="460"/>
    </row>
    <row r="41" spans="1:38" ht="15" outlineLevel="1" thickBot="1" x14ac:dyDescent="0.35">
      <c r="A41" s="38"/>
      <c r="B41" s="41"/>
      <c r="C41" s="42">
        <v>9</v>
      </c>
      <c r="D41" s="44">
        <v>14</v>
      </c>
      <c r="E41" s="44">
        <v>13</v>
      </c>
      <c r="F41" s="44">
        <v>12</v>
      </c>
      <c r="G41" s="44">
        <v>12</v>
      </c>
      <c r="H41" s="44">
        <v>12</v>
      </c>
      <c r="I41" s="44">
        <v>12</v>
      </c>
      <c r="J41" s="44">
        <v>10</v>
      </c>
      <c r="K41" s="44">
        <v>9</v>
      </c>
      <c r="L41" s="44">
        <v>9</v>
      </c>
      <c r="M41" s="44">
        <v>8</v>
      </c>
      <c r="N41" s="44">
        <v>8</v>
      </c>
      <c r="O41" s="44">
        <v>8</v>
      </c>
      <c r="P41" s="44">
        <v>8</v>
      </c>
      <c r="Q41" s="44">
        <v>10</v>
      </c>
      <c r="R41" s="44">
        <v>11</v>
      </c>
      <c r="S41" s="44">
        <v>13</v>
      </c>
      <c r="T41" s="44">
        <v>16</v>
      </c>
      <c r="U41" s="44">
        <v>16</v>
      </c>
      <c r="V41" s="44">
        <v>17</v>
      </c>
      <c r="W41" s="44">
        <v>18</v>
      </c>
      <c r="X41" s="44">
        <v>18</v>
      </c>
      <c r="Y41" s="44">
        <v>18</v>
      </c>
      <c r="Z41" s="44">
        <v>16</v>
      </c>
      <c r="AA41" s="44">
        <v>15</v>
      </c>
      <c r="AC41" s="45">
        <f t="shared" si="1"/>
        <v>303</v>
      </c>
      <c r="AD41" s="45"/>
      <c r="AE41" s="45"/>
      <c r="AF41" s="460"/>
    </row>
    <row r="42" spans="1:38" ht="15" outlineLevel="1" thickBot="1" x14ac:dyDescent="0.35">
      <c r="A42" s="38"/>
      <c r="B42" s="41"/>
      <c r="C42" s="42">
        <v>10</v>
      </c>
      <c r="D42" s="44">
        <v>13</v>
      </c>
      <c r="E42" s="44">
        <v>13</v>
      </c>
      <c r="F42" s="44">
        <v>12</v>
      </c>
      <c r="G42" s="44">
        <v>12</v>
      </c>
      <c r="H42" s="44">
        <v>12</v>
      </c>
      <c r="I42" s="44">
        <v>13</v>
      </c>
      <c r="J42" s="44">
        <v>11</v>
      </c>
      <c r="K42" s="44">
        <v>10</v>
      </c>
      <c r="L42" s="44">
        <v>8</v>
      </c>
      <c r="M42" s="44">
        <v>7</v>
      </c>
      <c r="N42" s="44">
        <v>7</v>
      </c>
      <c r="O42" s="44">
        <v>7</v>
      </c>
      <c r="P42" s="44">
        <v>8</v>
      </c>
      <c r="Q42" s="44">
        <v>9</v>
      </c>
      <c r="R42" s="44">
        <v>10</v>
      </c>
      <c r="S42" s="44">
        <v>14</v>
      </c>
      <c r="T42" s="44">
        <v>15</v>
      </c>
      <c r="U42" s="44">
        <v>16</v>
      </c>
      <c r="V42" s="44">
        <v>17</v>
      </c>
      <c r="W42" s="44">
        <v>18</v>
      </c>
      <c r="X42" s="44">
        <v>17</v>
      </c>
      <c r="Y42" s="44">
        <v>16</v>
      </c>
      <c r="Z42" s="44">
        <v>15</v>
      </c>
      <c r="AA42" s="44">
        <v>14</v>
      </c>
      <c r="AC42" s="45">
        <f t="shared" si="1"/>
        <v>294</v>
      </c>
      <c r="AD42" s="45"/>
      <c r="AE42" s="45"/>
      <c r="AF42" s="460"/>
    </row>
    <row r="43" spans="1:38" ht="15" outlineLevel="1" thickBot="1" x14ac:dyDescent="0.35">
      <c r="A43" s="38"/>
      <c r="B43" s="41"/>
      <c r="C43" s="42">
        <v>11</v>
      </c>
      <c r="D43" s="44">
        <v>16</v>
      </c>
      <c r="E43" s="351">
        <v>15</v>
      </c>
      <c r="F43" s="44">
        <v>15</v>
      </c>
      <c r="G43" s="44">
        <v>15</v>
      </c>
      <c r="H43" s="44">
        <v>15</v>
      </c>
      <c r="I43" s="44">
        <v>16</v>
      </c>
      <c r="J43" s="44">
        <v>14</v>
      </c>
      <c r="K43" s="44">
        <v>12</v>
      </c>
      <c r="L43" s="44">
        <v>11</v>
      </c>
      <c r="M43" s="44">
        <v>9</v>
      </c>
      <c r="N43" s="44">
        <v>8</v>
      </c>
      <c r="O43" s="44">
        <v>8</v>
      </c>
      <c r="P43" s="44">
        <v>8</v>
      </c>
      <c r="Q43" s="44">
        <v>9</v>
      </c>
      <c r="R43" s="44">
        <v>11</v>
      </c>
      <c r="S43" s="44">
        <v>15</v>
      </c>
      <c r="T43" s="44">
        <v>17</v>
      </c>
      <c r="U43" s="44">
        <v>18</v>
      </c>
      <c r="V43" s="44">
        <v>19</v>
      </c>
      <c r="W43" s="44">
        <v>19</v>
      </c>
      <c r="X43" s="44">
        <v>18</v>
      </c>
      <c r="Y43" s="44">
        <v>17</v>
      </c>
      <c r="Z43" s="44">
        <v>17</v>
      </c>
      <c r="AA43" s="44">
        <v>17</v>
      </c>
      <c r="AC43" s="45">
        <f t="shared" si="1"/>
        <v>339</v>
      </c>
      <c r="AD43" s="45"/>
      <c r="AE43" s="45"/>
      <c r="AF43" s="460"/>
    </row>
    <row r="44" spans="1:38" ht="15" outlineLevel="1" thickBot="1" x14ac:dyDescent="0.35">
      <c r="A44" s="38"/>
      <c r="B44" s="41"/>
      <c r="C44" s="42">
        <v>12</v>
      </c>
      <c r="D44" s="44">
        <v>16</v>
      </c>
      <c r="E44" s="44">
        <v>15</v>
      </c>
      <c r="F44" s="44">
        <v>15</v>
      </c>
      <c r="G44" s="44">
        <v>15</v>
      </c>
      <c r="H44" s="44">
        <v>15</v>
      </c>
      <c r="I44" s="44">
        <v>16</v>
      </c>
      <c r="J44" s="44">
        <v>15</v>
      </c>
      <c r="K44" s="44">
        <v>12</v>
      </c>
      <c r="L44" s="44">
        <v>10</v>
      </c>
      <c r="M44" s="44">
        <v>8</v>
      </c>
      <c r="N44" s="44">
        <v>8</v>
      </c>
      <c r="O44" s="44">
        <v>7</v>
      </c>
      <c r="P44" s="44">
        <v>7</v>
      </c>
      <c r="Q44" s="44">
        <v>9</v>
      </c>
      <c r="R44" s="44">
        <v>11</v>
      </c>
      <c r="S44" s="44">
        <v>15</v>
      </c>
      <c r="T44" s="44">
        <v>17</v>
      </c>
      <c r="U44" s="44">
        <v>20</v>
      </c>
      <c r="V44" s="44">
        <v>21</v>
      </c>
      <c r="W44" s="44">
        <v>21</v>
      </c>
      <c r="X44" s="44">
        <v>21</v>
      </c>
      <c r="Y44" s="44">
        <v>20</v>
      </c>
      <c r="Z44" s="44">
        <v>19</v>
      </c>
      <c r="AA44" s="44">
        <v>18</v>
      </c>
      <c r="AC44" s="45">
        <f t="shared" si="1"/>
        <v>351</v>
      </c>
      <c r="AD44" s="45">
        <f>SUM(AC33:AC44)</f>
        <v>3916</v>
      </c>
      <c r="AE44" s="45"/>
      <c r="AF44" s="460"/>
    </row>
    <row r="45" spans="1:38" ht="15" thickBot="1" x14ac:dyDescent="0.35">
      <c r="A45" s="423">
        <v>2023</v>
      </c>
      <c r="B45" s="41"/>
      <c r="C45" s="42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C45" s="45"/>
      <c r="AD45" s="45"/>
      <c r="AE45" s="45"/>
      <c r="AF45" s="460"/>
    </row>
    <row r="46" spans="1:38" ht="15" outlineLevel="1" thickBot="1" x14ac:dyDescent="0.35">
      <c r="A46" s="38"/>
      <c r="B46" s="41">
        <v>2023</v>
      </c>
      <c r="C46" s="42">
        <v>1</v>
      </c>
      <c r="D46" s="44">
        <v>15</v>
      </c>
      <c r="E46" s="44">
        <v>14</v>
      </c>
      <c r="F46" s="44">
        <v>14</v>
      </c>
      <c r="G46" s="44">
        <v>14</v>
      </c>
      <c r="H46" s="44">
        <v>14</v>
      </c>
      <c r="I46" s="44">
        <v>14</v>
      </c>
      <c r="J46" s="44">
        <v>14</v>
      </c>
      <c r="K46" s="44">
        <v>13</v>
      </c>
      <c r="L46" s="44">
        <v>11</v>
      </c>
      <c r="M46" s="44">
        <v>10</v>
      </c>
      <c r="N46" s="44">
        <v>8</v>
      </c>
      <c r="O46" s="44">
        <v>7</v>
      </c>
      <c r="P46" s="44">
        <v>7</v>
      </c>
      <c r="Q46" s="44">
        <v>8</v>
      </c>
      <c r="R46" s="44">
        <v>9</v>
      </c>
      <c r="S46" s="44">
        <v>13</v>
      </c>
      <c r="T46" s="44">
        <v>15</v>
      </c>
      <c r="U46" s="44">
        <v>18</v>
      </c>
      <c r="V46" s="44">
        <v>18</v>
      </c>
      <c r="W46" s="44">
        <v>19</v>
      </c>
      <c r="X46" s="44">
        <v>19</v>
      </c>
      <c r="Y46" s="44">
        <v>18</v>
      </c>
      <c r="Z46" s="44">
        <v>17</v>
      </c>
      <c r="AA46" s="44">
        <v>16</v>
      </c>
      <c r="AC46" s="45">
        <f t="shared" si="1"/>
        <v>325</v>
      </c>
      <c r="AD46" s="45"/>
      <c r="AE46" s="45"/>
      <c r="AF46" s="460"/>
    </row>
    <row r="47" spans="1:38" ht="15" outlineLevel="1" thickBot="1" x14ac:dyDescent="0.35">
      <c r="A47" s="38"/>
      <c r="B47" s="41"/>
      <c r="C47" s="42">
        <v>2</v>
      </c>
      <c r="D47" s="44">
        <v>16</v>
      </c>
      <c r="E47" s="351">
        <v>15</v>
      </c>
      <c r="F47" s="44">
        <v>15</v>
      </c>
      <c r="G47" s="44">
        <v>15</v>
      </c>
      <c r="H47" s="44">
        <v>15</v>
      </c>
      <c r="I47" s="44">
        <v>16</v>
      </c>
      <c r="J47" s="44">
        <v>16</v>
      </c>
      <c r="K47" s="44">
        <v>14</v>
      </c>
      <c r="L47" s="44">
        <v>13</v>
      </c>
      <c r="M47" s="44">
        <v>12</v>
      </c>
      <c r="N47" s="44">
        <v>11</v>
      </c>
      <c r="O47" s="44">
        <v>11</v>
      </c>
      <c r="P47" s="44">
        <v>11</v>
      </c>
      <c r="Q47" s="44">
        <v>11</v>
      </c>
      <c r="R47" s="44">
        <v>12</v>
      </c>
      <c r="S47" s="44">
        <v>14</v>
      </c>
      <c r="T47" s="44">
        <v>17</v>
      </c>
      <c r="U47" s="44">
        <v>18</v>
      </c>
      <c r="V47" s="44">
        <v>20</v>
      </c>
      <c r="W47" s="44">
        <v>21</v>
      </c>
      <c r="X47" s="44">
        <v>20</v>
      </c>
      <c r="Y47" s="44">
        <v>19</v>
      </c>
      <c r="Z47" s="44">
        <v>19</v>
      </c>
      <c r="AA47" s="44">
        <v>17</v>
      </c>
      <c r="AC47" s="45">
        <f t="shared" si="1"/>
        <v>368</v>
      </c>
      <c r="AD47" s="45"/>
      <c r="AE47" s="45"/>
      <c r="AF47" s="460"/>
    </row>
    <row r="48" spans="1:38" ht="15" outlineLevel="1" thickBot="1" x14ac:dyDescent="0.35">
      <c r="A48" s="38"/>
      <c r="B48" s="41"/>
      <c r="C48" s="42">
        <v>3</v>
      </c>
      <c r="D48" s="44">
        <v>16</v>
      </c>
      <c r="E48" s="44">
        <v>16</v>
      </c>
      <c r="F48" s="44">
        <v>16</v>
      </c>
      <c r="G48" s="44">
        <v>16</v>
      </c>
      <c r="H48" s="44">
        <v>17</v>
      </c>
      <c r="I48" s="44">
        <v>18</v>
      </c>
      <c r="J48" s="44">
        <v>16</v>
      </c>
      <c r="K48" s="44">
        <v>14</v>
      </c>
      <c r="L48" s="44">
        <v>12</v>
      </c>
      <c r="M48" s="44">
        <v>11</v>
      </c>
      <c r="N48" s="44">
        <v>9</v>
      </c>
      <c r="O48" s="44">
        <v>9</v>
      </c>
      <c r="P48" s="44">
        <v>9</v>
      </c>
      <c r="Q48" s="44">
        <v>10</v>
      </c>
      <c r="R48" s="44">
        <v>12</v>
      </c>
      <c r="S48" s="44">
        <v>14</v>
      </c>
      <c r="T48" s="44">
        <v>17</v>
      </c>
      <c r="U48" s="44">
        <v>18</v>
      </c>
      <c r="V48" s="44">
        <v>19</v>
      </c>
      <c r="W48" s="44">
        <v>20</v>
      </c>
      <c r="X48" s="44">
        <v>19</v>
      </c>
      <c r="Y48" s="44">
        <v>18</v>
      </c>
      <c r="Z48" s="44">
        <v>17</v>
      </c>
      <c r="AA48" s="44">
        <v>16</v>
      </c>
      <c r="AC48" s="45">
        <f t="shared" si="1"/>
        <v>359</v>
      </c>
      <c r="AD48" s="45"/>
      <c r="AE48" s="45"/>
      <c r="AF48" s="460"/>
    </row>
    <row r="49" spans="1:32" ht="15" outlineLevel="1" thickBot="1" x14ac:dyDescent="0.35">
      <c r="A49" s="38"/>
      <c r="B49" s="41"/>
      <c r="C49" s="42">
        <v>4</v>
      </c>
      <c r="D49" s="44">
        <v>14</v>
      </c>
      <c r="E49" s="44">
        <v>14</v>
      </c>
      <c r="F49" s="44">
        <v>14</v>
      </c>
      <c r="G49" s="44">
        <v>14</v>
      </c>
      <c r="H49" s="44">
        <v>14</v>
      </c>
      <c r="I49" s="44">
        <v>15</v>
      </c>
      <c r="J49" s="44">
        <v>13</v>
      </c>
      <c r="K49" s="44">
        <v>11</v>
      </c>
      <c r="L49" s="44">
        <v>9</v>
      </c>
      <c r="M49" s="44">
        <v>7</v>
      </c>
      <c r="N49" s="44">
        <v>7</v>
      </c>
      <c r="O49" s="44">
        <v>7</v>
      </c>
      <c r="P49" s="44">
        <v>8</v>
      </c>
      <c r="Q49" s="44">
        <v>8</v>
      </c>
      <c r="R49" s="44">
        <v>11</v>
      </c>
      <c r="S49" s="44">
        <v>13</v>
      </c>
      <c r="T49" s="44">
        <v>15</v>
      </c>
      <c r="U49" s="44">
        <v>16</v>
      </c>
      <c r="V49" s="44">
        <v>18</v>
      </c>
      <c r="W49" s="44">
        <v>18</v>
      </c>
      <c r="X49" s="44">
        <v>18</v>
      </c>
      <c r="Y49" s="44">
        <v>16</v>
      </c>
      <c r="Z49" s="44">
        <v>15</v>
      </c>
      <c r="AA49" s="44">
        <v>14</v>
      </c>
      <c r="AC49" s="45">
        <f t="shared" si="1"/>
        <v>309</v>
      </c>
      <c r="AD49" s="45"/>
      <c r="AE49" s="45"/>
      <c r="AF49" s="460"/>
    </row>
    <row r="50" spans="1:32" ht="15" outlineLevel="1" thickBot="1" x14ac:dyDescent="0.35">
      <c r="A50" s="38"/>
      <c r="B50" s="41"/>
      <c r="C50" s="42">
        <v>5</v>
      </c>
      <c r="D50" s="44">
        <v>13</v>
      </c>
      <c r="E50" s="44">
        <v>12</v>
      </c>
      <c r="F50" s="44">
        <v>12</v>
      </c>
      <c r="G50" s="44">
        <v>12</v>
      </c>
      <c r="H50" s="44">
        <v>13</v>
      </c>
      <c r="I50" s="44">
        <v>12</v>
      </c>
      <c r="J50" s="44">
        <v>11</v>
      </c>
      <c r="K50" s="44">
        <v>10</v>
      </c>
      <c r="L50" s="44">
        <v>8</v>
      </c>
      <c r="M50" s="44">
        <v>7</v>
      </c>
      <c r="N50" s="44">
        <v>7</v>
      </c>
      <c r="O50" s="44">
        <v>7</v>
      </c>
      <c r="P50" s="44">
        <v>7</v>
      </c>
      <c r="Q50" s="44">
        <v>9</v>
      </c>
      <c r="R50" s="44">
        <v>10</v>
      </c>
      <c r="S50" s="44">
        <v>12</v>
      </c>
      <c r="T50" s="44">
        <v>15</v>
      </c>
      <c r="U50" s="44">
        <v>16</v>
      </c>
      <c r="V50" s="44">
        <v>17</v>
      </c>
      <c r="W50" s="44">
        <v>18</v>
      </c>
      <c r="X50" s="44">
        <v>17</v>
      </c>
      <c r="Y50" s="44">
        <v>16</v>
      </c>
      <c r="Z50" s="44">
        <v>14</v>
      </c>
      <c r="AA50" s="44">
        <v>13</v>
      </c>
      <c r="AC50" s="45">
        <f t="shared" si="1"/>
        <v>288</v>
      </c>
      <c r="AD50" s="45"/>
      <c r="AE50" s="45"/>
      <c r="AF50" s="460"/>
    </row>
    <row r="51" spans="1:32" ht="15" outlineLevel="1" thickBot="1" x14ac:dyDescent="0.35">
      <c r="A51" s="38"/>
      <c r="B51" s="41"/>
      <c r="C51" s="42">
        <v>6</v>
      </c>
      <c r="D51" s="44">
        <v>14</v>
      </c>
      <c r="E51" s="44">
        <v>14</v>
      </c>
      <c r="F51" s="44">
        <v>13</v>
      </c>
      <c r="G51" s="44">
        <v>13</v>
      </c>
      <c r="H51" s="44">
        <v>13</v>
      </c>
      <c r="I51" s="44">
        <v>12</v>
      </c>
      <c r="J51" s="44">
        <v>11</v>
      </c>
      <c r="K51" s="44">
        <v>9</v>
      </c>
      <c r="L51" s="44">
        <v>9</v>
      </c>
      <c r="M51" s="44">
        <v>8</v>
      </c>
      <c r="N51" s="44">
        <v>8</v>
      </c>
      <c r="O51" s="44">
        <v>8</v>
      </c>
      <c r="P51" s="44">
        <v>9</v>
      </c>
      <c r="Q51" s="44">
        <v>10</v>
      </c>
      <c r="R51" s="44">
        <v>11</v>
      </c>
      <c r="S51" s="44">
        <v>13</v>
      </c>
      <c r="T51" s="44">
        <v>15</v>
      </c>
      <c r="U51" s="44">
        <v>16</v>
      </c>
      <c r="V51" s="44">
        <v>16</v>
      </c>
      <c r="W51" s="44">
        <v>17</v>
      </c>
      <c r="X51" s="44">
        <v>18</v>
      </c>
      <c r="Y51" s="44">
        <v>18</v>
      </c>
      <c r="Z51" s="44">
        <v>17</v>
      </c>
      <c r="AA51" s="44">
        <v>15</v>
      </c>
      <c r="AC51" s="45">
        <f t="shared" si="1"/>
        <v>307</v>
      </c>
      <c r="AD51" s="45"/>
      <c r="AE51" s="45"/>
      <c r="AF51" s="460"/>
    </row>
    <row r="52" spans="1:32" ht="15" outlineLevel="1" thickBot="1" x14ac:dyDescent="0.35">
      <c r="A52" s="38"/>
      <c r="B52" s="41"/>
      <c r="C52" s="42">
        <v>7</v>
      </c>
      <c r="D52" s="44">
        <v>15</v>
      </c>
      <c r="E52" s="44">
        <v>14</v>
      </c>
      <c r="F52" s="44">
        <v>13</v>
      </c>
      <c r="G52" s="44">
        <v>13</v>
      </c>
      <c r="H52" s="44">
        <v>13</v>
      </c>
      <c r="I52" s="44">
        <v>12</v>
      </c>
      <c r="J52" s="44">
        <v>11</v>
      </c>
      <c r="K52" s="44">
        <v>10</v>
      </c>
      <c r="L52" s="44">
        <v>10</v>
      </c>
      <c r="M52" s="44">
        <v>10</v>
      </c>
      <c r="N52" s="44">
        <v>10</v>
      </c>
      <c r="O52" s="44">
        <v>11</v>
      </c>
      <c r="P52" s="44">
        <v>11</v>
      </c>
      <c r="Q52" s="44">
        <v>11</v>
      </c>
      <c r="R52" s="44">
        <v>12</v>
      </c>
      <c r="S52" s="44">
        <v>14</v>
      </c>
      <c r="T52" s="44">
        <v>17</v>
      </c>
      <c r="U52" s="44">
        <v>17</v>
      </c>
      <c r="V52" s="44">
        <v>18</v>
      </c>
      <c r="W52" s="44">
        <v>19</v>
      </c>
      <c r="X52" s="44">
        <v>19</v>
      </c>
      <c r="Y52" s="44">
        <v>20</v>
      </c>
      <c r="Z52" s="44">
        <v>19</v>
      </c>
      <c r="AA52" s="44">
        <v>17</v>
      </c>
      <c r="AC52" s="45">
        <f t="shared" si="1"/>
        <v>336</v>
      </c>
      <c r="AD52" s="45"/>
      <c r="AE52" s="45"/>
      <c r="AF52" s="460"/>
    </row>
    <row r="53" spans="1:32" ht="15" outlineLevel="1" thickBot="1" x14ac:dyDescent="0.35">
      <c r="A53" s="38"/>
      <c r="B53" s="41"/>
      <c r="C53" s="42">
        <v>8</v>
      </c>
      <c r="D53" s="44">
        <v>15</v>
      </c>
      <c r="E53" s="44">
        <v>14</v>
      </c>
      <c r="F53" s="44">
        <v>13</v>
      </c>
      <c r="G53" s="44">
        <v>13</v>
      </c>
      <c r="H53" s="44">
        <v>13</v>
      </c>
      <c r="I53" s="44">
        <v>12</v>
      </c>
      <c r="J53" s="44">
        <v>10</v>
      </c>
      <c r="K53" s="44">
        <v>9</v>
      </c>
      <c r="L53" s="44">
        <v>9</v>
      </c>
      <c r="M53" s="44">
        <v>9</v>
      </c>
      <c r="N53" s="44">
        <v>9</v>
      </c>
      <c r="O53" s="44">
        <v>9</v>
      </c>
      <c r="P53" s="44">
        <v>10</v>
      </c>
      <c r="Q53" s="44">
        <v>11</v>
      </c>
      <c r="R53" s="44">
        <v>12</v>
      </c>
      <c r="S53" s="44">
        <v>14</v>
      </c>
      <c r="T53" s="44">
        <v>17</v>
      </c>
      <c r="U53" s="44">
        <v>17</v>
      </c>
      <c r="V53" s="44">
        <v>18</v>
      </c>
      <c r="W53" s="44">
        <v>18</v>
      </c>
      <c r="X53" s="44">
        <v>20</v>
      </c>
      <c r="Y53" s="44">
        <v>20</v>
      </c>
      <c r="Z53" s="44">
        <v>18</v>
      </c>
      <c r="AA53" s="44">
        <v>16</v>
      </c>
      <c r="AC53" s="45">
        <f t="shared" si="1"/>
        <v>326</v>
      </c>
      <c r="AD53" s="45"/>
      <c r="AE53" s="45"/>
      <c r="AF53" s="460"/>
    </row>
    <row r="54" spans="1:32" ht="15" outlineLevel="1" thickBot="1" x14ac:dyDescent="0.35">
      <c r="A54" s="38"/>
      <c r="B54" s="41"/>
      <c r="C54" s="42">
        <v>9</v>
      </c>
      <c r="D54" s="44">
        <v>14</v>
      </c>
      <c r="E54" s="44">
        <v>13</v>
      </c>
      <c r="F54" s="44">
        <v>12</v>
      </c>
      <c r="G54" s="44">
        <v>12</v>
      </c>
      <c r="H54" s="44">
        <v>12</v>
      </c>
      <c r="I54" s="44">
        <v>11</v>
      </c>
      <c r="J54" s="44">
        <v>10</v>
      </c>
      <c r="K54" s="44">
        <v>9</v>
      </c>
      <c r="L54" s="44">
        <v>9</v>
      </c>
      <c r="M54" s="44">
        <v>8</v>
      </c>
      <c r="N54" s="44">
        <v>8</v>
      </c>
      <c r="O54" s="44">
        <v>8</v>
      </c>
      <c r="P54" s="44">
        <v>8</v>
      </c>
      <c r="Q54" s="44">
        <v>10</v>
      </c>
      <c r="R54" s="44">
        <v>11</v>
      </c>
      <c r="S54" s="44">
        <v>13</v>
      </c>
      <c r="T54" s="44">
        <v>16</v>
      </c>
      <c r="U54" s="44">
        <v>16</v>
      </c>
      <c r="V54" s="44">
        <v>17</v>
      </c>
      <c r="W54" s="44">
        <v>18</v>
      </c>
      <c r="X54" s="44">
        <v>18</v>
      </c>
      <c r="Y54" s="44">
        <v>18</v>
      </c>
      <c r="Z54" s="44">
        <v>16</v>
      </c>
      <c r="AA54" s="44">
        <v>15</v>
      </c>
      <c r="AC54" s="45">
        <f t="shared" si="1"/>
        <v>302</v>
      </c>
      <c r="AD54" s="45"/>
      <c r="AE54" s="45"/>
      <c r="AF54" s="460"/>
    </row>
    <row r="55" spans="1:32" ht="15" outlineLevel="1" thickBot="1" x14ac:dyDescent="0.35">
      <c r="A55" s="38"/>
      <c r="B55" s="41"/>
      <c r="C55" s="42">
        <v>10</v>
      </c>
      <c r="D55" s="44">
        <v>13</v>
      </c>
      <c r="E55" s="44">
        <v>12</v>
      </c>
      <c r="F55" s="44">
        <v>12</v>
      </c>
      <c r="G55" s="44">
        <v>12</v>
      </c>
      <c r="H55" s="44">
        <v>12</v>
      </c>
      <c r="I55" s="44">
        <v>13</v>
      </c>
      <c r="J55" s="44">
        <v>11</v>
      </c>
      <c r="K55" s="44">
        <v>10</v>
      </c>
      <c r="L55" s="44">
        <v>8</v>
      </c>
      <c r="M55" s="44">
        <v>7</v>
      </c>
      <c r="N55" s="44">
        <v>7</v>
      </c>
      <c r="O55" s="44">
        <v>7</v>
      </c>
      <c r="P55" s="44">
        <v>8</v>
      </c>
      <c r="Q55" s="44">
        <v>9</v>
      </c>
      <c r="R55" s="44">
        <v>10</v>
      </c>
      <c r="S55" s="44">
        <v>14</v>
      </c>
      <c r="T55" s="44">
        <v>15</v>
      </c>
      <c r="U55" s="44">
        <v>16</v>
      </c>
      <c r="V55" s="44">
        <v>17</v>
      </c>
      <c r="W55" s="44">
        <v>17</v>
      </c>
      <c r="X55" s="44">
        <v>17</v>
      </c>
      <c r="Y55" s="44">
        <v>16</v>
      </c>
      <c r="Z55" s="44">
        <v>15</v>
      </c>
      <c r="AA55" s="44">
        <v>14</v>
      </c>
      <c r="AC55" s="45">
        <f t="shared" si="1"/>
        <v>292</v>
      </c>
      <c r="AD55" s="45"/>
      <c r="AE55" s="45"/>
      <c r="AF55" s="460"/>
    </row>
    <row r="56" spans="1:32" ht="15" outlineLevel="1" thickBot="1" x14ac:dyDescent="0.35">
      <c r="A56" s="38"/>
      <c r="B56" s="41"/>
      <c r="C56" s="42">
        <v>11</v>
      </c>
      <c r="D56" s="44">
        <v>16</v>
      </c>
      <c r="E56" s="351">
        <v>15</v>
      </c>
      <c r="F56" s="44">
        <v>15</v>
      </c>
      <c r="G56" s="44">
        <v>15</v>
      </c>
      <c r="H56" s="44">
        <v>15</v>
      </c>
      <c r="I56" s="44">
        <v>15</v>
      </c>
      <c r="J56" s="44">
        <v>14</v>
      </c>
      <c r="K56" s="44">
        <v>12</v>
      </c>
      <c r="L56" s="44">
        <v>10</v>
      </c>
      <c r="M56" s="44">
        <v>9</v>
      </c>
      <c r="N56" s="44">
        <v>8</v>
      </c>
      <c r="O56" s="44">
        <v>8</v>
      </c>
      <c r="P56" s="44">
        <v>8</v>
      </c>
      <c r="Q56" s="44">
        <v>9</v>
      </c>
      <c r="R56" s="44">
        <v>11</v>
      </c>
      <c r="S56" s="44">
        <v>15</v>
      </c>
      <c r="T56" s="44">
        <v>17</v>
      </c>
      <c r="U56" s="44">
        <v>18</v>
      </c>
      <c r="V56" s="44">
        <v>19</v>
      </c>
      <c r="W56" s="44">
        <v>19</v>
      </c>
      <c r="X56" s="44">
        <v>18</v>
      </c>
      <c r="Y56" s="44">
        <v>17</v>
      </c>
      <c r="Z56" s="44">
        <v>17</v>
      </c>
      <c r="AA56" s="44">
        <v>17</v>
      </c>
      <c r="AC56" s="45">
        <f t="shared" si="1"/>
        <v>337</v>
      </c>
      <c r="AD56" s="45"/>
      <c r="AE56" s="45"/>
      <c r="AF56" s="460"/>
    </row>
    <row r="57" spans="1:32" ht="15" outlineLevel="1" thickBot="1" x14ac:dyDescent="0.35">
      <c r="A57" s="38"/>
      <c r="B57" s="41"/>
      <c r="C57" s="42">
        <v>12</v>
      </c>
      <c r="D57" s="44">
        <v>16</v>
      </c>
      <c r="E57" s="44">
        <v>15</v>
      </c>
      <c r="F57" s="44">
        <v>15</v>
      </c>
      <c r="G57" s="44">
        <v>15</v>
      </c>
      <c r="H57" s="44">
        <v>15</v>
      </c>
      <c r="I57" s="44">
        <v>16</v>
      </c>
      <c r="J57" s="44">
        <v>15</v>
      </c>
      <c r="K57" s="44">
        <v>12</v>
      </c>
      <c r="L57" s="44">
        <v>9</v>
      </c>
      <c r="M57" s="44">
        <v>8</v>
      </c>
      <c r="N57" s="44">
        <v>8</v>
      </c>
      <c r="O57" s="44">
        <v>7</v>
      </c>
      <c r="P57" s="44">
        <v>7</v>
      </c>
      <c r="Q57" s="44">
        <v>9</v>
      </c>
      <c r="R57" s="44">
        <v>11</v>
      </c>
      <c r="S57" s="44">
        <v>15</v>
      </c>
      <c r="T57" s="44">
        <v>17</v>
      </c>
      <c r="U57" s="44">
        <v>19</v>
      </c>
      <c r="V57" s="44">
        <v>20</v>
      </c>
      <c r="W57" s="44">
        <v>21</v>
      </c>
      <c r="X57" s="44">
        <v>21</v>
      </c>
      <c r="Y57" s="44">
        <v>20</v>
      </c>
      <c r="Z57" s="44">
        <v>19</v>
      </c>
      <c r="AA57" s="44">
        <v>18</v>
      </c>
      <c r="AC57" s="45">
        <f t="shared" si="1"/>
        <v>348</v>
      </c>
      <c r="AD57" s="45">
        <f>SUM(AC46:AC57)</f>
        <v>3897</v>
      </c>
      <c r="AE57" s="45"/>
      <c r="AF57" s="460"/>
    </row>
    <row r="58" spans="1:32" ht="15" thickBot="1" x14ac:dyDescent="0.35">
      <c r="A58" s="423">
        <v>2024</v>
      </c>
      <c r="B58" s="41"/>
      <c r="C58" s="42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C58" s="45"/>
      <c r="AD58" s="45"/>
      <c r="AE58" s="45"/>
      <c r="AF58" s="460"/>
    </row>
    <row r="59" spans="1:32" ht="15" outlineLevel="1" thickBot="1" x14ac:dyDescent="0.35">
      <c r="B59" s="41">
        <v>2024</v>
      </c>
      <c r="C59" s="42">
        <v>1</v>
      </c>
      <c r="D59" s="44">
        <v>15</v>
      </c>
      <c r="E59" s="44">
        <v>14</v>
      </c>
      <c r="F59" s="44">
        <v>14</v>
      </c>
      <c r="G59" s="44">
        <v>14</v>
      </c>
      <c r="H59" s="44">
        <v>14</v>
      </c>
      <c r="I59" s="44">
        <v>14</v>
      </c>
      <c r="J59" s="44">
        <v>14</v>
      </c>
      <c r="K59" s="44">
        <v>13</v>
      </c>
      <c r="L59" s="44">
        <v>11</v>
      </c>
      <c r="M59" s="44">
        <v>10</v>
      </c>
      <c r="N59" s="44">
        <v>8</v>
      </c>
      <c r="O59" s="44">
        <v>7</v>
      </c>
      <c r="P59" s="44">
        <v>7</v>
      </c>
      <c r="Q59" s="44">
        <v>8</v>
      </c>
      <c r="R59" s="44">
        <v>9</v>
      </c>
      <c r="S59" s="44">
        <v>13</v>
      </c>
      <c r="T59" s="44">
        <v>15</v>
      </c>
      <c r="U59" s="44">
        <v>18</v>
      </c>
      <c r="V59" s="44">
        <v>18</v>
      </c>
      <c r="W59" s="44">
        <v>19</v>
      </c>
      <c r="X59" s="44">
        <v>19</v>
      </c>
      <c r="Y59" s="44">
        <v>18</v>
      </c>
      <c r="Z59" s="44">
        <v>17</v>
      </c>
      <c r="AA59" s="44">
        <v>16</v>
      </c>
      <c r="AC59" s="45">
        <f t="shared" si="1"/>
        <v>325</v>
      </c>
      <c r="AD59" s="45"/>
      <c r="AE59" s="45"/>
      <c r="AF59" s="460"/>
    </row>
    <row r="60" spans="1:32" ht="15" outlineLevel="1" thickBot="1" x14ac:dyDescent="0.35">
      <c r="B60" s="41"/>
      <c r="C60" s="42">
        <v>2</v>
      </c>
      <c r="D60" s="44">
        <v>16</v>
      </c>
      <c r="E60" s="351">
        <v>15</v>
      </c>
      <c r="F60" s="44">
        <v>15</v>
      </c>
      <c r="G60" s="44">
        <v>15</v>
      </c>
      <c r="H60" s="44">
        <v>15</v>
      </c>
      <c r="I60" s="44">
        <v>16</v>
      </c>
      <c r="J60" s="44">
        <v>16</v>
      </c>
      <c r="K60" s="44">
        <v>14</v>
      </c>
      <c r="L60" s="44">
        <v>13</v>
      </c>
      <c r="M60" s="44">
        <v>12</v>
      </c>
      <c r="N60" s="44">
        <v>11</v>
      </c>
      <c r="O60" s="44">
        <v>11</v>
      </c>
      <c r="P60" s="44">
        <v>11</v>
      </c>
      <c r="Q60" s="44">
        <v>11</v>
      </c>
      <c r="R60" s="44">
        <v>12</v>
      </c>
      <c r="S60" s="44">
        <v>14</v>
      </c>
      <c r="T60" s="44">
        <v>17</v>
      </c>
      <c r="U60" s="44">
        <v>18</v>
      </c>
      <c r="V60" s="44">
        <v>20</v>
      </c>
      <c r="W60" s="44">
        <v>21</v>
      </c>
      <c r="X60" s="44">
        <v>20</v>
      </c>
      <c r="Y60" s="44">
        <v>19</v>
      </c>
      <c r="Z60" s="44">
        <v>19</v>
      </c>
      <c r="AA60" s="44">
        <v>17</v>
      </c>
      <c r="AC60" s="45">
        <f t="shared" si="1"/>
        <v>368</v>
      </c>
      <c r="AD60" s="45"/>
      <c r="AE60" s="45"/>
      <c r="AF60" s="460"/>
    </row>
    <row r="61" spans="1:32" ht="15" outlineLevel="1" thickBot="1" x14ac:dyDescent="0.35">
      <c r="B61" s="41"/>
      <c r="C61" s="42">
        <v>3</v>
      </c>
      <c r="D61" s="44">
        <v>16</v>
      </c>
      <c r="E61" s="44">
        <v>16</v>
      </c>
      <c r="F61" s="44">
        <v>16</v>
      </c>
      <c r="G61" s="44">
        <v>16</v>
      </c>
      <c r="H61" s="44">
        <v>17</v>
      </c>
      <c r="I61" s="44">
        <v>18</v>
      </c>
      <c r="J61" s="44">
        <v>16</v>
      </c>
      <c r="K61" s="44">
        <v>14</v>
      </c>
      <c r="L61" s="44">
        <v>12</v>
      </c>
      <c r="M61" s="44">
        <v>11</v>
      </c>
      <c r="N61" s="44">
        <v>9</v>
      </c>
      <c r="O61" s="44">
        <v>9</v>
      </c>
      <c r="P61" s="44">
        <v>9</v>
      </c>
      <c r="Q61" s="44">
        <v>10</v>
      </c>
      <c r="R61" s="44">
        <v>12</v>
      </c>
      <c r="S61" s="44">
        <v>14</v>
      </c>
      <c r="T61" s="44">
        <v>17</v>
      </c>
      <c r="U61" s="44">
        <v>18</v>
      </c>
      <c r="V61" s="44">
        <v>19</v>
      </c>
      <c r="W61" s="44">
        <v>20</v>
      </c>
      <c r="X61" s="44">
        <v>19</v>
      </c>
      <c r="Y61" s="44">
        <v>18</v>
      </c>
      <c r="Z61" s="44">
        <v>17</v>
      </c>
      <c r="AA61" s="44">
        <v>16</v>
      </c>
      <c r="AC61" s="45">
        <f t="shared" si="1"/>
        <v>359</v>
      </c>
      <c r="AD61" s="45"/>
      <c r="AE61" s="45"/>
      <c r="AF61" s="460"/>
    </row>
    <row r="62" spans="1:32" ht="15" outlineLevel="1" thickBot="1" x14ac:dyDescent="0.35">
      <c r="B62" s="41"/>
      <c r="C62" s="42">
        <v>4</v>
      </c>
      <c r="D62" s="44">
        <v>14</v>
      </c>
      <c r="E62" s="44">
        <v>14</v>
      </c>
      <c r="F62" s="44">
        <v>14</v>
      </c>
      <c r="G62" s="44">
        <v>14</v>
      </c>
      <c r="H62" s="44">
        <v>14</v>
      </c>
      <c r="I62" s="44">
        <v>15</v>
      </c>
      <c r="J62" s="44">
        <v>13</v>
      </c>
      <c r="K62" s="44">
        <v>11</v>
      </c>
      <c r="L62" s="44">
        <v>9</v>
      </c>
      <c r="M62" s="44">
        <v>7</v>
      </c>
      <c r="N62" s="44">
        <v>7</v>
      </c>
      <c r="O62" s="44">
        <v>7</v>
      </c>
      <c r="P62" s="44">
        <v>8</v>
      </c>
      <c r="Q62" s="44">
        <v>8</v>
      </c>
      <c r="R62" s="44">
        <v>11</v>
      </c>
      <c r="S62" s="44">
        <v>13</v>
      </c>
      <c r="T62" s="44">
        <v>15</v>
      </c>
      <c r="U62" s="44">
        <v>16</v>
      </c>
      <c r="V62" s="44">
        <v>18</v>
      </c>
      <c r="W62" s="44">
        <v>18</v>
      </c>
      <c r="X62" s="44">
        <v>18</v>
      </c>
      <c r="Y62" s="44">
        <v>16</v>
      </c>
      <c r="Z62" s="44">
        <v>15</v>
      </c>
      <c r="AA62" s="44">
        <v>14</v>
      </c>
      <c r="AC62" s="45">
        <f t="shared" si="1"/>
        <v>309</v>
      </c>
      <c r="AD62" s="45"/>
      <c r="AE62" s="45"/>
      <c r="AF62" s="460"/>
    </row>
    <row r="63" spans="1:32" ht="15" outlineLevel="1" thickBot="1" x14ac:dyDescent="0.35">
      <c r="B63" s="41"/>
      <c r="C63" s="42">
        <v>5</v>
      </c>
      <c r="D63" s="44">
        <v>13</v>
      </c>
      <c r="E63" s="44">
        <v>12</v>
      </c>
      <c r="F63" s="44">
        <v>12</v>
      </c>
      <c r="G63" s="44">
        <v>12</v>
      </c>
      <c r="H63" s="44">
        <v>13</v>
      </c>
      <c r="I63" s="44">
        <v>12</v>
      </c>
      <c r="J63" s="44">
        <v>11</v>
      </c>
      <c r="K63" s="44">
        <v>10</v>
      </c>
      <c r="L63" s="44">
        <v>8</v>
      </c>
      <c r="M63" s="44">
        <v>7</v>
      </c>
      <c r="N63" s="44">
        <v>7</v>
      </c>
      <c r="O63" s="44">
        <v>7</v>
      </c>
      <c r="P63" s="44">
        <v>7</v>
      </c>
      <c r="Q63" s="44">
        <v>9</v>
      </c>
      <c r="R63" s="44">
        <v>10</v>
      </c>
      <c r="S63" s="44">
        <v>12</v>
      </c>
      <c r="T63" s="44">
        <v>15</v>
      </c>
      <c r="U63" s="44">
        <v>16</v>
      </c>
      <c r="V63" s="44">
        <v>17</v>
      </c>
      <c r="W63" s="44">
        <v>18</v>
      </c>
      <c r="X63" s="44">
        <v>17</v>
      </c>
      <c r="Y63" s="44">
        <v>16</v>
      </c>
      <c r="Z63" s="44">
        <v>14</v>
      </c>
      <c r="AA63" s="44">
        <v>13</v>
      </c>
      <c r="AC63" s="45">
        <f t="shared" si="1"/>
        <v>288</v>
      </c>
      <c r="AD63" s="45"/>
      <c r="AE63" s="45"/>
      <c r="AF63" s="460"/>
    </row>
    <row r="64" spans="1:32" ht="15" outlineLevel="1" thickBot="1" x14ac:dyDescent="0.35">
      <c r="B64" s="41"/>
      <c r="C64" s="42">
        <v>6</v>
      </c>
      <c r="D64" s="44">
        <v>14</v>
      </c>
      <c r="E64" s="44">
        <v>14</v>
      </c>
      <c r="F64" s="44">
        <v>13</v>
      </c>
      <c r="G64" s="44">
        <v>13</v>
      </c>
      <c r="H64" s="44">
        <v>13</v>
      </c>
      <c r="I64" s="44">
        <v>12</v>
      </c>
      <c r="J64" s="44">
        <v>11</v>
      </c>
      <c r="K64" s="44">
        <v>9</v>
      </c>
      <c r="L64" s="44">
        <v>9</v>
      </c>
      <c r="M64" s="44">
        <v>8</v>
      </c>
      <c r="N64" s="44">
        <v>8</v>
      </c>
      <c r="O64" s="44">
        <v>8</v>
      </c>
      <c r="P64" s="44">
        <v>9</v>
      </c>
      <c r="Q64" s="44">
        <v>10</v>
      </c>
      <c r="R64" s="44">
        <v>11</v>
      </c>
      <c r="S64" s="44">
        <v>13</v>
      </c>
      <c r="T64" s="44">
        <v>16</v>
      </c>
      <c r="U64" s="44">
        <v>16</v>
      </c>
      <c r="V64" s="44">
        <v>16</v>
      </c>
      <c r="W64" s="44">
        <v>17</v>
      </c>
      <c r="X64" s="44">
        <v>18</v>
      </c>
      <c r="Y64" s="44">
        <v>18</v>
      </c>
      <c r="Z64" s="44">
        <v>17</v>
      </c>
      <c r="AA64" s="44">
        <v>15</v>
      </c>
      <c r="AC64" s="45">
        <f t="shared" si="1"/>
        <v>308</v>
      </c>
      <c r="AD64" s="45"/>
      <c r="AE64" s="45"/>
      <c r="AF64" s="460"/>
    </row>
    <row r="65" spans="2:32" ht="15" outlineLevel="1" thickBot="1" x14ac:dyDescent="0.35">
      <c r="B65" s="41"/>
      <c r="C65" s="42">
        <v>7</v>
      </c>
      <c r="D65" s="44">
        <v>15</v>
      </c>
      <c r="E65" s="44">
        <v>14</v>
      </c>
      <c r="F65" s="44">
        <v>13</v>
      </c>
      <c r="G65" s="44">
        <v>13</v>
      </c>
      <c r="H65" s="44">
        <v>13</v>
      </c>
      <c r="I65" s="44">
        <v>12</v>
      </c>
      <c r="J65" s="44">
        <v>11</v>
      </c>
      <c r="K65" s="44">
        <v>10</v>
      </c>
      <c r="L65" s="44">
        <v>10</v>
      </c>
      <c r="M65" s="44">
        <v>10</v>
      </c>
      <c r="N65" s="44">
        <v>10</v>
      </c>
      <c r="O65" s="44">
        <v>11</v>
      </c>
      <c r="P65" s="44">
        <v>11</v>
      </c>
      <c r="Q65" s="44">
        <v>11</v>
      </c>
      <c r="R65" s="44">
        <v>12</v>
      </c>
      <c r="S65" s="44">
        <v>14</v>
      </c>
      <c r="T65" s="44">
        <v>17</v>
      </c>
      <c r="U65" s="44">
        <v>17</v>
      </c>
      <c r="V65" s="44">
        <v>18</v>
      </c>
      <c r="W65" s="44">
        <v>19</v>
      </c>
      <c r="X65" s="44">
        <v>19</v>
      </c>
      <c r="Y65" s="44">
        <v>20</v>
      </c>
      <c r="Z65" s="44">
        <v>19</v>
      </c>
      <c r="AA65" s="44">
        <v>17</v>
      </c>
      <c r="AC65" s="45">
        <f t="shared" si="1"/>
        <v>336</v>
      </c>
      <c r="AD65" s="45"/>
      <c r="AE65" s="45"/>
      <c r="AF65" s="460"/>
    </row>
    <row r="66" spans="2:32" ht="15" outlineLevel="1" thickBot="1" x14ac:dyDescent="0.35">
      <c r="B66" s="41"/>
      <c r="C66" s="42">
        <v>8</v>
      </c>
      <c r="D66" s="44">
        <v>15</v>
      </c>
      <c r="E66" s="44">
        <v>14</v>
      </c>
      <c r="F66" s="44">
        <v>13</v>
      </c>
      <c r="G66" s="44">
        <v>13</v>
      </c>
      <c r="H66" s="44">
        <v>13</v>
      </c>
      <c r="I66" s="44">
        <v>12</v>
      </c>
      <c r="J66" s="44">
        <v>10</v>
      </c>
      <c r="K66" s="44">
        <v>9</v>
      </c>
      <c r="L66" s="44">
        <v>9</v>
      </c>
      <c r="M66" s="44">
        <v>9</v>
      </c>
      <c r="N66" s="44">
        <v>9</v>
      </c>
      <c r="O66" s="44">
        <v>9</v>
      </c>
      <c r="P66" s="44">
        <v>10</v>
      </c>
      <c r="Q66" s="44">
        <v>11</v>
      </c>
      <c r="R66" s="44">
        <v>12</v>
      </c>
      <c r="S66" s="44">
        <v>14</v>
      </c>
      <c r="T66" s="44">
        <v>17</v>
      </c>
      <c r="U66" s="44">
        <v>17</v>
      </c>
      <c r="V66" s="44">
        <v>18</v>
      </c>
      <c r="W66" s="44">
        <v>18</v>
      </c>
      <c r="X66" s="44">
        <v>20</v>
      </c>
      <c r="Y66" s="44">
        <v>20</v>
      </c>
      <c r="Z66" s="44">
        <v>18</v>
      </c>
      <c r="AA66" s="44">
        <v>16</v>
      </c>
      <c r="AC66" s="45">
        <f t="shared" si="1"/>
        <v>326</v>
      </c>
      <c r="AD66" s="45"/>
      <c r="AE66" s="45"/>
      <c r="AF66" s="460"/>
    </row>
    <row r="67" spans="2:32" ht="15" outlineLevel="1" thickBot="1" x14ac:dyDescent="0.35">
      <c r="B67" s="41"/>
      <c r="C67" s="42">
        <v>9</v>
      </c>
      <c r="D67" s="44">
        <v>14</v>
      </c>
      <c r="E67" s="44">
        <v>13</v>
      </c>
      <c r="F67" s="44">
        <v>12</v>
      </c>
      <c r="G67" s="44">
        <v>12</v>
      </c>
      <c r="H67" s="44">
        <v>12</v>
      </c>
      <c r="I67" s="44">
        <v>12</v>
      </c>
      <c r="J67" s="44">
        <v>10</v>
      </c>
      <c r="K67" s="44">
        <v>9</v>
      </c>
      <c r="L67" s="44">
        <v>9</v>
      </c>
      <c r="M67" s="44">
        <v>8</v>
      </c>
      <c r="N67" s="44">
        <v>8</v>
      </c>
      <c r="O67" s="44">
        <v>8</v>
      </c>
      <c r="P67" s="44">
        <v>8</v>
      </c>
      <c r="Q67" s="44">
        <v>10</v>
      </c>
      <c r="R67" s="44">
        <v>11</v>
      </c>
      <c r="S67" s="44">
        <v>13</v>
      </c>
      <c r="T67" s="44">
        <v>16</v>
      </c>
      <c r="U67" s="44">
        <v>16</v>
      </c>
      <c r="V67" s="44">
        <v>17</v>
      </c>
      <c r="W67" s="44">
        <v>18</v>
      </c>
      <c r="X67" s="44">
        <v>18</v>
      </c>
      <c r="Y67" s="44">
        <v>18</v>
      </c>
      <c r="Z67" s="44">
        <v>16</v>
      </c>
      <c r="AA67" s="44">
        <v>15</v>
      </c>
      <c r="AC67" s="45">
        <f t="shared" si="1"/>
        <v>303</v>
      </c>
      <c r="AD67" s="45"/>
      <c r="AE67" s="45"/>
      <c r="AF67" s="460"/>
    </row>
    <row r="68" spans="2:32" ht="15" outlineLevel="1" thickBot="1" x14ac:dyDescent="0.35">
      <c r="B68" s="41"/>
      <c r="C68" s="42">
        <v>10</v>
      </c>
      <c r="D68" s="44">
        <v>13</v>
      </c>
      <c r="E68" s="44">
        <v>13</v>
      </c>
      <c r="F68" s="44">
        <v>12</v>
      </c>
      <c r="G68" s="44">
        <v>12</v>
      </c>
      <c r="H68" s="44">
        <v>12</v>
      </c>
      <c r="I68" s="44">
        <v>13</v>
      </c>
      <c r="J68" s="44">
        <v>11</v>
      </c>
      <c r="K68" s="44">
        <v>10</v>
      </c>
      <c r="L68" s="44">
        <v>8</v>
      </c>
      <c r="M68" s="44">
        <v>7</v>
      </c>
      <c r="N68" s="44">
        <v>7</v>
      </c>
      <c r="O68" s="44">
        <v>7</v>
      </c>
      <c r="P68" s="44">
        <v>8</v>
      </c>
      <c r="Q68" s="44">
        <v>9</v>
      </c>
      <c r="R68" s="44">
        <v>10</v>
      </c>
      <c r="S68" s="44">
        <v>14</v>
      </c>
      <c r="T68" s="44">
        <v>15</v>
      </c>
      <c r="U68" s="44">
        <v>16</v>
      </c>
      <c r="V68" s="44">
        <v>17</v>
      </c>
      <c r="W68" s="44">
        <v>18</v>
      </c>
      <c r="X68" s="44">
        <v>17</v>
      </c>
      <c r="Y68" s="44">
        <v>16</v>
      </c>
      <c r="Z68" s="44">
        <v>15</v>
      </c>
      <c r="AA68" s="44">
        <v>14</v>
      </c>
      <c r="AC68" s="45">
        <f t="shared" si="1"/>
        <v>294</v>
      </c>
      <c r="AD68" s="45">
        <f>SUM(AC59:AC68)</f>
        <v>3216</v>
      </c>
      <c r="AE68" s="45"/>
      <c r="AF68" s="460"/>
    </row>
    <row r="70" spans="2:32" ht="15" thickBot="1" x14ac:dyDescent="0.35">
      <c r="B70" s="353" t="s">
        <v>140</v>
      </c>
      <c r="C70" s="354"/>
      <c r="D70" s="354"/>
      <c r="E70" s="354"/>
      <c r="F70" s="354"/>
    </row>
    <row r="71" spans="2:32" ht="15" thickBot="1" x14ac:dyDescent="0.35">
      <c r="B71" s="535" t="s">
        <v>20</v>
      </c>
      <c r="C71" s="47" t="s">
        <v>22</v>
      </c>
      <c r="D71" s="47" t="s">
        <v>23</v>
      </c>
      <c r="E71" s="47" t="s">
        <v>24</v>
      </c>
      <c r="F71" s="47" t="s">
        <v>25</v>
      </c>
    </row>
    <row r="72" spans="2:32" ht="15" thickBot="1" x14ac:dyDescent="0.35">
      <c r="B72" s="536"/>
      <c r="C72" s="48" t="s">
        <v>26</v>
      </c>
      <c r="D72" s="48" t="s">
        <v>26</v>
      </c>
      <c r="E72" s="48" t="s">
        <v>26</v>
      </c>
      <c r="F72" s="48" t="s">
        <v>26</v>
      </c>
      <c r="H72" s="538" t="s">
        <v>130</v>
      </c>
      <c r="I72" s="538"/>
      <c r="AA72"/>
    </row>
    <row r="73" spans="2:32" ht="15" thickBot="1" x14ac:dyDescent="0.35">
      <c r="B73" s="537"/>
      <c r="C73" s="42" t="s">
        <v>27</v>
      </c>
      <c r="D73" s="42" t="s">
        <v>27</v>
      </c>
      <c r="E73" s="42" t="s">
        <v>27</v>
      </c>
      <c r="F73" s="42" t="s">
        <v>27</v>
      </c>
      <c r="H73" s="326" t="s">
        <v>132</v>
      </c>
      <c r="I73" s="326" t="s">
        <v>131</v>
      </c>
      <c r="AA73"/>
    </row>
    <row r="74" spans="2:32" ht="16.2" thickBot="1" x14ac:dyDescent="0.35">
      <c r="B74" s="49">
        <v>2019</v>
      </c>
      <c r="C74" s="50"/>
      <c r="D74" s="50"/>
      <c r="E74" s="50">
        <v>3</v>
      </c>
      <c r="F74" s="50">
        <v>7</v>
      </c>
      <c r="H74" s="325">
        <f t="shared" ref="H74:I77" si="5">E74*24</f>
        <v>72</v>
      </c>
      <c r="I74" s="325">
        <f t="shared" si="5"/>
        <v>168</v>
      </c>
      <c r="L74" s="38">
        <v>7</v>
      </c>
      <c r="M74" s="38">
        <f>7*24</f>
        <v>168</v>
      </c>
      <c r="AA74"/>
    </row>
    <row r="75" spans="2:32" ht="16.2" thickBot="1" x14ac:dyDescent="0.35">
      <c r="B75" s="49">
        <v>2020</v>
      </c>
      <c r="C75" s="50">
        <v>7</v>
      </c>
      <c r="D75" s="50">
        <v>3</v>
      </c>
      <c r="E75" s="50">
        <v>3</v>
      </c>
      <c r="F75" s="50">
        <v>7</v>
      </c>
      <c r="H75" s="325">
        <f t="shared" si="5"/>
        <v>72</v>
      </c>
      <c r="I75" s="325">
        <f t="shared" si="5"/>
        <v>168</v>
      </c>
      <c r="M75" s="38">
        <f>393+M74</f>
        <v>561</v>
      </c>
      <c r="AA75"/>
    </row>
    <row r="76" spans="2:32" ht="16.2" thickBot="1" x14ac:dyDescent="0.35">
      <c r="B76" s="49">
        <v>2021</v>
      </c>
      <c r="C76" s="50">
        <v>7</v>
      </c>
      <c r="D76" s="50">
        <v>3</v>
      </c>
      <c r="E76" s="50">
        <v>3</v>
      </c>
      <c r="F76" s="50">
        <v>7</v>
      </c>
      <c r="H76" s="325">
        <f t="shared" si="5"/>
        <v>72</v>
      </c>
      <c r="I76" s="325">
        <f t="shared" si="5"/>
        <v>168</v>
      </c>
      <c r="AA76"/>
    </row>
    <row r="77" spans="2:32" ht="16.2" thickBot="1" x14ac:dyDescent="0.35">
      <c r="B77" s="49">
        <v>2022</v>
      </c>
      <c r="C77" s="50">
        <v>7</v>
      </c>
      <c r="D77" s="50">
        <v>3</v>
      </c>
      <c r="E77" s="50">
        <v>3</v>
      </c>
      <c r="F77" s="50">
        <v>7</v>
      </c>
      <c r="H77" s="325">
        <f t="shared" si="5"/>
        <v>72</v>
      </c>
      <c r="I77" s="325">
        <f t="shared" si="5"/>
        <v>168</v>
      </c>
      <c r="AA77"/>
    </row>
    <row r="78" spans="2:32" x14ac:dyDescent="0.3">
      <c r="AA78"/>
    </row>
    <row r="79" spans="2:32" x14ac:dyDescent="0.3">
      <c r="E79" s="38">
        <f>3*24*30</f>
        <v>2160</v>
      </c>
      <c r="AA79"/>
    </row>
    <row r="80" spans="2:32" x14ac:dyDescent="0.3">
      <c r="AA80"/>
    </row>
    <row r="81" spans="27:27" x14ac:dyDescent="0.3">
      <c r="AA81"/>
    </row>
    <row r="82" spans="27:27" x14ac:dyDescent="0.3">
      <c r="AA82"/>
    </row>
    <row r="83" spans="27:27" x14ac:dyDescent="0.3">
      <c r="AA83"/>
    </row>
    <row r="84" spans="27:27" x14ac:dyDescent="0.3">
      <c r="AA84"/>
    </row>
    <row r="85" spans="27:27" x14ac:dyDescent="0.3">
      <c r="AA85"/>
    </row>
    <row r="86" spans="27:27" x14ac:dyDescent="0.3">
      <c r="AA86"/>
    </row>
    <row r="87" spans="27:27" x14ac:dyDescent="0.3">
      <c r="AA87"/>
    </row>
    <row r="88" spans="27:27" x14ac:dyDescent="0.3">
      <c r="AA88"/>
    </row>
    <row r="89" spans="27:27" x14ac:dyDescent="0.3">
      <c r="AA89"/>
    </row>
    <row r="90" spans="27:27" x14ac:dyDescent="0.3">
      <c r="AA90"/>
    </row>
    <row r="91" spans="27:27" x14ac:dyDescent="0.3">
      <c r="AA91"/>
    </row>
    <row r="92" spans="27:27" x14ac:dyDescent="0.3">
      <c r="AA92"/>
    </row>
    <row r="93" spans="27:27" x14ac:dyDescent="0.3">
      <c r="AA93"/>
    </row>
    <row r="94" spans="27:27" x14ac:dyDescent="0.3">
      <c r="AA94"/>
    </row>
    <row r="95" spans="27:27" x14ac:dyDescent="0.3">
      <c r="AA95"/>
    </row>
    <row r="137" spans="2:2" ht="15" thickBot="1" x14ac:dyDescent="0.35">
      <c r="B137" s="43">
        <v>16</v>
      </c>
    </row>
    <row r="138" spans="2:2" ht="15" thickBot="1" x14ac:dyDescent="0.35">
      <c r="B138" s="44">
        <v>15</v>
      </c>
    </row>
    <row r="139" spans="2:2" ht="15" thickBot="1" x14ac:dyDescent="0.35">
      <c r="B139" s="44">
        <v>15</v>
      </c>
    </row>
    <row r="140" spans="2:2" ht="15" thickBot="1" x14ac:dyDescent="0.35">
      <c r="B140" s="44">
        <v>15</v>
      </c>
    </row>
    <row r="141" spans="2:2" ht="15" thickBot="1" x14ac:dyDescent="0.35">
      <c r="B141" s="44">
        <v>15</v>
      </c>
    </row>
    <row r="142" spans="2:2" ht="15" thickBot="1" x14ac:dyDescent="0.35">
      <c r="B142" s="44">
        <v>16</v>
      </c>
    </row>
    <row r="143" spans="2:2" ht="15" thickBot="1" x14ac:dyDescent="0.35">
      <c r="B143" s="44">
        <v>17</v>
      </c>
    </row>
    <row r="144" spans="2:2" ht="15" thickBot="1" x14ac:dyDescent="0.35">
      <c r="B144" s="44">
        <v>16</v>
      </c>
    </row>
    <row r="145" spans="2:2" ht="15" thickBot="1" x14ac:dyDescent="0.35">
      <c r="B145" s="44">
        <v>16</v>
      </c>
    </row>
    <row r="146" spans="2:2" ht="15" thickBot="1" x14ac:dyDescent="0.35">
      <c r="B146" s="44">
        <v>15</v>
      </c>
    </row>
    <row r="147" spans="2:2" ht="15" thickBot="1" x14ac:dyDescent="0.35">
      <c r="B147" s="44">
        <v>15</v>
      </c>
    </row>
    <row r="148" spans="2:2" ht="15" thickBot="1" x14ac:dyDescent="0.35">
      <c r="B148" s="44">
        <v>14</v>
      </c>
    </row>
    <row r="149" spans="2:2" ht="15" thickBot="1" x14ac:dyDescent="0.35">
      <c r="B149" s="44">
        <v>14</v>
      </c>
    </row>
    <row r="150" spans="2:2" ht="15" thickBot="1" x14ac:dyDescent="0.35">
      <c r="B150" s="44">
        <v>14</v>
      </c>
    </row>
    <row r="151" spans="2:2" ht="15" thickBot="1" x14ac:dyDescent="0.35">
      <c r="B151" s="44">
        <v>14</v>
      </c>
    </row>
    <row r="152" spans="2:2" ht="15" thickBot="1" x14ac:dyDescent="0.35">
      <c r="B152" s="44">
        <v>15</v>
      </c>
    </row>
    <row r="153" spans="2:2" ht="15" thickBot="1" x14ac:dyDescent="0.35">
      <c r="B153" s="44">
        <v>17</v>
      </c>
    </row>
    <row r="154" spans="2:2" ht="15" thickBot="1" x14ac:dyDescent="0.35">
      <c r="B154" s="44">
        <v>20</v>
      </c>
    </row>
    <row r="155" spans="2:2" ht="15" thickBot="1" x14ac:dyDescent="0.35">
      <c r="B155" s="44">
        <v>21</v>
      </c>
    </row>
    <row r="156" spans="2:2" ht="15" thickBot="1" x14ac:dyDescent="0.35">
      <c r="B156" s="44">
        <v>21</v>
      </c>
    </row>
    <row r="157" spans="2:2" ht="15" thickBot="1" x14ac:dyDescent="0.35">
      <c r="B157" s="44">
        <v>21</v>
      </c>
    </row>
    <row r="158" spans="2:2" ht="15" thickBot="1" x14ac:dyDescent="0.35">
      <c r="B158" s="44">
        <v>20</v>
      </c>
    </row>
    <row r="159" spans="2:2" ht="15" thickBot="1" x14ac:dyDescent="0.35">
      <c r="B159" s="44">
        <v>19</v>
      </c>
    </row>
    <row r="160" spans="2:2" ht="15" thickBot="1" x14ac:dyDescent="0.35">
      <c r="B160" s="44">
        <v>18</v>
      </c>
    </row>
  </sheetData>
  <mergeCells count="5">
    <mergeCell ref="AG6:AM6"/>
    <mergeCell ref="AG25:AK25"/>
    <mergeCell ref="B71:B73"/>
    <mergeCell ref="H72:I72"/>
    <mergeCell ref="AP1:AQ4"/>
  </mergeCells>
  <pageMargins left="0.7" right="0.7" top="0.75" bottom="0.75" header="0.3" footer="0.3"/>
  <pageSetup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B1:Z45"/>
  <sheetViews>
    <sheetView topLeftCell="A29" workbookViewId="0">
      <selection activeCell="H31" sqref="H31"/>
    </sheetView>
  </sheetViews>
  <sheetFormatPr defaultRowHeight="14.4" x14ac:dyDescent="0.3"/>
  <cols>
    <col min="1" max="1" width="3.33203125" customWidth="1"/>
    <col min="3" max="3" width="15.5546875" customWidth="1"/>
    <col min="5" max="5" width="13" customWidth="1"/>
    <col min="6" max="6" width="11.44140625" customWidth="1"/>
    <col min="7" max="7" width="12.109375" customWidth="1"/>
  </cols>
  <sheetData>
    <row r="1" spans="2:26" ht="15" thickBot="1" x14ac:dyDescent="0.35"/>
    <row r="2" spans="2:26" x14ac:dyDescent="0.3">
      <c r="B2" s="416" t="s">
        <v>28</v>
      </c>
      <c r="C2" s="416"/>
      <c r="D2" s="416"/>
      <c r="E2" s="416"/>
      <c r="F2" s="416"/>
      <c r="G2" s="416"/>
      <c r="H2" s="416"/>
      <c r="I2" s="416"/>
      <c r="J2" s="416"/>
      <c r="K2" s="416"/>
      <c r="L2" s="416"/>
      <c r="S2" s="444"/>
      <c r="T2" s="445"/>
      <c r="U2" s="445"/>
      <c r="V2" s="445"/>
      <c r="W2" s="445"/>
      <c r="X2" s="445"/>
      <c r="Y2" s="445"/>
      <c r="Z2" s="446"/>
    </row>
    <row r="3" spans="2:26" x14ac:dyDescent="0.3">
      <c r="S3" s="447"/>
      <c r="T3" s="448" t="s">
        <v>189</v>
      </c>
      <c r="U3" s="448"/>
      <c r="V3" s="448"/>
      <c r="W3" s="448"/>
      <c r="X3" s="448"/>
      <c r="Y3" s="448"/>
      <c r="Z3" s="449"/>
    </row>
    <row r="4" spans="2:26" x14ac:dyDescent="0.3">
      <c r="S4" s="447"/>
      <c r="T4" s="448" t="s">
        <v>188</v>
      </c>
      <c r="U4" s="448"/>
      <c r="V4" s="448"/>
      <c r="W4" s="448"/>
      <c r="X4" s="448"/>
      <c r="Y4" s="448"/>
      <c r="Z4" s="449"/>
    </row>
    <row r="5" spans="2:26" ht="15" thickBot="1" x14ac:dyDescent="0.35">
      <c r="B5" s="51" t="s">
        <v>29</v>
      </c>
      <c r="C5" s="51"/>
      <c r="D5" s="51"/>
      <c r="S5" s="450"/>
      <c r="T5" s="451"/>
      <c r="U5" s="451"/>
      <c r="V5" s="451"/>
      <c r="W5" s="451"/>
      <c r="X5" s="451"/>
      <c r="Y5" s="451"/>
      <c r="Z5" s="452"/>
    </row>
    <row r="6" spans="2:26" x14ac:dyDescent="0.3">
      <c r="C6" t="s">
        <v>30</v>
      </c>
      <c r="E6" s="52" t="s">
        <v>31</v>
      </c>
      <c r="H6" t="s">
        <v>151</v>
      </c>
      <c r="K6" t="s">
        <v>152</v>
      </c>
      <c r="O6" t="s">
        <v>32</v>
      </c>
    </row>
    <row r="7" spans="2:26" x14ac:dyDescent="0.3">
      <c r="E7" s="415" t="s">
        <v>150</v>
      </c>
      <c r="H7" t="s">
        <v>151</v>
      </c>
      <c r="K7" s="425" t="s">
        <v>193</v>
      </c>
      <c r="L7" s="425"/>
    </row>
    <row r="8" spans="2:26" x14ac:dyDescent="0.3">
      <c r="C8" t="s">
        <v>33</v>
      </c>
      <c r="E8" s="53" t="s">
        <v>34</v>
      </c>
      <c r="H8" t="s">
        <v>153</v>
      </c>
    </row>
    <row r="9" spans="2:26" x14ac:dyDescent="0.3">
      <c r="C9" t="s">
        <v>36</v>
      </c>
      <c r="E9" s="53" t="s">
        <v>37</v>
      </c>
      <c r="H9" t="s">
        <v>38</v>
      </c>
    </row>
    <row r="10" spans="2:26" x14ac:dyDescent="0.3">
      <c r="C10" t="s">
        <v>39</v>
      </c>
      <c r="E10" s="456" t="s">
        <v>40</v>
      </c>
      <c r="H10" t="s">
        <v>35</v>
      </c>
    </row>
    <row r="11" spans="2:26" x14ac:dyDescent="0.3">
      <c r="E11" s="456" t="s">
        <v>41</v>
      </c>
    </row>
    <row r="12" spans="2:26" x14ac:dyDescent="0.3">
      <c r="E12" s="456" t="s">
        <v>42</v>
      </c>
    </row>
    <row r="13" spans="2:26" x14ac:dyDescent="0.3">
      <c r="E13" s="425" t="s">
        <v>48</v>
      </c>
      <c r="F13" s="425"/>
      <c r="H13" t="s">
        <v>192</v>
      </c>
    </row>
    <row r="14" spans="2:26" x14ac:dyDescent="0.3">
      <c r="E14" s="425" t="s">
        <v>191</v>
      </c>
      <c r="F14" s="425"/>
      <c r="H14" s="425" t="s">
        <v>208</v>
      </c>
      <c r="I14" s="425"/>
      <c r="J14" s="425"/>
      <c r="K14" s="425"/>
      <c r="L14" s="425"/>
      <c r="M14" s="425"/>
    </row>
    <row r="15" spans="2:26" x14ac:dyDescent="0.3">
      <c r="E15" s="457" t="s">
        <v>49</v>
      </c>
      <c r="F15" s="425"/>
    </row>
    <row r="16" spans="2:26" x14ac:dyDescent="0.3">
      <c r="E16" s="53"/>
    </row>
    <row r="17" spans="2:16" x14ac:dyDescent="0.3">
      <c r="C17" t="s">
        <v>43</v>
      </c>
      <c r="E17" t="s">
        <v>44</v>
      </c>
      <c r="H17" t="s">
        <v>38</v>
      </c>
      <c r="P17" s="54"/>
    </row>
    <row r="18" spans="2:16" x14ac:dyDescent="0.3">
      <c r="E18" t="s">
        <v>45</v>
      </c>
    </row>
    <row r="19" spans="2:16" x14ac:dyDescent="0.3">
      <c r="E19" s="53" t="s">
        <v>46</v>
      </c>
    </row>
    <row r="21" spans="2:16" x14ac:dyDescent="0.3">
      <c r="C21" t="s">
        <v>47</v>
      </c>
      <c r="E21" t="s">
        <v>48</v>
      </c>
    </row>
    <row r="22" spans="2:16" x14ac:dyDescent="0.3">
      <c r="E22" s="53" t="s">
        <v>49</v>
      </c>
    </row>
    <row r="23" spans="2:16" x14ac:dyDescent="0.3">
      <c r="E23" s="53"/>
    </row>
    <row r="24" spans="2:16" x14ac:dyDescent="0.3">
      <c r="B24" s="417"/>
      <c r="C24" s="417"/>
      <c r="D24" s="417"/>
      <c r="E24" s="417"/>
      <c r="F24" s="417"/>
      <c r="G24" s="417"/>
      <c r="H24" s="417"/>
      <c r="I24" s="417"/>
      <c r="J24" s="417"/>
      <c r="K24" s="417"/>
      <c r="L24" s="417"/>
      <c r="M24" s="417"/>
      <c r="N24" s="417"/>
      <c r="O24" s="417"/>
      <c r="P24" s="417"/>
    </row>
    <row r="25" spans="2:16" ht="15" thickBot="1" x14ac:dyDescent="0.35"/>
    <row r="26" spans="2:16" x14ac:dyDescent="0.3">
      <c r="B26" s="333" t="s">
        <v>135</v>
      </c>
      <c r="C26" s="334"/>
      <c r="D26" s="334"/>
      <c r="E26" s="334"/>
      <c r="F26" s="335"/>
    </row>
    <row r="27" spans="2:16" x14ac:dyDescent="0.3">
      <c r="B27" s="336" t="s">
        <v>136</v>
      </c>
      <c r="C27" s="337"/>
      <c r="D27" s="337"/>
      <c r="E27" s="337"/>
      <c r="F27" s="338"/>
      <c r="H27" s="355" t="s">
        <v>142</v>
      </c>
      <c r="I27" s="355"/>
      <c r="J27" s="355"/>
      <c r="K27" s="355"/>
    </row>
    <row r="28" spans="2:16" x14ac:dyDescent="0.3">
      <c r="B28" s="327"/>
      <c r="C28" s="328"/>
      <c r="D28" s="328"/>
      <c r="E28" s="328"/>
      <c r="F28" s="329"/>
      <c r="H28" s="53" t="s">
        <v>141</v>
      </c>
    </row>
    <row r="29" spans="2:16" x14ac:dyDescent="0.3">
      <c r="B29" s="327"/>
      <c r="C29" s="328"/>
      <c r="D29" s="328"/>
      <c r="E29" s="328"/>
      <c r="F29" s="329"/>
    </row>
    <row r="30" spans="2:16" x14ac:dyDescent="0.3">
      <c r="B30" s="327"/>
      <c r="C30" s="328"/>
      <c r="D30" s="328"/>
      <c r="E30" s="328"/>
      <c r="F30" s="329"/>
    </row>
    <row r="31" spans="2:16" x14ac:dyDescent="0.3">
      <c r="B31" s="327"/>
      <c r="C31" s="328"/>
      <c r="D31" s="328"/>
      <c r="E31" s="328"/>
      <c r="F31" s="329"/>
    </row>
    <row r="32" spans="2:16" x14ac:dyDescent="0.3">
      <c r="B32" s="327"/>
      <c r="C32" s="328"/>
      <c r="D32" s="328"/>
      <c r="E32" s="328"/>
      <c r="F32" s="329"/>
    </row>
    <row r="33" spans="2:6" x14ac:dyDescent="0.3">
      <c r="B33" s="327"/>
      <c r="C33" s="328"/>
      <c r="D33" s="328"/>
      <c r="E33" s="328"/>
      <c r="F33" s="329"/>
    </row>
    <row r="34" spans="2:6" x14ac:dyDescent="0.3">
      <c r="B34" s="327"/>
      <c r="C34" s="328"/>
      <c r="D34" s="328"/>
      <c r="E34" s="328"/>
      <c r="F34" s="329"/>
    </row>
    <row r="35" spans="2:6" x14ac:dyDescent="0.3">
      <c r="B35" s="327"/>
      <c r="C35" s="328"/>
      <c r="D35" s="328"/>
      <c r="E35" s="328"/>
      <c r="F35" s="329"/>
    </row>
    <row r="36" spans="2:6" x14ac:dyDescent="0.3">
      <c r="B36" s="327"/>
      <c r="C36" s="328"/>
      <c r="D36" s="328"/>
      <c r="E36" s="328"/>
      <c r="F36" s="329"/>
    </row>
    <row r="37" spans="2:6" x14ac:dyDescent="0.3">
      <c r="B37" s="327"/>
      <c r="C37" s="328"/>
      <c r="D37" s="328"/>
      <c r="E37" s="328"/>
      <c r="F37" s="329"/>
    </row>
    <row r="38" spans="2:6" x14ac:dyDescent="0.3">
      <c r="B38" s="327"/>
      <c r="C38" s="328"/>
      <c r="D38" s="328"/>
      <c r="E38" s="328"/>
      <c r="F38" s="329"/>
    </row>
    <row r="39" spans="2:6" x14ac:dyDescent="0.3">
      <c r="B39" s="327"/>
      <c r="C39" s="328"/>
      <c r="D39" s="328"/>
      <c r="E39" s="328"/>
      <c r="F39" s="329"/>
    </row>
    <row r="40" spans="2:6" x14ac:dyDescent="0.3">
      <c r="B40" s="327"/>
      <c r="C40" s="328"/>
      <c r="D40" s="328"/>
      <c r="E40" s="328"/>
      <c r="F40" s="329"/>
    </row>
    <row r="41" spans="2:6" x14ac:dyDescent="0.3">
      <c r="B41" s="327"/>
      <c r="C41" s="328"/>
      <c r="D41" s="328"/>
      <c r="E41" s="328"/>
      <c r="F41" s="329"/>
    </row>
    <row r="42" spans="2:6" x14ac:dyDescent="0.3">
      <c r="B42" s="327"/>
      <c r="C42" s="328"/>
      <c r="D42" s="328"/>
      <c r="E42" s="328"/>
      <c r="F42" s="329"/>
    </row>
    <row r="43" spans="2:6" x14ac:dyDescent="0.3">
      <c r="B43" s="327"/>
      <c r="C43" s="328"/>
      <c r="D43" s="328"/>
      <c r="E43" s="328"/>
      <c r="F43" s="329"/>
    </row>
    <row r="44" spans="2:6" x14ac:dyDescent="0.3">
      <c r="B44" s="327"/>
      <c r="C44" s="328"/>
      <c r="D44" s="328"/>
      <c r="E44" s="328"/>
      <c r="F44" s="329"/>
    </row>
    <row r="45" spans="2:6" ht="15" thickBot="1" x14ac:dyDescent="0.35">
      <c r="B45" s="330"/>
      <c r="C45" s="331"/>
      <c r="D45" s="331"/>
      <c r="E45" s="331"/>
      <c r="F45" s="332"/>
    </row>
  </sheetData>
  <hyperlinks>
    <hyperlink ref="E8" r:id="rId1"/>
    <hyperlink ref="E9" r:id="rId2"/>
    <hyperlink ref="E19" r:id="rId3"/>
    <hyperlink ref="E22" r:id="rId4"/>
    <hyperlink ref="H28" r:id="rId5" display="mailto:schedulers@morganstanley.com"/>
    <hyperlink ref="E7" r:id="rId6"/>
    <hyperlink ref="E15" r:id="rId7"/>
  </hyperlinks>
  <pageMargins left="0.7" right="0.7" top="0.75" bottom="0.75" header="0.3" footer="0.3"/>
  <pageSetup orientation="portrait" r:id="rId8"/>
  <drawing r:id="rId9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B3:R18"/>
  <sheetViews>
    <sheetView workbookViewId="0">
      <selection activeCell="N7" sqref="N7"/>
    </sheetView>
  </sheetViews>
  <sheetFormatPr defaultRowHeight="14.4" x14ac:dyDescent="0.3"/>
  <cols>
    <col min="1" max="1" width="1.5546875" customWidth="1"/>
    <col min="2" max="2" width="11" customWidth="1"/>
    <col min="18" max="18" width="17.109375" customWidth="1"/>
  </cols>
  <sheetData>
    <row r="3" spans="2:18" x14ac:dyDescent="0.3">
      <c r="B3" s="424" t="s">
        <v>179</v>
      </c>
      <c r="C3" s="424" t="s">
        <v>157</v>
      </c>
      <c r="D3" s="424"/>
      <c r="E3" s="424"/>
      <c r="F3" s="424"/>
    </row>
    <row r="4" spans="2:18" x14ac:dyDescent="0.3">
      <c r="B4" s="496"/>
      <c r="C4" t="s">
        <v>180</v>
      </c>
    </row>
    <row r="5" spans="2:18" x14ac:dyDescent="0.3">
      <c r="B5" s="429"/>
      <c r="C5" t="s">
        <v>206</v>
      </c>
    </row>
    <row r="6" spans="2:18" x14ac:dyDescent="0.3">
      <c r="B6" s="428"/>
      <c r="C6" t="s">
        <v>181</v>
      </c>
    </row>
    <row r="7" spans="2:18" x14ac:dyDescent="0.3">
      <c r="B7" s="427"/>
      <c r="C7" t="s">
        <v>178</v>
      </c>
    </row>
    <row r="8" spans="2:18" x14ac:dyDescent="0.3">
      <c r="B8" s="425"/>
      <c r="C8" t="s">
        <v>158</v>
      </c>
    </row>
    <row r="9" spans="2:18" x14ac:dyDescent="0.3">
      <c r="B9" s="426"/>
      <c r="C9" t="s">
        <v>159</v>
      </c>
    </row>
    <row r="10" spans="2:18" x14ac:dyDescent="0.3">
      <c r="B10" s="430"/>
      <c r="C10" t="s">
        <v>182</v>
      </c>
    </row>
    <row r="15" spans="2:18" x14ac:dyDescent="0.3">
      <c r="B15" s="499" t="s">
        <v>183</v>
      </c>
      <c r="C15" s="540" t="s">
        <v>184</v>
      </c>
      <c r="D15" s="540"/>
      <c r="E15" s="540"/>
      <c r="F15" s="540"/>
      <c r="G15" s="540"/>
      <c r="H15" s="540"/>
      <c r="I15" s="540"/>
      <c r="J15" s="540"/>
      <c r="K15" s="540"/>
      <c r="L15" s="540"/>
      <c r="M15" s="540"/>
      <c r="N15" s="540"/>
      <c r="O15" s="540"/>
      <c r="P15" s="540"/>
      <c r="Q15" s="540"/>
      <c r="R15" s="540"/>
    </row>
    <row r="16" spans="2:18" x14ac:dyDescent="0.3">
      <c r="C16" s="540"/>
      <c r="D16" s="540"/>
      <c r="E16" s="540"/>
      <c r="F16" s="540"/>
      <c r="G16" s="540"/>
      <c r="H16" s="540"/>
      <c r="I16" s="540"/>
      <c r="J16" s="540"/>
      <c r="K16" s="540"/>
      <c r="L16" s="540"/>
      <c r="M16" s="540"/>
      <c r="N16" s="540"/>
      <c r="O16" s="540"/>
      <c r="P16" s="540"/>
      <c r="Q16" s="540"/>
      <c r="R16" s="540"/>
    </row>
    <row r="17" spans="3:3" x14ac:dyDescent="0.3">
      <c r="C17" t="s">
        <v>185</v>
      </c>
    </row>
    <row r="18" spans="3:3" x14ac:dyDescent="0.3">
      <c r="C18" s="52" t="s">
        <v>190</v>
      </c>
    </row>
  </sheetData>
  <mergeCells count="1">
    <mergeCell ref="C15:R16"/>
  </mergeCell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>
    <tabColor theme="8" tint="0.39997558519241921"/>
  </sheetPr>
  <dimension ref="B1:R26"/>
  <sheetViews>
    <sheetView topLeftCell="A4" workbookViewId="0">
      <selection activeCell="P29" sqref="P29"/>
    </sheetView>
  </sheetViews>
  <sheetFormatPr defaultRowHeight="14.4" x14ac:dyDescent="0.3"/>
  <cols>
    <col min="1" max="1" width="3.5546875" customWidth="1"/>
    <col min="2" max="2" width="22.6640625" customWidth="1"/>
    <col min="3" max="3" width="18.6640625" customWidth="1"/>
    <col min="4" max="4" width="20.6640625" customWidth="1"/>
    <col min="5" max="5" width="3.5546875" customWidth="1"/>
    <col min="16" max="16" width="22.6640625" customWidth="1"/>
    <col min="17" max="17" width="18.6640625" customWidth="1"/>
    <col min="18" max="18" width="20.6640625" customWidth="1"/>
  </cols>
  <sheetData>
    <row r="1" spans="2:18" s="431" customFormat="1" x14ac:dyDescent="0.3">
      <c r="B1" s="541" t="s">
        <v>160</v>
      </c>
      <c r="C1" s="541"/>
      <c r="D1" s="541"/>
      <c r="F1" s="542" t="s">
        <v>161</v>
      </c>
      <c r="G1" s="542"/>
      <c r="H1" s="542"/>
      <c r="I1" s="542"/>
      <c r="J1" s="542"/>
      <c r="K1" s="542"/>
      <c r="L1" s="542"/>
      <c r="M1" s="542"/>
      <c r="N1" s="542"/>
      <c r="O1" s="542"/>
      <c r="P1" s="542"/>
      <c r="Q1" s="542"/>
      <c r="R1" s="542"/>
    </row>
    <row r="2" spans="2:18" ht="15" thickBot="1" x14ac:dyDescent="0.35"/>
    <row r="3" spans="2:18" x14ac:dyDescent="0.3">
      <c r="B3" s="432"/>
      <c r="C3" s="433"/>
      <c r="D3" s="434"/>
      <c r="P3" s="432"/>
      <c r="Q3" s="433"/>
      <c r="R3" s="434"/>
    </row>
    <row r="4" spans="2:18" x14ac:dyDescent="0.3">
      <c r="B4" s="543" t="s">
        <v>162</v>
      </c>
      <c r="C4" s="544"/>
      <c r="D4" s="545"/>
      <c r="P4" s="543" t="s">
        <v>162</v>
      </c>
      <c r="Q4" s="544"/>
      <c r="R4" s="545"/>
    </row>
    <row r="5" spans="2:18" x14ac:dyDescent="0.3">
      <c r="B5" s="327"/>
      <c r="C5" s="328"/>
      <c r="D5" s="329"/>
      <c r="P5" s="327"/>
      <c r="Q5" s="328"/>
      <c r="R5" s="329"/>
    </row>
    <row r="6" spans="2:18" x14ac:dyDescent="0.3">
      <c r="B6" s="546" t="s">
        <v>163</v>
      </c>
      <c r="C6" s="547"/>
      <c r="D6" s="548"/>
      <c r="P6" s="327" t="s">
        <v>164</v>
      </c>
      <c r="Q6" s="328"/>
      <c r="R6" s="329"/>
    </row>
    <row r="7" spans="2:18" x14ac:dyDescent="0.3">
      <c r="B7" s="546"/>
      <c r="C7" s="547"/>
      <c r="D7" s="548"/>
      <c r="P7" s="327"/>
      <c r="Q7" s="328"/>
      <c r="R7" s="329"/>
    </row>
    <row r="8" spans="2:18" x14ac:dyDescent="0.3">
      <c r="B8" s="327"/>
      <c r="C8" s="328"/>
      <c r="D8" s="329"/>
      <c r="P8" s="327"/>
      <c r="Q8" s="328"/>
      <c r="R8" s="329"/>
    </row>
    <row r="9" spans="2:18" x14ac:dyDescent="0.3">
      <c r="B9" s="435" t="s">
        <v>165</v>
      </c>
      <c r="C9" s="436" t="s">
        <v>166</v>
      </c>
      <c r="D9" s="437" t="s">
        <v>167</v>
      </c>
      <c r="P9" s="435" t="s">
        <v>165</v>
      </c>
      <c r="Q9" s="436" t="s">
        <v>166</v>
      </c>
      <c r="R9" s="437" t="s">
        <v>167</v>
      </c>
    </row>
    <row r="10" spans="2:18" x14ac:dyDescent="0.3">
      <c r="B10" s="438" t="s">
        <v>168</v>
      </c>
      <c r="C10" s="439" t="s">
        <v>169</v>
      </c>
      <c r="D10" s="440" t="s">
        <v>170</v>
      </c>
      <c r="P10" s="438" t="s">
        <v>171</v>
      </c>
      <c r="Q10" s="439" t="s">
        <v>169</v>
      </c>
      <c r="R10" s="440" t="s">
        <v>170</v>
      </c>
    </row>
    <row r="11" spans="2:18" x14ac:dyDescent="0.3">
      <c r="B11" s="438" t="s">
        <v>172</v>
      </c>
      <c r="C11" s="439" t="s">
        <v>169</v>
      </c>
      <c r="D11" s="440" t="s">
        <v>170</v>
      </c>
      <c r="P11" s="438" t="s">
        <v>172</v>
      </c>
      <c r="Q11" s="439" t="s">
        <v>169</v>
      </c>
      <c r="R11" s="440" t="s">
        <v>173</v>
      </c>
    </row>
    <row r="12" spans="2:18" x14ac:dyDescent="0.3">
      <c r="B12" s="438" t="s">
        <v>174</v>
      </c>
      <c r="C12" s="439" t="s">
        <v>169</v>
      </c>
      <c r="D12" s="440" t="s">
        <v>170</v>
      </c>
      <c r="P12" s="438" t="s">
        <v>174</v>
      </c>
      <c r="Q12" s="439" t="s">
        <v>169</v>
      </c>
      <c r="R12" s="440" t="s">
        <v>173</v>
      </c>
    </row>
    <row r="13" spans="2:18" x14ac:dyDescent="0.3">
      <c r="B13" s="327"/>
      <c r="C13" s="328"/>
      <c r="D13" s="329"/>
      <c r="P13" s="327"/>
      <c r="Q13" s="328"/>
      <c r="R13" s="329"/>
    </row>
    <row r="14" spans="2:18" x14ac:dyDescent="0.3">
      <c r="B14" s="441" t="s">
        <v>175</v>
      </c>
      <c r="C14" s="442"/>
      <c r="D14" s="329"/>
      <c r="P14" s="441" t="s">
        <v>175</v>
      </c>
      <c r="Q14" s="442"/>
      <c r="R14" s="329"/>
    </row>
    <row r="15" spans="2:18" ht="15" thickBot="1" x14ac:dyDescent="0.35">
      <c r="B15" s="330"/>
      <c r="C15" s="331"/>
      <c r="D15" s="332"/>
      <c r="P15" s="330"/>
      <c r="Q15" s="331"/>
      <c r="R15" s="332"/>
    </row>
    <row r="18" spans="3:16" x14ac:dyDescent="0.3">
      <c r="P18" t="s">
        <v>176</v>
      </c>
    </row>
    <row r="19" spans="3:16" x14ac:dyDescent="0.3">
      <c r="P19" t="s">
        <v>177</v>
      </c>
    </row>
    <row r="26" spans="3:16" x14ac:dyDescent="0.3">
      <c r="C26" t="s">
        <v>148</v>
      </c>
    </row>
  </sheetData>
  <mergeCells count="5">
    <mergeCell ref="B1:D1"/>
    <mergeCell ref="F1:R1"/>
    <mergeCell ref="B4:D4"/>
    <mergeCell ref="P4:R4"/>
    <mergeCell ref="B6:D7"/>
  </mergeCells>
  <hyperlinks>
    <hyperlink ref="B14" r:id="rId1"/>
    <hyperlink ref="P14" r:id="rId2"/>
  </hyperlinks>
  <pageMargins left="0.7" right="0.7" top="0.75" bottom="0.75" header="0.3" footer="0.3"/>
  <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>
    <tabColor theme="8" tint="0.39997558519241921"/>
  </sheetPr>
  <dimension ref="B2"/>
  <sheetViews>
    <sheetView zoomScale="84" zoomScaleNormal="84" workbookViewId="0">
      <selection activeCell="O26" sqref="O26"/>
    </sheetView>
  </sheetViews>
  <sheetFormatPr defaultRowHeight="14.4" x14ac:dyDescent="0.3"/>
  <sheetData>
    <row r="2" spans="2:2" x14ac:dyDescent="0.3">
      <c r="B2" s="53" t="s">
        <v>207</v>
      </c>
    </row>
  </sheetData>
  <hyperlinks>
    <hyperlink ref="B2" r:id="rId1"/>
  </hyperlink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CopiedSheet</vt:lpstr>
      <vt:lpstr>MENU</vt:lpstr>
      <vt:lpstr>Worksheet PS Costs</vt:lpstr>
      <vt:lpstr>COPY THIS TAB FORWARD</vt:lpstr>
      <vt:lpstr>Jan 25-22</vt:lpstr>
      <vt:lpstr>Jan 24-22</vt:lpstr>
      <vt:lpstr>Jan 23-22</vt:lpstr>
      <vt:lpstr>Jan 22-22</vt:lpstr>
      <vt:lpstr>Jan 21-22</vt:lpstr>
      <vt:lpstr>Jan 20-22</vt:lpstr>
      <vt:lpstr>Jan 19-22</vt:lpstr>
      <vt:lpstr>Jan 18-22</vt:lpstr>
      <vt:lpstr>Jan 17-22</vt:lpstr>
      <vt:lpstr>Jan 16-22</vt:lpstr>
      <vt:lpstr>Jan 15-22</vt:lpstr>
      <vt:lpstr>Jan 14-22</vt:lpstr>
      <vt:lpstr>Jan 13-22</vt:lpstr>
      <vt:lpstr>Jan 12-22</vt:lpstr>
      <vt:lpstr>Jan 11-22</vt:lpstr>
      <vt:lpstr>Jan 10-22</vt:lpstr>
      <vt:lpstr>Jan 9-22</vt:lpstr>
      <vt:lpstr>Jan 8-22</vt:lpstr>
      <vt:lpstr>Jan 7-22</vt:lpstr>
      <vt:lpstr>Jan 6-22</vt:lpstr>
      <vt:lpstr>Jan 5-22</vt:lpstr>
      <vt:lpstr>Jan 4-22</vt:lpstr>
      <vt:lpstr>Jan 3-22</vt:lpstr>
      <vt:lpstr>Jan 2-22</vt:lpstr>
      <vt:lpstr>Jan 1-22</vt:lpstr>
      <vt:lpstr>snowmaking table</vt:lpstr>
      <vt:lpstr>scheduling volumes &amp; prices</vt:lpstr>
      <vt:lpstr>APX, MSCG, &amp; EXPT contact info</vt:lpstr>
      <vt:lpstr>tab color key</vt:lpstr>
      <vt:lpstr>PSPS to winter 2019</vt:lpstr>
      <vt:lpstr>PSPS spring 2020 +</vt:lpstr>
    </vt:vector>
  </TitlesOfParts>
  <Company>GSWC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Henry, Brian</dc:creator>
  <cp:lastModifiedBy>Koropey, Boris</cp:lastModifiedBy>
  <dcterms:created xsi:type="dcterms:W3CDTF">2019-12-20T22:50:06Z</dcterms:created>
  <dcterms:modified xsi:type="dcterms:W3CDTF">2022-01-26T00:13:36Z</dcterms:modified>
</cp:coreProperties>
</file>