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BED47ED5-05FE-41AE-9505-2FE475557D27}" xr6:coauthVersionLast="47" xr6:coauthVersionMax="47" xr10:uidLastSave="{00000000-0000-0000-0000-000000000000}"/>
  <bookViews>
    <workbookView xWindow="-108" yWindow="-108" windowWidth="23256" windowHeight="13896" firstSheet="3" activeTab="10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1" i="3" l="1"/>
  <c r="O81" i="3" a="1"/>
  <c r="O81" i="3" s="1"/>
  <c r="P81" i="3"/>
  <c r="L87" i="3"/>
  <c r="B1" i="16" a="1"/>
  <c r="B1" i="16" s="1"/>
  <c r="C17" i="13" a="1"/>
  <c r="C17" i="13" s="1"/>
  <c r="C18" i="13"/>
  <c r="C19" i="13"/>
  <c r="C20" i="13"/>
  <c r="C21" i="13"/>
  <c r="C22" i="13" s="1"/>
  <c r="L88" i="3"/>
  <c r="O88" i="3" a="1"/>
  <c r="O88" i="3" s="1"/>
  <c r="P88" i="3"/>
  <c r="B21" i="13"/>
  <c r="B22" i="13"/>
  <c r="O87" i="3" a="1"/>
  <c r="O87" i="3" s="1"/>
  <c r="P87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2" i="3"/>
  <c r="P83" i="3"/>
  <c r="P84" i="3"/>
  <c r="P85" i="3"/>
  <c r="P86" i="3"/>
  <c r="S2" i="3" a="1"/>
  <c r="C13" i="13"/>
  <c r="L86" i="3"/>
  <c r="M14" i="13"/>
  <c r="L85" i="3"/>
  <c r="K2" i="13" a="1"/>
  <c r="A1" i="14" a="1"/>
  <c r="L39" i="3"/>
  <c r="L41" i="3"/>
  <c r="L83" i="3"/>
  <c r="A2" i="4" a="1"/>
  <c r="L84" i="3"/>
  <c r="L82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J17" i="13" l="1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<sst xmlns="http://schemas.openxmlformats.org/spreadsheetml/2006/main" count="1995" uniqueCount="508">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</sst>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7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8" totalsRowShown="0" headerRowDxfId="34" dataDxfId="33">
  <tableColumns count="17">
    <tableColumn id="1" xr3:uid="{740DC173-AAC9-4239-A44E-C43F8517304D}" name="asset_class" dataDxfId="32"/>
    <tableColumn id="2" xr3:uid="{A3BC3BB8-0420-458E-AECD-FD567519FA40}" name="region" dataDxfId="31"/>
    <tableColumn id="3" xr3:uid="{0E50B2E3-0362-41DB-ACC2-478CC6F618A4}" name="factor_name" dataDxfId="30"/>
    <tableColumn id="8" xr3:uid="{02943B27-7FCB-4450-B8E0-CF0DB6CF5CCA}" name="factor_name_new" dataDxfId="29"/>
    <tableColumn id="4" xr3:uid="{D181BF84-863F-4FD0-B518-14EA5B0FB18E}" name="description_override" dataDxfId="28"/>
    <tableColumn id="6" xr3:uid="{1C40DF9B-2910-4DE6-A188-563938E39797}" name="Description_GPT" dataDxfId="27"/>
    <tableColumn id="5" xr3:uid="{1806E074-6CB5-47AB-8FA3-EF0F6E429062}" name="Underlying" dataDxfId="26"/>
    <tableColumn id="7" xr3:uid="{21539C17-C1CC-4FA9-A0E1-A2F8FF8AB52C}" name="Active" dataDxfId="25"/>
    <tableColumn id="37" xr3:uid="{DE50B7AE-5F67-471C-BE48-8BFA5076EDB0}" name="hyper_factor" dataDxfId="24"/>
    <tableColumn id="10" xr3:uid="{494805E4-EBB6-47FD-9BC2-8DAD9FB9D3FA}" name="composite" dataDxfId="23"/>
    <tableColumn id="14" xr3:uid="{608FE572-4016-436E-8625-08926F3A2371}" name="client" dataDxfId="22"/>
    <tableColumn id="9" xr3:uid="{5A601067-D384-419C-A711-AD3034F77E28}" name="description" dataDxfId="21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0"/>
    <tableColumn id="12" xr3:uid="{BC682952-ADA8-4869-A16F-B9E7BC86E430}" name="diffusion_type" dataDxfId="19"/>
    <tableColumn id="16" xr3:uid="{A99CC35E-FB67-451C-BF9C-DA8D933B1B0C}" name="multiplier" dataDxfId="18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7">
      <calculatedColumnFormula>data[[#This Row],[factor_name]]</calculatedColumnFormula>
    </tableColumn>
    <tableColumn id="15" xr3:uid="{D49341AB-DA48-473E-8CCB-3A3D04AED743}" name="note" dataDxfId="1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5" dataDxfId="14">
  <autoFilter ref="A1:I45" xr:uid="{6DAD1482-C63D-400D-9F51-F22A8E35CAD8}"/>
  <tableColumns count="9">
    <tableColumn id="1" xr3:uid="{B19D2B17-9AC9-4F1B-B32E-D4F72AAE469F}" name="asset_class" dataDxfId="13"/>
    <tableColumn id="2" xr3:uid="{2C7CF29D-8E72-4B0C-A212-31F2A25D75C9}" name="region" dataDxfId="12"/>
    <tableColumn id="3" xr3:uid="{C7E89EEC-2B5D-4C94-9327-1AC8E33DE708}" name="factor_name" dataDxfId="11"/>
    <tableColumn id="8" xr3:uid="{B3F9004A-8BEB-463E-A746-8189A2AC2B3E}" name="factor_name_new" dataDxfId="10"/>
    <tableColumn id="4" xr3:uid="{51CD7FB3-58FE-4906-B73C-7726C0A9C471}" name="description_override" dataDxfId="9"/>
    <tableColumn id="6" xr3:uid="{3CFF990B-3164-4533-821F-08CE7C6D82CA}" name="Description_GPT" dataDxfId="8"/>
    <tableColumn id="5" xr3:uid="{DD86D53E-A9B4-4387-ABF9-F2625E77982D}" name="Underlying" dataDxfId="7"/>
    <tableColumn id="7" xr3:uid="{D56FFF9A-72FF-42A4-B3D2-2F27AB16AF7A}" name="Active" dataDxfId="6"/>
    <tableColumn id="9" xr3:uid="{8476DFDE-B4B1-4FD9-99B4-DF1F2ABBD7D5}" name="description" dataDxfId="5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I1" sqref="I1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4" priority="5">
      <formula>$K2</formula>
    </cfRule>
  </conditionalFormatting>
  <conditionalFormatting sqref="A17:C17 B18:C20 A18:A22 C21">
    <cfRule type="expression" dxfId="3" priority="1">
      <formula>$K17</formula>
    </cfRule>
  </conditionalFormatting>
  <conditionalFormatting sqref="A23:C23">
    <cfRule type="expression" dxfId="2" priority="23">
      <formula>$K16</formula>
    </cfRule>
  </conditionalFormatting>
  <conditionalFormatting sqref="B21 B22:C22">
    <cfRule type="expression" dxfId="1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8"/>
  <sheetViews>
    <sheetView showGridLines="0" workbookViewId="0">
      <pane xSplit="1" ySplit="1" topLeftCell="C61" activePane="bottomRight" state="frozen"/>
      <selection pane="topRight" activeCell="B1" sqref="B1"/>
      <selection pane="bottomLeft" activeCell="A2" sqref="A2"/>
      <selection pane="bottomRight" activeCell="A81" sqref="A81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8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0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128</v>
      </c>
      <c r="B81" s="4" t="s">
        <v>40</v>
      </c>
      <c r="C81" s="4" t="s">
        <v>429</v>
      </c>
      <c r="D81" s="4"/>
      <c r="E81" s="4"/>
      <c r="F81" s="4"/>
      <c r="G81" s="4"/>
      <c r="H81" s="4">
        <v>1</v>
      </c>
      <c r="I81" s="4">
        <v>0</v>
      </c>
      <c r="J81" s="4">
        <v>0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455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MWTIX</v>
      </c>
      <c r="Q81" s="4"/>
      <c r="R81" s="2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430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TRUMP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439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FED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421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AI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450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GEOPOLITICS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451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Row],[asset_class]]="Vol",-1,1)</f>
        <v>1E-4</v>
      </c>
      <c r="P86" s="4" t="str">
        <f>data[[#This Row],[factor_name]]</f>
        <v>2s10s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505</v>
      </c>
      <c r="D87" s="4"/>
      <c r="E87" s="4" t="s">
        <v>507</v>
      </c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 t="str">
        <f>IF(data[[#This Row],[description_override]]="",data[[#This Row],[Description_GPT]],data[[#This Row],[description_override]])</f>
        <v>Staples/Discretionary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Row],[asset_class]]="Vol",-1,1)</f>
        <v>1E-4</v>
      </c>
      <c r="P87" s="4" t="str">
        <f>data[[#This Row],[factor_name]]</f>
        <v>XLPXLY</v>
      </c>
      <c r="Q87" s="4"/>
      <c r="S87" t="b">
        <v>0</v>
      </c>
    </row>
    <row r="88" spans="1:19" x14ac:dyDescent="0.3">
      <c r="A88" s="4" t="s">
        <v>444</v>
      </c>
      <c r="B88" s="4" t="s">
        <v>40</v>
      </c>
      <c r="C88" s="4" t="s">
        <v>502</v>
      </c>
      <c r="D88" s="4"/>
      <c r="E88" s="4"/>
      <c r="F88" s="4"/>
      <c r="G88" s="4"/>
      <c r="H88" s="4">
        <v>1</v>
      </c>
      <c r="I88" s="4">
        <v>1</v>
      </c>
      <c r="J88" s="4">
        <v>1</v>
      </c>
      <c r="K88" s="4">
        <v>0</v>
      </c>
      <c r="L88" s="4">
        <f>IF(data[[#This Row],[description_override]]="",data[[#This Row],[Description_GPT]],data[[#This Row],[description_override]])</f>
        <v>0</v>
      </c>
      <c r="M88" s="4" t="s">
        <v>445</v>
      </c>
      <c r="N88" s="4" t="s">
        <v>454</v>
      </c>
      <c r="O88" s="4" cm="1">
        <f t="array" ref="O88">_xlfn.SWITCH(data[[#This Row],[diffusion_type]],"lognormal",0.0001,"normal",-0.01)*IF(data[[#This Row],[asset_class]]="Vol",-1,1)</f>
        <v>1E-4</v>
      </c>
      <c r="P88" s="4" t="str">
        <f>data[[#This Row],[factor_name]]</f>
        <v>TRADEWAR</v>
      </c>
      <c r="Q88" s="4"/>
      <c r="S88" t="b">
        <v>0</v>
      </c>
    </row>
  </sheetData>
  <phoneticPr fontId="2" type="noConversion"/>
  <conditionalFormatting sqref="A2:Q88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70"/>
  <sheetViews>
    <sheetView showGridLines="0" tabSelected="1" topLeftCell="A43" workbookViewId="0">
      <selection activeCell="A63" sqref="A63:XFD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_xlfn._xlws.FILTER(data[factor_name],data[Active]*(data[client]=0))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2025-05-22T01:23:26Z</dcterms:modified>
</cp:coreProperties>
</file>