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22E4A784-4B45-4BA1-B898-5FAD9276E1DF}" xr6:coauthVersionLast="47" xr6:coauthVersionMax="47" xr10:uidLastSave="{00000000-0000-0000-0000-000000000000}"/>
  <bookViews>
    <workbookView xWindow="17" yWindow="420" windowWidth="32674" windowHeight="17494" tabRatio="500" activeTab="2" xr2:uid="{00000000-000D-0000-FFFF-FFFF00000000}"/>
  </bookViews>
  <sheets>
    <sheet name="Fluren" sheetId="1" r:id="rId1"/>
    <sheet name="Fluren Auswertung" sheetId="2" r:id="rId2"/>
    <sheet name="Gemeinden" sheetId="3" r:id="rId3"/>
    <sheet name="Bürgermeistereien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" i="3" l="1"/>
  <c r="A3" i="3"/>
  <c r="A5" i="3"/>
  <c r="A6" i="3"/>
  <c r="A9" i="3"/>
  <c r="A8" i="3"/>
  <c r="A7" i="3"/>
  <c r="A2" i="3"/>
  <c r="A10" i="3"/>
  <c r="A3" i="1"/>
  <c r="A4" i="1"/>
  <c r="A5" i="1"/>
  <c r="A6" i="1"/>
  <c r="A7" i="1"/>
  <c r="A8" i="1"/>
  <c r="A9" i="1"/>
  <c r="A10" i="1"/>
  <c r="A11" i="1"/>
  <c r="A12" i="1"/>
  <c r="A13" i="1"/>
  <c r="A2" i="1"/>
  <c r="A11" i="3"/>
  <c r="A13" i="3"/>
  <c r="A14" i="3"/>
  <c r="A15" i="3"/>
  <c r="A16" i="3"/>
  <c r="A4" i="3"/>
  <c r="B7" i="2"/>
  <c r="B5" i="2"/>
  <c r="B4" i="2"/>
  <c r="B3" i="2"/>
  <c r="B2" i="2"/>
  <c r="B1" i="2"/>
  <c r="B13" i="1"/>
  <c r="B12" i="1"/>
  <c r="B11" i="1"/>
  <c r="B10" i="1"/>
  <c r="B9" i="1"/>
  <c r="B8" i="1"/>
  <c r="B7" i="1"/>
  <c r="B6" i="1"/>
  <c r="B5" i="1"/>
  <c r="B4" i="1"/>
  <c r="B3" i="1"/>
  <c r="B2" i="1"/>
  <c r="C2" i="2" l="1"/>
  <c r="C5" i="2"/>
  <c r="B6" i="2"/>
</calcChain>
</file>

<file path=xl/sharedStrings.xml><?xml version="1.0" encoding="utf-8"?>
<sst xmlns="http://schemas.openxmlformats.org/spreadsheetml/2006/main" count="202" uniqueCount="85">
  <si>
    <t>Kreis</t>
  </si>
  <si>
    <t>Bürgermeisterei</t>
  </si>
  <si>
    <t>Gemeinde</t>
  </si>
  <si>
    <t>Nr</t>
  </si>
  <si>
    <t>Name</t>
  </si>
  <si>
    <t>geplant</t>
  </si>
  <si>
    <t>erledigt</t>
  </si>
  <si>
    <t>Archiv Karte</t>
  </si>
  <si>
    <t>Anmerkung</t>
  </si>
  <si>
    <t>Legal</t>
  </si>
  <si>
    <t>bladenhorst</t>
  </si>
  <si>
    <t>Bladenhorst</t>
  </si>
  <si>
    <t>KA Recklinghausen</t>
  </si>
  <si>
    <t>Voerde</t>
  </si>
  <si>
    <t>poeppinghausen</t>
  </si>
  <si>
    <t>?</t>
  </si>
  <si>
    <t>Budde</t>
  </si>
  <si>
    <t>Döninger Heide</t>
  </si>
  <si>
    <t>dueren</t>
  </si>
  <si>
    <t>KA Ennepe-Ruhr</t>
  </si>
  <si>
    <t>? Erhalt Urkarten/FB noch zu klären ?</t>
  </si>
  <si>
    <t>somborn</t>
  </si>
  <si>
    <t>Somborn</t>
  </si>
  <si>
    <t>x</t>
  </si>
  <si>
    <t>StADo: 162-001/Somborn-10</t>
  </si>
  <si>
    <t>Karte schlecht lesbar</t>
  </si>
  <si>
    <t>Lindenthal</t>
  </si>
  <si>
    <t>StADo: 162-001/Somborn-11</t>
  </si>
  <si>
    <t>stockum</t>
  </si>
  <si>
    <t>Anzahl geplante Flure</t>
  </si>
  <si>
    <t>Digitalisierte Flure</t>
  </si>
  <si>
    <t>Anzahl geplante Flurstücke</t>
  </si>
  <si>
    <t>Geplante Flurstücke (ohne Unterlagen)</t>
  </si>
  <si>
    <t>Digitalisierte Flurstücke</t>
  </si>
  <si>
    <t>Noch ausstehende Flurstücke</t>
  </si>
  <si>
    <t>Gemeinden in Liste</t>
  </si>
  <si>
    <t>ID</t>
  </si>
  <si>
    <t>Hinweis</t>
  </si>
  <si>
    <t>Archiv Vermessung</t>
  </si>
  <si>
    <t>Archiv FB</t>
  </si>
  <si>
    <t>Archiv Mutterrollen</t>
  </si>
  <si>
    <t>Archiv Güterverzeichnis</t>
  </si>
  <si>
    <t>Export Reinertrag</t>
  </si>
  <si>
    <t>herne</t>
  </si>
  <si>
    <t>Pöppinghausen</t>
  </si>
  <si>
    <t>witten</t>
  </si>
  <si>
    <t>Düren</t>
  </si>
  <si>
    <t>Somborn, Sonborn</t>
  </si>
  <si>
    <t>StADo: 162/002-31</t>
  </si>
  <si>
    <t>StADo: 162/003-Somborn-1</t>
  </si>
  <si>
    <t>StADo: 162/007-132</t>
  </si>
  <si>
    <t>Stockum</t>
  </si>
  <si>
    <t>Witten</t>
  </si>
  <si>
    <t>NP X</t>
  </si>
  <si>
    <t>NP Y</t>
  </si>
  <si>
    <t>NP Hinweis</t>
  </si>
  <si>
    <t>Punkte pro Gemeinde</t>
  </si>
  <si>
    <t>bochum</t>
  </si>
  <si>
    <t>blankenstein</t>
  </si>
  <si>
    <t>Blankenstein</t>
  </si>
  <si>
    <t>Bochum</t>
  </si>
  <si>
    <t>hattingen</t>
  </si>
  <si>
    <t>Hattingen</t>
  </si>
  <si>
    <t>Herne</t>
  </si>
  <si>
    <t>wattenscheidt</t>
  </si>
  <si>
    <t>Wattenscheidt</t>
  </si>
  <si>
    <t>Christuskirche Langendreer, ungefähr!</t>
  </si>
  <si>
    <t>Parzellen</t>
  </si>
  <si>
    <t>Vermessungsraster</t>
  </si>
  <si>
    <t>horsthausen</t>
  </si>
  <si>
    <t>Horsthausen</t>
  </si>
  <si>
    <t>baukau</t>
  </si>
  <si>
    <t>Baukau</t>
  </si>
  <si>
    <t>hiltrop</t>
  </si>
  <si>
    <t>Hiltrop</t>
  </si>
  <si>
    <t>holsterhausen</t>
  </si>
  <si>
    <t>Holsterhausen</t>
  </si>
  <si>
    <t>eickel</t>
  </si>
  <si>
    <t>Eickel</t>
  </si>
  <si>
    <t>crange</t>
  </si>
  <si>
    <t>Crange</t>
  </si>
  <si>
    <t>Bickern</t>
  </si>
  <si>
    <t>bickern</t>
  </si>
  <si>
    <t>roelinghausen</t>
  </si>
  <si>
    <t>Rölinghausen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</si>
</sst>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7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DDEBF7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9DC3E6"/>
        <bgColor rgb="FF9BC2E6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DC3E6"/>
      </left>
      <right/>
      <top/>
      <bottom/>
      <diagonal/>
    </border>
    <border>
      <left/>
      <right style="thin">
        <color rgb="FF9DC3E6"/>
      </right>
      <top/>
      <bottom/>
      <diagonal/>
    </border>
    <border>
      <left style="thin">
        <color rgb="FF9DC3E6"/>
      </left>
      <right/>
      <top style="thin">
        <color rgb="FF9DC3E6"/>
      </top>
      <bottom/>
      <diagonal/>
    </border>
    <border>
      <left/>
      <right/>
      <top style="thin">
        <color rgb="FF9DC3E6"/>
      </top>
      <bottom/>
      <diagonal/>
    </border>
    <border>
      <left/>
      <right style="thin">
        <color rgb="FF9DC3E6"/>
      </right>
      <top style="thin">
        <color rgb="FF9DC3E6"/>
      </top>
      <bottom/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4" fillId="5" borderId="1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2" borderId="0" xfId="1" applyBorder="1" applyAlignment="1" applyProtection="1">
      <alignment wrapText="1"/>
    </xf>
    <xf numFmtId="0" fontId="2" fillId="3" borderId="0" xfId="2" applyBorder="1" applyProtection="1"/>
    <xf numFmtId="0" fontId="1" fillId="2" borderId="0" xfId="1" applyBorder="1" applyProtection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6" borderId="0" xfId="0" applyFill="1"/>
    <xf numFmtId="0" fontId="2" fillId="3" borderId="0" xfId="2" applyBorder="1" applyAlignment="1" applyProtection="1">
      <alignment wrapText="1"/>
    </xf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3" xfId="0" applyFont="1" applyBorder="1"/>
    <xf numFmtId="0" fontId="0" fillId="0" borderId="5" xfId="0" applyBorder="1" applyAlignment="1">
      <alignment horizontal="center"/>
    </xf>
    <xf numFmtId="0" fontId="0" fillId="0" borderId="6" xfId="0" applyBorder="1"/>
  </cellXfs>
  <cellStyles count="5">
    <cellStyle name="Excel Built-in Bad" xfId="1" xr:uid="{00000000-0005-0000-0000-000006000000}"/>
    <cellStyle name="Excel Built-in Calculation" xfId="4" xr:uid="{00000000-0005-0000-0000-000009000000}"/>
    <cellStyle name="Excel Built-in Good" xfId="2" xr:uid="{00000000-0005-0000-0000-000007000000}"/>
    <cellStyle name="Excel Built-in Neutral" xfId="3" xr:uid="{00000000-0005-0000-0000-000008000000}"/>
    <cellStyle name="Standard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2F2F2"/>
      <rgbColor rgb="FFDDEBF7"/>
      <rgbColor rgb="FF660066"/>
      <rgbColor rgb="FFFF8080"/>
      <rgbColor rgb="FF0066CC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re" displayName="Flure" ref="A1:K13" totalsRowShown="0">
  <autoFilter ref="A1:K13" xr:uid="{00000000-0009-0000-0100-000001000000}"/>
  <tableColumns count="11">
    <tableColumn id="1" xr3:uid="{00000000-0010-0000-0000-000001000000}" name="Kreis">
      <calculatedColumnFormula>INDEX(Bürgermeistereien!$A:$A,MATCH(INDEX(Gemeinden[Bürgermeisterei],MATCH(C2,Gemeinden[ID],0)),Bürgermeistereien!$B:$B,0))</calculatedColumnFormula>
    </tableColumn>
    <tableColumn id="2" xr3:uid="{00000000-0010-0000-0000-000002000000}" name="Bürgermeisterei"/>
    <tableColumn id="3" xr3:uid="{00000000-0010-0000-0000-000003000000}" name="Gemeinde"/>
    <tableColumn id="4" xr3:uid="{00000000-0010-0000-0000-000004000000}" name="Nr"/>
    <tableColumn id="5" xr3:uid="{00000000-0010-0000-0000-000005000000}" name="Name"/>
    <tableColumn id="6" xr3:uid="{00000000-0010-0000-0000-000006000000}" name="Parzellen"/>
    <tableColumn id="7" xr3:uid="{00000000-0010-0000-0000-000007000000}" name="geplant"/>
    <tableColumn id="8" xr3:uid="{00000000-0010-0000-0000-000008000000}" name="erledigt"/>
    <tableColumn id="9" xr3:uid="{00000000-0010-0000-0000-000009000000}" name="Archiv Karte"/>
    <tableColumn id="10" xr3:uid="{00000000-0010-0000-0000-00000A000000}" name="Anmerkung"/>
    <tableColumn id="11" xr3:uid="{00000000-0010-0000-0000-00000B000000}" name="Leg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meinden" displayName="Gemeinden" ref="A1:J16" totalsRowShown="0">
  <autoFilter ref="A1:J16" xr:uid="{00000000-0009-0000-0100-000002000000}"/>
  <tableColumns count="10">
    <tableColumn id="1" xr3:uid="{00000000-0010-0000-0100-000001000000}" name="Kreis">
      <calculatedColumnFormula>INDEX(Bürgermeistereien!$A:$A,MATCH(B2,Bürgermeistereien!$B:$B,0))</calculatedColumnFormula>
    </tableColumn>
    <tableColumn id="2" xr3:uid="{00000000-0010-0000-0100-000002000000}" name="Bürgermeisterei"/>
    <tableColumn id="3" xr3:uid="{00000000-0010-0000-0100-000003000000}" name="ID"/>
    <tableColumn id="4" xr3:uid="{00000000-0010-0000-0100-000004000000}" name="Name"/>
    <tableColumn id="5" xr3:uid="{00000000-0010-0000-0100-000005000000}" name="Hinweis"/>
    <tableColumn id="6" xr3:uid="{00000000-0010-0000-0100-000006000000}" name="Archiv Vermessung"/>
    <tableColumn id="7" xr3:uid="{00000000-0010-0000-0100-000007000000}" name="Archiv FB"/>
    <tableColumn id="8" xr3:uid="{00000000-0010-0000-0100-000008000000}" name="Archiv Mutterrollen"/>
    <tableColumn id="9" xr3:uid="{00000000-0010-0000-0100-000009000000}" name="Archiv Güterverzeichnis"/>
    <tableColumn id="10" xr3:uid="{00000000-0010-0000-0100-00000A000000}" name="Export Reinertra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311814-1295-477F-9F49-C8DFD23DF8E9}" name="Tabelle3" displayName="Tabelle3" ref="A1:H7" totalsRowShown="0" headerRowDxfId="9" dataDxfId="8">
  <autoFilter ref="A1:H7" xr:uid="{4C311814-1295-477F-9F49-C8DFD23DF8E9}"/>
  <tableColumns count="8">
    <tableColumn id="1" xr3:uid="{0E391E19-D2EA-4043-BA43-9C4DE455B937}" name="Kreis" dataDxfId="7"/>
    <tableColumn id="2" xr3:uid="{6E176B7A-113A-4E58-9116-72E0DE28E806}" name="ID" dataDxfId="6"/>
    <tableColumn id="3" xr3:uid="{B927342D-8290-4D2C-8953-DFD11AB70F1C}" name="Name" dataDxfId="5"/>
    <tableColumn id="4" xr3:uid="{17B5CCBF-2778-4029-A291-DD83DA79B798}" name="NP X" dataDxfId="4"/>
    <tableColumn id="5" xr3:uid="{4CA880F9-8B64-43F2-84FF-0E2D1F2A1008}" name="NP Y" dataDxfId="3"/>
    <tableColumn id="6" xr3:uid="{D7A5098A-F4DE-417C-8728-7177FAF89B01}" name="NP Hinweis" dataDxfId="2"/>
    <tableColumn id="7" xr3:uid="{859EB08D-444F-4D02-AC73-642D6234F36D}" name="Punkte pro Gemeinde" dataDxfId="1"/>
    <tableColumn id="8" xr3:uid="{A025EF68-1097-4B72-B345-648456B0773E}" name="Vermessungsras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zoomScaleNormal="100" workbookViewId="0">
      <selection activeCell="C8" sqref="C8"/>
    </sheetView>
  </sheetViews>
  <sheetFormatPr baseColWidth="10" defaultColWidth="10.4609375" defaultRowHeight="14.6" x14ac:dyDescent="0.4"/>
  <cols>
    <col min="1" max="1" width="11.84375" customWidth="1"/>
    <col min="2" max="2" width="15.84375" customWidth="1"/>
    <col min="3" max="3" width="15.4609375" customWidth="1"/>
    <col min="4" max="4" width="5" customWidth="1"/>
    <col min="5" max="5" width="22.4609375" customWidth="1"/>
    <col min="6" max="6" width="9.3046875" customWidth="1"/>
    <col min="8" max="8" width="14.3046875" customWidth="1"/>
    <col min="9" max="9" width="24.84375" customWidth="1"/>
    <col min="10" max="11" width="43.69140625" customWidth="1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s="1" customFormat="1" x14ac:dyDescent="0.4">
      <c r="A2" s="1" t="str">
        <f>INDEX(Bürgermeistereien!$A:$A,MATCH(INDEX(Gemeinden[Bürgermeisterei],MATCH(C2,Gemeinden[ID],0)),Bürgermeistereien!$B:$B,0))</f>
        <v>bochum</v>
      </c>
      <c r="B2" s="1" t="str">
        <f>INDEX(Bürgermeistereien!$C:$C,MATCH(INDEX(Gemeinden[Bürgermeisterei],MATCH(C2,Gemeinden[ID],0)),Bürgermeistereien!$B:$B,0))</f>
        <v>Herne</v>
      </c>
      <c r="C2" s="1" t="s">
        <v>10</v>
      </c>
      <c r="D2" s="1">
        <v>1</v>
      </c>
      <c r="E2" s="1" t="s">
        <v>11</v>
      </c>
      <c r="F2" s="2"/>
      <c r="I2" s="1" t="s">
        <v>12</v>
      </c>
    </row>
    <row r="3" spans="1:11" s="1" customFormat="1" x14ac:dyDescent="0.4">
      <c r="A3" s="1" t="str">
        <f>INDEX(Bürgermeistereien!$A:$A,MATCH(INDEX(Gemeinden[Bürgermeisterei],MATCH(C3,Gemeinden[ID],0)),Bürgermeistereien!$B:$B,0))</f>
        <v>bochum</v>
      </c>
      <c r="B3" s="1" t="str">
        <f>INDEX(Bürgermeistereien!$C:$C,MATCH(INDEX(Gemeinden[Bürgermeisterei],MATCH(C3,Gemeinden[ID],0)),Bürgermeistereien!$B:$B,0))</f>
        <v>Herne</v>
      </c>
      <c r="C3" s="1" t="s">
        <v>10</v>
      </c>
      <c r="D3" s="1">
        <v>2</v>
      </c>
      <c r="E3" s="1" t="s">
        <v>13</v>
      </c>
      <c r="F3" s="2"/>
      <c r="I3" s="1" t="s">
        <v>12</v>
      </c>
    </row>
    <row r="4" spans="1:11" s="1" customFormat="1" x14ac:dyDescent="0.4">
      <c r="A4" s="1" t="str">
        <f>INDEX(Bürgermeistereien!$A:$A,MATCH(INDEX(Gemeinden[Bürgermeisterei],MATCH(C4,Gemeinden[ID],0)),Bürgermeistereien!$B:$B,0))</f>
        <v>bochum</v>
      </c>
      <c r="B4" s="1" t="str">
        <f>INDEX(Bürgermeistereien!$C:$C,MATCH(INDEX(Gemeinden[Bürgermeisterei],MATCH(C4,Gemeinden[ID],0)),Bürgermeistereien!$B:$B,0))</f>
        <v>Herne</v>
      </c>
      <c r="C4" s="1" t="s">
        <v>14</v>
      </c>
      <c r="D4" s="1">
        <v>1</v>
      </c>
      <c r="E4" s="2"/>
      <c r="F4" s="2"/>
      <c r="I4" s="2" t="s">
        <v>15</v>
      </c>
    </row>
    <row r="5" spans="1:11" s="1" customFormat="1" x14ac:dyDescent="0.4">
      <c r="A5" s="1" t="str">
        <f>INDEX(Bürgermeistereien!$A:$A,MATCH(INDEX(Gemeinden[Bürgermeisterei],MATCH(C5,Gemeinden[ID],0)),Bürgermeistereien!$B:$B,0))</f>
        <v>bochum</v>
      </c>
      <c r="B5" s="1" t="str">
        <f>INDEX(Bürgermeistereien!$C:$C,MATCH(INDEX(Gemeinden[Bürgermeisterei],MATCH(C5,Gemeinden[ID],0)),Bürgermeistereien!$B:$B,0))</f>
        <v>Herne</v>
      </c>
      <c r="C5" s="1" t="s">
        <v>14</v>
      </c>
      <c r="D5" s="1">
        <v>2</v>
      </c>
      <c r="E5" s="1" t="s">
        <v>16</v>
      </c>
      <c r="F5" s="2"/>
      <c r="I5" s="1" t="s">
        <v>12</v>
      </c>
    </row>
    <row r="6" spans="1:11" s="1" customFormat="1" x14ac:dyDescent="0.4">
      <c r="A6" s="1" t="str">
        <f>INDEX(Bürgermeistereien!$A:$A,MATCH(INDEX(Gemeinden[Bürgermeisterei],MATCH(C6,Gemeinden[ID],0)),Bürgermeistereien!$B:$B,0))</f>
        <v>bochum</v>
      </c>
      <c r="B6" s="1" t="str">
        <f>INDEX(Bürgermeistereien!$C:$C,MATCH(INDEX(Gemeinden[Bürgermeisterei],MATCH(C6,Gemeinden[ID],0)),Bürgermeistereien!$B:$B,0))</f>
        <v>Herne</v>
      </c>
      <c r="C6" s="1" t="s">
        <v>14</v>
      </c>
      <c r="D6" s="1">
        <v>3</v>
      </c>
      <c r="E6" s="1" t="s">
        <v>17</v>
      </c>
      <c r="F6" s="2"/>
      <c r="I6" s="1" t="s">
        <v>12</v>
      </c>
    </row>
    <row r="7" spans="1:11" s="1" customFormat="1" x14ac:dyDescent="0.4">
      <c r="A7" s="1" t="str">
        <f>INDEX(Bürgermeistereien!$A:$A,MATCH(INDEX(Gemeinden[Bürgermeisterei],MATCH(C7,Gemeinden[ID],0)),Bürgermeistereien!$B:$B,0))</f>
        <v>bochum</v>
      </c>
      <c r="B7" s="1" t="str">
        <f>INDEX(Bürgermeistereien!$C:$C,MATCH(INDEX(Gemeinden[Bürgermeisterei],MATCH(C7,Gemeinden[ID],0)),Bürgermeistereien!$B:$B,0))</f>
        <v>Witten</v>
      </c>
      <c r="C7" s="1" t="s">
        <v>18</v>
      </c>
      <c r="D7" s="1">
        <v>1</v>
      </c>
      <c r="E7" s="2"/>
      <c r="F7" s="2"/>
      <c r="I7" s="1" t="s">
        <v>19</v>
      </c>
      <c r="J7" s="1" t="s">
        <v>20</v>
      </c>
    </row>
    <row r="8" spans="1:11" s="1" customFormat="1" x14ac:dyDescent="0.4">
      <c r="A8" s="1" t="str">
        <f>INDEX(Bürgermeistereien!$A:$A,MATCH(INDEX(Gemeinden[Bürgermeisterei],MATCH(C8,Gemeinden[ID],0)),Bürgermeistereien!$B:$B,0))</f>
        <v>bochum</v>
      </c>
      <c r="B8" s="1" t="str">
        <f>INDEX(Bürgermeistereien!$C:$C,MATCH(INDEX(Gemeinden[Bürgermeisterei],MATCH(C8,Gemeinden[ID],0)),Bürgermeistereien!$B:$B,0))</f>
        <v>Witten</v>
      </c>
      <c r="C8" s="1" t="s">
        <v>18</v>
      </c>
      <c r="D8" s="1">
        <v>2</v>
      </c>
      <c r="E8" s="2"/>
      <c r="F8" s="2"/>
      <c r="I8" s="1" t="s">
        <v>19</v>
      </c>
      <c r="J8" s="1" t="s">
        <v>20</v>
      </c>
    </row>
    <row r="9" spans="1:11" x14ac:dyDescent="0.4">
      <c r="A9" s="1" t="str">
        <f>INDEX(Bürgermeistereien!$A:$A,MATCH(INDEX(Gemeinden[Bürgermeisterei],MATCH(C9,Gemeinden[ID],0)),Bürgermeistereien!$B:$B,0))</f>
        <v>bochum</v>
      </c>
      <c r="B9" t="str">
        <f>INDEX(Bürgermeistereien!$C:$C,MATCH(INDEX(Gemeinden[Bürgermeisterei],MATCH(C9,Gemeinden[ID],0)),Bürgermeistereien!$B:$B,0))</f>
        <v>Witten</v>
      </c>
      <c r="C9" t="s">
        <v>21</v>
      </c>
      <c r="D9">
        <v>1</v>
      </c>
      <c r="E9" t="s">
        <v>22</v>
      </c>
      <c r="F9">
        <v>179</v>
      </c>
      <c r="G9" t="s">
        <v>23</v>
      </c>
      <c r="H9" t="s">
        <v>23</v>
      </c>
      <c r="I9" s="3" t="s">
        <v>24</v>
      </c>
      <c r="J9" t="s">
        <v>25</v>
      </c>
    </row>
    <row r="10" spans="1:11" x14ac:dyDescent="0.4">
      <c r="A10" s="1" t="str">
        <f>INDEX(Bürgermeistereien!$A:$A,MATCH(INDEX(Gemeinden[Bürgermeisterei],MATCH(C10,Gemeinden[ID],0)),Bürgermeistereien!$B:$B,0))</f>
        <v>bochum</v>
      </c>
      <c r="B10" t="str">
        <f>INDEX(Bürgermeistereien!$C:$C,MATCH(INDEX(Gemeinden[Bürgermeisterei],MATCH(C10,Gemeinden[ID],0)),Bürgermeistereien!$B:$B,0))</f>
        <v>Witten</v>
      </c>
      <c r="C10" t="s">
        <v>21</v>
      </c>
      <c r="D10">
        <v>2</v>
      </c>
      <c r="E10" t="s">
        <v>26</v>
      </c>
      <c r="F10">
        <v>135</v>
      </c>
      <c r="G10" t="s">
        <v>23</v>
      </c>
      <c r="H10" t="s">
        <v>23</v>
      </c>
      <c r="I10" s="3" t="s">
        <v>27</v>
      </c>
    </row>
    <row r="11" spans="1:11" x14ac:dyDescent="0.4">
      <c r="A11" s="1" t="str">
        <f>INDEX(Bürgermeistereien!$A:$A,MATCH(INDEX(Gemeinden[Bürgermeisterei],MATCH(C11,Gemeinden[ID],0)),Bürgermeistereien!$B:$B,0))</f>
        <v>bochum</v>
      </c>
      <c r="B11" t="str">
        <f>INDEX(Bürgermeistereien!$C:$C,MATCH(INDEX(Gemeinden[Bürgermeisterei],MATCH(C11,Gemeinden[ID],0)),Bürgermeistereien!$B:$B,0))</f>
        <v>Witten</v>
      </c>
      <c r="C11" t="s">
        <v>28</v>
      </c>
      <c r="D11">
        <v>1</v>
      </c>
      <c r="E11" s="4"/>
      <c r="F11" s="4"/>
      <c r="I11" t="s">
        <v>19</v>
      </c>
      <c r="J11" t="s">
        <v>20</v>
      </c>
    </row>
    <row r="12" spans="1:11" x14ac:dyDescent="0.4">
      <c r="A12" s="1" t="str">
        <f>INDEX(Bürgermeistereien!$A:$A,MATCH(INDEX(Gemeinden[Bürgermeisterei],MATCH(C12,Gemeinden[ID],0)),Bürgermeistereien!$B:$B,0))</f>
        <v>bochum</v>
      </c>
      <c r="B12" t="str">
        <f>INDEX(Bürgermeistereien!$C:$C,MATCH(INDEX(Gemeinden[Bürgermeisterei],MATCH(C12,Gemeinden[ID],0)),Bürgermeistereien!$B:$B,0))</f>
        <v>Witten</v>
      </c>
      <c r="C12" t="s">
        <v>28</v>
      </c>
      <c r="D12">
        <v>2</v>
      </c>
      <c r="E12" s="4"/>
      <c r="F12" s="4"/>
      <c r="I12" t="s">
        <v>19</v>
      </c>
      <c r="J12" t="s">
        <v>20</v>
      </c>
    </row>
    <row r="13" spans="1:11" x14ac:dyDescent="0.4">
      <c r="A13" s="1" t="str">
        <f>INDEX(Bürgermeistereien!$A:$A,MATCH(INDEX(Gemeinden[Bürgermeisterei],MATCH(C13,Gemeinden[ID],0)),Bürgermeistereien!$B:$B,0))</f>
        <v>bochum</v>
      </c>
      <c r="B13" t="str">
        <f>INDEX(Bürgermeistereien!$C:$C,MATCH(INDEX(Gemeinden[Bürgermeisterei],MATCH(C13,Gemeinden[ID],0)),Bürgermeistereien!$B:$B,0))</f>
        <v>Witten</v>
      </c>
      <c r="C13" t="s">
        <v>28</v>
      </c>
      <c r="D13">
        <v>3</v>
      </c>
      <c r="E13" s="4"/>
      <c r="F13" s="4"/>
      <c r="I13" t="s">
        <v>19</v>
      </c>
      <c r="J13" t="s">
        <v>20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3" zoomScale="54" zoomScaleNormal="54" workbookViewId="0">
      <selection activeCell="D71" sqref="D71"/>
    </sheetView>
  </sheetViews>
  <sheetFormatPr baseColWidth="10" defaultColWidth="10.4609375" defaultRowHeight="14.6" x14ac:dyDescent="0.4"/>
  <cols>
    <col min="1" max="1" width="33" customWidth="1"/>
    <col min="2" max="2" width="10.84375" style="5" customWidth="1"/>
  </cols>
  <sheetData>
    <row r="1" spans="1:3" x14ac:dyDescent="0.4">
      <c r="A1" s="6" t="s">
        <v>29</v>
      </c>
      <c r="B1" s="5">
        <f>COUNTIF(Flure[geplant],"x")</f>
        <v>2</v>
      </c>
    </row>
    <row r="2" spans="1:3" x14ac:dyDescent="0.4">
      <c r="A2" s="6" t="s">
        <v>30</v>
      </c>
      <c r="B2" s="5">
        <f>COUNTIFS(Flure[geplant],"x",Flure[erledigt],"x")</f>
        <v>2</v>
      </c>
      <c r="C2" s="7">
        <f>B2/B1</f>
        <v>1</v>
      </c>
    </row>
    <row r="3" spans="1:3" x14ac:dyDescent="0.4">
      <c r="A3" s="6" t="s">
        <v>31</v>
      </c>
      <c r="B3" s="5">
        <f>SUMIF(Flure[geplant],"x",Flure[Parzellen])</f>
        <v>314</v>
      </c>
    </row>
    <row r="4" spans="1:3" x14ac:dyDescent="0.4">
      <c r="A4" s="6" t="s">
        <v>32</v>
      </c>
      <c r="B4" s="5">
        <f>SUMIFS(Flure[Parzellen],Flure[geplant],"x",Flure[erledigt],"f")</f>
        <v>0</v>
      </c>
    </row>
    <row r="5" spans="1:3" x14ac:dyDescent="0.4">
      <c r="A5" s="6" t="s">
        <v>33</v>
      </c>
      <c r="B5" s="5">
        <f>SUMIFS(Flure[Parzellen],Flure[geplant],"x",Flure[erledigt],"x")</f>
        <v>314</v>
      </c>
      <c r="C5" s="7">
        <f>B5/B3</f>
        <v>1</v>
      </c>
    </row>
    <row r="6" spans="1:3" x14ac:dyDescent="0.4">
      <c r="A6" s="6" t="s">
        <v>34</v>
      </c>
      <c r="B6" s="5">
        <f>B3-B5</f>
        <v>0</v>
      </c>
      <c r="C6" s="7"/>
    </row>
    <row r="7" spans="1:3" x14ac:dyDescent="0.4">
      <c r="A7" s="6" t="s">
        <v>35</v>
      </c>
      <c r="B7" s="5">
        <f>SUMPRODUCT(1/COUNTIF(Flure[Gemeinde], Flure[Gemeinde]))</f>
        <v>4.9999999999999991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tabSelected="1" zoomScale="80" zoomScaleNormal="80" workbookViewId="0">
      <selection activeCell="B5" sqref="B5"/>
    </sheetView>
  </sheetViews>
  <sheetFormatPr baseColWidth="10" defaultColWidth="9.15234375" defaultRowHeight="14.6" x14ac:dyDescent="0.4"/>
  <cols>
    <col min="1" max="1" width="11.84375" customWidth="1"/>
    <col min="2" max="2" width="16.3046875" customWidth="1"/>
    <col min="3" max="3" width="15.4609375" customWidth="1"/>
    <col min="4" max="4" width="22.84375" customWidth="1"/>
    <col min="5" max="5" width="31.15234375" customWidth="1"/>
    <col min="6" max="6" width="31.15234375" style="1" customWidth="1"/>
    <col min="7" max="7" width="32" style="1" customWidth="1"/>
    <col min="8" max="9" width="26.15234375" customWidth="1"/>
    <col min="10" max="10" width="17.69140625" customWidth="1"/>
  </cols>
  <sheetData>
    <row r="1" spans="1:10" x14ac:dyDescent="0.4">
      <c r="A1" t="s">
        <v>0</v>
      </c>
      <c r="B1" t="s">
        <v>1</v>
      </c>
      <c r="C1" t="s">
        <v>36</v>
      </c>
      <c r="D1" t="s">
        <v>4</v>
      </c>
      <c r="E1" t="s">
        <v>37</v>
      </c>
      <c r="F1" s="1" t="s">
        <v>38</v>
      </c>
      <c r="G1" s="1" t="s">
        <v>39</v>
      </c>
      <c r="H1" t="s">
        <v>40</v>
      </c>
      <c r="I1" t="s">
        <v>41</v>
      </c>
      <c r="J1" t="s">
        <v>42</v>
      </c>
    </row>
    <row r="2" spans="1:10" x14ac:dyDescent="0.4">
      <c r="A2" s="8" t="str">
        <f>INDEX(Bürgermeistereien!$A:$A,MATCH(B2,Bürgermeistereien!$B:$B,0))</f>
        <v>bochum</v>
      </c>
      <c r="B2" t="s">
        <v>43</v>
      </c>
      <c r="C2" t="s">
        <v>71</v>
      </c>
      <c r="D2" t="s">
        <v>72</v>
      </c>
      <c r="F2" s="2" t="s">
        <v>15</v>
      </c>
      <c r="G2" s="2" t="s">
        <v>15</v>
      </c>
      <c r="H2" s="2" t="s">
        <v>15</v>
      </c>
      <c r="I2" s="2" t="s">
        <v>15</v>
      </c>
    </row>
    <row r="3" spans="1:10" x14ac:dyDescent="0.4">
      <c r="A3" s="8" t="str">
        <f>INDEX(Bürgermeistereien!$A:$A,MATCH(B3,Bürgermeistereien!$B:$B,0))</f>
        <v>bochum</v>
      </c>
      <c r="B3" t="s">
        <v>43</v>
      </c>
      <c r="C3" t="s">
        <v>82</v>
      </c>
      <c r="D3" t="s">
        <v>81</v>
      </c>
      <c r="F3" s="2" t="s">
        <v>15</v>
      </c>
      <c r="G3" s="2" t="s">
        <v>15</v>
      </c>
      <c r="H3" s="2" t="s">
        <v>15</v>
      </c>
      <c r="I3" s="2" t="s">
        <v>15</v>
      </c>
    </row>
    <row r="4" spans="1:10" x14ac:dyDescent="0.4">
      <c r="A4" s="8" t="str">
        <f>INDEX(Bürgermeistereien!$A:$A,MATCH(B4,Bürgermeistereien!$B:$B,0))</f>
        <v>bochum</v>
      </c>
      <c r="B4" t="s">
        <v>43</v>
      </c>
      <c r="C4" t="s">
        <v>10</v>
      </c>
      <c r="D4" t="s">
        <v>11</v>
      </c>
      <c r="F4" s="2" t="s">
        <v>15</v>
      </c>
      <c r="G4" s="2" t="s">
        <v>15</v>
      </c>
      <c r="H4" s="2" t="s">
        <v>15</v>
      </c>
      <c r="I4" s="2" t="s">
        <v>15</v>
      </c>
      <c r="J4" s="1"/>
    </row>
    <row r="5" spans="1:10" x14ac:dyDescent="0.4">
      <c r="A5" s="8" t="str">
        <f>INDEX(Bürgermeistereien!$A:$A,MATCH(B5,Bürgermeistereien!$B:$B,0))</f>
        <v>bochum</v>
      </c>
      <c r="B5" t="s">
        <v>43</v>
      </c>
      <c r="C5" t="s">
        <v>79</v>
      </c>
      <c r="D5" t="s">
        <v>80</v>
      </c>
      <c r="F5" s="2" t="s">
        <v>15</v>
      </c>
      <c r="G5" s="2" t="s">
        <v>15</v>
      </c>
      <c r="H5" s="2" t="s">
        <v>15</v>
      </c>
      <c r="I5" s="2" t="s">
        <v>15</v>
      </c>
      <c r="J5" s="1"/>
    </row>
    <row r="6" spans="1:10" x14ac:dyDescent="0.4">
      <c r="A6" s="8" t="str">
        <f>INDEX(Bürgermeistereien!$A:$A,MATCH(B6,Bürgermeistereien!$B:$B,0))</f>
        <v>bochum</v>
      </c>
      <c r="B6" t="s">
        <v>43</v>
      </c>
      <c r="C6" t="s">
        <v>77</v>
      </c>
      <c r="D6" t="s">
        <v>78</v>
      </c>
      <c r="F6" s="2" t="s">
        <v>15</v>
      </c>
      <c r="G6" s="2" t="s">
        <v>15</v>
      </c>
      <c r="H6" s="2" t="s">
        <v>15</v>
      </c>
      <c r="I6" s="2" t="s">
        <v>15</v>
      </c>
      <c r="J6" s="1"/>
    </row>
    <row r="7" spans="1:10" x14ac:dyDescent="0.4">
      <c r="A7" s="8" t="str">
        <f>INDEX(Bürgermeistereien!$A:$A,MATCH(B7,Bürgermeistereien!$B:$B,0))</f>
        <v>bochum</v>
      </c>
      <c r="B7" t="s">
        <v>43</v>
      </c>
      <c r="C7" t="s">
        <v>43</v>
      </c>
      <c r="D7" t="s">
        <v>63</v>
      </c>
      <c r="F7" s="2" t="s">
        <v>15</v>
      </c>
      <c r="G7" s="2" t="s">
        <v>15</v>
      </c>
      <c r="H7" s="2" t="s">
        <v>15</v>
      </c>
      <c r="I7" s="2" t="s">
        <v>15</v>
      </c>
      <c r="J7" s="1"/>
    </row>
    <row r="8" spans="1:10" x14ac:dyDescent="0.4">
      <c r="A8" s="8" t="str">
        <f>INDEX(Bürgermeistereien!$A:$A,MATCH(B8,Bürgermeistereien!$B:$B,0))</f>
        <v>bochum</v>
      </c>
      <c r="B8" t="s">
        <v>43</v>
      </c>
      <c r="C8" t="s">
        <v>73</v>
      </c>
      <c r="D8" t="s">
        <v>74</v>
      </c>
      <c r="F8" s="2" t="s">
        <v>15</v>
      </c>
      <c r="G8" s="2" t="s">
        <v>15</v>
      </c>
      <c r="H8" s="2" t="s">
        <v>15</v>
      </c>
      <c r="I8" s="2" t="s">
        <v>15</v>
      </c>
      <c r="J8" s="1"/>
    </row>
    <row r="9" spans="1:10" x14ac:dyDescent="0.4">
      <c r="A9" s="8" t="str">
        <f>INDEX(Bürgermeistereien!$A:$A,MATCH(B9,Bürgermeistereien!$B:$B,0))</f>
        <v>bochum</v>
      </c>
      <c r="B9" t="s">
        <v>43</v>
      </c>
      <c r="C9" t="s">
        <v>75</v>
      </c>
      <c r="D9" t="s">
        <v>76</v>
      </c>
      <c r="F9" s="2" t="s">
        <v>15</v>
      </c>
      <c r="G9" s="2" t="s">
        <v>15</v>
      </c>
      <c r="H9" s="2" t="s">
        <v>15</v>
      </c>
      <c r="I9" s="2" t="s">
        <v>15</v>
      </c>
      <c r="J9" s="1"/>
    </row>
    <row r="10" spans="1:10" x14ac:dyDescent="0.4">
      <c r="A10" s="8" t="str">
        <f>INDEX(Bürgermeistereien!$A:$A,MATCH(B10,Bürgermeistereien!$B:$B,0))</f>
        <v>bochum</v>
      </c>
      <c r="B10" t="s">
        <v>43</v>
      </c>
      <c r="C10" t="s">
        <v>69</v>
      </c>
      <c r="D10" t="s">
        <v>70</v>
      </c>
      <c r="F10" s="2" t="s">
        <v>15</v>
      </c>
      <c r="G10" s="2" t="s">
        <v>15</v>
      </c>
      <c r="H10" s="2" t="s">
        <v>15</v>
      </c>
      <c r="I10" s="2" t="s">
        <v>15</v>
      </c>
      <c r="J10" s="1"/>
    </row>
    <row r="11" spans="1:10" x14ac:dyDescent="0.4">
      <c r="A11" s="8" t="str">
        <f>INDEX(Bürgermeistereien!$A:$A,MATCH(B11,Bürgermeistereien!$B:$B,0))</f>
        <v>bochum</v>
      </c>
      <c r="B11" t="s">
        <v>43</v>
      </c>
      <c r="C11" t="s">
        <v>14</v>
      </c>
      <c r="D11" t="s">
        <v>44</v>
      </c>
      <c r="F11" s="2" t="s">
        <v>15</v>
      </c>
      <c r="G11" s="2" t="s">
        <v>15</v>
      </c>
      <c r="H11" s="2" t="s">
        <v>15</v>
      </c>
      <c r="I11" s="2" t="s">
        <v>15</v>
      </c>
      <c r="J11" s="1"/>
    </row>
    <row r="12" spans="1:10" x14ac:dyDescent="0.4">
      <c r="A12" s="8" t="str">
        <f>INDEX(Bürgermeistereien!$A:$A,MATCH(B12,Bürgermeistereien!$B:$B,0))</f>
        <v>bochum</v>
      </c>
      <c r="B12" t="s">
        <v>43</v>
      </c>
      <c r="C12" t="s">
        <v>83</v>
      </c>
      <c r="D12" t="s">
        <v>84</v>
      </c>
      <c r="F12" s="2" t="s">
        <v>15</v>
      </c>
      <c r="G12" s="2" t="s">
        <v>15</v>
      </c>
      <c r="H12" s="2" t="s">
        <v>15</v>
      </c>
      <c r="I12" s="2" t="s">
        <v>15</v>
      </c>
      <c r="J12" s="1"/>
    </row>
    <row r="13" spans="1:10" x14ac:dyDescent="0.4">
      <c r="A13" s="8" t="str">
        <f>INDEX(Bürgermeistereien!$A:$A,MATCH(B13,Bürgermeistereien!$B:$B,0))</f>
        <v>bochum</v>
      </c>
      <c r="B13" t="s">
        <v>45</v>
      </c>
      <c r="C13" t="s">
        <v>18</v>
      </c>
      <c r="D13" t="s">
        <v>46</v>
      </c>
      <c r="F13" s="9" t="s">
        <v>19</v>
      </c>
      <c r="G13" s="1" t="s">
        <v>19</v>
      </c>
      <c r="H13" s="2" t="s">
        <v>15</v>
      </c>
      <c r="I13" s="2" t="s">
        <v>15</v>
      </c>
      <c r="J13" s="1"/>
    </row>
    <row r="14" spans="1:10" x14ac:dyDescent="0.4">
      <c r="A14" s="8" t="str">
        <f>INDEX(Bürgermeistereien!$A:$A,MATCH(B14,Bürgermeistereien!$B:$B,0))</f>
        <v>bochum</v>
      </c>
      <c r="B14" t="s">
        <v>45</v>
      </c>
      <c r="C14" t="s">
        <v>21</v>
      </c>
      <c r="D14" t="s">
        <v>47</v>
      </c>
      <c r="F14" s="9" t="s">
        <v>48</v>
      </c>
      <c r="G14" s="9" t="s">
        <v>49</v>
      </c>
      <c r="H14" s="2" t="s">
        <v>15</v>
      </c>
      <c r="I14" s="9" t="s">
        <v>50</v>
      </c>
      <c r="J14" s="1" t="s">
        <v>23</v>
      </c>
    </row>
    <row r="15" spans="1:10" x14ac:dyDescent="0.4">
      <c r="A15" s="8" t="str">
        <f>INDEX(Bürgermeistereien!$A:$A,MATCH(B15,Bürgermeistereien!$B:$B,0))</f>
        <v>bochum</v>
      </c>
      <c r="B15" t="s">
        <v>45</v>
      </c>
      <c r="C15" t="s">
        <v>28</v>
      </c>
      <c r="D15" t="s">
        <v>51</v>
      </c>
      <c r="F15" s="9" t="s">
        <v>19</v>
      </c>
      <c r="G15" s="1" t="s">
        <v>19</v>
      </c>
      <c r="H15" s="2" t="s">
        <v>15</v>
      </c>
      <c r="I15" s="2" t="s">
        <v>15</v>
      </c>
      <c r="J15" s="1"/>
    </row>
    <row r="16" spans="1:10" x14ac:dyDescent="0.4">
      <c r="A16" s="8" t="str">
        <f>INDEX(Bürgermeistereien!$A:$A,MATCH(B16,Bürgermeistereien!$B:$B,0))</f>
        <v>bochum</v>
      </c>
      <c r="B16" t="s">
        <v>45</v>
      </c>
      <c r="C16" t="s">
        <v>45</v>
      </c>
      <c r="D16" t="s">
        <v>52</v>
      </c>
      <c r="F16" s="2" t="s">
        <v>15</v>
      </c>
      <c r="G16" s="2" t="s">
        <v>15</v>
      </c>
      <c r="H16" s="2" t="s">
        <v>15</v>
      </c>
      <c r="I16" s="2" t="s">
        <v>15</v>
      </c>
      <c r="J16" s="1"/>
    </row>
  </sheetData>
  <phoneticPr fontId="6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zoomScale="80" zoomScaleNormal="80" workbookViewId="0">
      <selection activeCell="F5" sqref="F5"/>
    </sheetView>
  </sheetViews>
  <sheetFormatPr baseColWidth="10" defaultColWidth="10.4609375" defaultRowHeight="14.6" x14ac:dyDescent="0.4"/>
  <cols>
    <col min="2" max="2" width="15.4609375" customWidth="1"/>
    <col min="3" max="3" width="18.15234375" customWidth="1"/>
    <col min="4" max="4" width="10.84375" customWidth="1"/>
    <col min="5" max="5" width="10.3046875" customWidth="1"/>
    <col min="6" max="6" width="35" customWidth="1"/>
    <col min="7" max="7" width="21.23046875" customWidth="1"/>
    <col min="8" max="8" width="22.23046875" bestFit="1" customWidth="1"/>
  </cols>
  <sheetData>
    <row r="1" spans="1:8" x14ac:dyDescent="0.4">
      <c r="A1" s="12" t="s">
        <v>0</v>
      </c>
      <c r="B1" s="13" t="s">
        <v>36</v>
      </c>
      <c r="C1" s="13" t="s">
        <v>4</v>
      </c>
      <c r="D1" s="14" t="s">
        <v>53</v>
      </c>
      <c r="E1" s="14" t="s">
        <v>54</v>
      </c>
      <c r="F1" s="14" t="s">
        <v>55</v>
      </c>
      <c r="G1" s="15" t="s">
        <v>56</v>
      </c>
      <c r="H1" s="14" t="s">
        <v>68</v>
      </c>
    </row>
    <row r="2" spans="1:8" x14ac:dyDescent="0.4">
      <c r="A2" s="10" t="s">
        <v>57</v>
      </c>
      <c r="B2" s="11" t="s">
        <v>58</v>
      </c>
      <c r="C2" s="11" t="s">
        <v>59</v>
      </c>
      <c r="D2" s="16"/>
      <c r="E2" s="16"/>
      <c r="F2" s="16"/>
      <c r="G2" s="17"/>
    </row>
    <row r="3" spans="1:8" x14ac:dyDescent="0.4">
      <c r="A3" s="10" t="s">
        <v>57</v>
      </c>
      <c r="B3" s="11" t="s">
        <v>57</v>
      </c>
      <c r="C3" s="11" t="s">
        <v>60</v>
      </c>
      <c r="D3" s="16"/>
      <c r="E3" s="16"/>
      <c r="F3" s="16"/>
      <c r="G3" s="17"/>
    </row>
    <row r="4" spans="1:8" x14ac:dyDescent="0.4">
      <c r="A4" s="10" t="s">
        <v>57</v>
      </c>
      <c r="B4" s="11" t="s">
        <v>61</v>
      </c>
      <c r="C4" s="11" t="s">
        <v>62</v>
      </c>
      <c r="D4" s="16"/>
      <c r="E4" s="16"/>
      <c r="F4" s="16"/>
      <c r="G4" s="17"/>
    </row>
    <row r="5" spans="1:8" x14ac:dyDescent="0.4">
      <c r="A5" s="10" t="s">
        <v>57</v>
      </c>
      <c r="B5" s="11" t="s">
        <v>43</v>
      </c>
      <c r="C5" s="11" t="s">
        <v>63</v>
      </c>
      <c r="D5" s="16"/>
      <c r="E5" s="16"/>
      <c r="F5" s="16"/>
      <c r="G5" s="17"/>
    </row>
    <row r="6" spans="1:8" x14ac:dyDescent="0.4">
      <c r="A6" s="10" t="s">
        <v>57</v>
      </c>
      <c r="B6" s="11" t="s">
        <v>64</v>
      </c>
      <c r="C6" s="11" t="s">
        <v>65</v>
      </c>
      <c r="D6" s="16"/>
      <c r="E6" s="16"/>
      <c r="F6" s="16"/>
      <c r="G6" s="17"/>
    </row>
    <row r="7" spans="1:8" x14ac:dyDescent="0.4">
      <c r="A7" s="10" t="s">
        <v>57</v>
      </c>
      <c r="B7" s="11" t="s">
        <v>45</v>
      </c>
      <c r="C7" s="11" t="s">
        <v>52</v>
      </c>
      <c r="D7" s="11">
        <v>383491.77</v>
      </c>
      <c r="E7" s="11">
        <v>5703715.4500000002</v>
      </c>
      <c r="F7" s="11" t="s">
        <v>66</v>
      </c>
      <c r="G7" s="17" t="s">
        <v>23</v>
      </c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Fluren</vt:lpstr>
      <vt:lpstr>Fluren Auswertung</vt:lpstr>
      <vt:lpstr>Gemeinden</vt:lpstr>
      <vt:lpstr>Bürgermeistereien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2023-07-26T13:39:45Z</dcterms:created>
  <dcterms:modified xsi:type="dcterms:W3CDTF">2023-07-26T13:43:13Z</dcterms:modified>
</cp:coreProperties>
</file>