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Word-documents\CPP\ECE-5850\5850-Ublaze-Applications\tests\"/>
    </mc:Choice>
  </mc:AlternateContent>
  <bookViews>
    <workbookView xWindow="0" yWindow="0" windowWidth="14040" windowHeight="10005"/>
  </bookViews>
  <sheets>
    <sheet name="Sheet1" sheetId="1" r:id="rId1"/>
  </sheets>
  <calcPr calcId="152511"/>
  <extLst>
    <ext uri="GoogleSheetsCustomDataVersion1">
      <go:sheetsCustomData xmlns:go="http://customooxmlschemas.google.com/" r:id="rId4" roundtripDataSignature="AMtx7mhPp0KvO+Nca6zPYRm0U1qBB4PqRA=="/>
    </ext>
  </extLst>
</workbook>
</file>

<file path=xl/calcChain.xml><?xml version="1.0" encoding="utf-8"?>
<calcChain xmlns="http://schemas.openxmlformats.org/spreadsheetml/2006/main">
  <c r="P33" i="1" l="1"/>
  <c r="Q33" i="1"/>
  <c r="R33" i="1"/>
  <c r="S33" i="1"/>
  <c r="T33" i="1"/>
  <c r="O33" i="1"/>
  <c r="Q45" i="1" l="1"/>
  <c r="R45" i="1"/>
  <c r="S45" i="1"/>
  <c r="T45" i="1"/>
  <c r="P45" i="1"/>
  <c r="O45" i="1"/>
  <c r="T44" i="1" l="1"/>
  <c r="S44" i="1"/>
  <c r="R44" i="1"/>
  <c r="Q44" i="1"/>
  <c r="P44" i="1"/>
  <c r="O44" i="1"/>
  <c r="I9" i="1"/>
  <c r="I8" i="1"/>
  <c r="I7" i="1"/>
  <c r="I6" i="1"/>
  <c r="I5" i="1"/>
  <c r="I4" i="1"/>
  <c r="I10" i="1"/>
  <c r="T20" i="1" l="1"/>
  <c r="S20" i="1"/>
  <c r="R20" i="1"/>
  <c r="Q20" i="1"/>
  <c r="P20" i="1"/>
  <c r="O20" i="1"/>
  <c r="M9" i="1"/>
  <c r="M8" i="1"/>
  <c r="T7" i="1"/>
  <c r="S7" i="1"/>
  <c r="R7" i="1"/>
  <c r="Q7" i="1"/>
  <c r="P7" i="1"/>
  <c r="O7" i="1"/>
  <c r="M7" i="1"/>
  <c r="M6" i="1"/>
  <c r="M5" i="1"/>
  <c r="M4" i="1"/>
</calcChain>
</file>

<file path=xl/sharedStrings.xml><?xml version="1.0" encoding="utf-8"?>
<sst xmlns="http://schemas.openxmlformats.org/spreadsheetml/2006/main" count="112" uniqueCount="59">
  <si>
    <t>All tests performed on  Xilinx 7s50csga324 device</t>
  </si>
  <si>
    <t>Impl #</t>
  </si>
  <si>
    <t>LUT</t>
  </si>
  <si>
    <t>FF</t>
  </si>
  <si>
    <t>DSP SLICE</t>
  </si>
  <si>
    <t>SPWR (mW)</t>
  </si>
  <si>
    <t>DPWR* (mW)</t>
  </si>
  <si>
    <t>Max Freq</t>
  </si>
  <si>
    <t>Test 1 (s)</t>
  </si>
  <si>
    <t>Test 2 (s)</t>
  </si>
  <si>
    <t>Total Test (s)</t>
  </si>
  <si>
    <t>3 Stage</t>
  </si>
  <si>
    <t>3 Stage w/ Multiplier &amp; Divider</t>
  </si>
  <si>
    <t>5 Stage</t>
  </si>
  <si>
    <t>5 Stage w/ Multiplier</t>
  </si>
  <si>
    <t>5 Stage w/ Multiplier and Divider</t>
  </si>
  <si>
    <t>5 Stage w/ Multiplier &amp; Divider &amp; BTB</t>
  </si>
  <si>
    <t>32kB of Characters</t>
  </si>
  <si>
    <t>32kB of Numbers</t>
  </si>
  <si>
    <t>Total Time</t>
  </si>
  <si>
    <t>Look up Tables</t>
  </si>
  <si>
    <t>* Dynamic power does not include power from PLL, which makes up ~101mW</t>
  </si>
  <si>
    <t>Flip-Flops</t>
  </si>
  <si>
    <t>Implementations</t>
  </si>
  <si>
    <t>Phase Locked Loop Power</t>
  </si>
  <si>
    <t>Multiplier</t>
  </si>
  <si>
    <t>Divider</t>
  </si>
  <si>
    <t>BTB</t>
  </si>
  <si>
    <t>Pipeline Stages</t>
  </si>
  <si>
    <t>Notes : BTB Reduced max frequency by 20%, but did not effect performance much</t>
  </si>
  <si>
    <t>Static Power</t>
  </si>
  <si>
    <t>Notes: Divider had the largest effect on performance, multiplier had large effect</t>
  </si>
  <si>
    <t>Dynamic Power</t>
  </si>
  <si>
    <t>X</t>
  </si>
  <si>
    <t>Notes: 5 Stage pipeline allowed for 10% higher frequency than 3 stage pipeline</t>
  </si>
  <si>
    <t>Total Power</t>
  </si>
  <si>
    <t>Additional BRAM</t>
  </si>
  <si>
    <t>DSP Slices</t>
  </si>
  <si>
    <t>Minimum Area, no multiplier, divider, or branch target buffer (3 Stage pipeline)</t>
  </si>
  <si>
    <t>3 stage pipeline with multiplier &amp; divider</t>
  </si>
  <si>
    <t xml:space="preserve">Maximum Performance - 5 stage pipeline, multiplier/divider + barrel multiplier + branch cache </t>
  </si>
  <si>
    <t>Frequency</t>
  </si>
  <si>
    <t>5 Stage pipe no branch cache - Includes multiplier, no divider. Intended to reach high frequency with multiplier</t>
  </si>
  <si>
    <t>Maximum Performance - #3 but with no branch target buffer</t>
  </si>
  <si>
    <t>Maximum Frequency - No cache, 5 stage pipeline, no mulplier/divider/caches. Intended to reach the maximum frequency</t>
  </si>
  <si>
    <t>Tests</t>
  </si>
  <si>
    <t>(kB/s per watt)</t>
  </si>
  <si>
    <t>A test consisting of 32kB of latin script being encrypted and decrypted</t>
  </si>
  <si>
    <t>A test consisting of 32kB of numbers being encrypted and decrypted</t>
  </si>
  <si>
    <t>Board PWR (mW)</t>
  </si>
  <si>
    <t>Delta Power (mW)</t>
  </si>
  <si>
    <t>Running PWR</t>
  </si>
  <si>
    <t>IO Only</t>
  </si>
  <si>
    <t>-</t>
  </si>
  <si>
    <t>PPW Real Delta Power</t>
  </si>
  <si>
    <t>Measured Power</t>
  </si>
  <si>
    <t>Board &amp; System Power</t>
  </si>
  <si>
    <t>Vivado Estimated Power</t>
  </si>
  <si>
    <t>Device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</si>
</sst>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name val="Calibri"/>
    </font>
    <font>
      <strike/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Execution Time per Implementation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Sheet1!$N$5</c:f>
              <c:strCache>
                <c:ptCount val="1"/>
                <c:pt idx="0">
                  <c:v>32kB of Characters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Sheet1!$O$4:$T$4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Sheet1!$O$5:$T$5</c:f>
              <c:numCache>
                <c:formatCode>General</c:formatCode>
                <c:ptCount val="6"/>
                <c:pt idx="0">
                  <c:v>6.2750000000000004</c:v>
                </c:pt>
                <c:pt idx="1">
                  <c:v>1.593</c:v>
                </c:pt>
                <c:pt idx="2">
                  <c:v>6.86</c:v>
                </c:pt>
                <c:pt idx="3">
                  <c:v>4.9589999999999996</c:v>
                </c:pt>
                <c:pt idx="4">
                  <c:v>1.425</c:v>
                </c:pt>
                <c:pt idx="5">
                  <c:v>1.728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32kB of Numbers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Sheet1!$O$4:$T$4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Sheet1!$O$6:$T$6</c:f>
              <c:numCache>
                <c:formatCode>General</c:formatCode>
                <c:ptCount val="6"/>
                <c:pt idx="0">
                  <c:v>6.625</c:v>
                </c:pt>
                <c:pt idx="1">
                  <c:v>1.5820000000000001</c:v>
                </c:pt>
                <c:pt idx="2">
                  <c:v>6.4379999999999997</c:v>
                </c:pt>
                <c:pt idx="3">
                  <c:v>5.2350000000000003</c:v>
                </c:pt>
                <c:pt idx="4">
                  <c:v>1.415</c:v>
                </c:pt>
                <c:pt idx="5">
                  <c:v>1.716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14176"/>
        <c:axId val="348116168"/>
      </c:barChart>
      <c:lineChart>
        <c:grouping val="standard"/>
        <c:varyColors val="1"/>
        <c:ser>
          <c:idx val="2"/>
          <c:order val="2"/>
          <c:tx>
            <c:strRef>
              <c:f>Sheet1!$N$7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128205128205129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7315233785822019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636500754147813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6365007541478241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28205128205139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731523378582213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Sheet1!$O$4:$T$4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Sheet1!$O$7:$T$7</c:f>
              <c:numCache>
                <c:formatCode>General</c:formatCode>
                <c:ptCount val="6"/>
                <c:pt idx="0">
                  <c:v>12.9</c:v>
                </c:pt>
                <c:pt idx="1">
                  <c:v>3.1749999999999998</c:v>
                </c:pt>
                <c:pt idx="2">
                  <c:v>13.298</c:v>
                </c:pt>
                <c:pt idx="3">
                  <c:v>10.193999999999999</c:v>
                </c:pt>
                <c:pt idx="4">
                  <c:v>2.84</c:v>
                </c:pt>
                <c:pt idx="5">
                  <c:v>3.444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14176"/>
        <c:axId val="348116168"/>
      </c:lineChart>
      <c:catAx>
        <c:axId val="1820141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6168"/>
        <c:crosses val="autoZero"/>
        <c:auto val="1"/>
        <c:lblAlgn val="ctr"/>
        <c:lblOffset val="100"/>
        <c:noMultiLvlLbl val="1"/>
      </c:catAx>
      <c:valAx>
        <c:axId val="3481161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201417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Resource Utilization per Implementation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Sheet1!$N$12</c:f>
              <c:strCache>
                <c:ptCount val="1"/>
                <c:pt idx="0">
                  <c:v>Look up Tables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Sheet1!$O$11:$T$11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Sheet1!$O$12:$T$12</c:f>
              <c:numCache>
                <c:formatCode>General</c:formatCode>
                <c:ptCount val="6"/>
                <c:pt idx="0">
                  <c:v>1530</c:v>
                </c:pt>
                <c:pt idx="1">
                  <c:v>1998</c:v>
                </c:pt>
                <c:pt idx="2">
                  <c:v>2265</c:v>
                </c:pt>
                <c:pt idx="3">
                  <c:v>2278</c:v>
                </c:pt>
                <c:pt idx="4">
                  <c:v>2403</c:v>
                </c:pt>
                <c:pt idx="5">
                  <c:v>2398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Flip-Flops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Sheet1!$O$11:$T$11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Sheet1!$O$13:$T$13</c:f>
              <c:numCache>
                <c:formatCode>General</c:formatCode>
                <c:ptCount val="6"/>
                <c:pt idx="0">
                  <c:v>1359</c:v>
                </c:pt>
                <c:pt idx="1">
                  <c:v>1631</c:v>
                </c:pt>
                <c:pt idx="2">
                  <c:v>1855</c:v>
                </c:pt>
                <c:pt idx="3">
                  <c:v>1877</c:v>
                </c:pt>
                <c:pt idx="4">
                  <c:v>2001</c:v>
                </c:pt>
                <c:pt idx="5">
                  <c:v>2071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18520"/>
        <c:axId val="348113816"/>
      </c:barChart>
      <c:catAx>
        <c:axId val="3481185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3816"/>
        <c:crosses val="autoZero"/>
        <c:auto val="1"/>
        <c:lblAlgn val="ctr"/>
        <c:lblOffset val="100"/>
        <c:noMultiLvlLbl val="1"/>
      </c:catAx>
      <c:valAx>
        <c:axId val="3481138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852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Vivado Estimated Power Utilization per Implementation (mW)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Sheet1!$N$17</c:f>
              <c:strCache>
                <c:ptCount val="1"/>
                <c:pt idx="0">
                  <c:v>Phase Locked Loop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Sheet1!$O$17:$T$17</c:f>
              <c:numCache>
                <c:formatCode>General</c:formatCode>
                <c:ptCount val="6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Static Power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Sheet1!$O$18:$T$18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Dynamic Power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3434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Sheet1!$O$19:$T$19</c:f>
              <c:numCache>
                <c:formatCode>General</c:formatCode>
                <c:ptCount val="6"/>
                <c:pt idx="0">
                  <c:v>49</c:v>
                </c:pt>
                <c:pt idx="1">
                  <c:v>51</c:v>
                </c:pt>
                <c:pt idx="2">
                  <c:v>88</c:v>
                </c:pt>
                <c:pt idx="3">
                  <c:v>88</c:v>
                </c:pt>
                <c:pt idx="4">
                  <c:v>77</c:v>
                </c:pt>
                <c:pt idx="5">
                  <c:v>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118128"/>
        <c:axId val="348118912"/>
      </c:barChart>
      <c:lineChart>
        <c:grouping val="standard"/>
        <c:varyColors val="1"/>
        <c:ser>
          <c:idx val="3"/>
          <c:order val="3"/>
          <c:tx>
            <c:strRef>
              <c:f>Sheet1!$N$20</c:f>
              <c:strCache>
                <c:ptCount val="1"/>
                <c:pt idx="0">
                  <c:v>Total Power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5146726862302484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4672686230248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14672686230248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14672686230259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156508653122758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815650865312275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Sheet1!$O$20:$T$20</c:f>
              <c:numCache>
                <c:formatCode>General</c:formatCode>
                <c:ptCount val="6"/>
                <c:pt idx="0">
                  <c:v>225</c:v>
                </c:pt>
                <c:pt idx="1">
                  <c:v>227</c:v>
                </c:pt>
                <c:pt idx="2">
                  <c:v>264</c:v>
                </c:pt>
                <c:pt idx="3">
                  <c:v>264</c:v>
                </c:pt>
                <c:pt idx="4">
                  <c:v>253</c:v>
                </c:pt>
                <c:pt idx="5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18128"/>
        <c:axId val="348118912"/>
      </c:lineChart>
      <c:catAx>
        <c:axId val="348118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8912"/>
        <c:crosses val="autoZero"/>
        <c:auto val="1"/>
        <c:lblAlgn val="ctr"/>
        <c:lblOffset val="100"/>
        <c:noMultiLvlLbl val="1"/>
      </c:catAx>
      <c:valAx>
        <c:axId val="3481189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812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3"/>
        <c:delete val="1"/>
      </c:legendEntry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Additional Resources per Implementation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Sheet1!$N$24</c:f>
              <c:strCache>
                <c:ptCount val="1"/>
                <c:pt idx="0">
                  <c:v>Additional BRAM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Sheet1!$O$23:$T$23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Sheet1!$O$24:$T$24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DSP Slices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Sheet1!$O$23:$T$23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Sheet1!$O$25:$T$25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16560"/>
        <c:axId val="348119304"/>
      </c:barChart>
      <c:catAx>
        <c:axId val="3481165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9304"/>
        <c:crosses val="autoZero"/>
        <c:auto val="1"/>
        <c:lblAlgn val="ctr"/>
        <c:lblOffset val="100"/>
        <c:noMultiLvlLbl val="1"/>
      </c:catAx>
      <c:valAx>
        <c:axId val="3481193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656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Maximum Frequency per Implementation (MHz)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Sheet1!$N$28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Sheet1!$O$11:$T$11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Sheet1!$O$28:$T$28</c:f>
              <c:numCache>
                <c:formatCode>General</c:formatCode>
                <c:ptCount val="6"/>
                <c:pt idx="0">
                  <c:v>125</c:v>
                </c:pt>
                <c:pt idx="1">
                  <c:v>115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17344"/>
        <c:axId val="348114208"/>
      </c:barChart>
      <c:catAx>
        <c:axId val="34811734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4208"/>
        <c:crosses val="autoZero"/>
        <c:auto val="1"/>
        <c:lblAlgn val="ctr"/>
        <c:lblOffset val="100"/>
        <c:noMultiLvlLbl val="1"/>
      </c:catAx>
      <c:valAx>
        <c:axId val="3481142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73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Performance Per Watt (kB/s per 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Sheet1!$N$44</c:f>
              <c:strCache>
                <c:ptCount val="1"/>
                <c:pt idx="0">
                  <c:v>Vivado Estimated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Sheet1!$O$43:$T$43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Sheet1!$O$44:$T$44</c:f>
              <c:numCache>
                <c:formatCode>General</c:formatCode>
                <c:ptCount val="6"/>
                <c:pt idx="0">
                  <c:v>22.58</c:v>
                </c:pt>
                <c:pt idx="1">
                  <c:v>90.93</c:v>
                </c:pt>
                <c:pt idx="2">
                  <c:v>18.670000000000002</c:v>
                </c:pt>
                <c:pt idx="3">
                  <c:v>24.35</c:v>
                </c:pt>
                <c:pt idx="4">
                  <c:v>91.21</c:v>
                </c:pt>
                <c:pt idx="5">
                  <c:v>80.97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13424"/>
        <c:axId val="348114992"/>
      </c:barChart>
      <c:catAx>
        <c:axId val="3481134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4992"/>
        <c:crosses val="autoZero"/>
        <c:auto val="1"/>
        <c:lblAlgn val="ctr"/>
        <c:lblOffset val="100"/>
        <c:noMultiLvlLbl val="1"/>
      </c:catAx>
      <c:valAx>
        <c:axId val="3481149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34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Measured Power Utilization per Implementation (mW)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Sheet1!$N$31</c:f>
              <c:strCache>
                <c:ptCount val="1"/>
                <c:pt idx="0">
                  <c:v>Board &amp; System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Sheet1!$O$30:$T$30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Sheet1!$O$31:$T$31</c:f>
              <c:numCache>
                <c:formatCode>General</c:formatCode>
                <c:ptCount val="6"/>
                <c:pt idx="0">
                  <c:v>570</c:v>
                </c:pt>
                <c:pt idx="1">
                  <c:v>570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Sheet1!$N$32</c:f>
              <c:strCache>
                <c:ptCount val="1"/>
                <c:pt idx="0">
                  <c:v>Device Power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Sheet1!$O$30:$T$30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Sheet1!$O$32:$T$32</c:f>
              <c:numCache>
                <c:formatCode>General</c:formatCode>
                <c:ptCount val="6"/>
                <c:pt idx="0">
                  <c:v>355</c:v>
                </c:pt>
                <c:pt idx="1">
                  <c:v>188</c:v>
                </c:pt>
                <c:pt idx="2">
                  <c:v>358</c:v>
                </c:pt>
                <c:pt idx="3">
                  <c:v>367</c:v>
                </c:pt>
                <c:pt idx="4">
                  <c:v>363</c:v>
                </c:pt>
                <c:pt idx="5">
                  <c:v>183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115776"/>
        <c:axId val="348112640"/>
      </c:barChart>
      <c:lineChart>
        <c:grouping val="standard"/>
        <c:varyColors val="1"/>
        <c:ser>
          <c:idx val="2"/>
          <c:order val="2"/>
          <c:tx>
            <c:strRef>
              <c:f>Sheet1!$N$33</c:f>
              <c:strCache>
                <c:ptCount val="1"/>
                <c:pt idx="0">
                  <c:v>Total Power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8156508653122647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4672686230248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14672686230248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14672686230259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14672686230259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146726862302373E-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Sheet1!$O$30:$T$30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Sheet1!$O$33:$T$33</c:f>
              <c:numCache>
                <c:formatCode>General</c:formatCode>
                <c:ptCount val="6"/>
                <c:pt idx="0">
                  <c:v>925</c:v>
                </c:pt>
                <c:pt idx="1">
                  <c:v>758</c:v>
                </c:pt>
                <c:pt idx="2">
                  <c:v>928</c:v>
                </c:pt>
                <c:pt idx="3">
                  <c:v>937</c:v>
                </c:pt>
                <c:pt idx="4">
                  <c:v>933</c:v>
                </c:pt>
                <c:pt idx="5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15776"/>
        <c:axId val="348112640"/>
      </c:lineChart>
      <c:catAx>
        <c:axId val="3481157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2640"/>
        <c:crosses val="autoZero"/>
        <c:auto val="1"/>
        <c:lblAlgn val="ctr"/>
        <c:lblOffset val="100"/>
        <c:noMultiLvlLbl val="1"/>
      </c:catAx>
      <c:valAx>
        <c:axId val="3481126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11577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Performance</a:t>
            </a:r>
            <a:r>
              <a:rPr lang="en-US" baseline="0"/>
              <a:t> Per Watt (kB/s per W)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Sheet1!$N$44</c:f>
              <c:strCache>
                <c:ptCount val="1"/>
                <c:pt idx="0">
                  <c:v>Vivado Estimated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Sheet1!$O$43:$T$43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Sheet1!$O$44:$T$44</c:f>
              <c:numCache>
                <c:formatCode>General</c:formatCode>
                <c:ptCount val="6"/>
                <c:pt idx="0">
                  <c:v>22.58</c:v>
                </c:pt>
                <c:pt idx="1">
                  <c:v>90.93</c:v>
                </c:pt>
                <c:pt idx="2">
                  <c:v>18.670000000000002</c:v>
                </c:pt>
                <c:pt idx="3">
                  <c:v>24.35</c:v>
                </c:pt>
                <c:pt idx="4">
                  <c:v>91.21</c:v>
                </c:pt>
                <c:pt idx="5">
                  <c:v>80.97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Sheet1!$N$45</c:f>
              <c:strCache>
                <c:ptCount val="1"/>
                <c:pt idx="0">
                  <c:v>Measured Power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Sheet1!$O$43:$T$43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Sheet1!$O$45:$T$45</c:f>
              <c:numCache>
                <c:formatCode>General</c:formatCode>
                <c:ptCount val="6"/>
                <c:pt idx="0">
                  <c:v>14.31</c:v>
                </c:pt>
                <c:pt idx="1">
                  <c:v>109.79</c:v>
                </c:pt>
                <c:pt idx="2">
                  <c:v>13.77</c:v>
                </c:pt>
                <c:pt idx="3">
                  <c:v>17.52</c:v>
                </c:pt>
                <c:pt idx="4">
                  <c:v>63.57</c:v>
                </c:pt>
                <c:pt idx="5">
                  <c:v>103.98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82400"/>
        <c:axId val="348883184"/>
      </c:barChart>
      <c:catAx>
        <c:axId val="3488824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883184"/>
        <c:crosses val="autoZero"/>
        <c:auto val="1"/>
        <c:lblAlgn val="ctr"/>
        <c:lblOffset val="100"/>
        <c:noMultiLvlLbl val="1"/>
      </c:catAx>
      <c:valAx>
        <c:axId val="3488831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88240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314325</xdr:colOff>
      <xdr:row>46</xdr:row>
      <xdr:rowOff>166687</xdr:rowOff>
    </xdr:from>
    <xdr:ext cx="4210050" cy="2743200"/>
    <xdr:graphicFrame macro="">
      <xdr:nvGraphicFramePr>
        <xdr:cNvPr id="562336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166687</xdr:rowOff>
    </xdr:from>
    <xdr:ext cx="4229100" cy="2743200"/>
    <xdr:graphicFrame macro="">
      <xdr:nvGraphicFramePr>
        <xdr:cNvPr id="18829617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314325</xdr:colOff>
      <xdr:row>63</xdr:row>
      <xdr:rowOff>100012</xdr:rowOff>
    </xdr:from>
    <xdr:ext cx="4219575" cy="2743200"/>
    <xdr:graphicFrame macro="">
      <xdr:nvGraphicFramePr>
        <xdr:cNvPr id="13772791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100012</xdr:rowOff>
    </xdr:from>
    <xdr:ext cx="4229100" cy="2743200"/>
    <xdr:graphicFrame macro="">
      <xdr:nvGraphicFramePr>
        <xdr:cNvPr id="44805612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128587</xdr:rowOff>
    </xdr:from>
    <xdr:ext cx="4229100" cy="2743200"/>
    <xdr:graphicFrame macro="">
      <xdr:nvGraphicFramePr>
        <xdr:cNvPr id="63165091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304800</xdr:colOff>
      <xdr:row>80</xdr:row>
      <xdr:rowOff>128587</xdr:rowOff>
    </xdr:from>
    <xdr:ext cx="4229100" cy="2743200"/>
    <xdr:graphicFrame macro="">
      <xdr:nvGraphicFramePr>
        <xdr:cNvPr id="24635441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324971</xdr:colOff>
      <xdr:row>97</xdr:row>
      <xdr:rowOff>156883</xdr:rowOff>
    </xdr:from>
    <xdr:ext cx="4219575" cy="2743200"/>
    <xdr:graphicFrame macro="">
      <xdr:nvGraphicFramePr>
        <xdr:cNvPr id="8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44823</xdr:colOff>
      <xdr:row>97</xdr:row>
      <xdr:rowOff>156883</xdr:rowOff>
    </xdr:from>
    <xdr:ext cx="4229100" cy="2743200"/>
    <xdr:graphicFrame macro="">
      <xdr:nvGraphicFramePr>
        <xdr:cNvPr id="9" name="Chart 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G22" zoomScale="85" zoomScaleNormal="85" workbookViewId="0">
      <selection activeCell="N38" sqref="N38"/>
    </sheetView>
  </sheetViews>
  <sheetFormatPr defaultColWidth="14.42578125" defaultRowHeight="15" customHeight="1" x14ac:dyDescent="0.25"/>
  <cols>
    <col min="1" max="5" width="8.7109375" customWidth="1"/>
    <col min="6" max="6" width="11.5703125" customWidth="1"/>
    <col min="7" max="7" width="8.7109375" customWidth="1"/>
    <col min="8" max="8" width="15.7109375" customWidth="1"/>
    <col min="9" max="9" width="14.28515625" customWidth="1"/>
    <col min="10" max="13" width="8.7109375" customWidth="1"/>
    <col min="14" max="14" width="14.5703125" customWidth="1"/>
    <col min="15" max="15" width="8.7109375" customWidth="1"/>
    <col min="16" max="16" width="9.28515625" customWidth="1"/>
    <col min="17" max="18" width="8.7109375" customWidth="1"/>
    <col min="19" max="19" width="9.140625" customWidth="1"/>
    <col min="20" max="26" width="8.7109375" customWidth="1"/>
  </cols>
  <sheetData>
    <row r="1" spans="1:20" ht="14.25" customHeight="1" x14ac:dyDescent="0.25">
      <c r="B1" t="s">
        <v>0</v>
      </c>
    </row>
    <row r="2" spans="1:20" ht="14.25" customHeight="1" x14ac:dyDescent="0.25"/>
    <row r="3" spans="1:20" ht="14.25" customHeight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49</v>
      </c>
      <c r="H3" t="s">
        <v>51</v>
      </c>
      <c r="I3" t="s">
        <v>50</v>
      </c>
      <c r="J3" t="s">
        <v>7</v>
      </c>
      <c r="K3" t="s">
        <v>8</v>
      </c>
      <c r="L3" t="s">
        <v>9</v>
      </c>
      <c r="M3" t="s">
        <v>10</v>
      </c>
    </row>
    <row r="4" spans="1:20" ht="14.25" customHeight="1" x14ac:dyDescent="0.25">
      <c r="A4">
        <v>1</v>
      </c>
      <c r="B4">
        <v>1530</v>
      </c>
      <c r="C4">
        <v>1359</v>
      </c>
      <c r="D4">
        <v>0</v>
      </c>
      <c r="E4">
        <v>75</v>
      </c>
      <c r="F4">
        <v>49</v>
      </c>
      <c r="G4">
        <v>916</v>
      </c>
      <c r="H4">
        <v>925</v>
      </c>
      <c r="I4">
        <f>H4-G10</f>
        <v>355</v>
      </c>
      <c r="J4">
        <v>125</v>
      </c>
      <c r="K4">
        <v>6.2750000000000004</v>
      </c>
      <c r="L4">
        <v>6.625</v>
      </c>
      <c r="M4">
        <f t="shared" ref="M4:M9" si="0">K4+L4</f>
        <v>12.9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</row>
    <row r="5" spans="1:20" ht="14.25" customHeight="1" x14ac:dyDescent="0.25">
      <c r="A5">
        <v>2</v>
      </c>
      <c r="B5">
        <v>1998</v>
      </c>
      <c r="C5">
        <v>1631</v>
      </c>
      <c r="D5">
        <v>3</v>
      </c>
      <c r="E5">
        <v>75</v>
      </c>
      <c r="F5">
        <v>51</v>
      </c>
      <c r="G5">
        <v>876</v>
      </c>
      <c r="H5">
        <v>758</v>
      </c>
      <c r="I5">
        <f>H5-G10</f>
        <v>188</v>
      </c>
      <c r="J5">
        <v>115</v>
      </c>
      <c r="K5">
        <v>1.593</v>
      </c>
      <c r="L5">
        <v>1.5820000000000001</v>
      </c>
      <c r="M5">
        <f t="shared" si="0"/>
        <v>3.1749999999999998</v>
      </c>
      <c r="N5" s="1" t="s">
        <v>17</v>
      </c>
      <c r="O5">
        <v>6.2750000000000004</v>
      </c>
      <c r="P5">
        <v>1.593</v>
      </c>
      <c r="Q5">
        <v>6.86</v>
      </c>
      <c r="R5">
        <v>4.9589999999999996</v>
      </c>
      <c r="S5">
        <v>1.425</v>
      </c>
      <c r="T5">
        <v>1.728</v>
      </c>
    </row>
    <row r="6" spans="1:20" ht="14.25" customHeight="1" x14ac:dyDescent="0.25">
      <c r="A6">
        <v>3</v>
      </c>
      <c r="B6">
        <v>2398</v>
      </c>
      <c r="C6">
        <v>2071</v>
      </c>
      <c r="D6">
        <v>3</v>
      </c>
      <c r="E6">
        <v>75</v>
      </c>
      <c r="F6">
        <v>59</v>
      </c>
      <c r="G6">
        <v>872</v>
      </c>
      <c r="H6">
        <v>753</v>
      </c>
      <c r="I6">
        <f>H6-G10</f>
        <v>183</v>
      </c>
      <c r="J6">
        <v>100</v>
      </c>
      <c r="K6">
        <v>1.728</v>
      </c>
      <c r="L6">
        <v>1.716</v>
      </c>
      <c r="M6">
        <f t="shared" si="0"/>
        <v>3.444</v>
      </c>
      <c r="N6" s="1" t="s">
        <v>18</v>
      </c>
      <c r="O6">
        <v>6.625</v>
      </c>
      <c r="P6">
        <v>1.5820000000000001</v>
      </c>
      <c r="Q6">
        <v>6.4379999999999997</v>
      </c>
      <c r="R6">
        <v>5.2350000000000003</v>
      </c>
      <c r="S6">
        <v>1.415</v>
      </c>
      <c r="T6">
        <v>1.716</v>
      </c>
    </row>
    <row r="7" spans="1:20" ht="14.25" customHeight="1" x14ac:dyDescent="0.25">
      <c r="A7">
        <v>4</v>
      </c>
      <c r="B7">
        <v>2278</v>
      </c>
      <c r="C7">
        <v>1877</v>
      </c>
      <c r="D7">
        <v>3</v>
      </c>
      <c r="E7">
        <v>75</v>
      </c>
      <c r="F7">
        <v>88</v>
      </c>
      <c r="G7">
        <v>912</v>
      </c>
      <c r="H7">
        <v>937</v>
      </c>
      <c r="I7">
        <f>H7-G10</f>
        <v>367</v>
      </c>
      <c r="J7">
        <v>125</v>
      </c>
      <c r="K7">
        <v>4.9589999999999996</v>
      </c>
      <c r="L7">
        <v>5.2350000000000003</v>
      </c>
      <c r="M7">
        <f t="shared" si="0"/>
        <v>10.193999999999999</v>
      </c>
      <c r="N7" t="s">
        <v>19</v>
      </c>
      <c r="O7">
        <f t="shared" ref="O7:T7" si="1">O5+O6</f>
        <v>12.9</v>
      </c>
      <c r="P7">
        <f t="shared" si="1"/>
        <v>3.1749999999999998</v>
      </c>
      <c r="Q7">
        <f t="shared" si="1"/>
        <v>13.298</v>
      </c>
      <c r="R7">
        <f t="shared" si="1"/>
        <v>10.193999999999999</v>
      </c>
      <c r="S7">
        <f t="shared" si="1"/>
        <v>2.84</v>
      </c>
      <c r="T7">
        <f t="shared" si="1"/>
        <v>3.444</v>
      </c>
    </row>
    <row r="8" spans="1:20" ht="14.25" customHeight="1" x14ac:dyDescent="0.25">
      <c r="A8">
        <v>5</v>
      </c>
      <c r="B8">
        <v>2403</v>
      </c>
      <c r="C8">
        <v>2001</v>
      </c>
      <c r="D8">
        <v>3</v>
      </c>
      <c r="E8">
        <v>75</v>
      </c>
      <c r="F8">
        <v>77</v>
      </c>
      <c r="G8">
        <v>922</v>
      </c>
      <c r="H8">
        <v>933</v>
      </c>
      <c r="I8">
        <f>H8-G10</f>
        <v>363</v>
      </c>
      <c r="J8">
        <v>125</v>
      </c>
      <c r="K8">
        <v>1.425</v>
      </c>
      <c r="L8">
        <v>1.415</v>
      </c>
      <c r="M8">
        <f t="shared" si="0"/>
        <v>2.84</v>
      </c>
    </row>
    <row r="9" spans="1:20" ht="14.25" customHeight="1" x14ac:dyDescent="0.25">
      <c r="A9">
        <v>6</v>
      </c>
      <c r="B9">
        <v>2265</v>
      </c>
      <c r="C9">
        <v>1855</v>
      </c>
      <c r="D9">
        <v>0</v>
      </c>
      <c r="E9">
        <v>75</v>
      </c>
      <c r="F9">
        <v>88</v>
      </c>
      <c r="G9">
        <v>912</v>
      </c>
      <c r="H9">
        <v>928</v>
      </c>
      <c r="I9">
        <f>H9-G10</f>
        <v>358</v>
      </c>
      <c r="J9">
        <v>125</v>
      </c>
      <c r="K9">
        <v>6.86</v>
      </c>
      <c r="L9">
        <v>6.4379999999999997</v>
      </c>
      <c r="M9">
        <f t="shared" si="0"/>
        <v>13.298</v>
      </c>
    </row>
    <row r="10" spans="1:20" ht="14.25" customHeight="1" x14ac:dyDescent="0.25">
      <c r="A10" s="5" t="s">
        <v>52</v>
      </c>
      <c r="B10" s="5">
        <v>1</v>
      </c>
      <c r="C10" s="5">
        <v>0</v>
      </c>
      <c r="D10" s="5">
        <v>0</v>
      </c>
      <c r="E10" s="5">
        <v>72</v>
      </c>
      <c r="F10" s="5">
        <v>15</v>
      </c>
      <c r="G10" s="5">
        <v>570</v>
      </c>
      <c r="H10" s="6">
        <v>570</v>
      </c>
      <c r="I10">
        <f>0</f>
        <v>0</v>
      </c>
      <c r="J10" s="5" t="s">
        <v>53</v>
      </c>
      <c r="K10" s="5" t="s">
        <v>53</v>
      </c>
      <c r="L10" s="6" t="s">
        <v>53</v>
      </c>
      <c r="M10" s="6" t="s">
        <v>53</v>
      </c>
    </row>
    <row r="11" spans="1:20" ht="14.25" customHeight="1" x14ac:dyDescent="0.25">
      <c r="A11" s="2"/>
      <c r="B11" s="2"/>
      <c r="C11" s="2"/>
      <c r="D11" s="2"/>
      <c r="G11" s="2"/>
      <c r="H11" s="2"/>
      <c r="J11" s="2"/>
      <c r="K11" s="2"/>
      <c r="O11" s="1" t="s">
        <v>11</v>
      </c>
      <c r="P11" s="1" t="s">
        <v>12</v>
      </c>
      <c r="Q11" s="1" t="s">
        <v>13</v>
      </c>
      <c r="R11" s="1" t="s">
        <v>14</v>
      </c>
      <c r="S11" s="1" t="s">
        <v>15</v>
      </c>
      <c r="T11" s="1" t="s">
        <v>16</v>
      </c>
    </row>
    <row r="12" spans="1:20" ht="14.25" customHeight="1" x14ac:dyDescent="0.25">
      <c r="A12" s="2"/>
      <c r="B12" s="2"/>
      <c r="C12" s="2"/>
      <c r="D12" s="2"/>
      <c r="E12" s="2"/>
      <c r="F12" s="2"/>
      <c r="G12" s="2"/>
      <c r="H12" s="2"/>
      <c r="J12" s="2"/>
      <c r="K12" s="2"/>
      <c r="N12" t="s">
        <v>20</v>
      </c>
      <c r="O12">
        <v>1530</v>
      </c>
      <c r="P12">
        <v>1998</v>
      </c>
      <c r="Q12">
        <v>2265</v>
      </c>
      <c r="R12">
        <v>2278</v>
      </c>
      <c r="S12">
        <v>2403</v>
      </c>
      <c r="T12">
        <v>2398</v>
      </c>
    </row>
    <row r="13" spans="1:20" ht="14.25" customHeight="1" x14ac:dyDescent="0.25">
      <c r="A13" s="2"/>
      <c r="B13" t="s">
        <v>21</v>
      </c>
      <c r="C13" s="2"/>
      <c r="D13" s="2"/>
      <c r="E13" s="2"/>
      <c r="F13" s="2"/>
      <c r="G13" s="2"/>
      <c r="H13" s="2"/>
      <c r="J13" s="2"/>
      <c r="K13" s="2"/>
      <c r="N13" t="s">
        <v>22</v>
      </c>
      <c r="O13">
        <v>1359</v>
      </c>
      <c r="P13">
        <v>1631</v>
      </c>
      <c r="Q13">
        <v>1855</v>
      </c>
      <c r="R13">
        <v>1877</v>
      </c>
      <c r="S13">
        <v>2001</v>
      </c>
      <c r="T13">
        <v>2071</v>
      </c>
    </row>
    <row r="14" spans="1:20" ht="14.25" customHeight="1" x14ac:dyDescent="0.25"/>
    <row r="15" spans="1:20" ht="14.25" customHeight="1" x14ac:dyDescent="0.25"/>
    <row r="16" spans="1:20" ht="14.25" customHeight="1" x14ac:dyDescent="0.25">
      <c r="A16" t="s">
        <v>23</v>
      </c>
      <c r="O16" s="1" t="s">
        <v>11</v>
      </c>
      <c r="P16" s="1" t="s">
        <v>12</v>
      </c>
      <c r="Q16" s="1" t="s">
        <v>13</v>
      </c>
      <c r="R16" s="1" t="s">
        <v>14</v>
      </c>
      <c r="S16" s="1" t="s">
        <v>15</v>
      </c>
      <c r="T16" s="1" t="s">
        <v>16</v>
      </c>
    </row>
    <row r="17" spans="1:20" ht="14.25" customHeight="1" x14ac:dyDescent="0.25">
      <c r="N17" s="1" t="s">
        <v>24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</row>
    <row r="18" spans="1:20" ht="14.25" customHeight="1" x14ac:dyDescent="0.25">
      <c r="B18" t="s">
        <v>25</v>
      </c>
      <c r="C18" t="s">
        <v>26</v>
      </c>
      <c r="D18" t="s">
        <v>27</v>
      </c>
      <c r="E18" t="s">
        <v>28</v>
      </c>
      <c r="G18" t="s">
        <v>29</v>
      </c>
      <c r="N18" s="1" t="s">
        <v>30</v>
      </c>
      <c r="O18">
        <v>75</v>
      </c>
      <c r="P18">
        <v>75</v>
      </c>
      <c r="Q18">
        <v>75</v>
      </c>
      <c r="R18">
        <v>75</v>
      </c>
      <c r="S18">
        <v>75</v>
      </c>
      <c r="T18">
        <v>75</v>
      </c>
    </row>
    <row r="19" spans="1:20" ht="14.25" customHeight="1" x14ac:dyDescent="0.25">
      <c r="A19">
        <v>1</v>
      </c>
      <c r="B19" s="3"/>
      <c r="C19" s="3"/>
      <c r="D19" s="3"/>
      <c r="E19">
        <v>3</v>
      </c>
      <c r="G19" t="s">
        <v>31</v>
      </c>
      <c r="N19" s="1" t="s">
        <v>32</v>
      </c>
      <c r="O19">
        <v>49</v>
      </c>
      <c r="P19">
        <v>51</v>
      </c>
      <c r="Q19">
        <v>88</v>
      </c>
      <c r="R19">
        <v>88</v>
      </c>
      <c r="S19">
        <v>77</v>
      </c>
      <c r="T19">
        <v>59</v>
      </c>
    </row>
    <row r="20" spans="1:20" ht="14.25" customHeight="1" x14ac:dyDescent="0.25">
      <c r="A20">
        <v>2</v>
      </c>
      <c r="B20" s="4" t="s">
        <v>33</v>
      </c>
      <c r="C20" s="4" t="s">
        <v>33</v>
      </c>
      <c r="D20" s="3"/>
      <c r="E20">
        <v>3</v>
      </c>
      <c r="G20" t="s">
        <v>34</v>
      </c>
      <c r="N20" t="s">
        <v>35</v>
      </c>
      <c r="O20">
        <f t="shared" ref="O20:T20" si="2">O17+O18+O19</f>
        <v>225</v>
      </c>
      <c r="P20">
        <f t="shared" si="2"/>
        <v>227</v>
      </c>
      <c r="Q20">
        <f t="shared" si="2"/>
        <v>264</v>
      </c>
      <c r="R20">
        <f t="shared" si="2"/>
        <v>264</v>
      </c>
      <c r="S20">
        <f t="shared" si="2"/>
        <v>253</v>
      </c>
      <c r="T20">
        <f t="shared" si="2"/>
        <v>235</v>
      </c>
    </row>
    <row r="21" spans="1:20" ht="14.25" customHeight="1" x14ac:dyDescent="0.25">
      <c r="A21">
        <v>3</v>
      </c>
      <c r="B21" s="4" t="s">
        <v>33</v>
      </c>
      <c r="C21" s="4" t="s">
        <v>33</v>
      </c>
      <c r="D21" s="4" t="s">
        <v>33</v>
      </c>
      <c r="E21">
        <v>5</v>
      </c>
    </row>
    <row r="22" spans="1:20" ht="14.25" customHeight="1" x14ac:dyDescent="0.25">
      <c r="A22">
        <v>4</v>
      </c>
      <c r="B22" s="4" t="s">
        <v>33</v>
      </c>
      <c r="C22" s="3"/>
      <c r="D22" s="3"/>
      <c r="E22">
        <v>5</v>
      </c>
    </row>
    <row r="23" spans="1:20" ht="14.25" customHeight="1" x14ac:dyDescent="0.25">
      <c r="A23">
        <v>5</v>
      </c>
      <c r="B23" s="4" t="s">
        <v>33</v>
      </c>
      <c r="C23" s="4" t="s">
        <v>33</v>
      </c>
      <c r="D23" s="3"/>
      <c r="E23">
        <v>5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  <c r="T23" s="1" t="s">
        <v>16</v>
      </c>
    </row>
    <row r="24" spans="1:20" ht="14.25" customHeight="1" x14ac:dyDescent="0.25">
      <c r="A24">
        <v>6</v>
      </c>
      <c r="B24" s="3"/>
      <c r="C24" s="3"/>
      <c r="D24" s="3"/>
      <c r="E24">
        <v>5</v>
      </c>
      <c r="N24" s="1" t="s">
        <v>36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</row>
    <row r="25" spans="1:20" ht="14.25" customHeight="1" x14ac:dyDescent="0.25">
      <c r="N25" s="1" t="s">
        <v>37</v>
      </c>
      <c r="O25" s="1">
        <v>0</v>
      </c>
      <c r="P25" s="1">
        <v>3</v>
      </c>
      <c r="Q25" s="1">
        <v>0</v>
      </c>
      <c r="R25" s="1">
        <v>3</v>
      </c>
      <c r="S25" s="1">
        <v>3</v>
      </c>
      <c r="T25" s="1">
        <v>3</v>
      </c>
    </row>
    <row r="26" spans="1:20" ht="14.25" customHeight="1" x14ac:dyDescent="0.25">
      <c r="A26">
        <v>1</v>
      </c>
      <c r="B26" t="s">
        <v>38</v>
      </c>
    </row>
    <row r="27" spans="1:20" ht="14.25" customHeight="1" x14ac:dyDescent="0.25">
      <c r="A27">
        <v>2</v>
      </c>
      <c r="B27" t="s">
        <v>39</v>
      </c>
      <c r="O27" s="1" t="s">
        <v>11</v>
      </c>
      <c r="P27" s="1" t="s">
        <v>12</v>
      </c>
      <c r="Q27" s="1" t="s">
        <v>13</v>
      </c>
      <c r="R27" s="1" t="s">
        <v>14</v>
      </c>
      <c r="S27" s="1" t="s">
        <v>15</v>
      </c>
      <c r="T27" s="1" t="s">
        <v>16</v>
      </c>
    </row>
    <row r="28" spans="1:20" ht="14.25" customHeight="1" x14ac:dyDescent="0.25">
      <c r="A28">
        <v>3</v>
      </c>
      <c r="B28" t="s">
        <v>40</v>
      </c>
      <c r="N28" s="1" t="s">
        <v>41</v>
      </c>
      <c r="O28" s="1">
        <v>125</v>
      </c>
      <c r="P28" s="1">
        <v>115</v>
      </c>
      <c r="Q28" s="1">
        <v>125</v>
      </c>
      <c r="R28" s="1">
        <v>125</v>
      </c>
      <c r="S28" s="1">
        <v>125</v>
      </c>
      <c r="T28" s="1">
        <v>100</v>
      </c>
    </row>
    <row r="29" spans="1:20" ht="14.25" customHeight="1" x14ac:dyDescent="0.25">
      <c r="A29">
        <v>4</v>
      </c>
      <c r="B29" t="s">
        <v>42</v>
      </c>
    </row>
    <row r="30" spans="1:20" ht="14.25" customHeight="1" x14ac:dyDescent="0.25">
      <c r="A30">
        <v>5</v>
      </c>
      <c r="B30" t="s">
        <v>43</v>
      </c>
      <c r="O30" s="1" t="s">
        <v>11</v>
      </c>
      <c r="P30" s="1" t="s">
        <v>12</v>
      </c>
      <c r="Q30" s="1" t="s">
        <v>13</v>
      </c>
      <c r="R30" s="1" t="s">
        <v>14</v>
      </c>
      <c r="S30" s="1" t="s">
        <v>15</v>
      </c>
      <c r="T30" s="1" t="s">
        <v>16</v>
      </c>
    </row>
    <row r="31" spans="1:20" ht="14.25" customHeight="1" x14ac:dyDescent="0.25">
      <c r="A31">
        <v>6</v>
      </c>
      <c r="B31" t="s">
        <v>44</v>
      </c>
      <c r="N31" s="6" t="s">
        <v>56</v>
      </c>
      <c r="O31">
        <v>570</v>
      </c>
      <c r="P31">
        <v>570</v>
      </c>
      <c r="Q31">
        <v>570</v>
      </c>
      <c r="R31">
        <v>570</v>
      </c>
      <c r="S31">
        <v>570</v>
      </c>
      <c r="T31">
        <v>570</v>
      </c>
    </row>
    <row r="32" spans="1:20" ht="14.25" customHeight="1" x14ac:dyDescent="0.25">
      <c r="N32" s="6" t="s">
        <v>58</v>
      </c>
      <c r="O32">
        <v>355</v>
      </c>
      <c r="P32">
        <v>188</v>
      </c>
      <c r="Q32">
        <v>358</v>
      </c>
      <c r="R32">
        <v>367</v>
      </c>
      <c r="S32">
        <v>363</v>
      </c>
      <c r="T32">
        <v>183</v>
      </c>
    </row>
    <row r="33" spans="1:20" ht="14.25" customHeight="1" x14ac:dyDescent="0.25">
      <c r="A33" t="s">
        <v>45</v>
      </c>
      <c r="N33" s="6" t="s">
        <v>35</v>
      </c>
      <c r="O33">
        <f>O31+O32</f>
        <v>925</v>
      </c>
      <c r="P33">
        <f t="shared" ref="P33:T33" si="3">P31+P32</f>
        <v>758</v>
      </c>
      <c r="Q33">
        <f t="shared" si="3"/>
        <v>928</v>
      </c>
      <c r="R33">
        <f t="shared" si="3"/>
        <v>937</v>
      </c>
      <c r="S33">
        <f t="shared" si="3"/>
        <v>933</v>
      </c>
      <c r="T33">
        <f t="shared" si="3"/>
        <v>753</v>
      </c>
    </row>
    <row r="34" spans="1:20" ht="14.25" customHeight="1" x14ac:dyDescent="0.25">
      <c r="A34">
        <v>1</v>
      </c>
      <c r="B34" t="s">
        <v>47</v>
      </c>
    </row>
    <row r="35" spans="1:20" ht="14.25" customHeight="1" x14ac:dyDescent="0.25">
      <c r="A35">
        <v>2</v>
      </c>
      <c r="B35" t="s">
        <v>48</v>
      </c>
    </row>
    <row r="36" spans="1:20" ht="14.25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20" ht="14.25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0" ht="14.25" customHeight="1" x14ac:dyDescent="0.25"/>
    <row r="39" spans="1:20" ht="14.25" customHeight="1" x14ac:dyDescent="0.25">
      <c r="O39" s="1" t="s">
        <v>11</v>
      </c>
      <c r="P39" s="1" t="s">
        <v>12</v>
      </c>
      <c r="Q39" s="1" t="s">
        <v>13</v>
      </c>
      <c r="R39" s="1" t="s">
        <v>14</v>
      </c>
      <c r="S39" s="1" t="s">
        <v>15</v>
      </c>
      <c r="T39" s="1" t="s">
        <v>16</v>
      </c>
    </row>
    <row r="40" spans="1:20" ht="14.25" customHeight="1" x14ac:dyDescent="0.25">
      <c r="N40" s="7" t="s">
        <v>54</v>
      </c>
    </row>
    <row r="41" spans="1:20" ht="14.25" customHeight="1" x14ac:dyDescent="0.25">
      <c r="N41" s="1" t="s">
        <v>46</v>
      </c>
    </row>
    <row r="42" spans="1:20" ht="14.25" customHeight="1" x14ac:dyDescent="0.25"/>
    <row r="43" spans="1:20" ht="14.25" customHeight="1" x14ac:dyDescent="0.25">
      <c r="O43" s="1" t="s">
        <v>11</v>
      </c>
      <c r="P43" s="1" t="s">
        <v>12</v>
      </c>
      <c r="Q43" s="1" t="s">
        <v>13</v>
      </c>
      <c r="R43" s="1" t="s">
        <v>14</v>
      </c>
      <c r="S43" s="1" t="s">
        <v>15</v>
      </c>
      <c r="T43" s="1" t="s">
        <v>16</v>
      </c>
    </row>
    <row r="44" spans="1:20" ht="14.25" customHeight="1" x14ac:dyDescent="0.25">
      <c r="N44" s="7" t="s">
        <v>57</v>
      </c>
      <c r="O44">
        <f t="shared" ref="O44:T44" si="4">ROUND((2^16/O7)/O20,2)</f>
        <v>22.58</v>
      </c>
      <c r="P44">
        <f t="shared" si="4"/>
        <v>90.93</v>
      </c>
      <c r="Q44">
        <f t="shared" si="4"/>
        <v>18.670000000000002</v>
      </c>
      <c r="R44">
        <f t="shared" si="4"/>
        <v>24.35</v>
      </c>
      <c r="S44">
        <f t="shared" si="4"/>
        <v>91.21</v>
      </c>
      <c r="T44">
        <f t="shared" si="4"/>
        <v>80.97</v>
      </c>
    </row>
    <row r="45" spans="1:20" ht="14.25" customHeight="1" x14ac:dyDescent="0.25">
      <c r="N45" s="7" t="s">
        <v>55</v>
      </c>
      <c r="O45">
        <f>ROUND((2^16/O7)/O32,2)</f>
        <v>14.31</v>
      </c>
      <c r="P45">
        <f>ROUND((2^16/P7)/P32,2)</f>
        <v>109.79</v>
      </c>
      <c r="Q45">
        <f t="shared" ref="Q45:T45" si="5">ROUND((2^16/Q7)/Q32,2)</f>
        <v>13.77</v>
      </c>
      <c r="R45">
        <f t="shared" si="5"/>
        <v>17.52</v>
      </c>
      <c r="S45">
        <f t="shared" si="5"/>
        <v>63.57</v>
      </c>
      <c r="T45">
        <f t="shared" si="5"/>
        <v>103.98</v>
      </c>
    </row>
    <row r="46" spans="1:20" ht="14.25" customHeight="1" x14ac:dyDescent="0.25"/>
    <row r="47" spans="1:20" ht="14.25" customHeight="1" x14ac:dyDescent="0.25"/>
    <row r="48" spans="1:2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Kueffler</dc:creator>
  <cp:lastModifiedBy>Benjamin Kueffler</cp:lastModifiedBy>
  <dcterms:created xsi:type="dcterms:W3CDTF">2019-05-03T23:34:39Z</dcterms:created>
  <dcterms:modified xsi:type="dcterms:W3CDTF">2019-07-14T20:10:31Z</dcterms:modified>
</cp:coreProperties>
</file>