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9420" windowWidth="22368"/>
  </bookViews>
  <sheets>
    <sheet name="矿石自然类型明细总表" sheetId="10" r:id="rId1"/>
    <sheet name="采剥区域汇总表" sheetId="9" r:id="rId2"/>
    <sheet name="北部采剥" sheetId="8" r:id="rId3"/>
    <sheet name="东北采剥" sheetId="7" r:id="rId4"/>
    <sheet name="东部采剥" sheetId="6" r:id="rId5"/>
    <sheet name="东南采剥" sheetId="5" r:id="rId6"/>
    <sheet name="南部采剥" sheetId="4" r:id="rId7"/>
    <sheet name="西北采剥" sheetId="3" r:id="rId8"/>
    <sheet name="西部采剥" sheetId="2" r:id="rId9"/>
    <sheet name="西南采剥" sheetId="1" r:id="rId10"/>
  </sheets>
  <calcPr calcId="144525"/>
</workbook>
</file>

<file path=xl/sharedStrings.xml><?xml version="1.0" encoding="utf-8"?>
<sst xmlns="http://schemas.openxmlformats.org/spreadsheetml/2006/main" count="1965" uniqueCount="43">
  <si>
    <t>方位</t>
  </si>
  <si>
    <t>矿石自然类型</t>
  </si>
  <si>
    <t>台阶</t>
  </si>
  <si>
    <t>剥离量(t)</t>
  </si>
  <si>
    <t>矿石量(t)</t>
  </si>
  <si>
    <t>Cu(%)</t>
  </si>
  <si>
    <t>Cu(金属量t)</t>
  </si>
  <si>
    <t>S(%)</t>
  </si>
  <si>
    <t>S(金属量t)</t>
  </si>
  <si>
    <t>北部</t>
  </si>
  <si>
    <t>矿石</t>
  </si>
  <si>
    <t>黄铁矿</t>
  </si>
  <si>
    <t>-70m</t>
  </si>
  <si>
    <t>斑岩</t>
  </si>
  <si>
    <t>无</t>
  </si>
  <si>
    <t>-82m</t>
  </si>
  <si>
    <t>东北</t>
  </si>
  <si>
    <t>-58m</t>
  </si>
  <si>
    <t>东部</t>
  </si>
  <si>
    <t>东南</t>
  </si>
  <si>
    <t>褐铁矿</t>
  </si>
  <si>
    <t>角砾岩</t>
  </si>
  <si>
    <t>碳酸盐</t>
  </si>
  <si>
    <t>南部</t>
  </si>
  <si>
    <t>西北</t>
  </si>
  <si>
    <t>西部</t>
  </si>
  <si>
    <t>西南</t>
  </si>
  <si>
    <t>总计</t>
  </si>
  <si>
    <t>项目</t>
  </si>
  <si>
    <t>单位</t>
  </si>
  <si>
    <t>2020年01月计划</t>
  </si>
  <si>
    <t>矿量</t>
  </si>
  <si>
    <t>t</t>
  </si>
  <si>
    <t>Cu</t>
  </si>
  <si>
    <t>品位</t>
  </si>
  <si>
    <t>%</t>
  </si>
  <si>
    <t>金属量</t>
  </si>
  <si>
    <t>S</t>
  </si>
  <si>
    <t>剥离量</t>
  </si>
  <si>
    <t>矿石合计</t>
  </si>
  <si>
    <t>合计</t>
  </si>
  <si>
    <t>无合计</t>
  </si>
  <si>
    <t>这是我写的值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</si>
</sst>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1"/>
      <color theme="1"/>
      <name val="等线"/>
      <charset val="134"/>
      <scheme val="minor"/>
    </font>
    <font>
      <b>false</b>
      <sz val="11"/>
      <color theme="1"/>
      <name val="等线"/>
      <charset val="134"/>
      <scheme val="minor"/>
    </font>
    <font>
      <b>false</b>
      <sz val="11"/>
      <color rgb="FFFFFFFF"/>
      <name val="等线"/>
      <charset val="0"/>
      <scheme val="minor"/>
    </font>
    <font>
      <sz val="11"/>
      <color rgb="FF9C0006"/>
      <name val="等线"/>
      <charset val="0"/>
      <scheme val="minor"/>
    </font>
    <font>
      <sz val="11"/>
      <color theme="1"/>
      <name val="等线"/>
      <charset val="0"/>
      <scheme val="minor"/>
    </font>
    <font>
      <b>false</b>
      <sz val="11"/>
      <color theme="1"/>
      <name val="等线"/>
      <charset val="0"/>
      <scheme val="minor"/>
    </font>
    <font>
      <sz val="11"/>
      <color rgb="FF3F3F76"/>
      <name val="等线"/>
      <charset val="0"/>
      <scheme val="minor"/>
    </font>
    <font>
      <sz val="11"/>
      <color theme="1"/>
      <name val="等线"/>
      <charset val="134"/>
      <scheme val="minor"/>
    </font>
    <font>
      <b>false</b>
      <sz val="11"/>
      <color rgb="FF3F3F3F"/>
      <name val="等线"/>
      <charset val="0"/>
      <scheme val="minor"/>
    </font>
    <font>
      <sz val="11"/>
      <color theme="0"/>
      <name val="等线"/>
      <charset val="0"/>
      <scheme val="minor"/>
    </font>
    <font>
      <u/>
      <sz val="11"/>
      <color rgb="FF0000FF"/>
      <name val="等线"/>
      <charset val="0"/>
      <scheme val="minor"/>
    </font>
    <font>
      <sz val="11"/>
      <color rgb="FF006100"/>
      <name val="等线"/>
      <charset val="0"/>
      <scheme val="minor"/>
    </font>
    <font>
      <sz val="11"/>
      <color rgb="FFFA7D00"/>
      <name val="等线"/>
      <charset val="0"/>
      <scheme val="minor"/>
    </font>
    <font>
      <u/>
      <sz val="11"/>
      <color rgb="FF800080"/>
      <name val="等线"/>
      <charset val="0"/>
      <scheme val="minor"/>
    </font>
    <font>
      <b>false</b>
      <sz val="11"/>
      <color theme="3"/>
      <name val="等线"/>
      <charset val="134"/>
      <scheme val="minor"/>
    </font>
    <font>
      <sz val="11"/>
      <color rgb="FFFF0000"/>
      <name val="等线"/>
      <charset val="0"/>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3"/>
      <color theme="3"/>
      <name val="等线"/>
      <charset val="134"/>
      <scheme val="minor"/>
    </font>
    <font>
      <sz val="11"/>
      <color rgb="FF9C6500"/>
      <name val="等线"/>
      <charset val="0"/>
      <scheme val="minor"/>
    </font>
    <font>
      <b>false</b>
      <sz val="11"/>
      <color rgb="FFFA7D00"/>
      <name val="等线"/>
      <charset val="0"/>
      <scheme val="minor"/>
    </font>
  </fonts>
  <fills count="34">
    <fill>
      <patternFill patternType="none"/>
    </fill>
    <fill>
      <patternFill patternType="gray125"/>
    </fill>
    <fill>
      <patternFill patternType="solid">
        <fgColor rgb="FFCCFFCC"/>
        <bgColor indexed="64"/>
      </patternFill>
    </fill>
    <fill>
      <patternFill patternType="solid">
        <fgColor rgb="FFA5A5A5"/>
        <bgColor indexed="64"/>
      </patternFill>
    </fill>
    <fill>
      <patternFill patternType="solid">
        <fgColor rgb="FFFFC7CE"/>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8" tint="0.399975585192419"/>
        <bgColor indexed="64"/>
      </patternFill>
    </fill>
  </fills>
  <borders count="11">
    <border>
      <left/>
      <right/>
      <top/>
      <bottom/>
      <diagonal/>
    </border>
    <border>
      <left style="thin">
        <color auto="true"/>
      </left>
      <right style="thin">
        <color auto="true"/>
      </right>
      <top style="thin">
        <color auto="true"/>
      </top>
      <bottom style="thin">
        <color auto="true"/>
      </bottom>
      <diagonal/>
    </border>
    <border>
      <left style="thin">
        <color auto="true"/>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7" fillId="0" borderId="0" applyFont="false" applyFill="false" applyBorder="false" applyAlignment="false" applyProtection="false">
      <alignment vertical="center"/>
    </xf>
    <xf numFmtId="0" fontId="4" fillId="12" borderId="0" applyNumberFormat="false" applyBorder="false" applyAlignment="false" applyProtection="false">
      <alignment vertical="center"/>
    </xf>
    <xf numFmtId="0" fontId="6" fillId="6" borderId="5" applyNumberFormat="false" applyAlignment="false" applyProtection="false">
      <alignment vertical="center"/>
    </xf>
    <xf numFmtId="44" fontId="7" fillId="0" borderId="0" applyFont="false" applyFill="false" applyBorder="false" applyAlignment="false" applyProtection="false">
      <alignment vertical="center"/>
    </xf>
    <xf numFmtId="41" fontId="7" fillId="0" borderId="0" applyFont="false" applyFill="false" applyBorder="false" applyAlignment="false" applyProtection="false">
      <alignment vertical="center"/>
    </xf>
    <xf numFmtId="0" fontId="4" fillId="10" borderId="0" applyNumberFormat="false" applyBorder="false" applyAlignment="false" applyProtection="false">
      <alignment vertical="center"/>
    </xf>
    <xf numFmtId="0" fontId="3" fillId="4" borderId="0" applyNumberFormat="false" applyBorder="false" applyAlignment="false" applyProtection="false">
      <alignment vertical="center"/>
    </xf>
    <xf numFmtId="43" fontId="7" fillId="0" borderId="0" applyFont="false" applyFill="false" applyBorder="false" applyAlignment="false" applyProtection="false">
      <alignment vertical="center"/>
    </xf>
    <xf numFmtId="0" fontId="9" fillId="18" borderId="0" applyNumberFormat="false" applyBorder="false" applyAlignment="false" applyProtection="false">
      <alignment vertical="center"/>
    </xf>
    <xf numFmtId="0" fontId="10" fillId="0" borderId="0" applyNumberFormat="false" applyFill="false" applyBorder="false" applyAlignment="false" applyProtection="false">
      <alignment vertical="center"/>
    </xf>
    <xf numFmtId="9" fontId="7" fillId="0" borderId="0" applyFon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7" fillId="20" borderId="8" applyNumberFormat="false" applyFont="false" applyAlignment="false" applyProtection="false">
      <alignment vertical="center"/>
    </xf>
    <xf numFmtId="0" fontId="9" fillId="24"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16" fillId="0" borderId="0" applyNumberFormat="false" applyFill="false" applyBorder="false" applyAlignment="false" applyProtection="false">
      <alignment vertical="center"/>
    </xf>
    <xf numFmtId="0" fontId="17" fillId="0" borderId="0" applyNumberFormat="false" applyFill="false" applyBorder="false" applyAlignment="false" applyProtection="false">
      <alignment vertical="center"/>
    </xf>
    <xf numFmtId="0" fontId="18" fillId="0" borderId="9" applyNumberFormat="false" applyFill="false" applyAlignment="false" applyProtection="false">
      <alignment vertical="center"/>
    </xf>
    <xf numFmtId="0" fontId="19" fillId="0" borderId="9" applyNumberFormat="false" applyFill="false" applyAlignment="false" applyProtection="false">
      <alignment vertical="center"/>
    </xf>
    <xf numFmtId="0" fontId="9" fillId="27" borderId="0" applyNumberFormat="false" applyBorder="false" applyAlignment="false" applyProtection="false">
      <alignment vertical="center"/>
    </xf>
    <xf numFmtId="0" fontId="14" fillId="0" borderId="10" applyNumberFormat="false" applyFill="false" applyAlignment="false" applyProtection="false">
      <alignment vertical="center"/>
    </xf>
    <xf numFmtId="0" fontId="9" fillId="17" borderId="0" applyNumberFormat="false" applyBorder="false" applyAlignment="false" applyProtection="false">
      <alignment vertical="center"/>
    </xf>
    <xf numFmtId="0" fontId="8" fillId="8" borderId="6" applyNumberFormat="false" applyAlignment="false" applyProtection="false">
      <alignment vertical="center"/>
    </xf>
    <xf numFmtId="0" fontId="21" fillId="8" borderId="5" applyNumberFormat="false" applyAlignment="false" applyProtection="false">
      <alignment vertical="center"/>
    </xf>
    <xf numFmtId="0" fontId="2" fillId="3" borderId="3" applyNumberFormat="false" applyAlignment="false" applyProtection="false">
      <alignment vertical="center"/>
    </xf>
    <xf numFmtId="0" fontId="4" fillId="32" borderId="0" applyNumberFormat="false" applyBorder="false" applyAlignment="false" applyProtection="false">
      <alignment vertical="center"/>
    </xf>
    <xf numFmtId="0" fontId="9" fillId="23" borderId="0" applyNumberFormat="false" applyBorder="false" applyAlignment="false" applyProtection="false">
      <alignment vertical="center"/>
    </xf>
    <xf numFmtId="0" fontId="12" fillId="0" borderId="7" applyNumberFormat="false" applyFill="false" applyAlignment="false" applyProtection="false">
      <alignment vertical="center"/>
    </xf>
    <xf numFmtId="0" fontId="5" fillId="0" borderId="4" applyNumberFormat="false" applyFill="false" applyAlignment="false" applyProtection="false">
      <alignment vertical="center"/>
    </xf>
    <xf numFmtId="0" fontId="11" fillId="19" borderId="0" applyNumberFormat="false" applyBorder="false" applyAlignment="false" applyProtection="false">
      <alignment vertical="center"/>
    </xf>
    <xf numFmtId="0" fontId="20" fillId="28" borderId="0" applyNumberFormat="false" applyBorder="false" applyAlignment="false" applyProtection="false">
      <alignment vertical="center"/>
    </xf>
    <xf numFmtId="0" fontId="4" fillId="22" borderId="0" applyNumberFormat="false" applyBorder="false" applyAlignment="false" applyProtection="false">
      <alignment vertical="center"/>
    </xf>
    <xf numFmtId="0" fontId="9" fillId="14" borderId="0" applyNumberFormat="false" applyBorder="false" applyAlignment="false" applyProtection="false">
      <alignment vertical="center"/>
    </xf>
    <xf numFmtId="0" fontId="4" fillId="7" borderId="0" applyNumberFormat="false" applyBorder="false" applyAlignment="false" applyProtection="false">
      <alignment vertical="center"/>
    </xf>
    <xf numFmtId="0" fontId="4" fillId="13"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9" fillId="26" borderId="0" applyNumberFormat="false" applyBorder="false" applyAlignment="false" applyProtection="false">
      <alignment vertical="center"/>
    </xf>
    <xf numFmtId="0" fontId="9" fillId="25" borderId="0" applyNumberFormat="false" applyBorder="false" applyAlignment="false" applyProtection="false">
      <alignment vertical="center"/>
    </xf>
    <xf numFmtId="0" fontId="4" fillId="9" borderId="0" applyNumberFormat="false" applyBorder="false" applyAlignment="false" applyProtection="false">
      <alignment vertical="center"/>
    </xf>
    <xf numFmtId="0" fontId="4" fillId="16" borderId="0" applyNumberFormat="false" applyBorder="false" applyAlignment="false" applyProtection="false">
      <alignment vertical="center"/>
    </xf>
    <xf numFmtId="0" fontId="9" fillId="31" borderId="0" applyNumberFormat="false" applyBorder="false" applyAlignment="false" applyProtection="false">
      <alignment vertical="center"/>
    </xf>
    <xf numFmtId="0" fontId="4" fillId="15" borderId="0" applyNumberFormat="false" applyBorder="false" applyAlignment="false" applyProtection="false">
      <alignment vertical="center"/>
    </xf>
    <xf numFmtId="0" fontId="9" fillId="33" borderId="0" applyNumberFormat="false" applyBorder="false" applyAlignment="false" applyProtection="false">
      <alignment vertical="center"/>
    </xf>
    <xf numFmtId="0" fontId="9" fillId="30"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9" fillId="29" borderId="0" applyNumberFormat="false" applyBorder="false" applyAlignment="false" applyProtection="false">
      <alignment vertical="center"/>
    </xf>
  </cellStyleXfs>
  <cellXfs count="6">
    <xf numFmtId="0" fontId="0" fillId="0" borderId="0" xfId="0">
      <alignment vertical="center"/>
    </xf>
    <xf numFmtId="0" fontId="1" fillId="2" borderId="1" xfId="0" applyFont="true" applyFill="true" applyBorder="true" applyAlignment="true">
      <alignment horizontal="center" vertical="center"/>
    </xf>
    <xf numFmtId="0" fontId="0" fillId="0" borderId="1" xfId="0" applyBorder="true" applyAlignment="true">
      <alignment horizontal="center" vertical="center"/>
    </xf>
    <xf numFmtId="57" fontId="1" fillId="2" borderId="1" xfId="0" applyNumberFormat="true" applyFont="true" applyFill="true" applyBorder="true" applyAlignment="true">
      <alignment horizontal="center" vertical="center"/>
    </xf>
    <xf numFmtId="0" fontId="0" fillId="0" borderId="2" xfId="0" applyBorder="true" applyAlignment="true">
      <alignment horizontal="center" vertical="center"/>
    </xf>
    <xf numFmtId="0" fontId="0" fillId="0" borderId="0" xfId="0" applyAlignment="true">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worksheets/sheet9.xml" Type="http://schemas.openxmlformats.org/officeDocument/2006/relationships/worksheet"></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3" Target="/xl/sharedStrings.xml" Type="http://schemas.openxmlformats.org/officeDocument/2006/relationships/sharedStrings"></Relationship><Relationship Id="rId12" Target="styles.xml" Type="http://schemas.openxmlformats.org/officeDocument/2006/relationships/styles"></Relationship><Relationship Id="rId11" Target="theme/theme1.xml" Type="http://schemas.openxmlformats.org/officeDocument/2006/relationships/theme"></Relationship><Relationship Id="rId10" Target="worksheets/sheet10.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2"/>
  <sheetViews>
    <sheetView tabSelected="true" workbookViewId="0">
      <selection activeCell="K8" sqref="K8:L11"/>
    </sheetView>
  </sheetViews>
  <sheetFormatPr defaultColWidth="9" defaultRowHeight="13.8"/>
  <cols>
    <col customWidth="true" max="2" min="1" width="5.25"/>
    <col customWidth="true" max="3" min="3" width="7.12962962962963"/>
    <col customWidth="true" max="4" min="4" width="6.12962962962963"/>
    <col customWidth="true" max="6" min="6" width="10.5"/>
    <col customWidth="true" max="7" min="7" width="6"/>
    <col customWidth="true" max="8" min="8" width="11.3796296296296"/>
    <col customWidth="true" max="9" min="9" width="6.5"/>
    <col customWidth="true" max="10" min="10" width="10"/>
  </cols>
  <sheetData>
    <row r="1" spans="1:10">
      <c r="A1" s="1" t="s">
        <v>0</v>
      </c>
      <c r="B1" s="1" t="s">
        <v>1</v>
      </c>
      <c r="C1" s="1"/>
      <c r="D1" s="1" t="s">
        <v>2</v>
      </c>
      <c r="E1" s="3">
        <v>43831</v>
      </c>
      <c r="F1" s="3"/>
      <c r="G1" s="3"/>
      <c r="H1" s="3"/>
      <c r="I1" s="3"/>
      <c r="J1" s="3"/>
    </row>
    <row r="2" spans="1:10">
      <c r="A2" s="1"/>
      <c r="B2" s="1"/>
      <c r="C2" s="1"/>
      <c r="D2" s="1"/>
      <c r="E2" s="1" t="s">
        <v>3</v>
      </c>
      <c r="F2" s="1" t="s">
        <v>4</v>
      </c>
      <c r="G2" s="1" t="s">
        <v>5</v>
      </c>
      <c r="H2" s="1" t="s">
        <v>6</v>
      </c>
      <c r="I2" s="1" t="s">
        <v>7</v>
      </c>
      <c r="J2" s="1" t="s">
        <v>8</v>
      </c>
    </row>
    <row r="3" spans="1:10">
      <c r="A3" s="2" t="s">
        <v>9</v>
      </c>
      <c r="B3" s="2" t="s">
        <v>10</v>
      </c>
      <c r="C3" s="2" t="s">
        <v>11</v>
      </c>
      <c r="D3" s="2" t="s">
        <v>12</v>
      </c>
      <c r="E3" s="2"/>
      <c r="F3" s="2">
        <v>1291.56</v>
      </c>
      <c r="G3" s="2">
        <v>0.83</v>
      </c>
      <c r="H3" s="2">
        <v>10.76</v>
      </c>
      <c r="I3" s="2">
        <v>19.57</v>
      </c>
      <c r="J3" s="2">
        <v>252.74</v>
      </c>
    </row>
    <row r="4" spans="1:10">
      <c r="A4" s="2" t="s">
        <v>9</v>
      </c>
      <c r="B4" s="2" t="s">
        <v>10</v>
      </c>
      <c r="C4" s="2" t="s">
        <v>13</v>
      </c>
      <c r="D4" s="2" t="s">
        <v>12</v>
      </c>
      <c r="E4" s="2"/>
      <c r="F4" s="2">
        <v>21223.5</v>
      </c>
      <c r="G4" s="2">
        <v>0.18</v>
      </c>
      <c r="H4" s="2">
        <v>39.13</v>
      </c>
      <c r="I4" s="2">
        <v>2.76</v>
      </c>
      <c r="J4" s="2">
        <v>586.04</v>
      </c>
    </row>
    <row r="5" spans="1:10">
      <c r="A5" s="2" t="s">
        <v>9</v>
      </c>
      <c r="B5" s="2" t="s">
        <v>14</v>
      </c>
      <c r="C5" s="2"/>
      <c r="D5" s="2" t="s">
        <v>12</v>
      </c>
      <c r="E5" s="2">
        <v>3471</v>
      </c>
      <c r="F5" s="2"/>
      <c r="G5" s="2"/>
      <c r="H5" s="2"/>
      <c r="I5" s="2"/>
      <c r="J5" s="2"/>
    </row>
    <row r="6" spans="1:10">
      <c r="A6" s="2" t="s">
        <v>9</v>
      </c>
      <c r="B6" s="2" t="s">
        <v>10</v>
      </c>
      <c r="C6" s="2" t="s">
        <v>13</v>
      </c>
      <c r="D6" s="2" t="s">
        <v>15</v>
      </c>
      <c r="E6" s="2"/>
      <c r="F6" s="2">
        <v>11942.13</v>
      </c>
      <c r="G6" s="2">
        <v>0.26</v>
      </c>
      <c r="H6" s="2">
        <v>30.77</v>
      </c>
      <c r="I6" s="2">
        <v>3.03</v>
      </c>
      <c r="J6" s="2">
        <v>361.64</v>
      </c>
    </row>
    <row r="7" spans="1:10">
      <c r="A7" s="2" t="s">
        <v>9</v>
      </c>
      <c r="B7" s="2" t="s">
        <v>14</v>
      </c>
      <c r="C7" s="2"/>
      <c r="D7" s="2" t="s">
        <v>15</v>
      </c>
      <c r="E7" s="2">
        <v>1991</v>
      </c>
      <c r="F7" s="2"/>
      <c r="G7" s="2"/>
      <c r="H7" s="2"/>
      <c r="I7" s="2"/>
      <c r="J7" s="2"/>
    </row>
    <row r="8" spans="1:12">
      <c r="A8" s="2" t="s">
        <v>16</v>
      </c>
      <c r="B8" s="2" t="s">
        <v>10</v>
      </c>
      <c r="C8" s="2" t="s">
        <v>11</v>
      </c>
      <c r="D8" s="2" t="s">
        <v>17</v>
      </c>
      <c r="E8" s="2"/>
      <c r="F8" s="2">
        <v>5883.15</v>
      </c>
      <c r="G8" s="2">
        <v>1.12</v>
      </c>
      <c r="H8" s="2">
        <v>65.72</v>
      </c>
      <c r="I8" s="2">
        <v>23.12</v>
      </c>
      <c r="J8" s="2">
        <v>1360.27</v>
      </c>
      <c r="K8" s="4">
        <v>1360.27</v>
      </c>
      <c r="L8" s="5"/>
    </row>
    <row r="9" spans="1:12">
      <c r="A9" s="2" t="s">
        <v>16</v>
      </c>
      <c r="B9" s="2" t="s">
        <v>10</v>
      </c>
      <c r="C9" s="2" t="s">
        <v>13</v>
      </c>
      <c r="D9" s="2" t="s">
        <v>17</v>
      </c>
      <c r="E9" s="2"/>
      <c r="F9" s="2">
        <v>3995.61</v>
      </c>
      <c r="G9" s="2">
        <v>0.74</v>
      </c>
      <c r="H9" s="2">
        <v>29.7</v>
      </c>
      <c r="I9" s="2">
        <v>13.35</v>
      </c>
      <c r="J9" s="2">
        <v>533.48</v>
      </c>
      <c r="K9" s="4"/>
      <c r="L9" s="5"/>
    </row>
    <row r="10" spans="1:12">
      <c r="A10" s="2" t="s">
        <v>16</v>
      </c>
      <c r="B10" s="2" t="s">
        <v>10</v>
      </c>
      <c r="C10" s="2" t="s">
        <v>11</v>
      </c>
      <c r="D10" s="2" t="s">
        <v>12</v>
      </c>
      <c r="E10" s="2"/>
      <c r="F10" s="2">
        <v>21.04</v>
      </c>
      <c r="G10" s="2">
        <v>0.59</v>
      </c>
      <c r="H10" s="2">
        <v>0.12</v>
      </c>
      <c r="I10" s="2">
        <v>17.44</v>
      </c>
      <c r="J10" s="2">
        <v>3.67</v>
      </c>
      <c r="K10" s="4"/>
      <c r="L10" s="5"/>
    </row>
    <row r="11" spans="1:12">
      <c r="A11" s="2" t="s">
        <v>16</v>
      </c>
      <c r="B11" s="2" t="s">
        <v>10</v>
      </c>
      <c r="C11" s="2" t="s">
        <v>13</v>
      </c>
      <c r="D11" s="2" t="s">
        <v>12</v>
      </c>
      <c r="E11" s="2"/>
      <c r="F11" s="2">
        <v>16736.13</v>
      </c>
      <c r="G11" s="2">
        <v>0.39</v>
      </c>
      <c r="H11" s="2">
        <v>65.69</v>
      </c>
      <c r="I11" s="2">
        <v>4.22</v>
      </c>
      <c r="J11" s="2">
        <v>705.82</v>
      </c>
      <c r="K11" s="4"/>
      <c r="L11" s="5"/>
    </row>
    <row r="12" spans="1:10">
      <c r="A12" s="2" t="s">
        <v>16</v>
      </c>
      <c r="B12" s="2" t="s">
        <v>14</v>
      </c>
      <c r="C12" s="2"/>
      <c r="D12" s="2" t="s">
        <v>12</v>
      </c>
      <c r="E12" s="2">
        <v>4300</v>
      </c>
      <c r="F12" s="2"/>
      <c r="G12" s="2"/>
      <c r="H12" s="2"/>
      <c r="I12" s="2"/>
      <c r="J12" s="2"/>
      <c r="K12" t="s">
        <v>42</v>
      </c>
    </row>
    <row r="13" spans="1:10">
      <c r="A13" s="2" t="s">
        <v>18</v>
      </c>
      <c r="B13" s="2" t="s">
        <v>10</v>
      </c>
      <c r="C13" s="2" t="s">
        <v>11</v>
      </c>
      <c r="D13" s="2" t="s">
        <v>12</v>
      </c>
      <c r="E13" s="2"/>
      <c r="F13" s="2">
        <v>76.57</v>
      </c>
      <c r="G13" s="2">
        <v>0.73</v>
      </c>
      <c r="H13" s="2">
        <v>0.56</v>
      </c>
      <c r="I13" s="2">
        <v>10.18</v>
      </c>
      <c r="J13" s="2">
        <v>7.79</v>
      </c>
    </row>
    <row r="14" spans="1:10">
      <c r="A14" s="2" t="s">
        <v>18</v>
      </c>
      <c r="B14" s="2" t="s">
        <v>10</v>
      </c>
      <c r="C14" s="2" t="s">
        <v>13</v>
      </c>
      <c r="D14" s="2" t="s">
        <v>12</v>
      </c>
      <c r="E14" s="2"/>
      <c r="F14" s="2">
        <v>19924.76</v>
      </c>
      <c r="G14" s="2">
        <v>0.41</v>
      </c>
      <c r="H14" s="2">
        <v>81.52</v>
      </c>
      <c r="I14" s="2">
        <v>4.14</v>
      </c>
      <c r="J14" s="2">
        <v>825.38</v>
      </c>
    </row>
    <row r="15" spans="1:10">
      <c r="A15" s="2" t="s">
        <v>19</v>
      </c>
      <c r="B15" s="2" t="s">
        <v>10</v>
      </c>
      <c r="C15" s="2" t="s">
        <v>11</v>
      </c>
      <c r="D15" s="2" t="s">
        <v>15</v>
      </c>
      <c r="E15" s="2"/>
      <c r="F15" s="2">
        <v>5208.3</v>
      </c>
      <c r="G15" s="2">
        <v>2.86</v>
      </c>
      <c r="H15" s="2">
        <v>149.14</v>
      </c>
      <c r="I15" s="2">
        <v>24.57</v>
      </c>
      <c r="J15" s="2">
        <v>1279.92</v>
      </c>
    </row>
    <row r="16" spans="1:10">
      <c r="A16" s="2" t="s">
        <v>19</v>
      </c>
      <c r="B16" s="2" t="s">
        <v>10</v>
      </c>
      <c r="C16" s="2" t="s">
        <v>20</v>
      </c>
      <c r="D16" s="2" t="s">
        <v>15</v>
      </c>
      <c r="E16" s="2"/>
      <c r="F16" s="2">
        <v>2741.73</v>
      </c>
      <c r="G16" s="2">
        <v>0.53</v>
      </c>
      <c r="H16" s="2">
        <v>14.52</v>
      </c>
      <c r="I16" s="2">
        <v>1.73</v>
      </c>
      <c r="J16" s="2">
        <v>47.31</v>
      </c>
    </row>
    <row r="17" spans="1:10">
      <c r="A17" s="2" t="s">
        <v>19</v>
      </c>
      <c r="B17" s="2" t="s">
        <v>10</v>
      </c>
      <c r="C17" s="2" t="s">
        <v>13</v>
      </c>
      <c r="D17" s="2" t="s">
        <v>15</v>
      </c>
      <c r="E17" s="2"/>
      <c r="F17" s="2">
        <v>579.14</v>
      </c>
      <c r="G17" s="2">
        <v>0.51</v>
      </c>
      <c r="H17" s="2">
        <v>2.94</v>
      </c>
      <c r="I17" s="2">
        <v>19.8</v>
      </c>
      <c r="J17" s="2">
        <v>114.66</v>
      </c>
    </row>
    <row r="18" spans="1:10">
      <c r="A18" s="2" t="s">
        <v>19</v>
      </c>
      <c r="B18" s="2" t="s">
        <v>10</v>
      </c>
      <c r="C18" s="2" t="s">
        <v>21</v>
      </c>
      <c r="D18" s="2" t="s">
        <v>15</v>
      </c>
      <c r="E18" s="2"/>
      <c r="F18" s="2">
        <v>5085.41</v>
      </c>
      <c r="G18" s="2">
        <v>0.86</v>
      </c>
      <c r="H18" s="2">
        <v>43.49</v>
      </c>
      <c r="I18" s="2">
        <v>3.38</v>
      </c>
      <c r="J18" s="2">
        <v>171.78</v>
      </c>
    </row>
    <row r="19" spans="1:10">
      <c r="A19" s="2" t="s">
        <v>19</v>
      </c>
      <c r="B19" s="2" t="s">
        <v>10</v>
      </c>
      <c r="C19" s="2" t="s">
        <v>22</v>
      </c>
      <c r="D19" s="2" t="s">
        <v>15</v>
      </c>
      <c r="E19" s="2"/>
      <c r="F19" s="2">
        <v>234.86</v>
      </c>
      <c r="G19" s="2">
        <v>0.59</v>
      </c>
      <c r="H19" s="2">
        <v>1.39</v>
      </c>
      <c r="I19" s="2">
        <v>0.44</v>
      </c>
      <c r="J19" s="2">
        <v>1.03</v>
      </c>
    </row>
    <row r="20" spans="1:10">
      <c r="A20" s="2" t="s">
        <v>19</v>
      </c>
      <c r="B20" s="2" t="s">
        <v>14</v>
      </c>
      <c r="C20" s="2"/>
      <c r="D20" s="2" t="s">
        <v>15</v>
      </c>
      <c r="E20" s="2">
        <v>54308</v>
      </c>
      <c r="F20" s="2"/>
      <c r="G20" s="2"/>
      <c r="H20" s="2"/>
      <c r="I20" s="2"/>
      <c r="J20" s="2"/>
    </row>
    <row r="21" spans="1:10">
      <c r="A21" s="2" t="s">
        <v>23</v>
      </c>
      <c r="B21" s="2" t="s">
        <v>14</v>
      </c>
      <c r="C21" s="2"/>
      <c r="D21" s="2" t="s">
        <v>12</v>
      </c>
      <c r="E21" s="2">
        <v>172</v>
      </c>
      <c r="F21" s="2"/>
      <c r="G21" s="2"/>
      <c r="H21" s="2"/>
      <c r="I21" s="2"/>
      <c r="J21" s="2"/>
    </row>
    <row r="22" spans="1:10">
      <c r="A22" s="2" t="s">
        <v>24</v>
      </c>
      <c r="B22" s="2" t="s">
        <v>10</v>
      </c>
      <c r="C22" s="2" t="s">
        <v>11</v>
      </c>
      <c r="D22" s="2" t="s">
        <v>12</v>
      </c>
      <c r="E22" s="2"/>
      <c r="F22" s="2">
        <v>16578.68</v>
      </c>
      <c r="G22" s="2">
        <v>0.69</v>
      </c>
      <c r="H22" s="2">
        <v>114.3</v>
      </c>
      <c r="I22" s="2">
        <v>16.65</v>
      </c>
      <c r="J22" s="2">
        <v>2761.1</v>
      </c>
    </row>
    <row r="23" spans="1:10">
      <c r="A23" s="2" t="s">
        <v>24</v>
      </c>
      <c r="B23" s="2" t="s">
        <v>10</v>
      </c>
      <c r="C23" s="2" t="s">
        <v>20</v>
      </c>
      <c r="D23" s="2" t="s">
        <v>12</v>
      </c>
      <c r="E23" s="2"/>
      <c r="F23" s="2">
        <v>391.87</v>
      </c>
      <c r="G23" s="2">
        <v>0.52</v>
      </c>
      <c r="H23" s="2">
        <v>2.04</v>
      </c>
      <c r="I23" s="2">
        <v>10.49</v>
      </c>
      <c r="J23" s="2">
        <v>41.12</v>
      </c>
    </row>
    <row r="24" spans="1:10">
      <c r="A24" s="2" t="s">
        <v>24</v>
      </c>
      <c r="B24" s="2" t="s">
        <v>10</v>
      </c>
      <c r="C24" s="2" t="s">
        <v>13</v>
      </c>
      <c r="D24" s="2" t="s">
        <v>12</v>
      </c>
      <c r="E24" s="2"/>
      <c r="F24" s="2">
        <v>2049.89</v>
      </c>
      <c r="G24" s="2">
        <v>0.64</v>
      </c>
      <c r="H24" s="2">
        <v>13.12</v>
      </c>
      <c r="I24" s="2">
        <v>12.41</v>
      </c>
      <c r="J24" s="2">
        <v>254.36</v>
      </c>
    </row>
    <row r="25" spans="1:10">
      <c r="A25" s="2" t="s">
        <v>24</v>
      </c>
      <c r="B25" s="2" t="s">
        <v>14</v>
      </c>
      <c r="C25" s="2"/>
      <c r="D25" s="2" t="s">
        <v>12</v>
      </c>
      <c r="E25" s="2">
        <v>229</v>
      </c>
      <c r="F25" s="2"/>
      <c r="G25" s="2"/>
      <c r="H25" s="2"/>
      <c r="I25" s="2"/>
      <c r="J25" s="2"/>
    </row>
    <row r="26" spans="1:10">
      <c r="A26" s="2" t="s">
        <v>24</v>
      </c>
      <c r="B26" s="2" t="s">
        <v>10</v>
      </c>
      <c r="C26" s="2" t="s">
        <v>11</v>
      </c>
      <c r="D26" s="2" t="s">
        <v>15</v>
      </c>
      <c r="E26" s="2"/>
      <c r="F26" s="2">
        <v>1434.6</v>
      </c>
      <c r="G26" s="2">
        <v>0.72</v>
      </c>
      <c r="H26" s="2">
        <v>10.27</v>
      </c>
      <c r="I26" s="2">
        <v>24.57</v>
      </c>
      <c r="J26" s="2">
        <v>352.51</v>
      </c>
    </row>
    <row r="27" spans="1:10">
      <c r="A27" s="2" t="s">
        <v>24</v>
      </c>
      <c r="B27" s="2" t="s">
        <v>10</v>
      </c>
      <c r="C27" s="2" t="s">
        <v>13</v>
      </c>
      <c r="D27" s="2" t="s">
        <v>15</v>
      </c>
      <c r="E27" s="2"/>
      <c r="F27" s="2">
        <v>864.96</v>
      </c>
      <c r="G27" s="2">
        <v>0.36</v>
      </c>
      <c r="H27" s="2">
        <v>3.16</v>
      </c>
      <c r="I27" s="2">
        <v>5.39</v>
      </c>
      <c r="J27" s="2">
        <v>46.65</v>
      </c>
    </row>
    <row r="28" spans="1:10">
      <c r="A28" s="2" t="s">
        <v>24</v>
      </c>
      <c r="B28" s="2" t="s">
        <v>14</v>
      </c>
      <c r="C28" s="2"/>
      <c r="D28" s="2" t="s">
        <v>15</v>
      </c>
      <c r="E28" s="2">
        <v>130</v>
      </c>
      <c r="F28" s="2"/>
      <c r="G28" s="2"/>
      <c r="H28" s="2"/>
      <c r="I28" s="2"/>
      <c r="J28" s="2"/>
    </row>
    <row r="29" spans="1:10">
      <c r="A29" s="2" t="s">
        <v>25</v>
      </c>
      <c r="B29" s="2" t="s">
        <v>10</v>
      </c>
      <c r="C29" s="2" t="s">
        <v>13</v>
      </c>
      <c r="D29" s="2" t="s">
        <v>15</v>
      </c>
      <c r="E29" s="2"/>
      <c r="F29" s="2">
        <v>19819.32</v>
      </c>
      <c r="G29" s="2">
        <v>0.16</v>
      </c>
      <c r="H29" s="2">
        <v>32.21</v>
      </c>
      <c r="I29" s="2">
        <v>1.39</v>
      </c>
      <c r="J29" s="2">
        <v>274.85</v>
      </c>
    </row>
    <row r="30" spans="1:10">
      <c r="A30" s="2" t="s">
        <v>25</v>
      </c>
      <c r="B30" s="2" t="s">
        <v>14</v>
      </c>
      <c r="C30" s="2"/>
      <c r="D30" s="2" t="s">
        <v>15</v>
      </c>
      <c r="E30" s="2">
        <v>15804</v>
      </c>
      <c r="F30" s="2"/>
      <c r="G30" s="2"/>
      <c r="H30" s="2"/>
      <c r="I30" s="2"/>
      <c r="J30" s="2"/>
    </row>
    <row r="31" spans="1:10">
      <c r="A31" s="2" t="s">
        <v>26</v>
      </c>
      <c r="B31" s="2" t="s">
        <v>10</v>
      </c>
      <c r="C31" s="2" t="s">
        <v>11</v>
      </c>
      <c r="D31" s="2" t="s">
        <v>17</v>
      </c>
      <c r="E31" s="2"/>
      <c r="F31" s="2">
        <v>3672.74</v>
      </c>
      <c r="G31" s="2">
        <v>1.78</v>
      </c>
      <c r="H31" s="2">
        <v>65.43</v>
      </c>
      <c r="I31" s="2">
        <v>13.05</v>
      </c>
      <c r="J31" s="2">
        <v>479.42</v>
      </c>
    </row>
    <row r="32" spans="1:10">
      <c r="A32" s="2" t="s">
        <v>26</v>
      </c>
      <c r="B32" s="2" t="s">
        <v>10</v>
      </c>
      <c r="C32" s="2" t="s">
        <v>20</v>
      </c>
      <c r="D32" s="2" t="s">
        <v>17</v>
      </c>
      <c r="E32" s="2"/>
      <c r="F32" s="2">
        <v>12807.79</v>
      </c>
      <c r="G32" s="2">
        <v>1.32</v>
      </c>
      <c r="H32" s="2">
        <v>169.02</v>
      </c>
      <c r="I32" s="2">
        <v>7.74</v>
      </c>
      <c r="J32" s="2">
        <v>991.57</v>
      </c>
    </row>
    <row r="33" spans="1:10">
      <c r="A33" s="2" t="s">
        <v>26</v>
      </c>
      <c r="B33" s="2" t="s">
        <v>10</v>
      </c>
      <c r="C33" s="2" t="s">
        <v>13</v>
      </c>
      <c r="D33" s="2" t="s">
        <v>17</v>
      </c>
      <c r="E33" s="2"/>
      <c r="F33" s="2">
        <v>10620.5</v>
      </c>
      <c r="G33" s="2">
        <v>0.42</v>
      </c>
      <c r="H33" s="2">
        <v>44.52</v>
      </c>
      <c r="I33" s="2">
        <v>12.09</v>
      </c>
      <c r="J33" s="2">
        <v>1284.45</v>
      </c>
    </row>
    <row r="34" spans="1:10">
      <c r="A34" s="2" t="s">
        <v>26</v>
      </c>
      <c r="B34" s="2" t="s">
        <v>10</v>
      </c>
      <c r="C34" s="2" t="s">
        <v>22</v>
      </c>
      <c r="D34" s="2" t="s">
        <v>17</v>
      </c>
      <c r="E34" s="2"/>
      <c r="F34" s="2">
        <v>19720.56</v>
      </c>
      <c r="G34" s="2">
        <v>0.79</v>
      </c>
      <c r="H34" s="2">
        <v>155.54</v>
      </c>
      <c r="I34" s="2">
        <v>14.09</v>
      </c>
      <c r="J34" s="2">
        <v>2779.32</v>
      </c>
    </row>
    <row r="35" spans="1:10">
      <c r="A35" s="2" t="s">
        <v>26</v>
      </c>
      <c r="B35" s="2" t="s">
        <v>14</v>
      </c>
      <c r="C35" s="2"/>
      <c r="D35" s="2" t="s">
        <v>17</v>
      </c>
      <c r="E35" s="2">
        <v>1701</v>
      </c>
      <c r="F35" s="2"/>
      <c r="G35" s="2"/>
      <c r="H35" s="2"/>
      <c r="I35" s="2"/>
      <c r="J35" s="2"/>
    </row>
    <row r="36" spans="1:10">
      <c r="A36" s="2" t="s">
        <v>26</v>
      </c>
      <c r="B36" s="2" t="s">
        <v>10</v>
      </c>
      <c r="C36" s="2" t="s">
        <v>11</v>
      </c>
      <c r="D36" s="2" t="s">
        <v>12</v>
      </c>
      <c r="E36" s="2"/>
      <c r="F36" s="2">
        <v>15925.41</v>
      </c>
      <c r="G36" s="2">
        <v>1.13</v>
      </c>
      <c r="H36" s="2">
        <v>180.53</v>
      </c>
      <c r="I36" s="2">
        <v>33.46</v>
      </c>
      <c r="J36" s="2">
        <v>5327.92</v>
      </c>
    </row>
    <row r="37" spans="1:10">
      <c r="A37" s="2" t="s">
        <v>26</v>
      </c>
      <c r="B37" s="2" t="s">
        <v>10</v>
      </c>
      <c r="C37" s="2" t="s">
        <v>13</v>
      </c>
      <c r="D37" s="2" t="s">
        <v>12</v>
      </c>
      <c r="E37" s="2"/>
      <c r="F37" s="2">
        <v>40.68</v>
      </c>
      <c r="G37" s="2">
        <v>0.24</v>
      </c>
      <c r="H37" s="2">
        <v>0.1</v>
      </c>
      <c r="I37" s="2">
        <v>10.1</v>
      </c>
      <c r="J37" s="2">
        <v>4.11</v>
      </c>
    </row>
    <row r="38" spans="1:10">
      <c r="A38" s="2" t="s">
        <v>26</v>
      </c>
      <c r="B38" s="2" t="s">
        <v>10</v>
      </c>
      <c r="C38" s="2" t="s">
        <v>22</v>
      </c>
      <c r="D38" s="2" t="s">
        <v>12</v>
      </c>
      <c r="E38" s="2"/>
      <c r="F38" s="2">
        <v>65.71</v>
      </c>
      <c r="G38" s="2">
        <v>0.33</v>
      </c>
      <c r="H38" s="2">
        <v>0.22</v>
      </c>
      <c r="I38" s="2">
        <v>15.99</v>
      </c>
      <c r="J38" s="2">
        <v>10.51</v>
      </c>
    </row>
    <row r="39" spans="1:10">
      <c r="A39" s="2" t="s">
        <v>26</v>
      </c>
      <c r="B39" s="2" t="s">
        <v>14</v>
      </c>
      <c r="C39" s="2"/>
      <c r="D39" s="2" t="s">
        <v>12</v>
      </c>
      <c r="E39" s="2">
        <v>2621</v>
      </c>
      <c r="F39" s="2"/>
      <c r="G39" s="2"/>
      <c r="H39" s="2"/>
      <c r="I39" s="2"/>
      <c r="J39" s="2"/>
    </row>
    <row r="40" spans="1:10">
      <c r="A40" s="2" t="s">
        <v>26</v>
      </c>
      <c r="B40" s="2" t="s">
        <v>10</v>
      </c>
      <c r="C40" s="2" t="s">
        <v>13</v>
      </c>
      <c r="D40" s="2" t="s">
        <v>15</v>
      </c>
      <c r="E40" s="2"/>
      <c r="F40" s="2">
        <v>25453.65</v>
      </c>
      <c r="G40" s="2">
        <v>0.38</v>
      </c>
      <c r="H40" s="2">
        <v>97.59</v>
      </c>
      <c r="I40" s="2">
        <v>2.39</v>
      </c>
      <c r="J40" s="2">
        <v>608.73</v>
      </c>
    </row>
    <row r="41" spans="1:10">
      <c r="A41" s="2" t="s">
        <v>26</v>
      </c>
      <c r="B41" s="2" t="s">
        <v>14</v>
      </c>
      <c r="C41" s="2"/>
      <c r="D41" s="2" t="s">
        <v>15</v>
      </c>
      <c r="E41" s="2">
        <v>1281</v>
      </c>
      <c r="F41" s="2"/>
      <c r="G41" s="2"/>
      <c r="H41" s="2"/>
      <c r="I41" s="2"/>
      <c r="J41" s="2"/>
    </row>
    <row r="42" spans="1:10">
      <c r="A42" s="2" t="s">
        <v>27</v>
      </c>
      <c r="B42" s="2"/>
      <c r="C42" s="2"/>
      <c r="D42" s="2"/>
      <c r="E42" s="2">
        <f>ROUND(SUM(E3:E41),2)</f>
        <v>86008</v>
      </c>
      <c r="F42" s="2">
        <f>ROUND(SUM(F3:F41),2)</f>
        <v>224390.25</v>
      </c>
      <c r="G42" s="2">
        <f>ROUND(IF(F42=0,0,SUM(H42/F42*100)),2)</f>
        <v>0.63</v>
      </c>
      <c r="H42" s="2">
        <f>ROUND(SUM(H3:H41),2)</f>
        <v>1423.5</v>
      </c>
      <c r="I42" s="2">
        <f>ROUND(IF(F42=0,0,SUM(J42/F42*100)),2)</f>
        <v>9.57</v>
      </c>
      <c r="J42" s="2">
        <f>ROUND(SUM(J3:J41),2)</f>
        <v>21468.15</v>
      </c>
    </row>
  </sheetData>
  <mergeCells count="16">
    <mergeCell ref="E1:J1"/>
    <mergeCell ref="B5:C5"/>
    <mergeCell ref="B7:C7"/>
    <mergeCell ref="B12:C12"/>
    <mergeCell ref="B20:C20"/>
    <mergeCell ref="B21:C21"/>
    <mergeCell ref="B25:C25"/>
    <mergeCell ref="B28:C28"/>
    <mergeCell ref="B30:C30"/>
    <mergeCell ref="B35:C35"/>
    <mergeCell ref="B39:C39"/>
    <mergeCell ref="B41:C41"/>
    <mergeCell ref="A1:A2"/>
    <mergeCell ref="D1:D2"/>
    <mergeCell ref="B1:C2"/>
    <mergeCell ref="K8:L11"/>
  </mergeCells>
  <pageMargins bottom="0.75" footer="0.3" header="0.3" left="0.7" right="0.7" top="0.75"/>
  <pageSetup horizontalDpi="300" orientation="portrait" paperSize="9"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4"/>
  <sheetViews>
    <sheetView workbookViewId="0">
      <selection activeCell="A1" sqref="A1:A2"/>
    </sheetView>
  </sheetViews>
  <sheetFormatPr defaultColWidth="9" defaultRowHeight="13.8" outlineLevelCol="5"/>
  <cols>
    <col min="1" max="1" width="5.25" customWidth="1"/>
    <col min="3" max="3" width="3.62962962962963" customWidth="1"/>
    <col min="4" max="4" width="7.12962962962963" customWidth="1"/>
    <col min="5" max="5" width="5.25" customWidth="1"/>
    <col min="6" max="6" width="15.5" customWidth="1"/>
  </cols>
  <sheetData>
    <row r="1" spans="1:6">
      <c r="A1" s="1" t="s">
        <v>0</v>
      </c>
      <c r="B1" s="1" t="s">
        <v>28</v>
      </c>
      <c r="C1" s="1"/>
      <c r="D1" s="1"/>
      <c r="E1" s="1" t="s">
        <v>29</v>
      </c>
      <c r="F1" s="1" t="s">
        <v>30</v>
      </c>
    </row>
    <row r="2" spans="1:6">
      <c r="A2" s="1"/>
      <c r="B2" s="1"/>
      <c r="C2" s="1"/>
      <c r="D2" s="1"/>
      <c r="E2" s="1"/>
      <c r="F2" s="1"/>
    </row>
    <row r="3" spans="1:6">
      <c r="A3" s="2" t="s">
        <v>9</v>
      </c>
      <c r="B3" s="2" t="s">
        <v>11</v>
      </c>
      <c r="C3" s="2" t="s">
        <v>31</v>
      </c>
      <c r="D3" s="2"/>
      <c r="E3" s="2" t="s">
        <v>32</v>
      </c>
      <c r="F3" s="2">
        <f>北部采剥!F50</f>
        <v>1291.56</v>
      </c>
    </row>
    <row r="4" spans="1:6">
      <c r="A4" s="2"/>
      <c r="B4" s="2"/>
      <c r="C4" s="2" t="s">
        <v>33</v>
      </c>
      <c r="D4" s="2" t="s">
        <v>34</v>
      </c>
      <c r="E4" s="2" t="s">
        <v>35</v>
      </c>
      <c r="F4" s="2">
        <f>ROUND(IF(F3=0,0,SUM(F5/F3*100)),2)</f>
        <v>0.83</v>
      </c>
    </row>
    <row r="5" spans="1:6">
      <c r="A5" s="2"/>
      <c r="B5" s="2"/>
      <c r="C5" s="2"/>
      <c r="D5" s="2" t="s">
        <v>36</v>
      </c>
      <c r="E5" s="2" t="s">
        <v>32</v>
      </c>
      <c r="F5" s="2">
        <f>北部采剥!F52</f>
        <v>10.72</v>
      </c>
    </row>
    <row r="6" spans="1:6">
      <c r="A6" s="2"/>
      <c r="B6" s="2"/>
      <c r="C6" s="2" t="s">
        <v>37</v>
      </c>
      <c r="D6" s="2" t="s">
        <v>34</v>
      </c>
      <c r="E6" s="2" t="s">
        <v>35</v>
      </c>
      <c r="F6" s="2">
        <f>ROUND(IF(F3=0,0,SUM(F7/F3*100)),2)</f>
        <v>19.57</v>
      </c>
    </row>
    <row r="7" spans="1:6">
      <c r="A7" s="2"/>
      <c r="B7" s="2"/>
      <c r="C7" s="2"/>
      <c r="D7" s="2" t="s">
        <v>36</v>
      </c>
      <c r="E7" s="2" t="s">
        <v>32</v>
      </c>
      <c r="F7" s="2">
        <f>北部采剥!F54</f>
        <v>252.76</v>
      </c>
    </row>
    <row r="8" spans="1:6">
      <c r="A8" s="2"/>
      <c r="B8" s="2" t="s">
        <v>13</v>
      </c>
      <c r="C8" s="2" t="s">
        <v>31</v>
      </c>
      <c r="D8" s="2"/>
      <c r="E8" s="2" t="s">
        <v>32</v>
      </c>
      <c r="F8" s="2">
        <f>北部采剥!F55</f>
        <v>33165.63</v>
      </c>
    </row>
    <row r="9" spans="1:6">
      <c r="A9" s="2"/>
      <c r="B9" s="2"/>
      <c r="C9" s="2" t="s">
        <v>33</v>
      </c>
      <c r="D9" s="2" t="s">
        <v>34</v>
      </c>
      <c r="E9" s="2" t="s">
        <v>35</v>
      </c>
      <c r="F9" s="2">
        <f>ROUND(IF(F8=0,0,SUM(F10/F8*100)),2)</f>
        <v>0.21</v>
      </c>
    </row>
    <row r="10" spans="1:6">
      <c r="A10" s="2"/>
      <c r="B10" s="2"/>
      <c r="C10" s="2"/>
      <c r="D10" s="2" t="s">
        <v>36</v>
      </c>
      <c r="E10" s="2" t="s">
        <v>32</v>
      </c>
      <c r="F10" s="2">
        <f>北部采剥!F57</f>
        <v>69.25</v>
      </c>
    </row>
    <row r="11" spans="1:6">
      <c r="A11" s="2"/>
      <c r="B11" s="2"/>
      <c r="C11" s="2" t="s">
        <v>37</v>
      </c>
      <c r="D11" s="2" t="s">
        <v>34</v>
      </c>
      <c r="E11" s="2" t="s">
        <v>35</v>
      </c>
      <c r="F11" s="2">
        <f>ROUND(IF(F8=0,0,SUM(F12/F8*100)),2)</f>
        <v>2.86</v>
      </c>
    </row>
    <row r="12" spans="1:6">
      <c r="A12" s="2"/>
      <c r="B12" s="2"/>
      <c r="C12" s="2"/>
      <c r="D12" s="2" t="s">
        <v>36</v>
      </c>
      <c r="E12" s="2" t="s">
        <v>32</v>
      </c>
      <c r="F12" s="2">
        <f>北部采剥!F59</f>
        <v>947.62</v>
      </c>
    </row>
    <row r="13" spans="1:6">
      <c r="A13" s="2"/>
      <c r="B13" s="2" t="s">
        <v>38</v>
      </c>
      <c r="C13" s="2"/>
      <c r="D13" s="2"/>
      <c r="E13" s="2" t="s">
        <v>32</v>
      </c>
      <c r="F13" s="2">
        <f>北部采剥!F60</f>
        <v>5462</v>
      </c>
    </row>
    <row r="14" spans="1:6">
      <c r="A14" s="2"/>
      <c r="B14" s="2" t="s">
        <v>39</v>
      </c>
      <c r="C14" s="2" t="s">
        <v>31</v>
      </c>
      <c r="D14" s="2"/>
      <c r="E14" s="2" t="s">
        <v>32</v>
      </c>
      <c r="F14" s="2">
        <f>北部采剥!F61</f>
        <v>34457.19</v>
      </c>
    </row>
    <row r="15" spans="1:6">
      <c r="A15" s="2"/>
      <c r="B15" s="2"/>
      <c r="C15" s="2" t="s">
        <v>33</v>
      </c>
      <c r="D15" s="2" t="s">
        <v>34</v>
      </c>
      <c r="E15" s="2" t="s">
        <v>35</v>
      </c>
      <c r="F15" s="2">
        <f>ROUND(IF(F14=0,0,SUM(F16/F14*100)),2)</f>
        <v>0.23</v>
      </c>
    </row>
    <row r="16" spans="1:6">
      <c r="A16" s="2"/>
      <c r="B16" s="2"/>
      <c r="C16" s="2"/>
      <c r="D16" s="2" t="s">
        <v>36</v>
      </c>
      <c r="E16" s="2" t="s">
        <v>32</v>
      </c>
      <c r="F16" s="2">
        <f>北部采剥!F63</f>
        <v>79.97</v>
      </c>
    </row>
    <row r="17" spans="1:6">
      <c r="A17" s="2"/>
      <c r="B17" s="2"/>
      <c r="C17" s="2" t="s">
        <v>37</v>
      </c>
      <c r="D17" s="2" t="s">
        <v>34</v>
      </c>
      <c r="E17" s="2" t="s">
        <v>35</v>
      </c>
      <c r="F17" s="2">
        <f>ROUND(IF(F14=0,0,SUM(F18/F14*100)),2)</f>
        <v>3.48</v>
      </c>
    </row>
    <row r="18" spans="1:6">
      <c r="A18" s="2"/>
      <c r="B18" s="2"/>
      <c r="C18" s="2"/>
      <c r="D18" s="2" t="s">
        <v>36</v>
      </c>
      <c r="E18" s="2" t="s">
        <v>32</v>
      </c>
      <c r="F18" s="2">
        <f>北部采剥!F65</f>
        <v>1200.38</v>
      </c>
    </row>
    <row r="19" spans="1:6">
      <c r="A19" s="2" t="s">
        <v>16</v>
      </c>
      <c r="B19" s="2" t="s">
        <v>11</v>
      </c>
      <c r="C19" s="2" t="s">
        <v>31</v>
      </c>
      <c r="D19" s="2"/>
      <c r="E19" s="2" t="s">
        <v>32</v>
      </c>
      <c r="F19" s="2">
        <f>东北采剥!F49</f>
        <v>5904.19</v>
      </c>
    </row>
    <row r="20" spans="1:6">
      <c r="A20" s="2"/>
      <c r="B20" s="2"/>
      <c r="C20" s="2" t="s">
        <v>33</v>
      </c>
      <c r="D20" s="2" t="s">
        <v>34</v>
      </c>
      <c r="E20" s="2" t="s">
        <v>35</v>
      </c>
      <c r="F20" s="2">
        <f>ROUND(IF(F19=0,0,SUM(F21/F19*100)),2)</f>
        <v>1.12</v>
      </c>
    </row>
    <row r="21" spans="1:6">
      <c r="A21" s="2"/>
      <c r="B21" s="2"/>
      <c r="C21" s="2"/>
      <c r="D21" s="2" t="s">
        <v>36</v>
      </c>
      <c r="E21" s="2" t="s">
        <v>32</v>
      </c>
      <c r="F21" s="2">
        <f>东北采剥!F51</f>
        <v>66.01</v>
      </c>
    </row>
    <row r="22" spans="1:6">
      <c r="A22" s="2"/>
      <c r="B22" s="2"/>
      <c r="C22" s="2" t="s">
        <v>37</v>
      </c>
      <c r="D22" s="2" t="s">
        <v>34</v>
      </c>
      <c r="E22" s="2" t="s">
        <v>35</v>
      </c>
      <c r="F22" s="2">
        <f>ROUND(IF(F19=0,0,SUM(F23/F19*100)),2)</f>
        <v>23.1</v>
      </c>
    </row>
    <row r="23" spans="1:6">
      <c r="A23" s="2"/>
      <c r="B23" s="2"/>
      <c r="C23" s="2"/>
      <c r="D23" s="2" t="s">
        <v>36</v>
      </c>
      <c r="E23" s="2" t="s">
        <v>32</v>
      </c>
      <c r="F23" s="2">
        <f>东北采剥!F53</f>
        <v>1363.85</v>
      </c>
    </row>
    <row r="24" spans="1:6">
      <c r="A24" s="2"/>
      <c r="B24" s="2" t="s">
        <v>13</v>
      </c>
      <c r="C24" s="2" t="s">
        <v>31</v>
      </c>
      <c r="D24" s="2"/>
      <c r="E24" s="2" t="s">
        <v>32</v>
      </c>
      <c r="F24" s="2">
        <f>东北采剥!F54</f>
        <v>20731.74</v>
      </c>
    </row>
    <row r="25" spans="1:6">
      <c r="A25" s="2"/>
      <c r="B25" s="2"/>
      <c r="C25" s="2" t="s">
        <v>33</v>
      </c>
      <c r="D25" s="2" t="s">
        <v>34</v>
      </c>
      <c r="E25" s="2" t="s">
        <v>35</v>
      </c>
      <c r="F25" s="2">
        <f>ROUND(IF(F24=0,0,SUM(F26/F24*100)),2)</f>
        <v>0.46</v>
      </c>
    </row>
    <row r="26" spans="1:6">
      <c r="A26" s="2"/>
      <c r="B26" s="2"/>
      <c r="C26" s="2"/>
      <c r="D26" s="2" t="s">
        <v>36</v>
      </c>
      <c r="E26" s="2" t="s">
        <v>32</v>
      </c>
      <c r="F26" s="2">
        <f>东北采剥!F56</f>
        <v>94.84</v>
      </c>
    </row>
    <row r="27" spans="1:6">
      <c r="A27" s="2"/>
      <c r="B27" s="2"/>
      <c r="C27" s="2" t="s">
        <v>37</v>
      </c>
      <c r="D27" s="2" t="s">
        <v>34</v>
      </c>
      <c r="E27" s="2" t="s">
        <v>35</v>
      </c>
      <c r="F27" s="2">
        <f>ROUND(IF(F24=0,0,SUM(F28/F24*100)),2)</f>
        <v>5.98</v>
      </c>
    </row>
    <row r="28" spans="1:6">
      <c r="A28" s="2"/>
      <c r="B28" s="2"/>
      <c r="C28" s="2"/>
      <c r="D28" s="2" t="s">
        <v>36</v>
      </c>
      <c r="E28" s="2" t="s">
        <v>32</v>
      </c>
      <c r="F28" s="2">
        <f>东北采剥!F58</f>
        <v>1239.67</v>
      </c>
    </row>
    <row r="29" spans="1:6">
      <c r="A29" s="2"/>
      <c r="B29" s="2" t="s">
        <v>38</v>
      </c>
      <c r="C29" s="2"/>
      <c r="D29" s="2"/>
      <c r="E29" s="2" t="s">
        <v>32</v>
      </c>
      <c r="F29" s="2">
        <f>东北采剥!F59</f>
        <v>4300</v>
      </c>
    </row>
    <row r="30" spans="1:6">
      <c r="A30" s="2"/>
      <c r="B30" s="2" t="s">
        <v>39</v>
      </c>
      <c r="C30" s="2" t="s">
        <v>31</v>
      </c>
      <c r="D30" s="2"/>
      <c r="E30" s="2" t="s">
        <v>32</v>
      </c>
      <c r="F30" s="2">
        <f>东北采剥!F60</f>
        <v>26635.93</v>
      </c>
    </row>
    <row r="31" spans="1:6">
      <c r="A31" s="2"/>
      <c r="B31" s="2"/>
      <c r="C31" s="2" t="s">
        <v>33</v>
      </c>
      <c r="D31" s="2" t="s">
        <v>34</v>
      </c>
      <c r="E31" s="2" t="s">
        <v>35</v>
      </c>
      <c r="F31" s="2">
        <f>ROUND(IF(F30=0,0,SUM(F32/F30*100)),2)</f>
        <v>0.6</v>
      </c>
    </row>
    <row r="32" spans="1:6">
      <c r="A32" s="2"/>
      <c r="B32" s="2"/>
      <c r="C32" s="2"/>
      <c r="D32" s="2" t="s">
        <v>36</v>
      </c>
      <c r="E32" s="2" t="s">
        <v>32</v>
      </c>
      <c r="F32" s="2">
        <f>东北采剥!F62</f>
        <v>160.85</v>
      </c>
    </row>
    <row r="33" spans="1:6">
      <c r="A33" s="2"/>
      <c r="B33" s="2"/>
      <c r="C33" s="2" t="s">
        <v>37</v>
      </c>
      <c r="D33" s="2" t="s">
        <v>34</v>
      </c>
      <c r="E33" s="2" t="s">
        <v>35</v>
      </c>
      <c r="F33" s="2">
        <f>ROUND(IF(F30=0,0,SUM(F34/F30*100)),2)</f>
        <v>9.77</v>
      </c>
    </row>
    <row r="34" spans="1:6">
      <c r="A34" s="2"/>
      <c r="B34" s="2"/>
      <c r="C34" s="2"/>
      <c r="D34" s="2" t="s">
        <v>36</v>
      </c>
      <c r="E34" s="2" t="s">
        <v>32</v>
      </c>
      <c r="F34" s="2">
        <f>东北采剥!F64</f>
        <v>2603.52</v>
      </c>
    </row>
    <row r="35" spans="1:6">
      <c r="A35" s="2" t="s">
        <v>18</v>
      </c>
      <c r="B35" s="2" t="s">
        <v>11</v>
      </c>
      <c r="C35" s="2" t="s">
        <v>31</v>
      </c>
      <c r="D35" s="2"/>
      <c r="E35" s="2" t="s">
        <v>32</v>
      </c>
      <c r="F35" s="2">
        <f>东部采剥!F23</f>
        <v>76.57</v>
      </c>
    </row>
    <row r="36" spans="1:6">
      <c r="A36" s="2"/>
      <c r="B36" s="2"/>
      <c r="C36" s="2" t="s">
        <v>33</v>
      </c>
      <c r="D36" s="2" t="s">
        <v>34</v>
      </c>
      <c r="E36" s="2" t="s">
        <v>35</v>
      </c>
      <c r="F36" s="2">
        <f>ROUND(IF(F35=0,0,SUM(F37/F35*100)),2)</f>
        <v>0.73</v>
      </c>
    </row>
    <row r="37" spans="1:6">
      <c r="A37" s="2"/>
      <c r="B37" s="2"/>
      <c r="C37" s="2"/>
      <c r="D37" s="2" t="s">
        <v>36</v>
      </c>
      <c r="E37" s="2" t="s">
        <v>32</v>
      </c>
      <c r="F37" s="2">
        <f>东部采剥!F25</f>
        <v>0.56</v>
      </c>
    </row>
    <row r="38" spans="1:6">
      <c r="A38" s="2"/>
      <c r="B38" s="2"/>
      <c r="C38" s="2" t="s">
        <v>37</v>
      </c>
      <c r="D38" s="2" t="s">
        <v>34</v>
      </c>
      <c r="E38" s="2" t="s">
        <v>35</v>
      </c>
      <c r="F38" s="2">
        <f>ROUND(IF(F35=0,0,SUM(F39/F35*100)),2)</f>
        <v>10.17</v>
      </c>
    </row>
    <row r="39" spans="1:6">
      <c r="A39" s="2"/>
      <c r="B39" s="2"/>
      <c r="C39" s="2"/>
      <c r="D39" s="2" t="s">
        <v>36</v>
      </c>
      <c r="E39" s="2" t="s">
        <v>32</v>
      </c>
      <c r="F39" s="2">
        <f>东部采剥!F27</f>
        <v>7.79</v>
      </c>
    </row>
    <row r="40" spans="1:6">
      <c r="A40" s="2"/>
      <c r="B40" s="2" t="s">
        <v>13</v>
      </c>
      <c r="C40" s="2" t="s">
        <v>31</v>
      </c>
      <c r="D40" s="2"/>
      <c r="E40" s="2" t="s">
        <v>32</v>
      </c>
      <c r="F40" s="2">
        <f>东部采剥!F28</f>
        <v>19924.76</v>
      </c>
    </row>
    <row r="41" spans="1:6">
      <c r="A41" s="2"/>
      <c r="B41" s="2"/>
      <c r="C41" s="2" t="s">
        <v>33</v>
      </c>
      <c r="D41" s="2" t="s">
        <v>34</v>
      </c>
      <c r="E41" s="2" t="s">
        <v>35</v>
      </c>
      <c r="F41" s="2">
        <f>ROUND(IF(F40=0,0,SUM(F42/F40*100)),2)</f>
        <v>0.41</v>
      </c>
    </row>
    <row r="42" spans="1:6">
      <c r="A42" s="2"/>
      <c r="B42" s="2"/>
      <c r="C42" s="2"/>
      <c r="D42" s="2" t="s">
        <v>36</v>
      </c>
      <c r="E42" s="2" t="s">
        <v>32</v>
      </c>
      <c r="F42" s="2">
        <f>东部采剥!F30</f>
        <v>81.69</v>
      </c>
    </row>
    <row r="43" spans="1:6">
      <c r="A43" s="2"/>
      <c r="B43" s="2"/>
      <c r="C43" s="2" t="s">
        <v>37</v>
      </c>
      <c r="D43" s="2" t="s">
        <v>34</v>
      </c>
      <c r="E43" s="2" t="s">
        <v>35</v>
      </c>
      <c r="F43" s="2">
        <f>ROUND(IF(F40=0,0,SUM(F44/F40*100)),2)</f>
        <v>4.14</v>
      </c>
    </row>
    <row r="44" spans="1:6">
      <c r="A44" s="2"/>
      <c r="B44" s="2"/>
      <c r="C44" s="2"/>
      <c r="D44" s="2" t="s">
        <v>36</v>
      </c>
      <c r="E44" s="2" t="s">
        <v>32</v>
      </c>
      <c r="F44" s="2">
        <f>东部采剥!F32</f>
        <v>824.89</v>
      </c>
    </row>
    <row r="45" spans="1:6">
      <c r="A45" s="2"/>
      <c r="B45" s="2" t="s">
        <v>39</v>
      </c>
      <c r="C45" s="2" t="s">
        <v>31</v>
      </c>
      <c r="D45" s="2"/>
      <c r="E45" s="2" t="s">
        <v>32</v>
      </c>
      <c r="F45" s="2">
        <f>东部采剥!F33</f>
        <v>20001.33</v>
      </c>
    </row>
    <row r="46" spans="1:6">
      <c r="A46" s="2"/>
      <c r="B46" s="2"/>
      <c r="C46" s="2" t="s">
        <v>33</v>
      </c>
      <c r="D46" s="2" t="s">
        <v>34</v>
      </c>
      <c r="E46" s="2" t="s">
        <v>35</v>
      </c>
      <c r="F46" s="2">
        <f>ROUND(IF(F45=0,0,SUM(F47/F45*100)),2)</f>
        <v>0.41</v>
      </c>
    </row>
    <row r="47" spans="1:6">
      <c r="A47" s="2"/>
      <c r="B47" s="2"/>
      <c r="C47" s="2"/>
      <c r="D47" s="2" t="s">
        <v>36</v>
      </c>
      <c r="E47" s="2" t="s">
        <v>32</v>
      </c>
      <c r="F47" s="2">
        <f>东部采剥!F35</f>
        <v>82.25</v>
      </c>
    </row>
    <row r="48" spans="1:6">
      <c r="A48" s="2"/>
      <c r="B48" s="2"/>
      <c r="C48" s="2" t="s">
        <v>37</v>
      </c>
      <c r="D48" s="2" t="s">
        <v>34</v>
      </c>
      <c r="E48" s="2" t="s">
        <v>35</v>
      </c>
      <c r="F48" s="2">
        <f>ROUND(IF(F45=0,0,SUM(F49/F45*100)),2)</f>
        <v>4.16</v>
      </c>
    </row>
    <row r="49" spans="1:6">
      <c r="A49" s="2"/>
      <c r="B49" s="2"/>
      <c r="C49" s="2"/>
      <c r="D49" s="2" t="s">
        <v>36</v>
      </c>
      <c r="E49" s="2" t="s">
        <v>32</v>
      </c>
      <c r="F49" s="2">
        <f>东部采剥!F37</f>
        <v>832.68</v>
      </c>
    </row>
    <row r="50" spans="1:6">
      <c r="A50" s="2" t="s">
        <v>19</v>
      </c>
      <c r="B50" s="2" t="s">
        <v>11</v>
      </c>
      <c r="C50" s="2" t="s">
        <v>31</v>
      </c>
      <c r="D50" s="2"/>
      <c r="E50" s="2" t="s">
        <v>32</v>
      </c>
      <c r="F50" s="2">
        <f>东南采剥!F44</f>
        <v>5208.3</v>
      </c>
    </row>
    <row r="51" spans="1:6">
      <c r="A51" s="2"/>
      <c r="B51" s="2"/>
      <c r="C51" s="2" t="s">
        <v>33</v>
      </c>
      <c r="D51" s="2" t="s">
        <v>34</v>
      </c>
      <c r="E51" s="2" t="s">
        <v>35</v>
      </c>
      <c r="F51" s="2">
        <f>ROUND(IF(F50=0,0,SUM(F52/F50*100)),2)</f>
        <v>2.86</v>
      </c>
    </row>
    <row r="52" spans="1:6">
      <c r="A52" s="2"/>
      <c r="B52" s="2"/>
      <c r="C52" s="2"/>
      <c r="D52" s="2" t="s">
        <v>36</v>
      </c>
      <c r="E52" s="2" t="s">
        <v>32</v>
      </c>
      <c r="F52" s="2">
        <f>东南采剥!F46</f>
        <v>148.96</v>
      </c>
    </row>
    <row r="53" spans="1:6">
      <c r="A53" s="2"/>
      <c r="B53" s="2"/>
      <c r="C53" s="2" t="s">
        <v>37</v>
      </c>
      <c r="D53" s="2" t="s">
        <v>34</v>
      </c>
      <c r="E53" s="2" t="s">
        <v>35</v>
      </c>
      <c r="F53" s="2">
        <f>ROUND(IF(F50=0,0,SUM(F54/F50*100)),2)</f>
        <v>24.57</v>
      </c>
    </row>
    <row r="54" spans="1:6">
      <c r="A54" s="2"/>
      <c r="B54" s="2"/>
      <c r="C54" s="2"/>
      <c r="D54" s="2" t="s">
        <v>36</v>
      </c>
      <c r="E54" s="2" t="s">
        <v>32</v>
      </c>
      <c r="F54" s="2">
        <f>东南采剥!F48</f>
        <v>1279.68</v>
      </c>
    </row>
    <row r="55" spans="1:6">
      <c r="A55" s="2"/>
      <c r="B55" s="2" t="s">
        <v>20</v>
      </c>
      <c r="C55" s="2" t="s">
        <v>31</v>
      </c>
      <c r="D55" s="2"/>
      <c r="E55" s="2" t="s">
        <v>32</v>
      </c>
      <c r="F55" s="2">
        <f>东南采剥!F49</f>
        <v>2741.73</v>
      </c>
    </row>
    <row r="56" spans="1:6">
      <c r="A56" s="2"/>
      <c r="B56" s="2"/>
      <c r="C56" s="2" t="s">
        <v>33</v>
      </c>
      <c r="D56" s="2" t="s">
        <v>34</v>
      </c>
      <c r="E56" s="2" t="s">
        <v>35</v>
      </c>
      <c r="F56" s="2">
        <f>ROUND(IF(F55=0,0,SUM(F57/F55*100)),2)</f>
        <v>0.53</v>
      </c>
    </row>
    <row r="57" spans="1:6">
      <c r="A57" s="2"/>
      <c r="B57" s="2"/>
      <c r="C57" s="2"/>
      <c r="D57" s="2" t="s">
        <v>36</v>
      </c>
      <c r="E57" s="2" t="s">
        <v>32</v>
      </c>
      <c r="F57" s="2">
        <f>东南采剥!F51</f>
        <v>14.53</v>
      </c>
    </row>
    <row r="58" spans="1:6">
      <c r="A58" s="2"/>
      <c r="B58" s="2"/>
      <c r="C58" s="2" t="s">
        <v>37</v>
      </c>
      <c r="D58" s="2" t="s">
        <v>34</v>
      </c>
      <c r="E58" s="2" t="s">
        <v>35</v>
      </c>
      <c r="F58" s="2">
        <f>ROUND(IF(F55=0,0,SUM(F59/F55*100)),2)</f>
        <v>1.73</v>
      </c>
    </row>
    <row r="59" spans="1:6">
      <c r="A59" s="2"/>
      <c r="B59" s="2"/>
      <c r="C59" s="2"/>
      <c r="D59" s="2" t="s">
        <v>36</v>
      </c>
      <c r="E59" s="2" t="s">
        <v>32</v>
      </c>
      <c r="F59" s="2">
        <f>东南采剥!F53</f>
        <v>47.43</v>
      </c>
    </row>
    <row r="60" spans="1:6">
      <c r="A60" s="2"/>
      <c r="B60" s="2" t="s">
        <v>13</v>
      </c>
      <c r="C60" s="2" t="s">
        <v>31</v>
      </c>
      <c r="D60" s="2"/>
      <c r="E60" s="2" t="s">
        <v>32</v>
      </c>
      <c r="F60" s="2">
        <f>东南采剥!F54</f>
        <v>579.14</v>
      </c>
    </row>
    <row r="61" spans="1:6">
      <c r="A61" s="2"/>
      <c r="B61" s="2"/>
      <c r="C61" s="2" t="s">
        <v>33</v>
      </c>
      <c r="D61" s="2" t="s">
        <v>34</v>
      </c>
      <c r="E61" s="2" t="s">
        <v>35</v>
      </c>
      <c r="F61" s="2">
        <f>ROUND(IF(F60=0,0,SUM(F62/F60*100)),2)</f>
        <v>0.51</v>
      </c>
    </row>
    <row r="62" spans="1:6">
      <c r="A62" s="2"/>
      <c r="B62" s="2"/>
      <c r="C62" s="2"/>
      <c r="D62" s="2" t="s">
        <v>36</v>
      </c>
      <c r="E62" s="2" t="s">
        <v>32</v>
      </c>
      <c r="F62" s="2">
        <f>东南采剥!F56</f>
        <v>2.95</v>
      </c>
    </row>
    <row r="63" spans="1:6">
      <c r="A63" s="2"/>
      <c r="B63" s="2"/>
      <c r="C63" s="2" t="s">
        <v>37</v>
      </c>
      <c r="D63" s="2" t="s">
        <v>34</v>
      </c>
      <c r="E63" s="2" t="s">
        <v>35</v>
      </c>
      <c r="F63" s="2">
        <f>ROUND(IF(F60=0,0,SUM(F64/F60*100)),2)</f>
        <v>19.8</v>
      </c>
    </row>
    <row r="64" spans="1:6">
      <c r="A64" s="2"/>
      <c r="B64" s="2"/>
      <c r="C64" s="2"/>
      <c r="D64" s="2" t="s">
        <v>36</v>
      </c>
      <c r="E64" s="2" t="s">
        <v>32</v>
      </c>
      <c r="F64" s="2">
        <f>东南采剥!F58</f>
        <v>114.67</v>
      </c>
    </row>
    <row r="65" spans="1:6">
      <c r="A65" s="2"/>
      <c r="B65" s="2" t="s">
        <v>21</v>
      </c>
      <c r="C65" s="2" t="s">
        <v>31</v>
      </c>
      <c r="D65" s="2"/>
      <c r="E65" s="2" t="s">
        <v>32</v>
      </c>
      <c r="F65" s="2">
        <f>东南采剥!F59</f>
        <v>5085.41</v>
      </c>
    </row>
    <row r="66" spans="1:6">
      <c r="A66" s="2"/>
      <c r="B66" s="2"/>
      <c r="C66" s="2" t="s">
        <v>33</v>
      </c>
      <c r="D66" s="2" t="s">
        <v>34</v>
      </c>
      <c r="E66" s="2" t="s">
        <v>35</v>
      </c>
      <c r="F66" s="2">
        <f>ROUND(IF(F65=0,0,SUM(F67/F65*100)),2)</f>
        <v>0.86</v>
      </c>
    </row>
    <row r="67" spans="1:6">
      <c r="A67" s="2"/>
      <c r="B67" s="2"/>
      <c r="C67" s="2"/>
      <c r="D67" s="2" t="s">
        <v>36</v>
      </c>
      <c r="E67" s="2" t="s">
        <v>32</v>
      </c>
      <c r="F67" s="2">
        <f>东南采剥!F61</f>
        <v>43.73</v>
      </c>
    </row>
    <row r="68" spans="1:6">
      <c r="A68" s="2"/>
      <c r="B68" s="2"/>
      <c r="C68" s="2" t="s">
        <v>37</v>
      </c>
      <c r="D68" s="2" t="s">
        <v>34</v>
      </c>
      <c r="E68" s="2" t="s">
        <v>35</v>
      </c>
      <c r="F68" s="2">
        <f>ROUND(IF(F65=0,0,SUM(F69/F65*100)),2)</f>
        <v>3.38</v>
      </c>
    </row>
    <row r="69" spans="1:6">
      <c r="A69" s="2"/>
      <c r="B69" s="2"/>
      <c r="C69" s="2"/>
      <c r="D69" s="2" t="s">
        <v>36</v>
      </c>
      <c r="E69" s="2" t="s">
        <v>32</v>
      </c>
      <c r="F69" s="2">
        <f>东南采剥!F63</f>
        <v>171.89</v>
      </c>
    </row>
    <row r="70" spans="1:6">
      <c r="A70" s="2"/>
      <c r="B70" s="2" t="s">
        <v>22</v>
      </c>
      <c r="C70" s="2" t="s">
        <v>31</v>
      </c>
      <c r="D70" s="2"/>
      <c r="E70" s="2" t="s">
        <v>32</v>
      </c>
      <c r="F70" s="2">
        <f>东南采剥!F64</f>
        <v>234.86</v>
      </c>
    </row>
    <row r="71" spans="1:6">
      <c r="A71" s="2"/>
      <c r="B71" s="2"/>
      <c r="C71" s="2" t="s">
        <v>33</v>
      </c>
      <c r="D71" s="2" t="s">
        <v>34</v>
      </c>
      <c r="E71" s="2" t="s">
        <v>35</v>
      </c>
      <c r="F71" s="2">
        <f>ROUND(IF(F70=0,0,SUM(F72/F70*100)),2)</f>
        <v>0.59</v>
      </c>
    </row>
    <row r="72" spans="1:6">
      <c r="A72" s="2"/>
      <c r="B72" s="2"/>
      <c r="C72" s="2"/>
      <c r="D72" s="2" t="s">
        <v>36</v>
      </c>
      <c r="E72" s="2" t="s">
        <v>32</v>
      </c>
      <c r="F72" s="2">
        <f>东南采剥!F66</f>
        <v>1.39</v>
      </c>
    </row>
    <row r="73" spans="1:6">
      <c r="A73" s="2"/>
      <c r="B73" s="2"/>
      <c r="C73" s="2" t="s">
        <v>37</v>
      </c>
      <c r="D73" s="2" t="s">
        <v>34</v>
      </c>
      <c r="E73" s="2" t="s">
        <v>35</v>
      </c>
      <c r="F73" s="2">
        <f>ROUND(IF(F70=0,0,SUM(F74/F70*100)),2)</f>
        <v>0.44</v>
      </c>
    </row>
    <row r="74" spans="1:6">
      <c r="A74" s="2"/>
      <c r="B74" s="2"/>
      <c r="C74" s="2"/>
      <c r="D74" s="2" t="s">
        <v>36</v>
      </c>
      <c r="E74" s="2" t="s">
        <v>32</v>
      </c>
      <c r="F74" s="2">
        <f>东南采剥!F68</f>
        <v>1.03</v>
      </c>
    </row>
    <row r="75" spans="1:6">
      <c r="A75" s="2"/>
      <c r="B75" s="2" t="s">
        <v>38</v>
      </c>
      <c r="C75" s="2"/>
      <c r="D75" s="2"/>
      <c r="E75" s="2" t="s">
        <v>32</v>
      </c>
      <c r="F75" s="2">
        <f>东南采剥!F69</f>
        <v>54308</v>
      </c>
    </row>
    <row r="76" spans="1:6">
      <c r="A76" s="2"/>
      <c r="B76" s="2" t="s">
        <v>39</v>
      </c>
      <c r="C76" s="2" t="s">
        <v>31</v>
      </c>
      <c r="D76" s="2"/>
      <c r="E76" s="2" t="s">
        <v>32</v>
      </c>
      <c r="F76" s="2">
        <f>东南采剥!F70</f>
        <v>13849.44</v>
      </c>
    </row>
    <row r="77" spans="1:6">
      <c r="A77" s="2"/>
      <c r="B77" s="2"/>
      <c r="C77" s="2" t="s">
        <v>33</v>
      </c>
      <c r="D77" s="2" t="s">
        <v>34</v>
      </c>
      <c r="E77" s="2" t="s">
        <v>35</v>
      </c>
      <c r="F77" s="2">
        <f>ROUND(IF(F76=0,0,SUM(F78/F76*100)),2)</f>
        <v>1.53</v>
      </c>
    </row>
    <row r="78" spans="1:6">
      <c r="A78" s="2"/>
      <c r="B78" s="2"/>
      <c r="C78" s="2"/>
      <c r="D78" s="2" t="s">
        <v>36</v>
      </c>
      <c r="E78" s="2" t="s">
        <v>32</v>
      </c>
      <c r="F78" s="2">
        <f>东南采剥!F72</f>
        <v>211.56</v>
      </c>
    </row>
    <row r="79" spans="1:6">
      <c r="A79" s="2"/>
      <c r="B79" s="2"/>
      <c r="C79" s="2" t="s">
        <v>37</v>
      </c>
      <c r="D79" s="2" t="s">
        <v>34</v>
      </c>
      <c r="E79" s="2" t="s">
        <v>35</v>
      </c>
      <c r="F79" s="2">
        <f>ROUND(IF(F76=0,0,SUM(F80/F76*100)),2)</f>
        <v>11.66</v>
      </c>
    </row>
    <row r="80" spans="1:6">
      <c r="A80" s="2"/>
      <c r="B80" s="2"/>
      <c r="C80" s="2"/>
      <c r="D80" s="2" t="s">
        <v>36</v>
      </c>
      <c r="E80" s="2" t="s">
        <v>32</v>
      </c>
      <c r="F80" s="2">
        <f>东南采剥!F74</f>
        <v>1614.7</v>
      </c>
    </row>
    <row r="81" spans="1:6">
      <c r="A81" s="2" t="s">
        <v>23</v>
      </c>
      <c r="B81" s="2" t="s">
        <v>38</v>
      </c>
      <c r="C81" s="2"/>
      <c r="D81" s="2"/>
      <c r="E81" s="2" t="s">
        <v>32</v>
      </c>
      <c r="F81" s="2">
        <f>南部采剥!F14</f>
        <v>172</v>
      </c>
    </row>
    <row r="82" spans="1:6">
      <c r="A82" s="2" t="s">
        <v>24</v>
      </c>
      <c r="B82" s="2" t="s">
        <v>11</v>
      </c>
      <c r="C82" s="2" t="s">
        <v>31</v>
      </c>
      <c r="D82" s="2"/>
      <c r="E82" s="2" t="s">
        <v>32</v>
      </c>
      <c r="F82" s="2">
        <f>西北采剥!F60</f>
        <v>18013.28</v>
      </c>
    </row>
    <row r="83" spans="1:6">
      <c r="A83" s="2"/>
      <c r="B83" s="2"/>
      <c r="C83" s="2" t="s">
        <v>33</v>
      </c>
      <c r="D83" s="2" t="s">
        <v>34</v>
      </c>
      <c r="E83" s="2" t="s">
        <v>35</v>
      </c>
      <c r="F83" s="2">
        <f>ROUND(IF(F82=0,0,SUM(F84/F82*100)),2)</f>
        <v>0.69</v>
      </c>
    </row>
    <row r="84" spans="1:6">
      <c r="A84" s="2"/>
      <c r="B84" s="2"/>
      <c r="C84" s="2"/>
      <c r="D84" s="2" t="s">
        <v>36</v>
      </c>
      <c r="E84" s="2" t="s">
        <v>32</v>
      </c>
      <c r="F84" s="2">
        <f>西北采剥!F62</f>
        <v>124.72</v>
      </c>
    </row>
    <row r="85" spans="1:6">
      <c r="A85" s="2"/>
      <c r="B85" s="2"/>
      <c r="C85" s="2" t="s">
        <v>37</v>
      </c>
      <c r="D85" s="2" t="s">
        <v>34</v>
      </c>
      <c r="E85" s="2" t="s">
        <v>35</v>
      </c>
      <c r="F85" s="2">
        <f>ROUND(IF(F82=0,0,SUM(F86/F82*100)),2)</f>
        <v>17.28</v>
      </c>
    </row>
    <row r="86" spans="1:6">
      <c r="A86" s="2"/>
      <c r="B86" s="2"/>
      <c r="C86" s="2"/>
      <c r="D86" s="2" t="s">
        <v>36</v>
      </c>
      <c r="E86" s="2" t="s">
        <v>32</v>
      </c>
      <c r="F86" s="2">
        <f>西北采剥!F64</f>
        <v>3112.83</v>
      </c>
    </row>
    <row r="87" spans="1:6">
      <c r="A87" s="2"/>
      <c r="B87" s="2" t="s">
        <v>20</v>
      </c>
      <c r="C87" s="2" t="s">
        <v>31</v>
      </c>
      <c r="D87" s="2"/>
      <c r="E87" s="2" t="s">
        <v>32</v>
      </c>
      <c r="F87" s="2">
        <f>西北采剥!F65</f>
        <v>391.87</v>
      </c>
    </row>
    <row r="88" spans="1:6">
      <c r="A88" s="2"/>
      <c r="B88" s="2"/>
      <c r="C88" s="2" t="s">
        <v>33</v>
      </c>
      <c r="D88" s="2" t="s">
        <v>34</v>
      </c>
      <c r="E88" s="2" t="s">
        <v>35</v>
      </c>
      <c r="F88" s="2">
        <f>ROUND(IF(F87=0,0,SUM(F89/F87*100)),2)</f>
        <v>0.52</v>
      </c>
    </row>
    <row r="89" spans="1:6">
      <c r="A89" s="2"/>
      <c r="B89" s="2"/>
      <c r="C89" s="2"/>
      <c r="D89" s="2" t="s">
        <v>36</v>
      </c>
      <c r="E89" s="2" t="s">
        <v>32</v>
      </c>
      <c r="F89" s="2">
        <f>西北采剥!F67</f>
        <v>2.04</v>
      </c>
    </row>
    <row r="90" spans="1:6">
      <c r="A90" s="2"/>
      <c r="B90" s="2"/>
      <c r="C90" s="2" t="s">
        <v>37</v>
      </c>
      <c r="D90" s="2" t="s">
        <v>34</v>
      </c>
      <c r="E90" s="2" t="s">
        <v>35</v>
      </c>
      <c r="F90" s="2">
        <f>ROUND(IF(F87=0,0,SUM(F91/F87*100)),2)</f>
        <v>10.49</v>
      </c>
    </row>
    <row r="91" spans="1:6">
      <c r="A91" s="2"/>
      <c r="B91" s="2"/>
      <c r="C91" s="2"/>
      <c r="D91" s="2" t="s">
        <v>36</v>
      </c>
      <c r="E91" s="2" t="s">
        <v>32</v>
      </c>
      <c r="F91" s="2">
        <f>西北采剥!F69</f>
        <v>41.11</v>
      </c>
    </row>
    <row r="92" spans="1:6">
      <c r="A92" s="2"/>
      <c r="B92" s="2" t="s">
        <v>13</v>
      </c>
      <c r="C92" s="2" t="s">
        <v>31</v>
      </c>
      <c r="D92" s="2"/>
      <c r="E92" s="2" t="s">
        <v>32</v>
      </c>
      <c r="F92" s="2">
        <f>西北采剥!F70</f>
        <v>2914.85</v>
      </c>
    </row>
    <row r="93" spans="1:6">
      <c r="A93" s="2"/>
      <c r="B93" s="2"/>
      <c r="C93" s="2" t="s">
        <v>33</v>
      </c>
      <c r="D93" s="2" t="s">
        <v>34</v>
      </c>
      <c r="E93" s="2" t="s">
        <v>35</v>
      </c>
      <c r="F93" s="2">
        <f>ROUND(IF(F92=0,0,SUM(F94/F92*100)),2)</f>
        <v>0.56</v>
      </c>
    </row>
    <row r="94" spans="1:6">
      <c r="A94" s="2"/>
      <c r="B94" s="2"/>
      <c r="C94" s="2"/>
      <c r="D94" s="2" t="s">
        <v>36</v>
      </c>
      <c r="E94" s="2" t="s">
        <v>32</v>
      </c>
      <c r="F94" s="2">
        <f>西北采剥!F72</f>
        <v>16.23</v>
      </c>
    </row>
    <row r="95" spans="1:6">
      <c r="A95" s="2"/>
      <c r="B95" s="2"/>
      <c r="C95" s="2" t="s">
        <v>37</v>
      </c>
      <c r="D95" s="2" t="s">
        <v>34</v>
      </c>
      <c r="E95" s="2" t="s">
        <v>35</v>
      </c>
      <c r="F95" s="2">
        <f>ROUND(IF(F92=0,0,SUM(F96/F92*100)),2)</f>
        <v>10.33</v>
      </c>
    </row>
    <row r="96" spans="1:6">
      <c r="A96" s="2"/>
      <c r="B96" s="2"/>
      <c r="C96" s="2"/>
      <c r="D96" s="2" t="s">
        <v>36</v>
      </c>
      <c r="E96" s="2" t="s">
        <v>32</v>
      </c>
      <c r="F96" s="2">
        <f>西北采剥!F74</f>
        <v>301.01</v>
      </c>
    </row>
    <row r="97" spans="1:6">
      <c r="A97" s="2"/>
      <c r="B97" s="2" t="s">
        <v>38</v>
      </c>
      <c r="C97" s="2"/>
      <c r="D97" s="2"/>
      <c r="E97" s="2" t="s">
        <v>32</v>
      </c>
      <c r="F97" s="2">
        <f>西北采剥!F75</f>
        <v>359</v>
      </c>
    </row>
    <row r="98" spans="1:6">
      <c r="A98" s="2"/>
      <c r="B98" s="2" t="s">
        <v>39</v>
      </c>
      <c r="C98" s="2" t="s">
        <v>31</v>
      </c>
      <c r="D98" s="2"/>
      <c r="E98" s="2" t="s">
        <v>32</v>
      </c>
      <c r="F98" s="2">
        <f>西北采剥!F76</f>
        <v>21320</v>
      </c>
    </row>
    <row r="99" spans="1:6">
      <c r="A99" s="2"/>
      <c r="B99" s="2"/>
      <c r="C99" s="2" t="s">
        <v>33</v>
      </c>
      <c r="D99" s="2" t="s">
        <v>34</v>
      </c>
      <c r="E99" s="2" t="s">
        <v>35</v>
      </c>
      <c r="F99" s="2">
        <f>ROUND(IF(F98=0,0,SUM(F100/F98*100)),2)</f>
        <v>0.67</v>
      </c>
    </row>
    <row r="100" spans="1:6">
      <c r="A100" s="2"/>
      <c r="B100" s="2"/>
      <c r="C100" s="2"/>
      <c r="D100" s="2" t="s">
        <v>36</v>
      </c>
      <c r="E100" s="2" t="s">
        <v>32</v>
      </c>
      <c r="F100" s="2">
        <f>西北采剥!F78</f>
        <v>142.99</v>
      </c>
    </row>
    <row r="101" spans="1:6">
      <c r="A101" s="2"/>
      <c r="B101" s="2"/>
      <c r="C101" s="2" t="s">
        <v>37</v>
      </c>
      <c r="D101" s="2" t="s">
        <v>34</v>
      </c>
      <c r="E101" s="2" t="s">
        <v>35</v>
      </c>
      <c r="F101" s="2">
        <f>ROUND(IF(F98=0,0,SUM(F102/F98*100)),2)</f>
        <v>16.21</v>
      </c>
    </row>
    <row r="102" spans="1:6">
      <c r="A102" s="2"/>
      <c r="B102" s="2"/>
      <c r="C102" s="2"/>
      <c r="D102" s="2" t="s">
        <v>36</v>
      </c>
      <c r="E102" s="2" t="s">
        <v>32</v>
      </c>
      <c r="F102" s="2">
        <f>西北采剥!F80</f>
        <v>3454.95</v>
      </c>
    </row>
    <row r="103" spans="1:6">
      <c r="A103" s="2" t="s">
        <v>25</v>
      </c>
      <c r="B103" s="2" t="s">
        <v>13</v>
      </c>
      <c r="C103" s="2" t="s">
        <v>31</v>
      </c>
      <c r="D103" s="2"/>
      <c r="E103" s="2" t="s">
        <v>32</v>
      </c>
      <c r="F103" s="2">
        <f>西部采剥!F24</f>
        <v>19819.32</v>
      </c>
    </row>
    <row r="104" spans="1:6">
      <c r="A104" s="2"/>
      <c r="B104" s="2"/>
      <c r="C104" s="2" t="s">
        <v>33</v>
      </c>
      <c r="D104" s="2" t="s">
        <v>34</v>
      </c>
      <c r="E104" s="2" t="s">
        <v>35</v>
      </c>
      <c r="F104" s="2">
        <f>ROUND(IF(F103=0,0,SUM(F105/F103*100)),2)</f>
        <v>0.16</v>
      </c>
    </row>
    <row r="105" spans="1:6">
      <c r="A105" s="2"/>
      <c r="B105" s="2"/>
      <c r="C105" s="2"/>
      <c r="D105" s="2" t="s">
        <v>36</v>
      </c>
      <c r="E105" s="2" t="s">
        <v>32</v>
      </c>
      <c r="F105" s="2">
        <f>西部采剥!F26</f>
        <v>31.71</v>
      </c>
    </row>
    <row r="106" spans="1:6">
      <c r="A106" s="2"/>
      <c r="B106" s="2"/>
      <c r="C106" s="2" t="s">
        <v>37</v>
      </c>
      <c r="D106" s="2" t="s">
        <v>34</v>
      </c>
      <c r="E106" s="2" t="s">
        <v>35</v>
      </c>
      <c r="F106" s="2">
        <f>ROUND(IF(F103=0,0,SUM(F107/F103*100)),2)</f>
        <v>1.39</v>
      </c>
    </row>
    <row r="107" spans="1:6">
      <c r="A107" s="2"/>
      <c r="B107" s="2"/>
      <c r="C107" s="2"/>
      <c r="D107" s="2" t="s">
        <v>36</v>
      </c>
      <c r="E107" s="2" t="s">
        <v>32</v>
      </c>
      <c r="F107" s="2">
        <f>西部采剥!F28</f>
        <v>275.49</v>
      </c>
    </row>
    <row r="108" spans="1:6">
      <c r="A108" s="2"/>
      <c r="B108" s="2" t="s">
        <v>38</v>
      </c>
      <c r="C108" s="2"/>
      <c r="D108" s="2"/>
      <c r="E108" s="2" t="s">
        <v>32</v>
      </c>
      <c r="F108" s="2">
        <f>西部采剥!F29</f>
        <v>15804</v>
      </c>
    </row>
    <row r="109" spans="1:6">
      <c r="A109" s="2"/>
      <c r="B109" s="2" t="s">
        <v>39</v>
      </c>
      <c r="C109" s="2" t="s">
        <v>31</v>
      </c>
      <c r="D109" s="2"/>
      <c r="E109" s="2" t="s">
        <v>32</v>
      </c>
      <c r="F109" s="2">
        <f>西部采剥!F30</f>
        <v>19819.32</v>
      </c>
    </row>
    <row r="110" spans="1:6">
      <c r="A110" s="2"/>
      <c r="B110" s="2"/>
      <c r="C110" s="2" t="s">
        <v>33</v>
      </c>
      <c r="D110" s="2" t="s">
        <v>34</v>
      </c>
      <c r="E110" s="2" t="s">
        <v>35</v>
      </c>
      <c r="F110" s="2">
        <f>ROUND(IF(F109=0,0,SUM(F111/F109*100)),2)</f>
        <v>0.16</v>
      </c>
    </row>
    <row r="111" spans="1:6">
      <c r="A111" s="2"/>
      <c r="B111" s="2"/>
      <c r="C111" s="2"/>
      <c r="D111" s="2" t="s">
        <v>36</v>
      </c>
      <c r="E111" s="2" t="s">
        <v>32</v>
      </c>
      <c r="F111" s="2">
        <f>西部采剥!F32</f>
        <v>31.71</v>
      </c>
    </row>
    <row r="112" spans="1:6">
      <c r="A112" s="2"/>
      <c r="B112" s="2"/>
      <c r="C112" s="2" t="s">
        <v>37</v>
      </c>
      <c r="D112" s="2" t="s">
        <v>34</v>
      </c>
      <c r="E112" s="2" t="s">
        <v>35</v>
      </c>
      <c r="F112" s="2">
        <f>ROUND(IF(F109=0,0,SUM(F113/F109*100)),2)</f>
        <v>1.39</v>
      </c>
    </row>
    <row r="113" spans="1:6">
      <c r="A113" s="2"/>
      <c r="B113" s="2"/>
      <c r="C113" s="2"/>
      <c r="D113" s="2" t="s">
        <v>36</v>
      </c>
      <c r="E113" s="2" t="s">
        <v>32</v>
      </c>
      <c r="F113" s="2">
        <f>西部采剥!F34</f>
        <v>275.49</v>
      </c>
    </row>
    <row r="114" spans="1:6">
      <c r="A114" s="2" t="s">
        <v>26</v>
      </c>
      <c r="B114" s="2" t="s">
        <v>11</v>
      </c>
      <c r="C114" s="2" t="s">
        <v>31</v>
      </c>
      <c r="D114" s="2"/>
      <c r="E114" s="2" t="s">
        <v>32</v>
      </c>
      <c r="F114" s="2">
        <f>西南采剥!F91</f>
        <v>19598.15</v>
      </c>
    </row>
    <row r="115" spans="1:6">
      <c r="A115" s="2"/>
      <c r="B115" s="2"/>
      <c r="C115" s="2" t="s">
        <v>33</v>
      </c>
      <c r="D115" s="2" t="s">
        <v>34</v>
      </c>
      <c r="E115" s="2" t="s">
        <v>35</v>
      </c>
      <c r="F115" s="2">
        <f>ROUND(IF(F114=0,0,SUM(F116/F114*100)),2)</f>
        <v>1.25</v>
      </c>
    </row>
    <row r="116" spans="1:6">
      <c r="A116" s="2"/>
      <c r="B116" s="2"/>
      <c r="C116" s="2"/>
      <c r="D116" s="2" t="s">
        <v>36</v>
      </c>
      <c r="E116" s="2" t="s">
        <v>32</v>
      </c>
      <c r="F116" s="2">
        <f>西南采剥!F93</f>
        <v>245.33</v>
      </c>
    </row>
    <row r="117" spans="1:6">
      <c r="A117" s="2"/>
      <c r="B117" s="2"/>
      <c r="C117" s="2" t="s">
        <v>37</v>
      </c>
      <c r="D117" s="2" t="s">
        <v>34</v>
      </c>
      <c r="E117" s="2" t="s">
        <v>35</v>
      </c>
      <c r="F117" s="2">
        <f>ROUND(IF(F114=0,0,SUM(F118/F114*100)),2)</f>
        <v>29.64</v>
      </c>
    </row>
    <row r="118" spans="1:6">
      <c r="A118" s="2"/>
      <c r="B118" s="2"/>
      <c r="C118" s="2"/>
      <c r="D118" s="2" t="s">
        <v>36</v>
      </c>
      <c r="E118" s="2" t="s">
        <v>32</v>
      </c>
      <c r="F118" s="2">
        <f>西南采剥!F95</f>
        <v>5807.93</v>
      </c>
    </row>
    <row r="119" spans="1:6">
      <c r="A119" s="2"/>
      <c r="B119" s="2" t="s">
        <v>20</v>
      </c>
      <c r="C119" s="2" t="s">
        <v>31</v>
      </c>
      <c r="D119" s="2"/>
      <c r="E119" s="2" t="s">
        <v>32</v>
      </c>
      <c r="F119" s="2">
        <f>西南采剥!F96</f>
        <v>12807.79</v>
      </c>
    </row>
    <row r="120" spans="1:6">
      <c r="A120" s="2"/>
      <c r="B120" s="2"/>
      <c r="C120" s="2" t="s">
        <v>33</v>
      </c>
      <c r="D120" s="2" t="s">
        <v>34</v>
      </c>
      <c r="E120" s="2" t="s">
        <v>35</v>
      </c>
      <c r="F120" s="2">
        <f>ROUND(IF(F119=0,0,SUM(F121/F119*100)),2)</f>
        <v>1.32</v>
      </c>
    </row>
    <row r="121" spans="1:6">
      <c r="A121" s="2"/>
      <c r="B121" s="2"/>
      <c r="C121" s="2"/>
      <c r="D121" s="2" t="s">
        <v>36</v>
      </c>
      <c r="E121" s="2" t="s">
        <v>32</v>
      </c>
      <c r="F121" s="2">
        <f>西南采剥!F98</f>
        <v>169.06</v>
      </c>
    </row>
    <row r="122" spans="1:6">
      <c r="A122" s="2"/>
      <c r="B122" s="2"/>
      <c r="C122" s="2" t="s">
        <v>37</v>
      </c>
      <c r="D122" s="2" t="s">
        <v>34</v>
      </c>
      <c r="E122" s="2" t="s">
        <v>35</v>
      </c>
      <c r="F122" s="2">
        <f>ROUND(IF(F119=0,0,SUM(F123/F119*100)),2)</f>
        <v>7.74</v>
      </c>
    </row>
    <row r="123" spans="1:6">
      <c r="A123" s="2"/>
      <c r="B123" s="2"/>
      <c r="C123" s="2"/>
      <c r="D123" s="2" t="s">
        <v>36</v>
      </c>
      <c r="E123" s="2" t="s">
        <v>32</v>
      </c>
      <c r="F123" s="2">
        <f>西南采剥!F100</f>
        <v>991.32</v>
      </c>
    </row>
    <row r="124" spans="1:6">
      <c r="A124" s="2"/>
      <c r="B124" s="2" t="s">
        <v>13</v>
      </c>
      <c r="C124" s="2" t="s">
        <v>31</v>
      </c>
      <c r="D124" s="2"/>
      <c r="E124" s="2" t="s">
        <v>32</v>
      </c>
      <c r="F124" s="2">
        <f>西南采剥!F101</f>
        <v>36114.83</v>
      </c>
    </row>
    <row r="125" spans="1:6">
      <c r="A125" s="2"/>
      <c r="B125" s="2"/>
      <c r="C125" s="2" t="s">
        <v>33</v>
      </c>
      <c r="D125" s="2" t="s">
        <v>34</v>
      </c>
      <c r="E125" s="2" t="s">
        <v>35</v>
      </c>
      <c r="F125" s="2">
        <f>ROUND(IF(F124=0,0,SUM(F126/F124*100)),2)</f>
        <v>0.39</v>
      </c>
    </row>
    <row r="126" spans="1:6">
      <c r="A126" s="2"/>
      <c r="B126" s="2"/>
      <c r="C126" s="2"/>
      <c r="D126" s="2" t="s">
        <v>36</v>
      </c>
      <c r="E126" s="2" t="s">
        <v>32</v>
      </c>
      <c r="F126" s="2">
        <f>西南采剥!F103</f>
        <v>141.43</v>
      </c>
    </row>
    <row r="127" spans="1:6">
      <c r="A127" s="2"/>
      <c r="B127" s="2"/>
      <c r="C127" s="2" t="s">
        <v>37</v>
      </c>
      <c r="D127" s="2" t="s">
        <v>34</v>
      </c>
      <c r="E127" s="2" t="s">
        <v>35</v>
      </c>
      <c r="F127" s="2">
        <f>ROUND(IF(F124=0,0,SUM(F128/F124*100)),2)</f>
        <v>5.25</v>
      </c>
    </row>
    <row r="128" spans="1:6">
      <c r="A128" s="2"/>
      <c r="B128" s="2"/>
      <c r="C128" s="2"/>
      <c r="D128" s="2" t="s">
        <v>36</v>
      </c>
      <c r="E128" s="2" t="s">
        <v>32</v>
      </c>
      <c r="F128" s="2">
        <f>西南采剥!F105</f>
        <v>1896.47</v>
      </c>
    </row>
    <row r="129" spans="1:6">
      <c r="A129" s="2"/>
      <c r="B129" s="2" t="s">
        <v>22</v>
      </c>
      <c r="C129" s="2" t="s">
        <v>31</v>
      </c>
      <c r="D129" s="2"/>
      <c r="E129" s="2" t="s">
        <v>32</v>
      </c>
      <c r="F129" s="2">
        <f>西南采剥!F106</f>
        <v>19786.27</v>
      </c>
    </row>
    <row r="130" spans="1:6">
      <c r="A130" s="2"/>
      <c r="B130" s="2"/>
      <c r="C130" s="2" t="s">
        <v>33</v>
      </c>
      <c r="D130" s="2" t="s">
        <v>34</v>
      </c>
      <c r="E130" s="2" t="s">
        <v>35</v>
      </c>
      <c r="F130" s="2">
        <f>ROUND(IF(F129=0,0,SUM(F131/F129*100)),2)</f>
        <v>0.79</v>
      </c>
    </row>
    <row r="131" spans="1:6">
      <c r="A131" s="2"/>
      <c r="B131" s="2"/>
      <c r="C131" s="2"/>
      <c r="D131" s="2" t="s">
        <v>36</v>
      </c>
      <c r="E131" s="2" t="s">
        <v>32</v>
      </c>
      <c r="F131" s="2">
        <f>西南采剥!F108</f>
        <v>156.01</v>
      </c>
    </row>
    <row r="132" spans="1:6">
      <c r="A132" s="2"/>
      <c r="B132" s="2"/>
      <c r="C132" s="2" t="s">
        <v>37</v>
      </c>
      <c r="D132" s="2" t="s">
        <v>34</v>
      </c>
      <c r="E132" s="2" t="s">
        <v>35</v>
      </c>
      <c r="F132" s="2">
        <f>ROUND(IF(F129=0,0,SUM(F133/F129*100)),2)</f>
        <v>14.1</v>
      </c>
    </row>
    <row r="133" spans="1:6">
      <c r="A133" s="2"/>
      <c r="B133" s="2"/>
      <c r="C133" s="2"/>
      <c r="D133" s="2" t="s">
        <v>36</v>
      </c>
      <c r="E133" s="2" t="s">
        <v>32</v>
      </c>
      <c r="F133" s="2">
        <f>西南采剥!F110</f>
        <v>2789.14</v>
      </c>
    </row>
    <row r="134" spans="1:6">
      <c r="A134" s="2"/>
      <c r="B134" s="2" t="s">
        <v>38</v>
      </c>
      <c r="C134" s="2"/>
      <c r="D134" s="2"/>
      <c r="E134" s="2" t="s">
        <v>32</v>
      </c>
      <c r="F134" s="2">
        <f>西南采剥!F111</f>
        <v>5603</v>
      </c>
    </row>
    <row r="135" spans="1:6">
      <c r="A135" s="2"/>
      <c r="B135" s="2" t="s">
        <v>39</v>
      </c>
      <c r="C135" s="2" t="s">
        <v>31</v>
      </c>
      <c r="D135" s="2"/>
      <c r="E135" s="2" t="s">
        <v>32</v>
      </c>
      <c r="F135" s="2">
        <f>西南采剥!F112</f>
        <v>88307.04</v>
      </c>
    </row>
    <row r="136" spans="1:6">
      <c r="A136" s="2"/>
      <c r="B136" s="2"/>
      <c r="C136" s="2" t="s">
        <v>33</v>
      </c>
      <c r="D136" s="2" t="s">
        <v>34</v>
      </c>
      <c r="E136" s="2" t="s">
        <v>35</v>
      </c>
      <c r="F136" s="2">
        <f>ROUND(IF(F135=0,0,SUM(F137/F135*100)),2)</f>
        <v>0.81</v>
      </c>
    </row>
    <row r="137" spans="1:6">
      <c r="A137" s="2"/>
      <c r="B137" s="2"/>
      <c r="C137" s="2"/>
      <c r="D137" s="2" t="s">
        <v>36</v>
      </c>
      <c r="E137" s="2" t="s">
        <v>32</v>
      </c>
      <c r="F137" s="2">
        <f>西南采剥!F114</f>
        <v>711.83</v>
      </c>
    </row>
    <row r="138" spans="1:6">
      <c r="A138" s="2"/>
      <c r="B138" s="2"/>
      <c r="C138" s="2" t="s">
        <v>37</v>
      </c>
      <c r="D138" s="2" t="s">
        <v>34</v>
      </c>
      <c r="E138" s="2" t="s">
        <v>35</v>
      </c>
      <c r="F138" s="2">
        <f>ROUND(IF(F135=0,0,SUM(F139/F135*100)),2)</f>
        <v>13.01</v>
      </c>
    </row>
    <row r="139" spans="1:6">
      <c r="A139" s="2"/>
      <c r="B139" s="2"/>
      <c r="C139" s="2"/>
      <c r="D139" s="2" t="s">
        <v>36</v>
      </c>
      <c r="E139" s="2" t="s">
        <v>32</v>
      </c>
      <c r="F139" s="2">
        <f>西南采剥!F116</f>
        <v>11484.86</v>
      </c>
    </row>
    <row r="140" spans="1:6">
      <c r="A140" s="2" t="s">
        <v>40</v>
      </c>
      <c r="B140" s="2" t="s">
        <v>11</v>
      </c>
      <c r="C140" s="2" t="s">
        <v>31</v>
      </c>
      <c r="D140" s="2"/>
      <c r="E140" s="2" t="s">
        <v>32</v>
      </c>
      <c r="F140" s="2">
        <f>ROUND(SUM(F3,F19,F35,F50,F82,F114),2)</f>
        <v>50092.05</v>
      </c>
    </row>
    <row r="141" spans="1:6">
      <c r="A141" s="2"/>
      <c r="B141" s="2"/>
      <c r="C141" s="2" t="s">
        <v>33</v>
      </c>
      <c r="D141" s="2" t="s">
        <v>34</v>
      </c>
      <c r="E141" s="2" t="s">
        <v>35</v>
      </c>
      <c r="F141" s="2">
        <f>ROUND(IF(F140=0,0,SUM(F142/F140*100)),2)</f>
        <v>1.19</v>
      </c>
    </row>
    <row r="142" spans="1:6">
      <c r="A142" s="2"/>
      <c r="B142" s="2"/>
      <c r="C142" s="2"/>
      <c r="D142" s="2" t="s">
        <v>36</v>
      </c>
      <c r="E142" s="2" t="s">
        <v>32</v>
      </c>
      <c r="F142" s="2">
        <f>ROUND(SUM(F5,F21,F37,F52,F84,F116),2)</f>
        <v>596.3</v>
      </c>
    </row>
    <row r="143" spans="1:6">
      <c r="A143" s="2"/>
      <c r="B143" s="2"/>
      <c r="C143" s="2" t="s">
        <v>37</v>
      </c>
      <c r="D143" s="2" t="s">
        <v>34</v>
      </c>
      <c r="E143" s="2" t="s">
        <v>35</v>
      </c>
      <c r="F143" s="2">
        <f>ROUND(IF(F140=0,0,SUM(F144/F140*100)),2)</f>
        <v>23.61</v>
      </c>
    </row>
    <row r="144" spans="1:6">
      <c r="A144" s="2"/>
      <c r="B144" s="2"/>
      <c r="C144" s="2"/>
      <c r="D144" s="2" t="s">
        <v>36</v>
      </c>
      <c r="E144" s="2" t="s">
        <v>32</v>
      </c>
      <c r="F144" s="2">
        <f>ROUND(SUM(F7,F23,F39,F54,F86,F118),2)</f>
        <v>11824.84</v>
      </c>
    </row>
    <row r="145" spans="1:6">
      <c r="A145" s="2"/>
      <c r="B145" s="2" t="s">
        <v>20</v>
      </c>
      <c r="C145" s="2" t="s">
        <v>31</v>
      </c>
      <c r="D145" s="2"/>
      <c r="E145" s="2" t="s">
        <v>32</v>
      </c>
      <c r="F145" s="2">
        <f>ROUND(SUM(F55,F87,F119),2)</f>
        <v>15941.39</v>
      </c>
    </row>
    <row r="146" spans="1:6">
      <c r="A146" s="2"/>
      <c r="B146" s="2"/>
      <c r="C146" s="2" t="s">
        <v>33</v>
      </c>
      <c r="D146" s="2" t="s">
        <v>34</v>
      </c>
      <c r="E146" s="2" t="s">
        <v>35</v>
      </c>
      <c r="F146" s="2">
        <f>ROUND(IF(F145=0,0,SUM(F147/F145*100)),2)</f>
        <v>1.16</v>
      </c>
    </row>
    <row r="147" spans="1:6">
      <c r="A147" s="2"/>
      <c r="B147" s="2"/>
      <c r="C147" s="2"/>
      <c r="D147" s="2" t="s">
        <v>36</v>
      </c>
      <c r="E147" s="2" t="s">
        <v>32</v>
      </c>
      <c r="F147" s="2">
        <f>ROUND(SUM(F57,F89,F121),2)</f>
        <v>185.63</v>
      </c>
    </row>
    <row r="148" spans="1:6">
      <c r="A148" s="2"/>
      <c r="B148" s="2"/>
      <c r="C148" s="2" t="s">
        <v>37</v>
      </c>
      <c r="D148" s="2" t="s">
        <v>34</v>
      </c>
      <c r="E148" s="2" t="s">
        <v>35</v>
      </c>
      <c r="F148" s="2">
        <f>ROUND(IF(F145=0,0,SUM(F149/F145*100)),2)</f>
        <v>6.77</v>
      </c>
    </row>
    <row r="149" spans="1:6">
      <c r="A149" s="2"/>
      <c r="B149" s="2"/>
      <c r="C149" s="2"/>
      <c r="D149" s="2" t="s">
        <v>36</v>
      </c>
      <c r="E149" s="2" t="s">
        <v>32</v>
      </c>
      <c r="F149" s="2">
        <f>ROUND(SUM(F59,F91,F123),2)</f>
        <v>1079.86</v>
      </c>
    </row>
    <row r="150" spans="1:6">
      <c r="A150" s="2"/>
      <c r="B150" s="2" t="s">
        <v>13</v>
      </c>
      <c r="C150" s="2" t="s">
        <v>31</v>
      </c>
      <c r="D150" s="2"/>
      <c r="E150" s="2" t="s">
        <v>32</v>
      </c>
      <c r="F150" s="2">
        <f>ROUND(SUM(F8,F24,F40,F60,F92,F103,F124),2)</f>
        <v>133250.27</v>
      </c>
    </row>
    <row r="151" spans="1:6">
      <c r="A151" s="2"/>
      <c r="B151" s="2"/>
      <c r="C151" s="2" t="s">
        <v>33</v>
      </c>
      <c r="D151" s="2" t="s">
        <v>34</v>
      </c>
      <c r="E151" s="2" t="s">
        <v>35</v>
      </c>
      <c r="F151" s="2">
        <f>ROUND(IF(F150=0,0,SUM(F152/F150*100)),2)</f>
        <v>0.33</v>
      </c>
    </row>
    <row r="152" spans="1:6">
      <c r="A152" s="2"/>
      <c r="B152" s="2"/>
      <c r="C152" s="2"/>
      <c r="D152" s="2" t="s">
        <v>36</v>
      </c>
      <c r="E152" s="2" t="s">
        <v>32</v>
      </c>
      <c r="F152" s="2">
        <f>ROUND(SUM(F10,F26,F42,F62,F94,F105,F126),2)</f>
        <v>438.1</v>
      </c>
    </row>
    <row r="153" spans="1:6">
      <c r="A153" s="2"/>
      <c r="B153" s="2"/>
      <c r="C153" s="2" t="s">
        <v>37</v>
      </c>
      <c r="D153" s="2" t="s">
        <v>34</v>
      </c>
      <c r="E153" s="2" t="s">
        <v>35</v>
      </c>
      <c r="F153" s="2">
        <f>ROUND(IF(F150=0,0,SUM(F154/F150*100)),2)</f>
        <v>4.2</v>
      </c>
    </row>
    <row r="154" spans="1:6">
      <c r="A154" s="2"/>
      <c r="B154" s="2"/>
      <c r="C154" s="2"/>
      <c r="D154" s="2" t="s">
        <v>36</v>
      </c>
      <c r="E154" s="2" t="s">
        <v>32</v>
      </c>
      <c r="F154" s="2">
        <f>ROUND(SUM(F12,F28,F44,F64,F96,F107,F128),2)</f>
        <v>5599.82</v>
      </c>
    </row>
    <row r="155" spans="1:6">
      <c r="A155" s="2"/>
      <c r="B155" s="2" t="s">
        <v>21</v>
      </c>
      <c r="C155" s="2" t="s">
        <v>31</v>
      </c>
      <c r="D155" s="2"/>
      <c r="E155" s="2" t="s">
        <v>32</v>
      </c>
      <c r="F155" s="2">
        <f>ROUND(SUM(F65),2)</f>
        <v>5085.41</v>
      </c>
    </row>
    <row r="156" spans="1:6">
      <c r="A156" s="2"/>
      <c r="B156" s="2"/>
      <c r="C156" s="2" t="s">
        <v>33</v>
      </c>
      <c r="D156" s="2" t="s">
        <v>34</v>
      </c>
      <c r="E156" s="2" t="s">
        <v>35</v>
      </c>
      <c r="F156" s="2">
        <f>ROUND(IF(F155=0,0,SUM(F157/F155*100)),2)</f>
        <v>0.86</v>
      </c>
    </row>
    <row r="157" spans="1:6">
      <c r="A157" s="2"/>
      <c r="B157" s="2"/>
      <c r="C157" s="2"/>
      <c r="D157" s="2" t="s">
        <v>36</v>
      </c>
      <c r="E157" s="2" t="s">
        <v>32</v>
      </c>
      <c r="F157" s="2">
        <f>ROUND(SUM(F67),2)</f>
        <v>43.73</v>
      </c>
    </row>
    <row r="158" spans="1:6">
      <c r="A158" s="2"/>
      <c r="B158" s="2"/>
      <c r="C158" s="2" t="s">
        <v>37</v>
      </c>
      <c r="D158" s="2" t="s">
        <v>34</v>
      </c>
      <c r="E158" s="2" t="s">
        <v>35</v>
      </c>
      <c r="F158" s="2">
        <f>ROUND(IF(F155=0,0,SUM(F159/F155*100)),2)</f>
        <v>3.38</v>
      </c>
    </row>
    <row r="159" spans="1:6">
      <c r="A159" s="2"/>
      <c r="B159" s="2"/>
      <c r="C159" s="2"/>
      <c r="D159" s="2" t="s">
        <v>36</v>
      </c>
      <c r="E159" s="2" t="s">
        <v>32</v>
      </c>
      <c r="F159" s="2">
        <f>ROUND(SUM(F69),2)</f>
        <v>171.89</v>
      </c>
    </row>
    <row r="160" spans="1:6">
      <c r="A160" s="2"/>
      <c r="B160" s="2" t="s">
        <v>22</v>
      </c>
      <c r="C160" s="2" t="s">
        <v>31</v>
      </c>
      <c r="D160" s="2"/>
      <c r="E160" s="2" t="s">
        <v>32</v>
      </c>
      <c r="F160" s="2">
        <f>ROUND(SUM(F70,F129),2)</f>
        <v>20021.13</v>
      </c>
    </row>
    <row r="161" spans="1:6">
      <c r="A161" s="2"/>
      <c r="B161" s="2"/>
      <c r="C161" s="2" t="s">
        <v>33</v>
      </c>
      <c r="D161" s="2" t="s">
        <v>34</v>
      </c>
      <c r="E161" s="2" t="s">
        <v>35</v>
      </c>
      <c r="F161" s="2">
        <f>ROUND(IF(F160=0,0,SUM(F162/F160*100)),2)</f>
        <v>0.79</v>
      </c>
    </row>
    <row r="162" spans="1:6">
      <c r="A162" s="2"/>
      <c r="B162" s="2"/>
      <c r="C162" s="2"/>
      <c r="D162" s="2" t="s">
        <v>36</v>
      </c>
      <c r="E162" s="2" t="s">
        <v>32</v>
      </c>
      <c r="F162" s="2">
        <f>ROUND(SUM(F72,F131),2)</f>
        <v>157.4</v>
      </c>
    </row>
    <row r="163" spans="1:6">
      <c r="A163" s="2"/>
      <c r="B163" s="2"/>
      <c r="C163" s="2" t="s">
        <v>37</v>
      </c>
      <c r="D163" s="2" t="s">
        <v>34</v>
      </c>
      <c r="E163" s="2" t="s">
        <v>35</v>
      </c>
      <c r="F163" s="2">
        <f>ROUND(IF(F160=0,0,SUM(F164/F160*100)),2)</f>
        <v>13.94</v>
      </c>
    </row>
    <row r="164" spans="1:6">
      <c r="A164" s="2"/>
      <c r="B164" s="2"/>
      <c r="C164" s="2"/>
      <c r="D164" s="2" t="s">
        <v>36</v>
      </c>
      <c r="E164" s="2" t="s">
        <v>32</v>
      </c>
      <c r="F164" s="2">
        <f>ROUND(SUM(F74,F133),2)</f>
        <v>2790.17</v>
      </c>
    </row>
    <row r="165" spans="1:6">
      <c r="A165" s="2"/>
      <c r="B165" s="2" t="s">
        <v>39</v>
      </c>
      <c r="C165" s="2" t="s">
        <v>31</v>
      </c>
      <c r="D165" s="2"/>
      <c r="E165" s="2" t="s">
        <v>32</v>
      </c>
      <c r="F165" s="2">
        <f>ROUND(SUM(F140,F145,F150,F155,F160),2)</f>
        <v>224390.25</v>
      </c>
    </row>
    <row r="166" spans="1:6">
      <c r="A166" s="2"/>
      <c r="B166" s="2"/>
      <c r="C166" s="2" t="s">
        <v>33</v>
      </c>
      <c r="D166" s="2" t="s">
        <v>34</v>
      </c>
      <c r="E166" s="2" t="s">
        <v>35</v>
      </c>
      <c r="F166" s="2">
        <f>ROUND(IF(F165=0,0,SUM(F167/F165*100)),2)</f>
        <v>0.63</v>
      </c>
    </row>
    <row r="167" spans="1:6">
      <c r="A167" s="2"/>
      <c r="B167" s="2"/>
      <c r="C167" s="2"/>
      <c r="D167" s="2" t="s">
        <v>36</v>
      </c>
      <c r="E167" s="2" t="s">
        <v>32</v>
      </c>
      <c r="F167" s="2">
        <f>ROUND(SUM(F142,F147,F152,F157,F162),2)</f>
        <v>1421.16</v>
      </c>
    </row>
    <row r="168" spans="1:6">
      <c r="A168" s="2"/>
      <c r="B168" s="2"/>
      <c r="C168" s="2" t="s">
        <v>37</v>
      </c>
      <c r="D168" s="2" t="s">
        <v>34</v>
      </c>
      <c r="E168" s="2" t="s">
        <v>35</v>
      </c>
      <c r="F168" s="2">
        <f>ROUND(IF(F165=0,0,SUM(F169/F165*100)),2)</f>
        <v>9.57</v>
      </c>
    </row>
    <row r="169" spans="1:6">
      <c r="A169" s="2"/>
      <c r="B169" s="2"/>
      <c r="C169" s="2"/>
      <c r="D169" s="2" t="s">
        <v>36</v>
      </c>
      <c r="E169" s="2" t="s">
        <v>32</v>
      </c>
      <c r="F169" s="2">
        <f>ROUND(SUM(F144,F149,F154,F159,F164),2)</f>
        <v>21466.58</v>
      </c>
    </row>
    <row r="170" spans="1:6">
      <c r="A170" s="2"/>
      <c r="B170" s="2" t="s">
        <v>27</v>
      </c>
      <c r="C170" s="2" t="s">
        <v>31</v>
      </c>
      <c r="D170" s="2"/>
      <c r="E170" s="2" t="s">
        <v>32</v>
      </c>
      <c r="F170" s="2">
        <f>ROUND(SUM(F165),2)</f>
        <v>224390.25</v>
      </c>
    </row>
    <row r="171" spans="1:6">
      <c r="A171" s="2"/>
      <c r="B171" s="2"/>
      <c r="C171" s="2" t="s">
        <v>33</v>
      </c>
      <c r="D171" s="2" t="s">
        <v>34</v>
      </c>
      <c r="E171" s="2" t="s">
        <v>35</v>
      </c>
      <c r="F171" s="2">
        <f>ROUND(IF(F170=0,0,SUM(F172/F170*100)),2)</f>
        <v>0.63</v>
      </c>
    </row>
    <row r="172" spans="1:6">
      <c r="A172" s="2"/>
      <c r="B172" s="2"/>
      <c r="C172" s="2"/>
      <c r="D172" s="2" t="s">
        <v>36</v>
      </c>
      <c r="E172" s="2" t="s">
        <v>32</v>
      </c>
      <c r="F172" s="2">
        <f>ROUND(SUM(F167),2)</f>
        <v>1421.16</v>
      </c>
    </row>
    <row r="173" spans="1:6">
      <c r="A173" s="2"/>
      <c r="B173" s="2"/>
      <c r="C173" s="2" t="s">
        <v>37</v>
      </c>
      <c r="D173" s="2" t="s">
        <v>34</v>
      </c>
      <c r="E173" s="2" t="s">
        <v>35</v>
      </c>
      <c r="F173" s="2">
        <f>ROUND(IF(F170=0,0,SUM(F174/F170*100)),2)</f>
        <v>9.57</v>
      </c>
    </row>
    <row r="174" spans="1:6">
      <c r="A174" s="2"/>
      <c r="B174" s="2"/>
      <c r="C174" s="2"/>
      <c r="D174" s="2" t="s">
        <v>36</v>
      </c>
      <c r="E174" s="2" t="s">
        <v>32</v>
      </c>
      <c r="F174" s="2">
        <f>ROUND(SUM(F169),2)</f>
        <v>21466.58</v>
      </c>
    </row>
  </sheetData>
  <mergeCells count="151">
    <mergeCell ref="C3:D3"/>
    <mergeCell ref="C8:D8"/>
    <mergeCell ref="B13:D13"/>
    <mergeCell ref="C14:D14"/>
    <mergeCell ref="C19:D19"/>
    <mergeCell ref="C24:D24"/>
    <mergeCell ref="B29:D29"/>
    <mergeCell ref="C30:D30"/>
    <mergeCell ref="C35:D35"/>
    <mergeCell ref="C40:D40"/>
    <mergeCell ref="C45:D45"/>
    <mergeCell ref="C50:D50"/>
    <mergeCell ref="C55:D55"/>
    <mergeCell ref="C60:D60"/>
    <mergeCell ref="C65:D65"/>
    <mergeCell ref="C70:D70"/>
    <mergeCell ref="B75:D75"/>
    <mergeCell ref="C76:D76"/>
    <mergeCell ref="B81:D81"/>
    <mergeCell ref="C82:D82"/>
    <mergeCell ref="C87:D87"/>
    <mergeCell ref="C92:D92"/>
    <mergeCell ref="B97:D97"/>
    <mergeCell ref="C98:D98"/>
    <mergeCell ref="C103:D103"/>
    <mergeCell ref="B108:D108"/>
    <mergeCell ref="C109:D109"/>
    <mergeCell ref="C114:D114"/>
    <mergeCell ref="C119:D119"/>
    <mergeCell ref="C124:D124"/>
    <mergeCell ref="C129:D129"/>
    <mergeCell ref="B134:D134"/>
    <mergeCell ref="C135:D135"/>
    <mergeCell ref="C140:D140"/>
    <mergeCell ref="C145:D145"/>
    <mergeCell ref="C150:D150"/>
    <mergeCell ref="C155:D155"/>
    <mergeCell ref="C160:D160"/>
    <mergeCell ref="C165:D165"/>
    <mergeCell ref="C170:D170"/>
    <mergeCell ref="A1:A2"/>
    <mergeCell ref="A3:A18"/>
    <mergeCell ref="A19:A34"/>
    <mergeCell ref="A35:A49"/>
    <mergeCell ref="A50:A80"/>
    <mergeCell ref="A82:A102"/>
    <mergeCell ref="A103:A113"/>
    <mergeCell ref="A114:A139"/>
    <mergeCell ref="A140:A174"/>
    <mergeCell ref="B3:B7"/>
    <mergeCell ref="B8:B12"/>
    <mergeCell ref="B14:B18"/>
    <mergeCell ref="B19:B23"/>
    <mergeCell ref="B24:B28"/>
    <mergeCell ref="B30:B34"/>
    <mergeCell ref="B35:B39"/>
    <mergeCell ref="B40:B44"/>
    <mergeCell ref="B45:B49"/>
    <mergeCell ref="B50:B54"/>
    <mergeCell ref="B55:B59"/>
    <mergeCell ref="B60:B64"/>
    <mergeCell ref="B65:B69"/>
    <mergeCell ref="B70:B74"/>
    <mergeCell ref="B76:B80"/>
    <mergeCell ref="B82:B86"/>
    <mergeCell ref="B87:B91"/>
    <mergeCell ref="B92:B96"/>
    <mergeCell ref="B98:B102"/>
    <mergeCell ref="B103:B107"/>
    <mergeCell ref="B109:B113"/>
    <mergeCell ref="B114:B118"/>
    <mergeCell ref="B119:B123"/>
    <mergeCell ref="B124:B128"/>
    <mergeCell ref="B129:B133"/>
    <mergeCell ref="B135:B139"/>
    <mergeCell ref="B140:B144"/>
    <mergeCell ref="B145:B149"/>
    <mergeCell ref="B150:B154"/>
    <mergeCell ref="B155:B159"/>
    <mergeCell ref="B160:B164"/>
    <mergeCell ref="B165:B169"/>
    <mergeCell ref="B170:B174"/>
    <mergeCell ref="C4:C5"/>
    <mergeCell ref="C6:C7"/>
    <mergeCell ref="C9:C10"/>
    <mergeCell ref="C11:C12"/>
    <mergeCell ref="C15:C16"/>
    <mergeCell ref="C17:C18"/>
    <mergeCell ref="C20:C21"/>
    <mergeCell ref="C22:C23"/>
    <mergeCell ref="C25:C26"/>
    <mergeCell ref="C27:C28"/>
    <mergeCell ref="C31:C32"/>
    <mergeCell ref="C33:C34"/>
    <mergeCell ref="C36:C37"/>
    <mergeCell ref="C38:C39"/>
    <mergeCell ref="C41:C42"/>
    <mergeCell ref="C43:C44"/>
    <mergeCell ref="C46:C47"/>
    <mergeCell ref="C48:C49"/>
    <mergeCell ref="C51:C52"/>
    <mergeCell ref="C53:C54"/>
    <mergeCell ref="C56:C57"/>
    <mergeCell ref="C58:C59"/>
    <mergeCell ref="C61:C62"/>
    <mergeCell ref="C63:C64"/>
    <mergeCell ref="C66:C67"/>
    <mergeCell ref="C68:C69"/>
    <mergeCell ref="C71:C72"/>
    <mergeCell ref="C73:C74"/>
    <mergeCell ref="C77:C78"/>
    <mergeCell ref="C79:C80"/>
    <mergeCell ref="C83:C84"/>
    <mergeCell ref="C85:C86"/>
    <mergeCell ref="C88:C89"/>
    <mergeCell ref="C90:C91"/>
    <mergeCell ref="C93:C94"/>
    <mergeCell ref="C95:C96"/>
    <mergeCell ref="C99:C100"/>
    <mergeCell ref="C101:C102"/>
    <mergeCell ref="C104:C105"/>
    <mergeCell ref="C106:C107"/>
    <mergeCell ref="C110:C111"/>
    <mergeCell ref="C112:C113"/>
    <mergeCell ref="C115:C116"/>
    <mergeCell ref="C117:C118"/>
    <mergeCell ref="C120:C121"/>
    <mergeCell ref="C122:C123"/>
    <mergeCell ref="C125:C126"/>
    <mergeCell ref="C127:C128"/>
    <mergeCell ref="C130:C131"/>
    <mergeCell ref="C132:C133"/>
    <mergeCell ref="C136:C137"/>
    <mergeCell ref="C138:C139"/>
    <mergeCell ref="C141:C142"/>
    <mergeCell ref="C143:C144"/>
    <mergeCell ref="C146:C147"/>
    <mergeCell ref="C148:C149"/>
    <mergeCell ref="C151:C152"/>
    <mergeCell ref="C153:C154"/>
    <mergeCell ref="C156:C157"/>
    <mergeCell ref="C158:C159"/>
    <mergeCell ref="C161:C162"/>
    <mergeCell ref="C163:C164"/>
    <mergeCell ref="C166:C167"/>
    <mergeCell ref="C168:C169"/>
    <mergeCell ref="C171:C172"/>
    <mergeCell ref="C173:C174"/>
    <mergeCell ref="E1:E2"/>
    <mergeCell ref="F1:F2"/>
    <mergeCell ref="B1:D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0"/>
  <sheetViews>
    <sheetView workbookViewId="0">
      <selection activeCell="A1" sqref="A1:A2"/>
    </sheetView>
  </sheetViews>
  <sheetFormatPr defaultColWidth="9" defaultRowHeight="13.8" outlineLevelCol="5"/>
  <cols>
    <col min="1" max="1" width="6.12962962962963" customWidth="1"/>
    <col min="3" max="3" width="3.62962962962963" customWidth="1"/>
    <col min="4" max="4" width="7.12962962962963" customWidth="1"/>
    <col min="5" max="5" width="5.25" customWidth="1"/>
    <col min="6" max="6" width="15.5" customWidth="1"/>
  </cols>
  <sheetData>
    <row r="1" spans="1:6">
      <c r="A1" s="1" t="s">
        <v>2</v>
      </c>
      <c r="B1" s="1" t="s">
        <v>28</v>
      </c>
      <c r="C1" s="1"/>
      <c r="D1" s="1"/>
      <c r="E1" s="1" t="s">
        <v>29</v>
      </c>
      <c r="F1" s="1" t="s">
        <v>30</v>
      </c>
    </row>
    <row r="2" spans="1:6">
      <c r="A2" s="1"/>
      <c r="B2" s="1"/>
      <c r="C2" s="1"/>
      <c r="D2" s="1"/>
      <c r="E2" s="1"/>
      <c r="F2" s="1"/>
    </row>
    <row r="3" spans="1:6">
      <c r="A3" s="2" t="s">
        <v>12</v>
      </c>
      <c r="B3" s="2" t="s">
        <v>11</v>
      </c>
      <c r="C3" s="2" t="s">
        <v>31</v>
      </c>
      <c r="D3" s="2"/>
      <c r="E3" s="2" t="s">
        <v>32</v>
      </c>
      <c r="F3" s="2">
        <f>矿石自然类型明细总表!F3</f>
        <v>1291.56</v>
      </c>
    </row>
    <row r="4" spans="1:6">
      <c r="A4" s="2"/>
      <c r="B4" s="2"/>
      <c r="C4" s="2" t="s">
        <v>33</v>
      </c>
      <c r="D4" s="2" t="s">
        <v>34</v>
      </c>
      <c r="E4" s="2" t="s">
        <v>35</v>
      </c>
      <c r="F4" s="2">
        <f>矿石自然类型明细总表!G3</f>
        <v>0.83</v>
      </c>
    </row>
    <row r="5" spans="1:6">
      <c r="A5" s="2"/>
      <c r="B5" s="2"/>
      <c r="C5" s="2"/>
      <c r="D5" s="2" t="s">
        <v>36</v>
      </c>
      <c r="E5" s="2" t="s">
        <v>32</v>
      </c>
      <c r="F5" s="2">
        <f>ROUND(SUM(F4*F3/100),2)</f>
        <v>10.72</v>
      </c>
    </row>
    <row r="6" spans="1:6">
      <c r="A6" s="2"/>
      <c r="B6" s="2"/>
      <c r="C6" s="2" t="s">
        <v>37</v>
      </c>
      <c r="D6" s="2" t="s">
        <v>34</v>
      </c>
      <c r="E6" s="2" t="s">
        <v>35</v>
      </c>
      <c r="F6" s="2">
        <f>矿石自然类型明细总表!I3</f>
        <v>19.57</v>
      </c>
    </row>
    <row r="7" spans="1:6">
      <c r="A7" s="2"/>
      <c r="B7" s="2"/>
      <c r="C7" s="2"/>
      <c r="D7" s="2" t="s">
        <v>36</v>
      </c>
      <c r="E7" s="2" t="s">
        <v>32</v>
      </c>
      <c r="F7" s="2">
        <f>ROUND(SUM(F6*F3/100),2)</f>
        <v>252.76</v>
      </c>
    </row>
    <row r="8" spans="1:6">
      <c r="A8" s="2"/>
      <c r="B8" s="2" t="s">
        <v>13</v>
      </c>
      <c r="C8" s="2" t="s">
        <v>31</v>
      </c>
      <c r="D8" s="2"/>
      <c r="E8" s="2" t="s">
        <v>32</v>
      </c>
      <c r="F8" s="2">
        <f>矿石自然类型明细总表!F4</f>
        <v>21223.5</v>
      </c>
    </row>
    <row r="9" spans="1:6">
      <c r="A9" s="2"/>
      <c r="B9" s="2"/>
      <c r="C9" s="2" t="s">
        <v>33</v>
      </c>
      <c r="D9" s="2" t="s">
        <v>34</v>
      </c>
      <c r="E9" s="2" t="s">
        <v>35</v>
      </c>
      <c r="F9" s="2">
        <f>矿石自然类型明细总表!G4</f>
        <v>0.18</v>
      </c>
    </row>
    <row r="10" spans="1:6">
      <c r="A10" s="2"/>
      <c r="B10" s="2"/>
      <c r="C10" s="2"/>
      <c r="D10" s="2" t="s">
        <v>36</v>
      </c>
      <c r="E10" s="2" t="s">
        <v>32</v>
      </c>
      <c r="F10" s="2">
        <f>ROUND(SUM(F9*F8/100),2)</f>
        <v>38.2</v>
      </c>
    </row>
    <row r="11" spans="1:6">
      <c r="A11" s="2"/>
      <c r="B11" s="2"/>
      <c r="C11" s="2" t="s">
        <v>37</v>
      </c>
      <c r="D11" s="2" t="s">
        <v>34</v>
      </c>
      <c r="E11" s="2" t="s">
        <v>35</v>
      </c>
      <c r="F11" s="2">
        <f>矿石自然类型明细总表!I4</f>
        <v>2.76</v>
      </c>
    </row>
    <row r="12" spans="1:6">
      <c r="A12" s="2"/>
      <c r="B12" s="2"/>
      <c r="C12" s="2"/>
      <c r="D12" s="2" t="s">
        <v>36</v>
      </c>
      <c r="E12" s="2" t="s">
        <v>32</v>
      </c>
      <c r="F12" s="2">
        <f>ROUND(SUM(F11*F8/100),2)</f>
        <v>585.77</v>
      </c>
    </row>
    <row r="13" spans="1:6">
      <c r="A13" s="2"/>
      <c r="B13" s="2" t="s">
        <v>39</v>
      </c>
      <c r="C13" s="2" t="s">
        <v>31</v>
      </c>
      <c r="D13" s="2"/>
      <c r="E13" s="2" t="s">
        <v>32</v>
      </c>
      <c r="F13" s="2">
        <f>ROUND(SUM(F3,F8),2)</f>
        <v>22515.06</v>
      </c>
    </row>
    <row r="14" spans="1:6">
      <c r="A14" s="2"/>
      <c r="B14" s="2"/>
      <c r="C14" s="2" t="s">
        <v>33</v>
      </c>
      <c r="D14" s="2" t="s">
        <v>34</v>
      </c>
      <c r="E14" s="2" t="s">
        <v>35</v>
      </c>
      <c r="F14" s="2">
        <f>ROUND(IF(F13=0,0,SUM(F15/F13*100)),2)</f>
        <v>0.22</v>
      </c>
    </row>
    <row r="15" spans="1:6">
      <c r="A15" s="2"/>
      <c r="B15" s="2"/>
      <c r="C15" s="2"/>
      <c r="D15" s="2" t="s">
        <v>36</v>
      </c>
      <c r="E15" s="2" t="s">
        <v>32</v>
      </c>
      <c r="F15" s="2">
        <f>ROUND(SUM(F5,F10),2)</f>
        <v>48.92</v>
      </c>
    </row>
    <row r="16" spans="1:6">
      <c r="A16" s="2"/>
      <c r="B16" s="2"/>
      <c r="C16" s="2" t="s">
        <v>37</v>
      </c>
      <c r="D16" s="2" t="s">
        <v>34</v>
      </c>
      <c r="E16" s="2" t="s">
        <v>35</v>
      </c>
      <c r="F16" s="2">
        <f>ROUND(IF(F13=0,0,SUM(F17/F13*100)),2)</f>
        <v>3.72</v>
      </c>
    </row>
    <row r="17" spans="1:6">
      <c r="A17" s="2"/>
      <c r="B17" s="2"/>
      <c r="C17" s="2"/>
      <c r="D17" s="2" t="s">
        <v>36</v>
      </c>
      <c r="E17" s="2" t="s">
        <v>32</v>
      </c>
      <c r="F17" s="2">
        <f>ROUND(SUM(F7,F12),2)</f>
        <v>838.53</v>
      </c>
    </row>
    <row r="18" spans="1:6">
      <c r="A18" s="2"/>
      <c r="B18" s="2" t="s">
        <v>38</v>
      </c>
      <c r="C18" s="2"/>
      <c r="D18" s="2"/>
      <c r="E18" s="2" t="s">
        <v>32</v>
      </c>
      <c r="F18" s="2">
        <f>矿石自然类型明细总表!E5</f>
        <v>3471</v>
      </c>
    </row>
    <row r="19" spans="1:6">
      <c r="A19" s="2"/>
      <c r="B19" s="2" t="s">
        <v>41</v>
      </c>
      <c r="C19" s="2" t="s">
        <v>31</v>
      </c>
      <c r="D19" s="2"/>
      <c r="E19" s="2" t="s">
        <v>32</v>
      </c>
      <c r="F19" s="2">
        <f>ROUND(SUM(F18),2)</f>
        <v>3471</v>
      </c>
    </row>
    <row r="20" spans="1:6">
      <c r="A20" s="2"/>
      <c r="B20" s="2"/>
      <c r="C20" s="2" t="s">
        <v>33</v>
      </c>
      <c r="D20" s="2" t="s">
        <v>34</v>
      </c>
      <c r="E20" s="2" t="s">
        <v>35</v>
      </c>
      <c r="F20" s="2"/>
    </row>
    <row r="21" spans="1:6">
      <c r="A21" s="2"/>
      <c r="B21" s="2"/>
      <c r="C21" s="2"/>
      <c r="D21" s="2" t="s">
        <v>36</v>
      </c>
      <c r="E21" s="2" t="s">
        <v>32</v>
      </c>
      <c r="F21" s="2"/>
    </row>
    <row r="22" spans="1:6">
      <c r="A22" s="2"/>
      <c r="B22" s="2"/>
      <c r="C22" s="2" t="s">
        <v>37</v>
      </c>
      <c r="D22" s="2" t="s">
        <v>34</v>
      </c>
      <c r="E22" s="2" t="s">
        <v>35</v>
      </c>
      <c r="F22" s="2"/>
    </row>
    <row r="23" spans="1:6">
      <c r="A23" s="2"/>
      <c r="B23" s="2"/>
      <c r="C23" s="2"/>
      <c r="D23" s="2" t="s">
        <v>36</v>
      </c>
      <c r="E23" s="2" t="s">
        <v>32</v>
      </c>
      <c r="F23" s="2"/>
    </row>
    <row r="24" spans="1:6">
      <c r="A24" s="2"/>
      <c r="B24" s="2" t="s">
        <v>27</v>
      </c>
      <c r="C24" s="2" t="s">
        <v>31</v>
      </c>
      <c r="D24" s="2"/>
      <c r="E24" s="2" t="s">
        <v>32</v>
      </c>
      <c r="F24" s="2">
        <f>ROUND(SUM(F13,F19),2)</f>
        <v>25986.06</v>
      </c>
    </row>
    <row r="25" spans="1:6">
      <c r="A25" s="2"/>
      <c r="B25" s="2"/>
      <c r="C25" s="2" t="s">
        <v>33</v>
      </c>
      <c r="D25" s="2" t="s">
        <v>34</v>
      </c>
      <c r="E25" s="2" t="s">
        <v>35</v>
      </c>
      <c r="F25" s="2">
        <f>ROUND(IF(F24=0,0,SUM(F26/F24*100)),2)</f>
        <v>0.19</v>
      </c>
    </row>
    <row r="26" spans="1:6">
      <c r="A26" s="2"/>
      <c r="B26" s="2"/>
      <c r="C26" s="2"/>
      <c r="D26" s="2" t="s">
        <v>36</v>
      </c>
      <c r="E26" s="2" t="s">
        <v>32</v>
      </c>
      <c r="F26" s="2">
        <f>ROUND(SUM(F15),2)</f>
        <v>48.92</v>
      </c>
    </row>
    <row r="27" spans="1:6">
      <c r="A27" s="2"/>
      <c r="B27" s="2"/>
      <c r="C27" s="2" t="s">
        <v>37</v>
      </c>
      <c r="D27" s="2" t="s">
        <v>34</v>
      </c>
      <c r="E27" s="2" t="s">
        <v>35</v>
      </c>
      <c r="F27" s="2">
        <f>ROUND(IF(F24=0,0,SUM(F28/F24*100)),2)</f>
        <v>3.23</v>
      </c>
    </row>
    <row r="28" spans="1:6">
      <c r="A28" s="2"/>
      <c r="B28" s="2"/>
      <c r="C28" s="2"/>
      <c r="D28" s="2" t="s">
        <v>36</v>
      </c>
      <c r="E28" s="2" t="s">
        <v>32</v>
      </c>
      <c r="F28" s="2">
        <f>ROUND(SUM(F17),2)</f>
        <v>838.53</v>
      </c>
    </row>
    <row r="29" spans="1:6">
      <c r="A29" s="2" t="s">
        <v>15</v>
      </c>
      <c r="B29" s="2" t="s">
        <v>13</v>
      </c>
      <c r="C29" s="2" t="s">
        <v>31</v>
      </c>
      <c r="D29" s="2"/>
      <c r="E29" s="2" t="s">
        <v>32</v>
      </c>
      <c r="F29" s="2">
        <f>矿石自然类型明细总表!F6</f>
        <v>11942.13</v>
      </c>
    </row>
    <row r="30" spans="1:6">
      <c r="A30" s="2"/>
      <c r="B30" s="2"/>
      <c r="C30" s="2" t="s">
        <v>33</v>
      </c>
      <c r="D30" s="2" t="s">
        <v>34</v>
      </c>
      <c r="E30" s="2" t="s">
        <v>35</v>
      </c>
      <c r="F30" s="2">
        <f>矿石自然类型明细总表!G6</f>
        <v>0.26</v>
      </c>
    </row>
    <row r="31" spans="1:6">
      <c r="A31" s="2"/>
      <c r="B31" s="2"/>
      <c r="C31" s="2"/>
      <c r="D31" s="2" t="s">
        <v>36</v>
      </c>
      <c r="E31" s="2" t="s">
        <v>32</v>
      </c>
      <c r="F31" s="2">
        <f>ROUND(SUM(F30*F29/100),2)</f>
        <v>31.05</v>
      </c>
    </row>
    <row r="32" spans="1:6">
      <c r="A32" s="2"/>
      <c r="B32" s="2"/>
      <c r="C32" s="2" t="s">
        <v>37</v>
      </c>
      <c r="D32" s="2" t="s">
        <v>34</v>
      </c>
      <c r="E32" s="2" t="s">
        <v>35</v>
      </c>
      <c r="F32" s="2">
        <f>矿石自然类型明细总表!I6</f>
        <v>3.03</v>
      </c>
    </row>
    <row r="33" spans="1:6">
      <c r="A33" s="2"/>
      <c r="B33" s="2"/>
      <c r="C33" s="2"/>
      <c r="D33" s="2" t="s">
        <v>36</v>
      </c>
      <c r="E33" s="2" t="s">
        <v>32</v>
      </c>
      <c r="F33" s="2">
        <f>ROUND(SUM(F32*F29/100),2)</f>
        <v>361.85</v>
      </c>
    </row>
    <row r="34" spans="1:6">
      <c r="A34" s="2"/>
      <c r="B34" s="2" t="s">
        <v>39</v>
      </c>
      <c r="C34" s="2" t="s">
        <v>31</v>
      </c>
      <c r="D34" s="2"/>
      <c r="E34" s="2" t="s">
        <v>32</v>
      </c>
      <c r="F34" s="2">
        <f>ROUND(SUM(F29),2)</f>
        <v>11942.13</v>
      </c>
    </row>
    <row r="35" spans="1:6">
      <c r="A35" s="2"/>
      <c r="B35" s="2"/>
      <c r="C35" s="2" t="s">
        <v>33</v>
      </c>
      <c r="D35" s="2" t="s">
        <v>34</v>
      </c>
      <c r="E35" s="2" t="s">
        <v>35</v>
      </c>
      <c r="F35" s="2">
        <f>ROUND(IF(F34=0,0,SUM(F36/F34*100)),2)</f>
        <v>0.26</v>
      </c>
    </row>
    <row r="36" spans="1:6">
      <c r="A36" s="2"/>
      <c r="B36" s="2"/>
      <c r="C36" s="2"/>
      <c r="D36" s="2" t="s">
        <v>36</v>
      </c>
      <c r="E36" s="2" t="s">
        <v>32</v>
      </c>
      <c r="F36" s="2">
        <f>ROUND(SUM(F31),2)</f>
        <v>31.05</v>
      </c>
    </row>
    <row r="37" spans="1:6">
      <c r="A37" s="2"/>
      <c r="B37" s="2"/>
      <c r="C37" s="2" t="s">
        <v>37</v>
      </c>
      <c r="D37" s="2" t="s">
        <v>34</v>
      </c>
      <c r="E37" s="2" t="s">
        <v>35</v>
      </c>
      <c r="F37" s="2">
        <f>ROUND(IF(F34=0,0,SUM(F38/F34*100)),2)</f>
        <v>3.03</v>
      </c>
    </row>
    <row r="38" spans="1:6">
      <c r="A38" s="2"/>
      <c r="B38" s="2"/>
      <c r="C38" s="2"/>
      <c r="D38" s="2" t="s">
        <v>36</v>
      </c>
      <c r="E38" s="2" t="s">
        <v>32</v>
      </c>
      <c r="F38" s="2">
        <f>ROUND(SUM(F33),2)</f>
        <v>361.85</v>
      </c>
    </row>
    <row r="39" spans="1:6">
      <c r="A39" s="2"/>
      <c r="B39" s="2" t="s">
        <v>38</v>
      </c>
      <c r="C39" s="2"/>
      <c r="D39" s="2"/>
      <c r="E39" s="2" t="s">
        <v>32</v>
      </c>
      <c r="F39" s="2">
        <f>矿石自然类型明细总表!E7</f>
        <v>1991</v>
      </c>
    </row>
    <row r="40" spans="1:6">
      <c r="A40" s="2"/>
      <c r="B40" s="2" t="s">
        <v>41</v>
      </c>
      <c r="C40" s="2" t="s">
        <v>31</v>
      </c>
      <c r="D40" s="2"/>
      <c r="E40" s="2" t="s">
        <v>32</v>
      </c>
      <c r="F40" s="2">
        <f>ROUND(SUM(F39),2)</f>
        <v>1991</v>
      </c>
    </row>
    <row r="41" spans="1:6">
      <c r="A41" s="2"/>
      <c r="B41" s="2"/>
      <c r="C41" s="2" t="s">
        <v>33</v>
      </c>
      <c r="D41" s="2" t="s">
        <v>34</v>
      </c>
      <c r="E41" s="2" t="s">
        <v>35</v>
      </c>
      <c r="F41" s="2"/>
    </row>
    <row r="42" spans="1:6">
      <c r="A42" s="2"/>
      <c r="B42" s="2"/>
      <c r="C42" s="2"/>
      <c r="D42" s="2" t="s">
        <v>36</v>
      </c>
      <c r="E42" s="2" t="s">
        <v>32</v>
      </c>
      <c r="F42" s="2"/>
    </row>
    <row r="43" spans="1:6">
      <c r="A43" s="2"/>
      <c r="B43" s="2"/>
      <c r="C43" s="2" t="s">
        <v>37</v>
      </c>
      <c r="D43" s="2" t="s">
        <v>34</v>
      </c>
      <c r="E43" s="2" t="s">
        <v>35</v>
      </c>
      <c r="F43" s="2"/>
    </row>
    <row r="44" spans="1:6">
      <c r="A44" s="2"/>
      <c r="B44" s="2"/>
      <c r="C44" s="2"/>
      <c r="D44" s="2" t="s">
        <v>36</v>
      </c>
      <c r="E44" s="2" t="s">
        <v>32</v>
      </c>
      <c r="F44" s="2"/>
    </row>
    <row r="45" spans="1:6">
      <c r="A45" s="2"/>
      <c r="B45" s="2" t="s">
        <v>27</v>
      </c>
      <c r="C45" s="2" t="s">
        <v>31</v>
      </c>
      <c r="D45" s="2"/>
      <c r="E45" s="2" t="s">
        <v>32</v>
      </c>
      <c r="F45" s="2">
        <f>ROUND(SUM(F34,F40),2)</f>
        <v>13933.13</v>
      </c>
    </row>
    <row r="46" spans="1:6">
      <c r="A46" s="2"/>
      <c r="B46" s="2"/>
      <c r="C46" s="2" t="s">
        <v>33</v>
      </c>
      <c r="D46" s="2" t="s">
        <v>34</v>
      </c>
      <c r="E46" s="2" t="s">
        <v>35</v>
      </c>
      <c r="F46" s="2">
        <f>ROUND(IF(F45=0,0,SUM(F47/F45*100)),2)</f>
        <v>0.22</v>
      </c>
    </row>
    <row r="47" spans="1:6">
      <c r="A47" s="2"/>
      <c r="B47" s="2"/>
      <c r="C47" s="2"/>
      <c r="D47" s="2" t="s">
        <v>36</v>
      </c>
      <c r="E47" s="2" t="s">
        <v>32</v>
      </c>
      <c r="F47" s="2">
        <f>ROUND(SUM(F36),2)</f>
        <v>31.05</v>
      </c>
    </row>
    <row r="48" spans="1:6">
      <c r="A48" s="2"/>
      <c r="B48" s="2"/>
      <c r="C48" s="2" t="s">
        <v>37</v>
      </c>
      <c r="D48" s="2" t="s">
        <v>34</v>
      </c>
      <c r="E48" s="2" t="s">
        <v>35</v>
      </c>
      <c r="F48" s="2">
        <f>ROUND(IF(F45=0,0,SUM(F49/F45*100)),2)</f>
        <v>2.6</v>
      </c>
    </row>
    <row r="49" spans="1:6">
      <c r="A49" s="2"/>
      <c r="B49" s="2"/>
      <c r="C49" s="2"/>
      <c r="D49" s="2" t="s">
        <v>36</v>
      </c>
      <c r="E49" s="2" t="s">
        <v>32</v>
      </c>
      <c r="F49" s="2">
        <f>ROUND(SUM(F38),2)</f>
        <v>361.85</v>
      </c>
    </row>
    <row r="50" spans="1:6">
      <c r="A50" s="2" t="s">
        <v>40</v>
      </c>
      <c r="B50" s="2" t="s">
        <v>11</v>
      </c>
      <c r="C50" s="2" t="s">
        <v>31</v>
      </c>
      <c r="D50" s="2"/>
      <c r="E50" s="2" t="s">
        <v>32</v>
      </c>
      <c r="F50" s="2">
        <f>ROUND(SUM(F3),2)</f>
        <v>1291.56</v>
      </c>
    </row>
    <row r="51" spans="1:6">
      <c r="A51" s="2"/>
      <c r="B51" s="2"/>
      <c r="C51" s="2" t="s">
        <v>33</v>
      </c>
      <c r="D51" s="2" t="s">
        <v>34</v>
      </c>
      <c r="E51" s="2" t="s">
        <v>35</v>
      </c>
      <c r="F51" s="2">
        <f>ROUND(IF(F50=0,0,SUM(F52/F50*100)),2)</f>
        <v>0.83</v>
      </c>
    </row>
    <row r="52" spans="1:6">
      <c r="A52" s="2"/>
      <c r="B52" s="2"/>
      <c r="C52" s="2"/>
      <c r="D52" s="2" t="s">
        <v>36</v>
      </c>
      <c r="E52" s="2" t="s">
        <v>32</v>
      </c>
      <c r="F52" s="2">
        <f>ROUND(SUM(F5),2)</f>
        <v>10.72</v>
      </c>
    </row>
    <row r="53" spans="1:6">
      <c r="A53" s="2"/>
      <c r="B53" s="2"/>
      <c r="C53" s="2" t="s">
        <v>37</v>
      </c>
      <c r="D53" s="2" t="s">
        <v>34</v>
      </c>
      <c r="E53" s="2" t="s">
        <v>35</v>
      </c>
      <c r="F53" s="2">
        <f>ROUND(IF(F50=0,0,SUM(F54/F50*100)),2)</f>
        <v>19.57</v>
      </c>
    </row>
    <row r="54" spans="1:6">
      <c r="A54" s="2"/>
      <c r="B54" s="2"/>
      <c r="C54" s="2"/>
      <c r="D54" s="2" t="s">
        <v>36</v>
      </c>
      <c r="E54" s="2" t="s">
        <v>32</v>
      </c>
      <c r="F54" s="2">
        <f>ROUND(SUM(F7),2)</f>
        <v>252.76</v>
      </c>
    </row>
    <row r="55" spans="1:6">
      <c r="A55" s="2"/>
      <c r="B55" s="2" t="s">
        <v>13</v>
      </c>
      <c r="C55" s="2" t="s">
        <v>31</v>
      </c>
      <c r="D55" s="2"/>
      <c r="E55" s="2" t="s">
        <v>32</v>
      </c>
      <c r="F55" s="2">
        <f>ROUND(SUM(F8,F29),2)</f>
        <v>33165.63</v>
      </c>
    </row>
    <row r="56" spans="1:6">
      <c r="A56" s="2"/>
      <c r="B56" s="2"/>
      <c r="C56" s="2" t="s">
        <v>33</v>
      </c>
      <c r="D56" s="2" t="s">
        <v>34</v>
      </c>
      <c r="E56" s="2" t="s">
        <v>35</v>
      </c>
      <c r="F56" s="2">
        <f>ROUND(IF(F55=0,0,SUM(F57/F55*100)),2)</f>
        <v>0.21</v>
      </c>
    </row>
    <row r="57" spans="1:6">
      <c r="A57" s="2"/>
      <c r="B57" s="2"/>
      <c r="C57" s="2"/>
      <c r="D57" s="2" t="s">
        <v>36</v>
      </c>
      <c r="E57" s="2" t="s">
        <v>32</v>
      </c>
      <c r="F57" s="2">
        <f>ROUND(SUM(F10,F31),2)</f>
        <v>69.25</v>
      </c>
    </row>
    <row r="58" spans="1:6">
      <c r="A58" s="2"/>
      <c r="B58" s="2"/>
      <c r="C58" s="2" t="s">
        <v>37</v>
      </c>
      <c r="D58" s="2" t="s">
        <v>34</v>
      </c>
      <c r="E58" s="2" t="s">
        <v>35</v>
      </c>
      <c r="F58" s="2">
        <f>ROUND(IF(F55=0,0,SUM(F59/F55*100)),2)</f>
        <v>2.86</v>
      </c>
    </row>
    <row r="59" spans="1:6">
      <c r="A59" s="2"/>
      <c r="B59" s="2"/>
      <c r="C59" s="2"/>
      <c r="D59" s="2" t="s">
        <v>36</v>
      </c>
      <c r="E59" s="2" t="s">
        <v>32</v>
      </c>
      <c r="F59" s="2">
        <f>ROUND(SUM(F12,F33),2)</f>
        <v>947.62</v>
      </c>
    </row>
    <row r="60" spans="1:6">
      <c r="A60" s="2"/>
      <c r="B60" s="2" t="s">
        <v>38</v>
      </c>
      <c r="C60" s="2"/>
      <c r="D60" s="2"/>
      <c r="E60" s="2" t="s">
        <v>32</v>
      </c>
      <c r="F60" s="2">
        <f>ROUND(SUM(F18,F39),2)</f>
        <v>5462</v>
      </c>
    </row>
    <row r="61" spans="1:6">
      <c r="A61" s="2"/>
      <c r="B61" s="2" t="s">
        <v>39</v>
      </c>
      <c r="C61" s="2" t="s">
        <v>31</v>
      </c>
      <c r="D61" s="2"/>
      <c r="E61" s="2" t="s">
        <v>32</v>
      </c>
      <c r="F61" s="2">
        <f>ROUND(SUM(F13,F34),2)</f>
        <v>34457.19</v>
      </c>
    </row>
    <row r="62" spans="1:6">
      <c r="A62" s="2"/>
      <c r="B62" s="2"/>
      <c r="C62" s="2" t="s">
        <v>33</v>
      </c>
      <c r="D62" s="2" t="s">
        <v>34</v>
      </c>
      <c r="E62" s="2" t="s">
        <v>35</v>
      </c>
      <c r="F62" s="2">
        <f>ROUND(IF(F61=0,0,SUM(F63/F61*100)),2)</f>
        <v>0.23</v>
      </c>
    </row>
    <row r="63" spans="1:6">
      <c r="A63" s="2"/>
      <c r="B63" s="2"/>
      <c r="C63" s="2"/>
      <c r="D63" s="2" t="s">
        <v>36</v>
      </c>
      <c r="E63" s="2" t="s">
        <v>32</v>
      </c>
      <c r="F63" s="2">
        <f>ROUND(SUM(F15,F36),2)</f>
        <v>79.97</v>
      </c>
    </row>
    <row r="64" spans="1:6">
      <c r="A64" s="2"/>
      <c r="B64" s="2"/>
      <c r="C64" s="2" t="s">
        <v>37</v>
      </c>
      <c r="D64" s="2" t="s">
        <v>34</v>
      </c>
      <c r="E64" s="2" t="s">
        <v>35</v>
      </c>
      <c r="F64" s="2">
        <f>ROUND(IF(F61=0,0,SUM(F65/F61*100)),2)</f>
        <v>3.48</v>
      </c>
    </row>
    <row r="65" spans="1:6">
      <c r="A65" s="2"/>
      <c r="B65" s="2"/>
      <c r="C65" s="2"/>
      <c r="D65" s="2" t="s">
        <v>36</v>
      </c>
      <c r="E65" s="2" t="s">
        <v>32</v>
      </c>
      <c r="F65" s="2">
        <f>ROUND(SUM(F17,F38),2)</f>
        <v>1200.38</v>
      </c>
    </row>
    <row r="66" spans="1:6">
      <c r="A66" s="2"/>
      <c r="B66" s="2" t="s">
        <v>27</v>
      </c>
      <c r="C66" s="2" t="s">
        <v>31</v>
      </c>
      <c r="D66" s="2"/>
      <c r="E66" s="2" t="s">
        <v>32</v>
      </c>
      <c r="F66" s="2">
        <f>ROUND(SUM(F24,F45),2)</f>
        <v>39919.19</v>
      </c>
    </row>
    <row r="67" spans="1:6">
      <c r="A67" s="2"/>
      <c r="B67" s="2"/>
      <c r="C67" s="2" t="s">
        <v>33</v>
      </c>
      <c r="D67" s="2" t="s">
        <v>34</v>
      </c>
      <c r="E67" s="2" t="s">
        <v>35</v>
      </c>
      <c r="F67" s="2">
        <f>ROUND(IF(F66=0,0,SUM(F68/F66*100)),2)</f>
        <v>0.2</v>
      </c>
    </row>
    <row r="68" spans="1:6">
      <c r="A68" s="2"/>
      <c r="B68" s="2"/>
      <c r="C68" s="2"/>
      <c r="D68" s="2" t="s">
        <v>36</v>
      </c>
      <c r="E68" s="2" t="s">
        <v>32</v>
      </c>
      <c r="F68" s="2">
        <f>ROUND(SUM(F26,F47),2)</f>
        <v>79.97</v>
      </c>
    </row>
    <row r="69" spans="1:6">
      <c r="A69" s="2"/>
      <c r="B69" s="2"/>
      <c r="C69" s="2" t="s">
        <v>37</v>
      </c>
      <c r="D69" s="2" t="s">
        <v>34</v>
      </c>
      <c r="E69" s="2" t="s">
        <v>35</v>
      </c>
      <c r="F69" s="2">
        <f>ROUND(IF(F66=0,0,SUM(F70/F66*100)),2)</f>
        <v>3.01</v>
      </c>
    </row>
    <row r="70" spans="1:6">
      <c r="A70" s="2"/>
      <c r="B70" s="2"/>
      <c r="C70" s="2"/>
      <c r="D70" s="2" t="s">
        <v>36</v>
      </c>
      <c r="E70" s="2" t="s">
        <v>32</v>
      </c>
      <c r="F70" s="2">
        <f>ROUND(SUM(F28,F49),2)</f>
        <v>1200.38</v>
      </c>
    </row>
  </sheetData>
  <mergeCells count="62">
    <mergeCell ref="C3:D3"/>
    <mergeCell ref="C8:D8"/>
    <mergeCell ref="C13:D13"/>
    <mergeCell ref="B18:D18"/>
    <mergeCell ref="C19:D19"/>
    <mergeCell ref="C24:D24"/>
    <mergeCell ref="C29:D29"/>
    <mergeCell ref="C34:D34"/>
    <mergeCell ref="B39:D39"/>
    <mergeCell ref="C40:D40"/>
    <mergeCell ref="C45:D45"/>
    <mergeCell ref="C50:D50"/>
    <mergeCell ref="C55:D55"/>
    <mergeCell ref="B60:D60"/>
    <mergeCell ref="C61:D61"/>
    <mergeCell ref="C66:D66"/>
    <mergeCell ref="A1:A2"/>
    <mergeCell ref="A3:A28"/>
    <mergeCell ref="A29:A49"/>
    <mergeCell ref="A50:A70"/>
    <mergeCell ref="B3:B7"/>
    <mergeCell ref="B8:B12"/>
    <mergeCell ref="B13:B17"/>
    <mergeCell ref="B19:B23"/>
    <mergeCell ref="B24:B28"/>
    <mergeCell ref="B29:B33"/>
    <mergeCell ref="B34:B38"/>
    <mergeCell ref="B40:B44"/>
    <mergeCell ref="B45:B49"/>
    <mergeCell ref="B50:B54"/>
    <mergeCell ref="B55:B59"/>
    <mergeCell ref="B61:B65"/>
    <mergeCell ref="B66:B70"/>
    <mergeCell ref="C4:C5"/>
    <mergeCell ref="C6:C7"/>
    <mergeCell ref="C9:C10"/>
    <mergeCell ref="C11:C12"/>
    <mergeCell ref="C14:C15"/>
    <mergeCell ref="C16:C17"/>
    <mergeCell ref="C20:C21"/>
    <mergeCell ref="C22:C23"/>
    <mergeCell ref="C25:C26"/>
    <mergeCell ref="C27:C28"/>
    <mergeCell ref="C30:C31"/>
    <mergeCell ref="C32:C33"/>
    <mergeCell ref="C35:C36"/>
    <mergeCell ref="C37:C38"/>
    <mergeCell ref="C41:C42"/>
    <mergeCell ref="C43:C44"/>
    <mergeCell ref="C46:C47"/>
    <mergeCell ref="C48:C49"/>
    <mergeCell ref="C51:C52"/>
    <mergeCell ref="C53:C54"/>
    <mergeCell ref="C56:C57"/>
    <mergeCell ref="C58:C59"/>
    <mergeCell ref="C62:C63"/>
    <mergeCell ref="C64:C65"/>
    <mergeCell ref="C67:C68"/>
    <mergeCell ref="C69:C70"/>
    <mergeCell ref="E1:E2"/>
    <mergeCell ref="F1:F2"/>
    <mergeCell ref="B1:D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A2"/>
    </sheetView>
  </sheetViews>
  <sheetFormatPr defaultColWidth="9" defaultRowHeight="13.8" outlineLevelCol="5"/>
  <cols>
    <col min="1" max="1" width="6.12962962962963" customWidth="1"/>
    <col min="3" max="3" width="3.62962962962963" customWidth="1"/>
    <col min="4" max="4" width="7.12962962962963" customWidth="1"/>
    <col min="5" max="5" width="5.25" customWidth="1"/>
    <col min="6" max="6" width="15.5" customWidth="1"/>
  </cols>
  <sheetData>
    <row r="1" spans="1:6">
      <c r="A1" s="1" t="s">
        <v>2</v>
      </c>
      <c r="B1" s="1" t="s">
        <v>28</v>
      </c>
      <c r="C1" s="1"/>
      <c r="D1" s="1"/>
      <c r="E1" s="1" t="s">
        <v>29</v>
      </c>
      <c r="F1" s="1" t="s">
        <v>30</v>
      </c>
    </row>
    <row r="2" spans="1:6">
      <c r="A2" s="1"/>
      <c r="B2" s="1"/>
      <c r="C2" s="1"/>
      <c r="D2" s="1"/>
      <c r="E2" s="1"/>
      <c r="F2" s="1"/>
    </row>
    <row r="3" spans="1:6">
      <c r="A3" s="2" t="s">
        <v>17</v>
      </c>
      <c r="B3" s="2" t="s">
        <v>11</v>
      </c>
      <c r="C3" s="2" t="s">
        <v>31</v>
      </c>
      <c r="D3" s="2"/>
      <c r="E3" s="2" t="s">
        <v>32</v>
      </c>
      <c r="F3" s="2">
        <f>矿石自然类型明细总表!F8</f>
        <v>5883.15</v>
      </c>
    </row>
    <row r="4" spans="1:6">
      <c r="A4" s="2"/>
      <c r="B4" s="2"/>
      <c r="C4" s="2" t="s">
        <v>33</v>
      </c>
      <c r="D4" s="2" t="s">
        <v>34</v>
      </c>
      <c r="E4" s="2" t="s">
        <v>35</v>
      </c>
      <c r="F4" s="2">
        <f>矿石自然类型明细总表!G8</f>
        <v>1.12</v>
      </c>
    </row>
    <row r="5" spans="1:6">
      <c r="A5" s="2"/>
      <c r="B5" s="2"/>
      <c r="C5" s="2"/>
      <c r="D5" s="2" t="s">
        <v>36</v>
      </c>
      <c r="E5" s="2" t="s">
        <v>32</v>
      </c>
      <c r="F5" s="2">
        <f>ROUND(SUM(F4*F3/100),2)</f>
        <v>65.89</v>
      </c>
    </row>
    <row r="6" spans="1:6">
      <c r="A6" s="2"/>
      <c r="B6" s="2"/>
      <c r="C6" s="2" t="s">
        <v>37</v>
      </c>
      <c r="D6" s="2" t="s">
        <v>34</v>
      </c>
      <c r="E6" s="2" t="s">
        <v>35</v>
      </c>
      <c r="F6" s="2">
        <f>矿石自然类型明细总表!I8</f>
        <v>23.12</v>
      </c>
    </row>
    <row r="7" spans="1:6">
      <c r="A7" s="2"/>
      <c r="B7" s="2"/>
      <c r="C7" s="2"/>
      <c r="D7" s="2" t="s">
        <v>36</v>
      </c>
      <c r="E7" s="2" t="s">
        <v>32</v>
      </c>
      <c r="F7" s="2">
        <f>ROUND(SUM(F6*F3/100),2)</f>
        <v>1360.18</v>
      </c>
    </row>
    <row r="8" spans="1:6">
      <c r="A8" s="2"/>
      <c r="B8" s="2" t="s">
        <v>13</v>
      </c>
      <c r="C8" s="2" t="s">
        <v>31</v>
      </c>
      <c r="D8" s="2"/>
      <c r="E8" s="2" t="s">
        <v>32</v>
      </c>
      <c r="F8" s="2">
        <f>矿石自然类型明细总表!F9</f>
        <v>3995.61</v>
      </c>
    </row>
    <row r="9" spans="1:6">
      <c r="A9" s="2"/>
      <c r="B9" s="2"/>
      <c r="C9" s="2" t="s">
        <v>33</v>
      </c>
      <c r="D9" s="2" t="s">
        <v>34</v>
      </c>
      <c r="E9" s="2" t="s">
        <v>35</v>
      </c>
      <c r="F9" s="2">
        <f>矿石自然类型明细总表!G9</f>
        <v>0.74</v>
      </c>
    </row>
    <row r="10" spans="1:6">
      <c r="A10" s="2"/>
      <c r="B10" s="2"/>
      <c r="C10" s="2"/>
      <c r="D10" s="2" t="s">
        <v>36</v>
      </c>
      <c r="E10" s="2" t="s">
        <v>32</v>
      </c>
      <c r="F10" s="2">
        <f>ROUND(SUM(F9*F8/100),2)</f>
        <v>29.57</v>
      </c>
    </row>
    <row r="11" spans="1:6">
      <c r="A11" s="2"/>
      <c r="B11" s="2"/>
      <c r="C11" s="2" t="s">
        <v>37</v>
      </c>
      <c r="D11" s="2" t="s">
        <v>34</v>
      </c>
      <c r="E11" s="2" t="s">
        <v>35</v>
      </c>
      <c r="F11" s="2">
        <f>矿石自然类型明细总表!I9</f>
        <v>13.35</v>
      </c>
    </row>
    <row r="12" spans="1:6">
      <c r="A12" s="2"/>
      <c r="B12" s="2"/>
      <c r="C12" s="2"/>
      <c r="D12" s="2" t="s">
        <v>36</v>
      </c>
      <c r="E12" s="2" t="s">
        <v>32</v>
      </c>
      <c r="F12" s="2">
        <f>ROUND(SUM(F11*F8/100),2)</f>
        <v>533.41</v>
      </c>
    </row>
    <row r="13" spans="1:6">
      <c r="A13" s="2"/>
      <c r="B13" s="2" t="s">
        <v>39</v>
      </c>
      <c r="C13" s="2" t="s">
        <v>31</v>
      </c>
      <c r="D13" s="2"/>
      <c r="E13" s="2" t="s">
        <v>32</v>
      </c>
      <c r="F13" s="2">
        <f>ROUND(SUM(F3,F8),2)</f>
        <v>9878.76</v>
      </c>
    </row>
    <row r="14" spans="1:6">
      <c r="A14" s="2"/>
      <c r="B14" s="2"/>
      <c r="C14" s="2" t="s">
        <v>33</v>
      </c>
      <c r="D14" s="2" t="s">
        <v>34</v>
      </c>
      <c r="E14" s="2" t="s">
        <v>35</v>
      </c>
      <c r="F14" s="2">
        <f>ROUND(IF(F13=0,0,SUM(F15/F13*100)),2)</f>
        <v>0.97</v>
      </c>
    </row>
    <row r="15" spans="1:6">
      <c r="A15" s="2"/>
      <c r="B15" s="2"/>
      <c r="C15" s="2"/>
      <c r="D15" s="2" t="s">
        <v>36</v>
      </c>
      <c r="E15" s="2" t="s">
        <v>32</v>
      </c>
      <c r="F15" s="2">
        <f>ROUND(SUM(F5,F10),2)</f>
        <v>95.46</v>
      </c>
    </row>
    <row r="16" spans="1:6">
      <c r="A16" s="2"/>
      <c r="B16" s="2"/>
      <c r="C16" s="2" t="s">
        <v>37</v>
      </c>
      <c r="D16" s="2" t="s">
        <v>34</v>
      </c>
      <c r="E16" s="2" t="s">
        <v>35</v>
      </c>
      <c r="F16" s="2">
        <f>ROUND(IF(F13=0,0,SUM(F17/F13*100)),2)</f>
        <v>19.17</v>
      </c>
    </row>
    <row r="17" spans="1:6">
      <c r="A17" s="2"/>
      <c r="B17" s="2"/>
      <c r="C17" s="2"/>
      <c r="D17" s="2" t="s">
        <v>36</v>
      </c>
      <c r="E17" s="2" t="s">
        <v>32</v>
      </c>
      <c r="F17" s="2">
        <f>ROUND(SUM(F7,F12),2)</f>
        <v>1893.59</v>
      </c>
    </row>
    <row r="18" spans="1:6">
      <c r="A18" s="2"/>
      <c r="B18" s="2" t="s">
        <v>27</v>
      </c>
      <c r="C18" s="2" t="s">
        <v>31</v>
      </c>
      <c r="D18" s="2"/>
      <c r="E18" s="2" t="s">
        <v>32</v>
      </c>
      <c r="F18" s="2">
        <f>ROUND(SUM(F13),2)</f>
        <v>9878.76</v>
      </c>
    </row>
    <row r="19" spans="1:6">
      <c r="A19" s="2"/>
      <c r="B19" s="2"/>
      <c r="C19" s="2" t="s">
        <v>33</v>
      </c>
      <c r="D19" s="2" t="s">
        <v>34</v>
      </c>
      <c r="E19" s="2" t="s">
        <v>35</v>
      </c>
      <c r="F19" s="2">
        <f>ROUND(IF(F18=0,0,SUM(F20/F18*100)),2)</f>
        <v>0.97</v>
      </c>
    </row>
    <row r="20" spans="1:6">
      <c r="A20" s="2"/>
      <c r="B20" s="2"/>
      <c r="C20" s="2"/>
      <c r="D20" s="2" t="s">
        <v>36</v>
      </c>
      <c r="E20" s="2" t="s">
        <v>32</v>
      </c>
      <c r="F20" s="2">
        <f>ROUND(SUM(F15),2)</f>
        <v>95.46</v>
      </c>
    </row>
    <row r="21" spans="1:6">
      <c r="A21" s="2"/>
      <c r="B21" s="2"/>
      <c r="C21" s="2" t="s">
        <v>37</v>
      </c>
      <c r="D21" s="2" t="s">
        <v>34</v>
      </c>
      <c r="E21" s="2" t="s">
        <v>35</v>
      </c>
      <c r="F21" s="2">
        <f>ROUND(IF(F18=0,0,SUM(F22/F18*100)),2)</f>
        <v>19.17</v>
      </c>
    </row>
    <row r="22" spans="1:6">
      <c r="A22" s="2"/>
      <c r="B22" s="2"/>
      <c r="C22" s="2"/>
      <c r="D22" s="2" t="s">
        <v>36</v>
      </c>
      <c r="E22" s="2" t="s">
        <v>32</v>
      </c>
      <c r="F22" s="2">
        <f>ROUND(SUM(F17),2)</f>
        <v>1893.59</v>
      </c>
    </row>
    <row r="23" spans="1:6">
      <c r="A23" s="2" t="s">
        <v>12</v>
      </c>
      <c r="B23" s="2" t="s">
        <v>11</v>
      </c>
      <c r="C23" s="2" t="s">
        <v>31</v>
      </c>
      <c r="D23" s="2"/>
      <c r="E23" s="2" t="s">
        <v>32</v>
      </c>
      <c r="F23" s="2">
        <f>矿石自然类型明细总表!F10</f>
        <v>21.04</v>
      </c>
    </row>
    <row r="24" spans="1:6">
      <c r="A24" s="2"/>
      <c r="B24" s="2"/>
      <c r="C24" s="2" t="s">
        <v>33</v>
      </c>
      <c r="D24" s="2" t="s">
        <v>34</v>
      </c>
      <c r="E24" s="2" t="s">
        <v>35</v>
      </c>
      <c r="F24" s="2">
        <f>矿石自然类型明细总表!G10</f>
        <v>0.59</v>
      </c>
    </row>
    <row r="25" spans="1:6">
      <c r="A25" s="2"/>
      <c r="B25" s="2"/>
      <c r="C25" s="2"/>
      <c r="D25" s="2" t="s">
        <v>36</v>
      </c>
      <c r="E25" s="2" t="s">
        <v>32</v>
      </c>
      <c r="F25" s="2">
        <f>ROUND(SUM(F24*F23/100),2)</f>
        <v>0.12</v>
      </c>
    </row>
    <row r="26" spans="1:6">
      <c r="A26" s="2"/>
      <c r="B26" s="2"/>
      <c r="C26" s="2" t="s">
        <v>37</v>
      </c>
      <c r="D26" s="2" t="s">
        <v>34</v>
      </c>
      <c r="E26" s="2" t="s">
        <v>35</v>
      </c>
      <c r="F26" s="2">
        <f>矿石自然类型明细总表!I10</f>
        <v>17.44</v>
      </c>
    </row>
    <row r="27" spans="1:6">
      <c r="A27" s="2"/>
      <c r="B27" s="2"/>
      <c r="C27" s="2"/>
      <c r="D27" s="2" t="s">
        <v>36</v>
      </c>
      <c r="E27" s="2" t="s">
        <v>32</v>
      </c>
      <c r="F27" s="2">
        <f>ROUND(SUM(F26*F23/100),2)</f>
        <v>3.67</v>
      </c>
    </row>
    <row r="28" spans="1:6">
      <c r="A28" s="2"/>
      <c r="B28" s="2" t="s">
        <v>13</v>
      </c>
      <c r="C28" s="2" t="s">
        <v>31</v>
      </c>
      <c r="D28" s="2"/>
      <c r="E28" s="2" t="s">
        <v>32</v>
      </c>
      <c r="F28" s="2">
        <f>矿石自然类型明细总表!F11</f>
        <v>16736.13</v>
      </c>
    </row>
    <row r="29" spans="1:6">
      <c r="A29" s="2"/>
      <c r="B29" s="2"/>
      <c r="C29" s="2" t="s">
        <v>33</v>
      </c>
      <c r="D29" s="2" t="s">
        <v>34</v>
      </c>
      <c r="E29" s="2" t="s">
        <v>35</v>
      </c>
      <c r="F29" s="2">
        <f>矿石自然类型明细总表!G11</f>
        <v>0.39</v>
      </c>
    </row>
    <row r="30" spans="1:6">
      <c r="A30" s="2"/>
      <c r="B30" s="2"/>
      <c r="C30" s="2"/>
      <c r="D30" s="2" t="s">
        <v>36</v>
      </c>
      <c r="E30" s="2" t="s">
        <v>32</v>
      </c>
      <c r="F30" s="2">
        <f>ROUND(SUM(F29*F28/100),2)</f>
        <v>65.27</v>
      </c>
    </row>
    <row r="31" spans="1:6">
      <c r="A31" s="2"/>
      <c r="B31" s="2"/>
      <c r="C31" s="2" t="s">
        <v>37</v>
      </c>
      <c r="D31" s="2" t="s">
        <v>34</v>
      </c>
      <c r="E31" s="2" t="s">
        <v>35</v>
      </c>
      <c r="F31" s="2">
        <f>矿石自然类型明细总表!I11</f>
        <v>4.22</v>
      </c>
    </row>
    <row r="32" spans="1:6">
      <c r="A32" s="2"/>
      <c r="B32" s="2"/>
      <c r="C32" s="2"/>
      <c r="D32" s="2" t="s">
        <v>36</v>
      </c>
      <c r="E32" s="2" t="s">
        <v>32</v>
      </c>
      <c r="F32" s="2">
        <f>ROUND(SUM(F31*F28/100),2)</f>
        <v>706.26</v>
      </c>
    </row>
    <row r="33" spans="1:6">
      <c r="A33" s="2"/>
      <c r="B33" s="2" t="s">
        <v>39</v>
      </c>
      <c r="C33" s="2" t="s">
        <v>31</v>
      </c>
      <c r="D33" s="2"/>
      <c r="E33" s="2" t="s">
        <v>32</v>
      </c>
      <c r="F33" s="2">
        <f>ROUND(SUM(F23,F28),2)</f>
        <v>16757.17</v>
      </c>
    </row>
    <row r="34" spans="1:6">
      <c r="A34" s="2"/>
      <c r="B34" s="2"/>
      <c r="C34" s="2" t="s">
        <v>33</v>
      </c>
      <c r="D34" s="2" t="s">
        <v>34</v>
      </c>
      <c r="E34" s="2" t="s">
        <v>35</v>
      </c>
      <c r="F34" s="2">
        <f>ROUND(IF(F33=0,0,SUM(F35/F33*100)),2)</f>
        <v>0.39</v>
      </c>
    </row>
    <row r="35" spans="1:6">
      <c r="A35" s="2"/>
      <c r="B35" s="2"/>
      <c r="C35" s="2"/>
      <c r="D35" s="2" t="s">
        <v>36</v>
      </c>
      <c r="E35" s="2" t="s">
        <v>32</v>
      </c>
      <c r="F35" s="2">
        <f>ROUND(SUM(F25,F30),2)</f>
        <v>65.39</v>
      </c>
    </row>
    <row r="36" spans="1:6">
      <c r="A36" s="2"/>
      <c r="B36" s="2"/>
      <c r="C36" s="2" t="s">
        <v>37</v>
      </c>
      <c r="D36" s="2" t="s">
        <v>34</v>
      </c>
      <c r="E36" s="2" t="s">
        <v>35</v>
      </c>
      <c r="F36" s="2">
        <f>ROUND(IF(F33=0,0,SUM(F37/F33*100)),2)</f>
        <v>4.24</v>
      </c>
    </row>
    <row r="37" spans="1:6">
      <c r="A37" s="2"/>
      <c r="B37" s="2"/>
      <c r="C37" s="2"/>
      <c r="D37" s="2" t="s">
        <v>36</v>
      </c>
      <c r="E37" s="2" t="s">
        <v>32</v>
      </c>
      <c r="F37" s="2">
        <f>ROUND(SUM(F27,F32),2)</f>
        <v>709.93</v>
      </c>
    </row>
    <row r="38" spans="1:6">
      <c r="A38" s="2"/>
      <c r="B38" s="2" t="s">
        <v>38</v>
      </c>
      <c r="C38" s="2"/>
      <c r="D38" s="2"/>
      <c r="E38" s="2" t="s">
        <v>32</v>
      </c>
      <c r="F38" s="2">
        <f>矿石自然类型明细总表!E12</f>
        <v>4300</v>
      </c>
    </row>
    <row r="39" spans="1:6">
      <c r="A39" s="2"/>
      <c r="B39" s="2" t="s">
        <v>41</v>
      </c>
      <c r="C39" s="2" t="s">
        <v>31</v>
      </c>
      <c r="D39" s="2"/>
      <c r="E39" s="2" t="s">
        <v>32</v>
      </c>
      <c r="F39" s="2">
        <f>ROUND(SUM(F38),2)</f>
        <v>4300</v>
      </c>
    </row>
    <row r="40" spans="1:6">
      <c r="A40" s="2"/>
      <c r="B40" s="2"/>
      <c r="C40" s="2" t="s">
        <v>33</v>
      </c>
      <c r="D40" s="2" t="s">
        <v>34</v>
      </c>
      <c r="E40" s="2" t="s">
        <v>35</v>
      </c>
      <c r="F40" s="2"/>
    </row>
    <row r="41" spans="1:6">
      <c r="A41" s="2"/>
      <c r="B41" s="2"/>
      <c r="C41" s="2"/>
      <c r="D41" s="2" t="s">
        <v>36</v>
      </c>
      <c r="E41" s="2" t="s">
        <v>32</v>
      </c>
      <c r="F41" s="2"/>
    </row>
    <row r="42" spans="1:6">
      <c r="A42" s="2"/>
      <c r="B42" s="2"/>
      <c r="C42" s="2" t="s">
        <v>37</v>
      </c>
      <c r="D42" s="2" t="s">
        <v>34</v>
      </c>
      <c r="E42" s="2" t="s">
        <v>35</v>
      </c>
      <c r="F42" s="2"/>
    </row>
    <row r="43" spans="1:6">
      <c r="A43" s="2"/>
      <c r="B43" s="2"/>
      <c r="C43" s="2"/>
      <c r="D43" s="2" t="s">
        <v>36</v>
      </c>
      <c r="E43" s="2" t="s">
        <v>32</v>
      </c>
      <c r="F43" s="2"/>
    </row>
    <row r="44" spans="1:6">
      <c r="A44" s="2"/>
      <c r="B44" s="2" t="s">
        <v>27</v>
      </c>
      <c r="C44" s="2" t="s">
        <v>31</v>
      </c>
      <c r="D44" s="2"/>
      <c r="E44" s="2" t="s">
        <v>32</v>
      </c>
      <c r="F44" s="2">
        <f>ROUND(SUM(F33,F39),2)</f>
        <v>21057.17</v>
      </c>
    </row>
    <row r="45" spans="1:6">
      <c r="A45" s="2"/>
      <c r="B45" s="2"/>
      <c r="C45" s="2" t="s">
        <v>33</v>
      </c>
      <c r="D45" s="2" t="s">
        <v>34</v>
      </c>
      <c r="E45" s="2" t="s">
        <v>35</v>
      </c>
      <c r="F45" s="2">
        <f>ROUND(IF(F44=0,0,SUM(F46/F44*100)),2)</f>
        <v>0.31</v>
      </c>
    </row>
    <row r="46" spans="1:6">
      <c r="A46" s="2"/>
      <c r="B46" s="2"/>
      <c r="C46" s="2"/>
      <c r="D46" s="2" t="s">
        <v>36</v>
      </c>
      <c r="E46" s="2" t="s">
        <v>32</v>
      </c>
      <c r="F46" s="2">
        <f>ROUND(SUM(F35),2)</f>
        <v>65.39</v>
      </c>
    </row>
    <row r="47" spans="1:6">
      <c r="A47" s="2"/>
      <c r="B47" s="2"/>
      <c r="C47" s="2" t="s">
        <v>37</v>
      </c>
      <c r="D47" s="2" t="s">
        <v>34</v>
      </c>
      <c r="E47" s="2" t="s">
        <v>35</v>
      </c>
      <c r="F47" s="2">
        <f>ROUND(IF(F44=0,0,SUM(F48/F44*100)),2)</f>
        <v>3.37</v>
      </c>
    </row>
    <row r="48" spans="1:6">
      <c r="A48" s="2"/>
      <c r="B48" s="2"/>
      <c r="C48" s="2"/>
      <c r="D48" s="2" t="s">
        <v>36</v>
      </c>
      <c r="E48" s="2" t="s">
        <v>32</v>
      </c>
      <c r="F48" s="2">
        <f>ROUND(SUM(F37),2)</f>
        <v>709.93</v>
      </c>
    </row>
    <row r="49" spans="1:6">
      <c r="A49" s="2" t="s">
        <v>40</v>
      </c>
      <c r="B49" s="2" t="s">
        <v>11</v>
      </c>
      <c r="C49" s="2" t="s">
        <v>31</v>
      </c>
      <c r="D49" s="2"/>
      <c r="E49" s="2" t="s">
        <v>32</v>
      </c>
      <c r="F49" s="2">
        <f>ROUND(SUM(F3,F23),2)</f>
        <v>5904.19</v>
      </c>
    </row>
    <row r="50" spans="1:6">
      <c r="A50" s="2"/>
      <c r="B50" s="2"/>
      <c r="C50" s="2" t="s">
        <v>33</v>
      </c>
      <c r="D50" s="2" t="s">
        <v>34</v>
      </c>
      <c r="E50" s="2" t="s">
        <v>35</v>
      </c>
      <c r="F50" s="2">
        <f>ROUND(IF(F49=0,0,SUM(F51/F49*100)),2)</f>
        <v>1.12</v>
      </c>
    </row>
    <row r="51" spans="1:6">
      <c r="A51" s="2"/>
      <c r="B51" s="2"/>
      <c r="C51" s="2"/>
      <c r="D51" s="2" t="s">
        <v>36</v>
      </c>
      <c r="E51" s="2" t="s">
        <v>32</v>
      </c>
      <c r="F51" s="2">
        <f>ROUND(SUM(F5,F25),2)</f>
        <v>66.01</v>
      </c>
    </row>
    <row r="52" spans="1:6">
      <c r="A52" s="2"/>
      <c r="B52" s="2"/>
      <c r="C52" s="2" t="s">
        <v>37</v>
      </c>
      <c r="D52" s="2" t="s">
        <v>34</v>
      </c>
      <c r="E52" s="2" t="s">
        <v>35</v>
      </c>
      <c r="F52" s="2">
        <f>ROUND(IF(F49=0,0,SUM(F53/F49*100)),2)</f>
        <v>23.1</v>
      </c>
    </row>
    <row r="53" spans="1:6">
      <c r="A53" s="2"/>
      <c r="B53" s="2"/>
      <c r="C53" s="2"/>
      <c r="D53" s="2" t="s">
        <v>36</v>
      </c>
      <c r="E53" s="2" t="s">
        <v>32</v>
      </c>
      <c r="F53" s="2">
        <f>ROUND(SUM(F7,F27),2)</f>
        <v>1363.85</v>
      </c>
    </row>
    <row r="54" spans="1:6">
      <c r="A54" s="2"/>
      <c r="B54" s="2" t="s">
        <v>13</v>
      </c>
      <c r="C54" s="2" t="s">
        <v>31</v>
      </c>
      <c r="D54" s="2"/>
      <c r="E54" s="2" t="s">
        <v>32</v>
      </c>
      <c r="F54" s="2">
        <f>ROUND(SUM(F8,F28),2)</f>
        <v>20731.74</v>
      </c>
    </row>
    <row r="55" spans="1:6">
      <c r="A55" s="2"/>
      <c r="B55" s="2"/>
      <c r="C55" s="2" t="s">
        <v>33</v>
      </c>
      <c r="D55" s="2" t="s">
        <v>34</v>
      </c>
      <c r="E55" s="2" t="s">
        <v>35</v>
      </c>
      <c r="F55" s="2">
        <f>ROUND(IF(F54=0,0,SUM(F56/F54*100)),2)</f>
        <v>0.46</v>
      </c>
    </row>
    <row r="56" spans="1:6">
      <c r="A56" s="2"/>
      <c r="B56" s="2"/>
      <c r="C56" s="2"/>
      <c r="D56" s="2" t="s">
        <v>36</v>
      </c>
      <c r="E56" s="2" t="s">
        <v>32</v>
      </c>
      <c r="F56" s="2">
        <f>ROUND(SUM(F10,F30),2)</f>
        <v>94.84</v>
      </c>
    </row>
    <row r="57" spans="1:6">
      <c r="A57" s="2"/>
      <c r="B57" s="2"/>
      <c r="C57" s="2" t="s">
        <v>37</v>
      </c>
      <c r="D57" s="2" t="s">
        <v>34</v>
      </c>
      <c r="E57" s="2" t="s">
        <v>35</v>
      </c>
      <c r="F57" s="2">
        <f>ROUND(IF(F54=0,0,SUM(F58/F54*100)),2)</f>
        <v>5.98</v>
      </c>
    </row>
    <row r="58" spans="1:6">
      <c r="A58" s="2"/>
      <c r="B58" s="2"/>
      <c r="C58" s="2"/>
      <c r="D58" s="2" t="s">
        <v>36</v>
      </c>
      <c r="E58" s="2" t="s">
        <v>32</v>
      </c>
      <c r="F58" s="2">
        <f>ROUND(SUM(F12,F32),2)</f>
        <v>1239.67</v>
      </c>
    </row>
    <row r="59" spans="1:6">
      <c r="A59" s="2"/>
      <c r="B59" s="2" t="s">
        <v>38</v>
      </c>
      <c r="C59" s="2"/>
      <c r="D59" s="2"/>
      <c r="E59" s="2" t="s">
        <v>32</v>
      </c>
      <c r="F59" s="2">
        <f>ROUND(SUM(F38),2)</f>
        <v>4300</v>
      </c>
    </row>
    <row r="60" spans="1:6">
      <c r="A60" s="2"/>
      <c r="B60" s="2" t="s">
        <v>39</v>
      </c>
      <c r="C60" s="2" t="s">
        <v>31</v>
      </c>
      <c r="D60" s="2"/>
      <c r="E60" s="2" t="s">
        <v>32</v>
      </c>
      <c r="F60" s="2">
        <f>ROUND(SUM(F13,F33),2)</f>
        <v>26635.93</v>
      </c>
    </row>
    <row r="61" spans="1:6">
      <c r="A61" s="2"/>
      <c r="B61" s="2"/>
      <c r="C61" s="2" t="s">
        <v>33</v>
      </c>
      <c r="D61" s="2" t="s">
        <v>34</v>
      </c>
      <c r="E61" s="2" t="s">
        <v>35</v>
      </c>
      <c r="F61" s="2">
        <f>ROUND(IF(F60=0,0,SUM(F62/F60*100)),2)</f>
        <v>0.6</v>
      </c>
    </row>
    <row r="62" spans="1:6">
      <c r="A62" s="2"/>
      <c r="B62" s="2"/>
      <c r="C62" s="2"/>
      <c r="D62" s="2" t="s">
        <v>36</v>
      </c>
      <c r="E62" s="2" t="s">
        <v>32</v>
      </c>
      <c r="F62" s="2">
        <f>ROUND(SUM(F15,F35),2)</f>
        <v>160.85</v>
      </c>
    </row>
    <row r="63" spans="1:6">
      <c r="A63" s="2"/>
      <c r="B63" s="2"/>
      <c r="C63" s="2" t="s">
        <v>37</v>
      </c>
      <c r="D63" s="2" t="s">
        <v>34</v>
      </c>
      <c r="E63" s="2" t="s">
        <v>35</v>
      </c>
      <c r="F63" s="2">
        <f>ROUND(IF(F60=0,0,SUM(F64/F60*100)),2)</f>
        <v>9.77</v>
      </c>
    </row>
    <row r="64" spans="1:6">
      <c r="A64" s="2"/>
      <c r="B64" s="2"/>
      <c r="C64" s="2"/>
      <c r="D64" s="2" t="s">
        <v>36</v>
      </c>
      <c r="E64" s="2" t="s">
        <v>32</v>
      </c>
      <c r="F64" s="2">
        <f>ROUND(SUM(F17,F37),2)</f>
        <v>2603.52</v>
      </c>
    </row>
    <row r="65" spans="1:6">
      <c r="A65" s="2"/>
      <c r="B65" s="2" t="s">
        <v>27</v>
      </c>
      <c r="C65" s="2" t="s">
        <v>31</v>
      </c>
      <c r="D65" s="2"/>
      <c r="E65" s="2" t="s">
        <v>32</v>
      </c>
      <c r="F65" s="2">
        <f>ROUND(SUM(F18,F44),2)</f>
        <v>30935.93</v>
      </c>
    </row>
    <row r="66" spans="1:6">
      <c r="A66" s="2"/>
      <c r="B66" s="2"/>
      <c r="C66" s="2" t="s">
        <v>33</v>
      </c>
      <c r="D66" s="2" t="s">
        <v>34</v>
      </c>
      <c r="E66" s="2" t="s">
        <v>35</v>
      </c>
      <c r="F66" s="2">
        <f>ROUND(IF(F65=0,0,SUM(F67/F65*100)),2)</f>
        <v>0.52</v>
      </c>
    </row>
    <row r="67" spans="1:6">
      <c r="A67" s="2"/>
      <c r="B67" s="2"/>
      <c r="C67" s="2"/>
      <c r="D67" s="2" t="s">
        <v>36</v>
      </c>
      <c r="E67" s="2" t="s">
        <v>32</v>
      </c>
      <c r="F67" s="2">
        <f>ROUND(SUM(F20,F46),2)</f>
        <v>160.85</v>
      </c>
    </row>
    <row r="68" spans="1:6">
      <c r="A68" s="2"/>
      <c r="B68" s="2"/>
      <c r="C68" s="2" t="s">
        <v>37</v>
      </c>
      <c r="D68" s="2" t="s">
        <v>34</v>
      </c>
      <c r="E68" s="2" t="s">
        <v>35</v>
      </c>
      <c r="F68" s="2">
        <f>ROUND(IF(F65=0,0,SUM(F69/F65*100)),2)</f>
        <v>8.42</v>
      </c>
    </row>
    <row r="69" spans="1:6">
      <c r="A69" s="2"/>
      <c r="B69" s="2"/>
      <c r="C69" s="2"/>
      <c r="D69" s="2" t="s">
        <v>36</v>
      </c>
      <c r="E69" s="2" t="s">
        <v>32</v>
      </c>
      <c r="F69" s="2">
        <f>ROUND(SUM(F22,F48),2)</f>
        <v>2603.52</v>
      </c>
    </row>
  </sheetData>
  <mergeCells count="61">
    <mergeCell ref="C3:D3"/>
    <mergeCell ref="C8:D8"/>
    <mergeCell ref="C13:D13"/>
    <mergeCell ref="C18:D18"/>
    <mergeCell ref="C23:D23"/>
    <mergeCell ref="C28:D28"/>
    <mergeCell ref="C33:D33"/>
    <mergeCell ref="B38:D38"/>
    <mergeCell ref="C39:D39"/>
    <mergeCell ref="C44:D44"/>
    <mergeCell ref="C49:D49"/>
    <mergeCell ref="C54:D54"/>
    <mergeCell ref="B59:D59"/>
    <mergeCell ref="C60:D60"/>
    <mergeCell ref="C65:D65"/>
    <mergeCell ref="A1:A2"/>
    <mergeCell ref="A3:A22"/>
    <mergeCell ref="A23:A48"/>
    <mergeCell ref="A49:A69"/>
    <mergeCell ref="B3:B7"/>
    <mergeCell ref="B8:B12"/>
    <mergeCell ref="B13:B17"/>
    <mergeCell ref="B18:B22"/>
    <mergeCell ref="B23:B27"/>
    <mergeCell ref="B28:B32"/>
    <mergeCell ref="B33:B37"/>
    <mergeCell ref="B39:B43"/>
    <mergeCell ref="B44:B48"/>
    <mergeCell ref="B49:B53"/>
    <mergeCell ref="B54:B58"/>
    <mergeCell ref="B60:B64"/>
    <mergeCell ref="B65:B69"/>
    <mergeCell ref="C4:C5"/>
    <mergeCell ref="C6:C7"/>
    <mergeCell ref="C9:C10"/>
    <mergeCell ref="C11:C12"/>
    <mergeCell ref="C14:C15"/>
    <mergeCell ref="C16:C17"/>
    <mergeCell ref="C19:C20"/>
    <mergeCell ref="C21:C22"/>
    <mergeCell ref="C24:C25"/>
    <mergeCell ref="C26:C27"/>
    <mergeCell ref="C29:C30"/>
    <mergeCell ref="C31:C32"/>
    <mergeCell ref="C34:C35"/>
    <mergeCell ref="C36:C37"/>
    <mergeCell ref="C40:C41"/>
    <mergeCell ref="C42:C43"/>
    <mergeCell ref="C45:C46"/>
    <mergeCell ref="C47:C48"/>
    <mergeCell ref="C50:C51"/>
    <mergeCell ref="C52:C53"/>
    <mergeCell ref="C55:C56"/>
    <mergeCell ref="C57:C58"/>
    <mergeCell ref="C61:C62"/>
    <mergeCell ref="C63:C64"/>
    <mergeCell ref="C66:C67"/>
    <mergeCell ref="C68:C69"/>
    <mergeCell ref="E1:E2"/>
    <mergeCell ref="F1:F2"/>
    <mergeCell ref="B1:D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workbookViewId="0">
      <selection activeCell="A1" sqref="A1:A2"/>
    </sheetView>
  </sheetViews>
  <sheetFormatPr defaultColWidth="9" defaultRowHeight="13.8" outlineLevelCol="5"/>
  <cols>
    <col min="1" max="1" width="6.12962962962963" customWidth="1"/>
    <col min="3" max="3" width="3.62962962962963" customWidth="1"/>
    <col min="4" max="4" width="7.12962962962963" customWidth="1"/>
    <col min="5" max="5" width="5.25" customWidth="1"/>
    <col min="6" max="6" width="15.5" customWidth="1"/>
  </cols>
  <sheetData>
    <row r="1" spans="1:6">
      <c r="A1" s="1" t="s">
        <v>2</v>
      </c>
      <c r="B1" s="1" t="s">
        <v>28</v>
      </c>
      <c r="C1" s="1"/>
      <c r="D1" s="1"/>
      <c r="E1" s="1" t="s">
        <v>29</v>
      </c>
      <c r="F1" s="1" t="s">
        <v>30</v>
      </c>
    </row>
    <row r="2" spans="1:6">
      <c r="A2" s="1"/>
      <c r="B2" s="1"/>
      <c r="C2" s="1"/>
      <c r="D2" s="1"/>
      <c r="E2" s="1"/>
      <c r="F2" s="1"/>
    </row>
    <row r="3" spans="1:6">
      <c r="A3" s="2" t="s">
        <v>12</v>
      </c>
      <c r="B3" s="2" t="s">
        <v>11</v>
      </c>
      <c r="C3" s="2" t="s">
        <v>31</v>
      </c>
      <c r="D3" s="2"/>
      <c r="E3" s="2" t="s">
        <v>32</v>
      </c>
      <c r="F3" s="2">
        <f>矿石自然类型明细总表!F13</f>
        <v>76.57</v>
      </c>
    </row>
    <row r="4" spans="1:6">
      <c r="A4" s="2"/>
      <c r="B4" s="2"/>
      <c r="C4" s="2" t="s">
        <v>33</v>
      </c>
      <c r="D4" s="2" t="s">
        <v>34</v>
      </c>
      <c r="E4" s="2" t="s">
        <v>35</v>
      </c>
      <c r="F4" s="2">
        <f>矿石自然类型明细总表!G13</f>
        <v>0.73</v>
      </c>
    </row>
    <row r="5" spans="1:6">
      <c r="A5" s="2"/>
      <c r="B5" s="2"/>
      <c r="C5" s="2"/>
      <c r="D5" s="2" t="s">
        <v>36</v>
      </c>
      <c r="E5" s="2" t="s">
        <v>32</v>
      </c>
      <c r="F5" s="2">
        <f>ROUND(SUM(F4*F3/100),2)</f>
        <v>0.56</v>
      </c>
    </row>
    <row r="6" spans="1:6">
      <c r="A6" s="2"/>
      <c r="B6" s="2"/>
      <c r="C6" s="2" t="s">
        <v>37</v>
      </c>
      <c r="D6" s="2" t="s">
        <v>34</v>
      </c>
      <c r="E6" s="2" t="s">
        <v>35</v>
      </c>
      <c r="F6" s="2">
        <f>矿石自然类型明细总表!I13</f>
        <v>10.18</v>
      </c>
    </row>
    <row r="7" spans="1:6">
      <c r="A7" s="2"/>
      <c r="B7" s="2"/>
      <c r="C7" s="2"/>
      <c r="D7" s="2" t="s">
        <v>36</v>
      </c>
      <c r="E7" s="2" t="s">
        <v>32</v>
      </c>
      <c r="F7" s="2">
        <f>ROUND(SUM(F6*F3/100),2)</f>
        <v>7.79</v>
      </c>
    </row>
    <row r="8" spans="1:6">
      <c r="A8" s="2"/>
      <c r="B8" s="2" t="s">
        <v>13</v>
      </c>
      <c r="C8" s="2" t="s">
        <v>31</v>
      </c>
      <c r="D8" s="2"/>
      <c r="E8" s="2" t="s">
        <v>32</v>
      </c>
      <c r="F8" s="2">
        <f>矿石自然类型明细总表!F14</f>
        <v>19924.76</v>
      </c>
    </row>
    <row r="9" spans="1:6">
      <c r="A9" s="2"/>
      <c r="B9" s="2"/>
      <c r="C9" s="2" t="s">
        <v>33</v>
      </c>
      <c r="D9" s="2" t="s">
        <v>34</v>
      </c>
      <c r="E9" s="2" t="s">
        <v>35</v>
      </c>
      <c r="F9" s="2">
        <f>矿石自然类型明细总表!G14</f>
        <v>0.41</v>
      </c>
    </row>
    <row r="10" spans="1:6">
      <c r="A10" s="2"/>
      <c r="B10" s="2"/>
      <c r="C10" s="2"/>
      <c r="D10" s="2" t="s">
        <v>36</v>
      </c>
      <c r="E10" s="2" t="s">
        <v>32</v>
      </c>
      <c r="F10" s="2">
        <f>ROUND(SUM(F9*F8/100),2)</f>
        <v>81.69</v>
      </c>
    </row>
    <row r="11" spans="1:6">
      <c r="A11" s="2"/>
      <c r="B11" s="2"/>
      <c r="C11" s="2" t="s">
        <v>37</v>
      </c>
      <c r="D11" s="2" t="s">
        <v>34</v>
      </c>
      <c r="E11" s="2" t="s">
        <v>35</v>
      </c>
      <c r="F11" s="2">
        <f>矿石自然类型明细总表!I14</f>
        <v>4.14</v>
      </c>
    </row>
    <row r="12" spans="1:6">
      <c r="A12" s="2"/>
      <c r="B12" s="2"/>
      <c r="C12" s="2"/>
      <c r="D12" s="2" t="s">
        <v>36</v>
      </c>
      <c r="E12" s="2" t="s">
        <v>32</v>
      </c>
      <c r="F12" s="2">
        <f>ROUND(SUM(F11*F8/100),2)</f>
        <v>824.89</v>
      </c>
    </row>
    <row r="13" spans="1:6">
      <c r="A13" s="2"/>
      <c r="B13" s="2" t="s">
        <v>39</v>
      </c>
      <c r="C13" s="2" t="s">
        <v>31</v>
      </c>
      <c r="D13" s="2"/>
      <c r="E13" s="2" t="s">
        <v>32</v>
      </c>
      <c r="F13" s="2">
        <f>ROUND(SUM(F3,F8),2)</f>
        <v>20001.33</v>
      </c>
    </row>
    <row r="14" spans="1:6">
      <c r="A14" s="2"/>
      <c r="B14" s="2"/>
      <c r="C14" s="2" t="s">
        <v>33</v>
      </c>
      <c r="D14" s="2" t="s">
        <v>34</v>
      </c>
      <c r="E14" s="2" t="s">
        <v>35</v>
      </c>
      <c r="F14" s="2">
        <f>ROUND(IF(F13=0,0,SUM(F15/F13*100)),2)</f>
        <v>0.41</v>
      </c>
    </row>
    <row r="15" spans="1:6">
      <c r="A15" s="2"/>
      <c r="B15" s="2"/>
      <c r="C15" s="2"/>
      <c r="D15" s="2" t="s">
        <v>36</v>
      </c>
      <c r="E15" s="2" t="s">
        <v>32</v>
      </c>
      <c r="F15" s="2">
        <f>ROUND(SUM(F5,F10),2)</f>
        <v>82.25</v>
      </c>
    </row>
    <row r="16" spans="1:6">
      <c r="A16" s="2"/>
      <c r="B16" s="2"/>
      <c r="C16" s="2" t="s">
        <v>37</v>
      </c>
      <c r="D16" s="2" t="s">
        <v>34</v>
      </c>
      <c r="E16" s="2" t="s">
        <v>35</v>
      </c>
      <c r="F16" s="2">
        <f>ROUND(IF(F13=0,0,SUM(F17/F13*100)),2)</f>
        <v>4.16</v>
      </c>
    </row>
    <row r="17" spans="1:6">
      <c r="A17" s="2"/>
      <c r="B17" s="2"/>
      <c r="C17" s="2"/>
      <c r="D17" s="2" t="s">
        <v>36</v>
      </c>
      <c r="E17" s="2" t="s">
        <v>32</v>
      </c>
      <c r="F17" s="2">
        <f>ROUND(SUM(F7,F12),2)</f>
        <v>832.68</v>
      </c>
    </row>
    <row r="18" spans="1:6">
      <c r="A18" s="2"/>
      <c r="B18" s="2" t="s">
        <v>27</v>
      </c>
      <c r="C18" s="2" t="s">
        <v>31</v>
      </c>
      <c r="D18" s="2"/>
      <c r="E18" s="2" t="s">
        <v>32</v>
      </c>
      <c r="F18" s="2">
        <f>ROUND(SUM(F13),2)</f>
        <v>20001.33</v>
      </c>
    </row>
    <row r="19" spans="1:6">
      <c r="A19" s="2"/>
      <c r="B19" s="2"/>
      <c r="C19" s="2" t="s">
        <v>33</v>
      </c>
      <c r="D19" s="2" t="s">
        <v>34</v>
      </c>
      <c r="E19" s="2" t="s">
        <v>35</v>
      </c>
      <c r="F19" s="2">
        <f>ROUND(IF(F18=0,0,SUM(F20/F18*100)),2)</f>
        <v>0.41</v>
      </c>
    </row>
    <row r="20" spans="1:6">
      <c r="A20" s="2"/>
      <c r="B20" s="2"/>
      <c r="C20" s="2"/>
      <c r="D20" s="2" t="s">
        <v>36</v>
      </c>
      <c r="E20" s="2" t="s">
        <v>32</v>
      </c>
      <c r="F20" s="2">
        <f>ROUND(SUM(F15),2)</f>
        <v>82.25</v>
      </c>
    </row>
    <row r="21" spans="1:6">
      <c r="A21" s="2"/>
      <c r="B21" s="2"/>
      <c r="C21" s="2" t="s">
        <v>37</v>
      </c>
      <c r="D21" s="2" t="s">
        <v>34</v>
      </c>
      <c r="E21" s="2" t="s">
        <v>35</v>
      </c>
      <c r="F21" s="2">
        <f>ROUND(IF(F18=0,0,SUM(F22/F18*100)),2)</f>
        <v>4.16</v>
      </c>
    </row>
    <row r="22" spans="1:6">
      <c r="A22" s="2"/>
      <c r="B22" s="2"/>
      <c r="C22" s="2"/>
      <c r="D22" s="2" t="s">
        <v>36</v>
      </c>
      <c r="E22" s="2" t="s">
        <v>32</v>
      </c>
      <c r="F22" s="2">
        <f>ROUND(SUM(F17),2)</f>
        <v>832.68</v>
      </c>
    </row>
    <row r="23" spans="1:6">
      <c r="A23" s="2" t="s">
        <v>40</v>
      </c>
      <c r="B23" s="2" t="s">
        <v>11</v>
      </c>
      <c r="C23" s="2" t="s">
        <v>31</v>
      </c>
      <c r="D23" s="2"/>
      <c r="E23" s="2" t="s">
        <v>32</v>
      </c>
      <c r="F23" s="2">
        <f>ROUND(SUM(F3),2)</f>
        <v>76.57</v>
      </c>
    </row>
    <row r="24" spans="1:6">
      <c r="A24" s="2"/>
      <c r="B24" s="2"/>
      <c r="C24" s="2" t="s">
        <v>33</v>
      </c>
      <c r="D24" s="2" t="s">
        <v>34</v>
      </c>
      <c r="E24" s="2" t="s">
        <v>35</v>
      </c>
      <c r="F24" s="2">
        <f>ROUND(IF(F23=0,0,SUM(F25/F23*100)),2)</f>
        <v>0.73</v>
      </c>
    </row>
    <row r="25" spans="1:6">
      <c r="A25" s="2"/>
      <c r="B25" s="2"/>
      <c r="C25" s="2"/>
      <c r="D25" s="2" t="s">
        <v>36</v>
      </c>
      <c r="E25" s="2" t="s">
        <v>32</v>
      </c>
      <c r="F25" s="2">
        <f>ROUND(SUM(F5),2)</f>
        <v>0.56</v>
      </c>
    </row>
    <row r="26" spans="1:6">
      <c r="A26" s="2"/>
      <c r="B26" s="2"/>
      <c r="C26" s="2" t="s">
        <v>37</v>
      </c>
      <c r="D26" s="2" t="s">
        <v>34</v>
      </c>
      <c r="E26" s="2" t="s">
        <v>35</v>
      </c>
      <c r="F26" s="2">
        <f>ROUND(IF(F23=0,0,SUM(F27/F23*100)),2)</f>
        <v>10.17</v>
      </c>
    </row>
    <row r="27" spans="1:6">
      <c r="A27" s="2"/>
      <c r="B27" s="2"/>
      <c r="C27" s="2"/>
      <c r="D27" s="2" t="s">
        <v>36</v>
      </c>
      <c r="E27" s="2" t="s">
        <v>32</v>
      </c>
      <c r="F27" s="2">
        <f>ROUND(SUM(F7),2)</f>
        <v>7.79</v>
      </c>
    </row>
    <row r="28" spans="1:6">
      <c r="A28" s="2"/>
      <c r="B28" s="2" t="s">
        <v>13</v>
      </c>
      <c r="C28" s="2" t="s">
        <v>31</v>
      </c>
      <c r="D28" s="2"/>
      <c r="E28" s="2" t="s">
        <v>32</v>
      </c>
      <c r="F28" s="2">
        <f>ROUND(SUM(F8),2)</f>
        <v>19924.76</v>
      </c>
    </row>
    <row r="29" spans="1:6">
      <c r="A29" s="2"/>
      <c r="B29" s="2"/>
      <c r="C29" s="2" t="s">
        <v>33</v>
      </c>
      <c r="D29" s="2" t="s">
        <v>34</v>
      </c>
      <c r="E29" s="2" t="s">
        <v>35</v>
      </c>
      <c r="F29" s="2">
        <f>ROUND(IF(F28=0,0,SUM(F30/F28*100)),2)</f>
        <v>0.41</v>
      </c>
    </row>
    <row r="30" spans="1:6">
      <c r="A30" s="2"/>
      <c r="B30" s="2"/>
      <c r="C30" s="2"/>
      <c r="D30" s="2" t="s">
        <v>36</v>
      </c>
      <c r="E30" s="2" t="s">
        <v>32</v>
      </c>
      <c r="F30" s="2">
        <f>ROUND(SUM(F10),2)</f>
        <v>81.69</v>
      </c>
    </row>
    <row r="31" spans="1:6">
      <c r="A31" s="2"/>
      <c r="B31" s="2"/>
      <c r="C31" s="2" t="s">
        <v>37</v>
      </c>
      <c r="D31" s="2" t="s">
        <v>34</v>
      </c>
      <c r="E31" s="2" t="s">
        <v>35</v>
      </c>
      <c r="F31" s="2">
        <f>ROUND(IF(F28=0,0,SUM(F32/F28*100)),2)</f>
        <v>4.14</v>
      </c>
    </row>
    <row r="32" spans="1:6">
      <c r="A32" s="2"/>
      <c r="B32" s="2"/>
      <c r="C32" s="2"/>
      <c r="D32" s="2" t="s">
        <v>36</v>
      </c>
      <c r="E32" s="2" t="s">
        <v>32</v>
      </c>
      <c r="F32" s="2">
        <f>ROUND(SUM(F12),2)</f>
        <v>824.89</v>
      </c>
    </row>
    <row r="33" spans="1:6">
      <c r="A33" s="2"/>
      <c r="B33" s="2" t="s">
        <v>39</v>
      </c>
      <c r="C33" s="2" t="s">
        <v>31</v>
      </c>
      <c r="D33" s="2"/>
      <c r="E33" s="2" t="s">
        <v>32</v>
      </c>
      <c r="F33" s="2">
        <f>ROUND(SUM(F13),2)</f>
        <v>20001.33</v>
      </c>
    </row>
    <row r="34" spans="1:6">
      <c r="A34" s="2"/>
      <c r="B34" s="2"/>
      <c r="C34" s="2" t="s">
        <v>33</v>
      </c>
      <c r="D34" s="2" t="s">
        <v>34</v>
      </c>
      <c r="E34" s="2" t="s">
        <v>35</v>
      </c>
      <c r="F34" s="2">
        <f>ROUND(IF(F33=0,0,SUM(F35/F33*100)),2)</f>
        <v>0.41</v>
      </c>
    </row>
    <row r="35" spans="1:6">
      <c r="A35" s="2"/>
      <c r="B35" s="2"/>
      <c r="C35" s="2"/>
      <c r="D35" s="2" t="s">
        <v>36</v>
      </c>
      <c r="E35" s="2" t="s">
        <v>32</v>
      </c>
      <c r="F35" s="2">
        <f>ROUND(SUM(F15),2)</f>
        <v>82.25</v>
      </c>
    </row>
    <row r="36" spans="1:6">
      <c r="A36" s="2"/>
      <c r="B36" s="2"/>
      <c r="C36" s="2" t="s">
        <v>37</v>
      </c>
      <c r="D36" s="2" t="s">
        <v>34</v>
      </c>
      <c r="E36" s="2" t="s">
        <v>35</v>
      </c>
      <c r="F36" s="2">
        <f>ROUND(IF(F33=0,0,SUM(F37/F33*100)),2)</f>
        <v>4.16</v>
      </c>
    </row>
    <row r="37" spans="1:6">
      <c r="A37" s="2"/>
      <c r="B37" s="2"/>
      <c r="C37" s="2"/>
      <c r="D37" s="2" t="s">
        <v>36</v>
      </c>
      <c r="E37" s="2" t="s">
        <v>32</v>
      </c>
      <c r="F37" s="2">
        <f>ROUND(SUM(F17),2)</f>
        <v>832.68</v>
      </c>
    </row>
    <row r="38" spans="1:6">
      <c r="A38" s="2"/>
      <c r="B38" s="2" t="s">
        <v>27</v>
      </c>
      <c r="C38" s="2" t="s">
        <v>31</v>
      </c>
      <c r="D38" s="2"/>
      <c r="E38" s="2" t="s">
        <v>32</v>
      </c>
      <c r="F38" s="2">
        <f>ROUND(SUM(F18),2)</f>
        <v>20001.33</v>
      </c>
    </row>
    <row r="39" spans="1:6">
      <c r="A39" s="2"/>
      <c r="B39" s="2"/>
      <c r="C39" s="2" t="s">
        <v>33</v>
      </c>
      <c r="D39" s="2" t="s">
        <v>34</v>
      </c>
      <c r="E39" s="2" t="s">
        <v>35</v>
      </c>
      <c r="F39" s="2">
        <f>ROUND(IF(F38=0,0,SUM(F40/F38*100)),2)</f>
        <v>0.41</v>
      </c>
    </row>
    <row r="40" spans="1:6">
      <c r="A40" s="2"/>
      <c r="B40" s="2"/>
      <c r="C40" s="2"/>
      <c r="D40" s="2" t="s">
        <v>36</v>
      </c>
      <c r="E40" s="2" t="s">
        <v>32</v>
      </c>
      <c r="F40" s="2">
        <f>ROUND(SUM(F20),2)</f>
        <v>82.25</v>
      </c>
    </row>
    <row r="41" spans="1:6">
      <c r="A41" s="2"/>
      <c r="B41" s="2"/>
      <c r="C41" s="2" t="s">
        <v>37</v>
      </c>
      <c r="D41" s="2" t="s">
        <v>34</v>
      </c>
      <c r="E41" s="2" t="s">
        <v>35</v>
      </c>
      <c r="F41" s="2">
        <f>ROUND(IF(F38=0,0,SUM(F42/F38*100)),2)</f>
        <v>4.16</v>
      </c>
    </row>
    <row r="42" spans="1:6">
      <c r="A42" s="2"/>
      <c r="B42" s="2"/>
      <c r="C42" s="2"/>
      <c r="D42" s="2" t="s">
        <v>36</v>
      </c>
      <c r="E42" s="2" t="s">
        <v>32</v>
      </c>
      <c r="F42" s="2">
        <f>ROUND(SUM(F22),2)</f>
        <v>832.68</v>
      </c>
    </row>
  </sheetData>
  <mergeCells count="38">
    <mergeCell ref="C3:D3"/>
    <mergeCell ref="C8:D8"/>
    <mergeCell ref="C13:D13"/>
    <mergeCell ref="C18:D18"/>
    <mergeCell ref="C23:D23"/>
    <mergeCell ref="C28:D28"/>
    <mergeCell ref="C33:D33"/>
    <mergeCell ref="C38:D38"/>
    <mergeCell ref="A1:A2"/>
    <mergeCell ref="A3:A22"/>
    <mergeCell ref="A23:A42"/>
    <mergeCell ref="B3:B7"/>
    <mergeCell ref="B8:B12"/>
    <mergeCell ref="B13:B17"/>
    <mergeCell ref="B18:B22"/>
    <mergeCell ref="B23:B27"/>
    <mergeCell ref="B28:B32"/>
    <mergeCell ref="B33:B37"/>
    <mergeCell ref="B38:B42"/>
    <mergeCell ref="C4:C5"/>
    <mergeCell ref="C6:C7"/>
    <mergeCell ref="C9:C10"/>
    <mergeCell ref="C11:C12"/>
    <mergeCell ref="C14:C15"/>
    <mergeCell ref="C16:C17"/>
    <mergeCell ref="C19:C20"/>
    <mergeCell ref="C21:C22"/>
    <mergeCell ref="C24:C25"/>
    <mergeCell ref="C26:C27"/>
    <mergeCell ref="C29:C30"/>
    <mergeCell ref="C31:C32"/>
    <mergeCell ref="C34:C35"/>
    <mergeCell ref="C36:C37"/>
    <mergeCell ref="C39:C40"/>
    <mergeCell ref="C41:C42"/>
    <mergeCell ref="E1:E2"/>
    <mergeCell ref="F1:F2"/>
    <mergeCell ref="B1:D2"/>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
  <sheetViews>
    <sheetView workbookViewId="0">
      <selection activeCell="A1" sqref="A1:A2"/>
    </sheetView>
  </sheetViews>
  <sheetFormatPr defaultColWidth="9" defaultRowHeight="13.8" outlineLevelCol="5"/>
  <cols>
    <col min="1" max="1" width="6.12962962962963" customWidth="1"/>
    <col min="3" max="3" width="3.62962962962963" customWidth="1"/>
    <col min="4" max="4" width="7.12962962962963" customWidth="1"/>
    <col min="5" max="5" width="5.25" customWidth="1"/>
    <col min="6" max="6" width="15.5" customWidth="1"/>
  </cols>
  <sheetData>
    <row r="1" spans="1:6">
      <c r="A1" s="1" t="s">
        <v>2</v>
      </c>
      <c r="B1" s="1" t="s">
        <v>28</v>
      </c>
      <c r="C1" s="1"/>
      <c r="D1" s="1"/>
      <c r="E1" s="1" t="s">
        <v>29</v>
      </c>
      <c r="F1" s="1" t="s">
        <v>30</v>
      </c>
    </row>
    <row r="2" spans="1:6">
      <c r="A2" s="1"/>
      <c r="B2" s="1"/>
      <c r="C2" s="1"/>
      <c r="D2" s="1"/>
      <c r="E2" s="1"/>
      <c r="F2" s="1"/>
    </row>
    <row r="3" spans="1:6">
      <c r="A3" s="2" t="s">
        <v>15</v>
      </c>
      <c r="B3" s="2" t="s">
        <v>11</v>
      </c>
      <c r="C3" s="2" t="s">
        <v>31</v>
      </c>
      <c r="D3" s="2"/>
      <c r="E3" s="2" t="s">
        <v>32</v>
      </c>
      <c r="F3" s="2">
        <f>矿石自然类型明细总表!F15</f>
        <v>5208.3</v>
      </c>
    </row>
    <row r="4" spans="1:6">
      <c r="A4" s="2"/>
      <c r="B4" s="2"/>
      <c r="C4" s="2" t="s">
        <v>33</v>
      </c>
      <c r="D4" s="2" t="s">
        <v>34</v>
      </c>
      <c r="E4" s="2" t="s">
        <v>35</v>
      </c>
      <c r="F4" s="2">
        <f>矿石自然类型明细总表!G15</f>
        <v>2.86</v>
      </c>
    </row>
    <row r="5" spans="1:6">
      <c r="A5" s="2"/>
      <c r="B5" s="2"/>
      <c r="C5" s="2"/>
      <c r="D5" s="2" t="s">
        <v>36</v>
      </c>
      <c r="E5" s="2" t="s">
        <v>32</v>
      </c>
      <c r="F5" s="2">
        <f>ROUND(SUM(F4*F3/100),2)</f>
        <v>148.96</v>
      </c>
    </row>
    <row r="6" spans="1:6">
      <c r="A6" s="2"/>
      <c r="B6" s="2"/>
      <c r="C6" s="2" t="s">
        <v>37</v>
      </c>
      <c r="D6" s="2" t="s">
        <v>34</v>
      </c>
      <c r="E6" s="2" t="s">
        <v>35</v>
      </c>
      <c r="F6" s="2">
        <f>矿石自然类型明细总表!I15</f>
        <v>24.57</v>
      </c>
    </row>
    <row r="7" spans="1:6">
      <c r="A7" s="2"/>
      <c r="B7" s="2"/>
      <c r="C7" s="2"/>
      <c r="D7" s="2" t="s">
        <v>36</v>
      </c>
      <c r="E7" s="2" t="s">
        <v>32</v>
      </c>
      <c r="F7" s="2">
        <f>ROUND(SUM(F6*F3/100),2)</f>
        <v>1279.68</v>
      </c>
    </row>
    <row r="8" spans="1:6">
      <c r="A8" s="2"/>
      <c r="B8" s="2" t="s">
        <v>20</v>
      </c>
      <c r="C8" s="2" t="s">
        <v>31</v>
      </c>
      <c r="D8" s="2"/>
      <c r="E8" s="2" t="s">
        <v>32</v>
      </c>
      <c r="F8" s="2">
        <f>矿石自然类型明细总表!F16</f>
        <v>2741.73</v>
      </c>
    </row>
    <row r="9" spans="1:6">
      <c r="A9" s="2"/>
      <c r="B9" s="2"/>
      <c r="C9" s="2" t="s">
        <v>33</v>
      </c>
      <c r="D9" s="2" t="s">
        <v>34</v>
      </c>
      <c r="E9" s="2" t="s">
        <v>35</v>
      </c>
      <c r="F9" s="2">
        <f>矿石自然类型明细总表!G16</f>
        <v>0.53</v>
      </c>
    </row>
    <row r="10" spans="1:6">
      <c r="A10" s="2"/>
      <c r="B10" s="2"/>
      <c r="C10" s="2"/>
      <c r="D10" s="2" t="s">
        <v>36</v>
      </c>
      <c r="E10" s="2" t="s">
        <v>32</v>
      </c>
      <c r="F10" s="2">
        <f>ROUND(SUM(F9*F8/100),2)</f>
        <v>14.53</v>
      </c>
    </row>
    <row r="11" spans="1:6">
      <c r="A11" s="2"/>
      <c r="B11" s="2"/>
      <c r="C11" s="2" t="s">
        <v>37</v>
      </c>
      <c r="D11" s="2" t="s">
        <v>34</v>
      </c>
      <c r="E11" s="2" t="s">
        <v>35</v>
      </c>
      <c r="F11" s="2">
        <f>矿石自然类型明细总表!I16</f>
        <v>1.73</v>
      </c>
    </row>
    <row r="12" spans="1:6">
      <c r="A12" s="2"/>
      <c r="B12" s="2"/>
      <c r="C12" s="2"/>
      <c r="D12" s="2" t="s">
        <v>36</v>
      </c>
      <c r="E12" s="2" t="s">
        <v>32</v>
      </c>
      <c r="F12" s="2">
        <f>ROUND(SUM(F11*F8/100),2)</f>
        <v>47.43</v>
      </c>
    </row>
    <row r="13" spans="1:6">
      <c r="A13" s="2"/>
      <c r="B13" s="2" t="s">
        <v>13</v>
      </c>
      <c r="C13" s="2" t="s">
        <v>31</v>
      </c>
      <c r="D13" s="2"/>
      <c r="E13" s="2" t="s">
        <v>32</v>
      </c>
      <c r="F13" s="2">
        <f>矿石自然类型明细总表!F17</f>
        <v>579.14</v>
      </c>
    </row>
    <row r="14" spans="1:6">
      <c r="A14" s="2"/>
      <c r="B14" s="2"/>
      <c r="C14" s="2" t="s">
        <v>33</v>
      </c>
      <c r="D14" s="2" t="s">
        <v>34</v>
      </c>
      <c r="E14" s="2" t="s">
        <v>35</v>
      </c>
      <c r="F14" s="2">
        <f>矿石自然类型明细总表!G17</f>
        <v>0.51</v>
      </c>
    </row>
    <row r="15" spans="1:6">
      <c r="A15" s="2"/>
      <c r="B15" s="2"/>
      <c r="C15" s="2"/>
      <c r="D15" s="2" t="s">
        <v>36</v>
      </c>
      <c r="E15" s="2" t="s">
        <v>32</v>
      </c>
      <c r="F15" s="2">
        <f>ROUND(SUM(F14*F13/100),2)</f>
        <v>2.95</v>
      </c>
    </row>
    <row r="16" spans="1:6">
      <c r="A16" s="2"/>
      <c r="B16" s="2"/>
      <c r="C16" s="2" t="s">
        <v>37</v>
      </c>
      <c r="D16" s="2" t="s">
        <v>34</v>
      </c>
      <c r="E16" s="2" t="s">
        <v>35</v>
      </c>
      <c r="F16" s="2">
        <f>矿石自然类型明细总表!I17</f>
        <v>19.8</v>
      </c>
    </row>
    <row r="17" spans="1:6">
      <c r="A17" s="2"/>
      <c r="B17" s="2"/>
      <c r="C17" s="2"/>
      <c r="D17" s="2" t="s">
        <v>36</v>
      </c>
      <c r="E17" s="2" t="s">
        <v>32</v>
      </c>
      <c r="F17" s="2">
        <f>ROUND(SUM(F16*F13/100),2)</f>
        <v>114.67</v>
      </c>
    </row>
    <row r="18" spans="1:6">
      <c r="A18" s="2"/>
      <c r="B18" s="2" t="s">
        <v>21</v>
      </c>
      <c r="C18" s="2" t="s">
        <v>31</v>
      </c>
      <c r="D18" s="2"/>
      <c r="E18" s="2" t="s">
        <v>32</v>
      </c>
      <c r="F18" s="2">
        <f>矿石自然类型明细总表!F18</f>
        <v>5085.41</v>
      </c>
    </row>
    <row r="19" spans="1:6">
      <c r="A19" s="2"/>
      <c r="B19" s="2"/>
      <c r="C19" s="2" t="s">
        <v>33</v>
      </c>
      <c r="D19" s="2" t="s">
        <v>34</v>
      </c>
      <c r="E19" s="2" t="s">
        <v>35</v>
      </c>
      <c r="F19" s="2">
        <f>矿石自然类型明细总表!G18</f>
        <v>0.86</v>
      </c>
    </row>
    <row r="20" spans="1:6">
      <c r="A20" s="2"/>
      <c r="B20" s="2"/>
      <c r="C20" s="2"/>
      <c r="D20" s="2" t="s">
        <v>36</v>
      </c>
      <c r="E20" s="2" t="s">
        <v>32</v>
      </c>
      <c r="F20" s="2">
        <f>ROUND(SUM(F19*F18/100),2)</f>
        <v>43.73</v>
      </c>
    </row>
    <row r="21" spans="1:6">
      <c r="A21" s="2"/>
      <c r="B21" s="2"/>
      <c r="C21" s="2" t="s">
        <v>37</v>
      </c>
      <c r="D21" s="2" t="s">
        <v>34</v>
      </c>
      <c r="E21" s="2" t="s">
        <v>35</v>
      </c>
      <c r="F21" s="2">
        <f>矿石自然类型明细总表!I18</f>
        <v>3.38</v>
      </c>
    </row>
    <row r="22" spans="1:6">
      <c r="A22" s="2"/>
      <c r="B22" s="2"/>
      <c r="C22" s="2"/>
      <c r="D22" s="2" t="s">
        <v>36</v>
      </c>
      <c r="E22" s="2" t="s">
        <v>32</v>
      </c>
      <c r="F22" s="2">
        <f>ROUND(SUM(F21*F18/100),2)</f>
        <v>171.89</v>
      </c>
    </row>
    <row r="23" spans="1:6">
      <c r="A23" s="2"/>
      <c r="B23" s="2" t="s">
        <v>22</v>
      </c>
      <c r="C23" s="2" t="s">
        <v>31</v>
      </c>
      <c r="D23" s="2"/>
      <c r="E23" s="2" t="s">
        <v>32</v>
      </c>
      <c r="F23" s="2">
        <f>矿石自然类型明细总表!F19</f>
        <v>234.86</v>
      </c>
    </row>
    <row r="24" spans="1:6">
      <c r="A24" s="2"/>
      <c r="B24" s="2"/>
      <c r="C24" s="2" t="s">
        <v>33</v>
      </c>
      <c r="D24" s="2" t="s">
        <v>34</v>
      </c>
      <c r="E24" s="2" t="s">
        <v>35</v>
      </c>
      <c r="F24" s="2">
        <f>矿石自然类型明细总表!G19</f>
        <v>0.59</v>
      </c>
    </row>
    <row r="25" spans="1:6">
      <c r="A25" s="2"/>
      <c r="B25" s="2"/>
      <c r="C25" s="2"/>
      <c r="D25" s="2" t="s">
        <v>36</v>
      </c>
      <c r="E25" s="2" t="s">
        <v>32</v>
      </c>
      <c r="F25" s="2">
        <f>ROUND(SUM(F24*F23/100),2)</f>
        <v>1.39</v>
      </c>
    </row>
    <row r="26" spans="1:6">
      <c r="A26" s="2"/>
      <c r="B26" s="2"/>
      <c r="C26" s="2" t="s">
        <v>37</v>
      </c>
      <c r="D26" s="2" t="s">
        <v>34</v>
      </c>
      <c r="E26" s="2" t="s">
        <v>35</v>
      </c>
      <c r="F26" s="2">
        <f>矿石自然类型明细总表!I19</f>
        <v>0.44</v>
      </c>
    </row>
    <row r="27" spans="1:6">
      <c r="A27" s="2"/>
      <c r="B27" s="2"/>
      <c r="C27" s="2"/>
      <c r="D27" s="2" t="s">
        <v>36</v>
      </c>
      <c r="E27" s="2" t="s">
        <v>32</v>
      </c>
      <c r="F27" s="2">
        <f>ROUND(SUM(F26*F23/100),2)</f>
        <v>1.03</v>
      </c>
    </row>
    <row r="28" spans="1:6">
      <c r="A28" s="2"/>
      <c r="B28" s="2" t="s">
        <v>39</v>
      </c>
      <c r="C28" s="2" t="s">
        <v>31</v>
      </c>
      <c r="D28" s="2"/>
      <c r="E28" s="2" t="s">
        <v>32</v>
      </c>
      <c r="F28" s="2">
        <f>ROUND(SUM(F3,F8,F13,F18,F23),2)</f>
        <v>13849.44</v>
      </c>
    </row>
    <row r="29" spans="1:6">
      <c r="A29" s="2"/>
      <c r="B29" s="2"/>
      <c r="C29" s="2" t="s">
        <v>33</v>
      </c>
      <c r="D29" s="2" t="s">
        <v>34</v>
      </c>
      <c r="E29" s="2" t="s">
        <v>35</v>
      </c>
      <c r="F29" s="2">
        <f>ROUND(IF(F28=0,0,SUM(F30/F28*100)),2)</f>
        <v>1.53</v>
      </c>
    </row>
    <row r="30" spans="1:6">
      <c r="A30" s="2"/>
      <c r="B30" s="2"/>
      <c r="C30" s="2"/>
      <c r="D30" s="2" t="s">
        <v>36</v>
      </c>
      <c r="E30" s="2" t="s">
        <v>32</v>
      </c>
      <c r="F30" s="2">
        <f>ROUND(SUM(F5,F10,F15,F20,F25),2)</f>
        <v>211.56</v>
      </c>
    </row>
    <row r="31" spans="1:6">
      <c r="A31" s="2"/>
      <c r="B31" s="2"/>
      <c r="C31" s="2" t="s">
        <v>37</v>
      </c>
      <c r="D31" s="2" t="s">
        <v>34</v>
      </c>
      <c r="E31" s="2" t="s">
        <v>35</v>
      </c>
      <c r="F31" s="2">
        <f>ROUND(IF(F28=0,0,SUM(F32/F28*100)),2)</f>
        <v>11.66</v>
      </c>
    </row>
    <row r="32" spans="1:6">
      <c r="A32" s="2"/>
      <c r="B32" s="2"/>
      <c r="C32" s="2"/>
      <c r="D32" s="2" t="s">
        <v>36</v>
      </c>
      <c r="E32" s="2" t="s">
        <v>32</v>
      </c>
      <c r="F32" s="2">
        <f>ROUND(SUM(F7,F12,F17,F22,F27),2)</f>
        <v>1614.7</v>
      </c>
    </row>
    <row r="33" spans="1:6">
      <c r="A33" s="2"/>
      <c r="B33" s="2" t="s">
        <v>38</v>
      </c>
      <c r="C33" s="2"/>
      <c r="D33" s="2"/>
      <c r="E33" s="2" t="s">
        <v>32</v>
      </c>
      <c r="F33" s="2">
        <f>矿石自然类型明细总表!E20</f>
        <v>54308</v>
      </c>
    </row>
    <row r="34" spans="1:6">
      <c r="A34" s="2"/>
      <c r="B34" s="2" t="s">
        <v>41</v>
      </c>
      <c r="C34" s="2" t="s">
        <v>31</v>
      </c>
      <c r="D34" s="2"/>
      <c r="E34" s="2" t="s">
        <v>32</v>
      </c>
      <c r="F34" s="2">
        <f>ROUND(SUM(F33),2)</f>
        <v>54308</v>
      </c>
    </row>
    <row r="35" spans="1:6">
      <c r="A35" s="2"/>
      <c r="B35" s="2"/>
      <c r="C35" s="2" t="s">
        <v>33</v>
      </c>
      <c r="D35" s="2" t="s">
        <v>34</v>
      </c>
      <c r="E35" s="2" t="s">
        <v>35</v>
      </c>
      <c r="F35" s="2"/>
    </row>
    <row r="36" spans="1:6">
      <c r="A36" s="2"/>
      <c r="B36" s="2"/>
      <c r="C36" s="2"/>
      <c r="D36" s="2" t="s">
        <v>36</v>
      </c>
      <c r="E36" s="2" t="s">
        <v>32</v>
      </c>
      <c r="F36" s="2"/>
    </row>
    <row r="37" spans="1:6">
      <c r="A37" s="2"/>
      <c r="B37" s="2"/>
      <c r="C37" s="2" t="s">
        <v>37</v>
      </c>
      <c r="D37" s="2" t="s">
        <v>34</v>
      </c>
      <c r="E37" s="2" t="s">
        <v>35</v>
      </c>
      <c r="F37" s="2"/>
    </row>
    <row r="38" spans="1:6">
      <c r="A38" s="2"/>
      <c r="B38" s="2"/>
      <c r="C38" s="2"/>
      <c r="D38" s="2" t="s">
        <v>36</v>
      </c>
      <c r="E38" s="2" t="s">
        <v>32</v>
      </c>
      <c r="F38" s="2"/>
    </row>
    <row r="39" spans="1:6">
      <c r="A39" s="2"/>
      <c r="B39" s="2" t="s">
        <v>27</v>
      </c>
      <c r="C39" s="2" t="s">
        <v>31</v>
      </c>
      <c r="D39" s="2"/>
      <c r="E39" s="2" t="s">
        <v>32</v>
      </c>
      <c r="F39" s="2">
        <f>ROUND(SUM(F28,F34),2)</f>
        <v>68157.44</v>
      </c>
    </row>
    <row r="40" spans="1:6">
      <c r="A40" s="2"/>
      <c r="B40" s="2"/>
      <c r="C40" s="2" t="s">
        <v>33</v>
      </c>
      <c r="D40" s="2" t="s">
        <v>34</v>
      </c>
      <c r="E40" s="2" t="s">
        <v>35</v>
      </c>
      <c r="F40" s="2">
        <f>ROUND(IF(F39=0,0,SUM(F41/F39*100)),2)</f>
        <v>0.31</v>
      </c>
    </row>
    <row r="41" spans="1:6">
      <c r="A41" s="2"/>
      <c r="B41" s="2"/>
      <c r="C41" s="2"/>
      <c r="D41" s="2" t="s">
        <v>36</v>
      </c>
      <c r="E41" s="2" t="s">
        <v>32</v>
      </c>
      <c r="F41" s="2">
        <f>ROUND(SUM(F30),2)</f>
        <v>211.56</v>
      </c>
    </row>
    <row r="42" spans="1:6">
      <c r="A42" s="2"/>
      <c r="B42" s="2"/>
      <c r="C42" s="2" t="s">
        <v>37</v>
      </c>
      <c r="D42" s="2" t="s">
        <v>34</v>
      </c>
      <c r="E42" s="2" t="s">
        <v>35</v>
      </c>
      <c r="F42" s="2">
        <f>ROUND(IF(F39=0,0,SUM(F43/F39*100)),2)</f>
        <v>2.37</v>
      </c>
    </row>
    <row r="43" spans="1:6">
      <c r="A43" s="2"/>
      <c r="B43" s="2"/>
      <c r="C43" s="2"/>
      <c r="D43" s="2" t="s">
        <v>36</v>
      </c>
      <c r="E43" s="2" t="s">
        <v>32</v>
      </c>
      <c r="F43" s="2">
        <f>ROUND(SUM(F32),2)</f>
        <v>1614.7</v>
      </c>
    </row>
    <row r="44" spans="1:6">
      <c r="A44" s="2" t="s">
        <v>40</v>
      </c>
      <c r="B44" s="2" t="s">
        <v>11</v>
      </c>
      <c r="C44" s="2" t="s">
        <v>31</v>
      </c>
      <c r="D44" s="2"/>
      <c r="E44" s="2" t="s">
        <v>32</v>
      </c>
      <c r="F44" s="2">
        <f>ROUND(SUM(F3),2)</f>
        <v>5208.3</v>
      </c>
    </row>
    <row r="45" spans="1:6">
      <c r="A45" s="2"/>
      <c r="B45" s="2"/>
      <c r="C45" s="2" t="s">
        <v>33</v>
      </c>
      <c r="D45" s="2" t="s">
        <v>34</v>
      </c>
      <c r="E45" s="2" t="s">
        <v>35</v>
      </c>
      <c r="F45" s="2">
        <f>ROUND(IF(F44=0,0,SUM(F46/F44*100)),2)</f>
        <v>2.86</v>
      </c>
    </row>
    <row r="46" spans="1:6">
      <c r="A46" s="2"/>
      <c r="B46" s="2"/>
      <c r="C46" s="2"/>
      <c r="D46" s="2" t="s">
        <v>36</v>
      </c>
      <c r="E46" s="2" t="s">
        <v>32</v>
      </c>
      <c r="F46" s="2">
        <f>ROUND(SUM(F5),2)</f>
        <v>148.96</v>
      </c>
    </row>
    <row r="47" spans="1:6">
      <c r="A47" s="2"/>
      <c r="B47" s="2"/>
      <c r="C47" s="2" t="s">
        <v>37</v>
      </c>
      <c r="D47" s="2" t="s">
        <v>34</v>
      </c>
      <c r="E47" s="2" t="s">
        <v>35</v>
      </c>
      <c r="F47" s="2">
        <f>ROUND(IF(F44=0,0,SUM(F48/F44*100)),2)</f>
        <v>24.57</v>
      </c>
    </row>
    <row r="48" spans="1:6">
      <c r="A48" s="2"/>
      <c r="B48" s="2"/>
      <c r="C48" s="2"/>
      <c r="D48" s="2" t="s">
        <v>36</v>
      </c>
      <c r="E48" s="2" t="s">
        <v>32</v>
      </c>
      <c r="F48" s="2">
        <f>ROUND(SUM(F7),2)</f>
        <v>1279.68</v>
      </c>
    </row>
    <row r="49" spans="1:6">
      <c r="A49" s="2"/>
      <c r="B49" s="2" t="s">
        <v>20</v>
      </c>
      <c r="C49" s="2" t="s">
        <v>31</v>
      </c>
      <c r="D49" s="2"/>
      <c r="E49" s="2" t="s">
        <v>32</v>
      </c>
      <c r="F49" s="2">
        <f>ROUND(SUM(F8),2)</f>
        <v>2741.73</v>
      </c>
    </row>
    <row r="50" spans="1:6">
      <c r="A50" s="2"/>
      <c r="B50" s="2"/>
      <c r="C50" s="2" t="s">
        <v>33</v>
      </c>
      <c r="D50" s="2" t="s">
        <v>34</v>
      </c>
      <c r="E50" s="2" t="s">
        <v>35</v>
      </c>
      <c r="F50" s="2">
        <f>ROUND(IF(F49=0,0,SUM(F51/F49*100)),2)</f>
        <v>0.53</v>
      </c>
    </row>
    <row r="51" spans="1:6">
      <c r="A51" s="2"/>
      <c r="B51" s="2"/>
      <c r="C51" s="2"/>
      <c r="D51" s="2" t="s">
        <v>36</v>
      </c>
      <c r="E51" s="2" t="s">
        <v>32</v>
      </c>
      <c r="F51" s="2">
        <f>ROUND(SUM(F10),2)</f>
        <v>14.53</v>
      </c>
    </row>
    <row r="52" spans="1:6">
      <c r="A52" s="2"/>
      <c r="B52" s="2"/>
      <c r="C52" s="2" t="s">
        <v>37</v>
      </c>
      <c r="D52" s="2" t="s">
        <v>34</v>
      </c>
      <c r="E52" s="2" t="s">
        <v>35</v>
      </c>
      <c r="F52" s="2">
        <f>ROUND(IF(F49=0,0,SUM(F53/F49*100)),2)</f>
        <v>1.73</v>
      </c>
    </row>
    <row r="53" spans="1:6">
      <c r="A53" s="2"/>
      <c r="B53" s="2"/>
      <c r="C53" s="2"/>
      <c r="D53" s="2" t="s">
        <v>36</v>
      </c>
      <c r="E53" s="2" t="s">
        <v>32</v>
      </c>
      <c r="F53" s="2">
        <f>ROUND(SUM(F12),2)</f>
        <v>47.43</v>
      </c>
    </row>
    <row r="54" spans="1:6">
      <c r="A54" s="2"/>
      <c r="B54" s="2" t="s">
        <v>13</v>
      </c>
      <c r="C54" s="2" t="s">
        <v>31</v>
      </c>
      <c r="D54" s="2"/>
      <c r="E54" s="2" t="s">
        <v>32</v>
      </c>
      <c r="F54" s="2">
        <f>ROUND(SUM(F13),2)</f>
        <v>579.14</v>
      </c>
    </row>
    <row r="55" spans="1:6">
      <c r="A55" s="2"/>
      <c r="B55" s="2"/>
      <c r="C55" s="2" t="s">
        <v>33</v>
      </c>
      <c r="D55" s="2" t="s">
        <v>34</v>
      </c>
      <c r="E55" s="2" t="s">
        <v>35</v>
      </c>
      <c r="F55" s="2">
        <f>ROUND(IF(F54=0,0,SUM(F56/F54*100)),2)</f>
        <v>0.51</v>
      </c>
    </row>
    <row r="56" spans="1:6">
      <c r="A56" s="2"/>
      <c r="B56" s="2"/>
      <c r="C56" s="2"/>
      <c r="D56" s="2" t="s">
        <v>36</v>
      </c>
      <c r="E56" s="2" t="s">
        <v>32</v>
      </c>
      <c r="F56" s="2">
        <f>ROUND(SUM(F15),2)</f>
        <v>2.95</v>
      </c>
    </row>
    <row r="57" spans="1:6">
      <c r="A57" s="2"/>
      <c r="B57" s="2"/>
      <c r="C57" s="2" t="s">
        <v>37</v>
      </c>
      <c r="D57" s="2" t="s">
        <v>34</v>
      </c>
      <c r="E57" s="2" t="s">
        <v>35</v>
      </c>
      <c r="F57" s="2">
        <f>ROUND(IF(F54=0,0,SUM(F58/F54*100)),2)</f>
        <v>19.8</v>
      </c>
    </row>
    <row r="58" spans="1:6">
      <c r="A58" s="2"/>
      <c r="B58" s="2"/>
      <c r="C58" s="2"/>
      <c r="D58" s="2" t="s">
        <v>36</v>
      </c>
      <c r="E58" s="2" t="s">
        <v>32</v>
      </c>
      <c r="F58" s="2">
        <f>ROUND(SUM(F17),2)</f>
        <v>114.67</v>
      </c>
    </row>
    <row r="59" spans="1:6">
      <c r="A59" s="2"/>
      <c r="B59" s="2" t="s">
        <v>21</v>
      </c>
      <c r="C59" s="2" t="s">
        <v>31</v>
      </c>
      <c r="D59" s="2"/>
      <c r="E59" s="2" t="s">
        <v>32</v>
      </c>
      <c r="F59" s="2">
        <f>ROUND(SUM(F18),2)</f>
        <v>5085.41</v>
      </c>
    </row>
    <row r="60" spans="1:6">
      <c r="A60" s="2"/>
      <c r="B60" s="2"/>
      <c r="C60" s="2" t="s">
        <v>33</v>
      </c>
      <c r="D60" s="2" t="s">
        <v>34</v>
      </c>
      <c r="E60" s="2" t="s">
        <v>35</v>
      </c>
      <c r="F60" s="2">
        <f>ROUND(IF(F59=0,0,SUM(F61/F59*100)),2)</f>
        <v>0.86</v>
      </c>
    </row>
    <row r="61" spans="1:6">
      <c r="A61" s="2"/>
      <c r="B61" s="2"/>
      <c r="C61" s="2"/>
      <c r="D61" s="2" t="s">
        <v>36</v>
      </c>
      <c r="E61" s="2" t="s">
        <v>32</v>
      </c>
      <c r="F61" s="2">
        <f>ROUND(SUM(F20),2)</f>
        <v>43.73</v>
      </c>
    </row>
    <row r="62" spans="1:6">
      <c r="A62" s="2"/>
      <c r="B62" s="2"/>
      <c r="C62" s="2" t="s">
        <v>37</v>
      </c>
      <c r="D62" s="2" t="s">
        <v>34</v>
      </c>
      <c r="E62" s="2" t="s">
        <v>35</v>
      </c>
      <c r="F62" s="2">
        <f>ROUND(IF(F59=0,0,SUM(F63/F59*100)),2)</f>
        <v>3.38</v>
      </c>
    </row>
    <row r="63" spans="1:6">
      <c r="A63" s="2"/>
      <c r="B63" s="2"/>
      <c r="C63" s="2"/>
      <c r="D63" s="2" t="s">
        <v>36</v>
      </c>
      <c r="E63" s="2" t="s">
        <v>32</v>
      </c>
      <c r="F63" s="2">
        <f>ROUND(SUM(F22),2)</f>
        <v>171.89</v>
      </c>
    </row>
    <row r="64" spans="1:6">
      <c r="A64" s="2"/>
      <c r="B64" s="2" t="s">
        <v>22</v>
      </c>
      <c r="C64" s="2" t="s">
        <v>31</v>
      </c>
      <c r="D64" s="2"/>
      <c r="E64" s="2" t="s">
        <v>32</v>
      </c>
      <c r="F64" s="2">
        <f>ROUND(SUM(F23),2)</f>
        <v>234.86</v>
      </c>
    </row>
    <row r="65" spans="1:6">
      <c r="A65" s="2"/>
      <c r="B65" s="2"/>
      <c r="C65" s="2" t="s">
        <v>33</v>
      </c>
      <c r="D65" s="2" t="s">
        <v>34</v>
      </c>
      <c r="E65" s="2" t="s">
        <v>35</v>
      </c>
      <c r="F65" s="2">
        <f>ROUND(IF(F64=0,0,SUM(F66/F64*100)),2)</f>
        <v>0.59</v>
      </c>
    </row>
    <row r="66" spans="1:6">
      <c r="A66" s="2"/>
      <c r="B66" s="2"/>
      <c r="C66" s="2"/>
      <c r="D66" s="2" t="s">
        <v>36</v>
      </c>
      <c r="E66" s="2" t="s">
        <v>32</v>
      </c>
      <c r="F66" s="2">
        <f>ROUND(SUM(F25),2)</f>
        <v>1.39</v>
      </c>
    </row>
    <row r="67" spans="1:6">
      <c r="A67" s="2"/>
      <c r="B67" s="2"/>
      <c r="C67" s="2" t="s">
        <v>37</v>
      </c>
      <c r="D67" s="2" t="s">
        <v>34</v>
      </c>
      <c r="E67" s="2" t="s">
        <v>35</v>
      </c>
      <c r="F67" s="2">
        <f>ROUND(IF(F64=0,0,SUM(F68/F64*100)),2)</f>
        <v>0.44</v>
      </c>
    </row>
    <row r="68" spans="1:6">
      <c r="A68" s="2"/>
      <c r="B68" s="2"/>
      <c r="C68" s="2"/>
      <c r="D68" s="2" t="s">
        <v>36</v>
      </c>
      <c r="E68" s="2" t="s">
        <v>32</v>
      </c>
      <c r="F68" s="2">
        <f>ROUND(SUM(F27),2)</f>
        <v>1.03</v>
      </c>
    </row>
    <row r="69" spans="1:6">
      <c r="A69" s="2"/>
      <c r="B69" s="2" t="s">
        <v>38</v>
      </c>
      <c r="C69" s="2"/>
      <c r="D69" s="2"/>
      <c r="E69" s="2" t="s">
        <v>32</v>
      </c>
      <c r="F69" s="2">
        <f>ROUND(SUM(F33),2)</f>
        <v>54308</v>
      </c>
    </row>
    <row r="70" spans="1:6">
      <c r="A70" s="2"/>
      <c r="B70" s="2" t="s">
        <v>39</v>
      </c>
      <c r="C70" s="2" t="s">
        <v>31</v>
      </c>
      <c r="D70" s="2"/>
      <c r="E70" s="2" t="s">
        <v>32</v>
      </c>
      <c r="F70" s="2">
        <f>ROUND(SUM(F28),2)</f>
        <v>13849.44</v>
      </c>
    </row>
    <row r="71" spans="1:6">
      <c r="A71" s="2"/>
      <c r="B71" s="2"/>
      <c r="C71" s="2" t="s">
        <v>33</v>
      </c>
      <c r="D71" s="2" t="s">
        <v>34</v>
      </c>
      <c r="E71" s="2" t="s">
        <v>35</v>
      </c>
      <c r="F71" s="2">
        <f>ROUND(IF(F70=0,0,SUM(F72/F70*100)),2)</f>
        <v>1.53</v>
      </c>
    </row>
    <row r="72" spans="1:6">
      <c r="A72" s="2"/>
      <c r="B72" s="2"/>
      <c r="C72" s="2"/>
      <c r="D72" s="2" t="s">
        <v>36</v>
      </c>
      <c r="E72" s="2" t="s">
        <v>32</v>
      </c>
      <c r="F72" s="2">
        <f>ROUND(SUM(F30),2)</f>
        <v>211.56</v>
      </c>
    </row>
    <row r="73" spans="1:6">
      <c r="A73" s="2"/>
      <c r="B73" s="2"/>
      <c r="C73" s="2" t="s">
        <v>37</v>
      </c>
      <c r="D73" s="2" t="s">
        <v>34</v>
      </c>
      <c r="E73" s="2" t="s">
        <v>35</v>
      </c>
      <c r="F73" s="2">
        <f>ROUND(IF(F70=0,0,SUM(F74/F70*100)),2)</f>
        <v>11.66</v>
      </c>
    </row>
    <row r="74" spans="1:6">
      <c r="A74" s="2"/>
      <c r="B74" s="2"/>
      <c r="C74" s="2"/>
      <c r="D74" s="2" t="s">
        <v>36</v>
      </c>
      <c r="E74" s="2" t="s">
        <v>32</v>
      </c>
      <c r="F74" s="2">
        <f>ROUND(SUM(F32),2)</f>
        <v>1614.7</v>
      </c>
    </row>
    <row r="75" spans="1:6">
      <c r="A75" s="2"/>
      <c r="B75" s="2" t="s">
        <v>27</v>
      </c>
      <c r="C75" s="2" t="s">
        <v>31</v>
      </c>
      <c r="D75" s="2"/>
      <c r="E75" s="2" t="s">
        <v>32</v>
      </c>
      <c r="F75" s="2">
        <f>ROUND(SUM(F39),2)</f>
        <v>68157.44</v>
      </c>
    </row>
    <row r="76" spans="1:6">
      <c r="A76" s="2"/>
      <c r="B76" s="2"/>
      <c r="C76" s="2" t="s">
        <v>33</v>
      </c>
      <c r="D76" s="2" t="s">
        <v>34</v>
      </c>
      <c r="E76" s="2" t="s">
        <v>35</v>
      </c>
      <c r="F76" s="2">
        <f>ROUND(IF(F75=0,0,SUM(F77/F75*100)),2)</f>
        <v>0.31</v>
      </c>
    </row>
    <row r="77" spans="1:6">
      <c r="A77" s="2"/>
      <c r="B77" s="2"/>
      <c r="C77" s="2"/>
      <c r="D77" s="2" t="s">
        <v>36</v>
      </c>
      <c r="E77" s="2" t="s">
        <v>32</v>
      </c>
      <c r="F77" s="2">
        <f>ROUND(SUM(F41),2)</f>
        <v>211.56</v>
      </c>
    </row>
    <row r="78" spans="1:6">
      <c r="A78" s="2"/>
      <c r="B78" s="2"/>
      <c r="C78" s="2" t="s">
        <v>37</v>
      </c>
      <c r="D78" s="2" t="s">
        <v>34</v>
      </c>
      <c r="E78" s="2" t="s">
        <v>35</v>
      </c>
      <c r="F78" s="2">
        <f>ROUND(IF(F75=0,0,SUM(F79/F75*100)),2)</f>
        <v>2.37</v>
      </c>
    </row>
    <row r="79" spans="1:6">
      <c r="A79" s="2"/>
      <c r="B79" s="2"/>
      <c r="C79" s="2"/>
      <c r="D79" s="2" t="s">
        <v>36</v>
      </c>
      <c r="E79" s="2" t="s">
        <v>32</v>
      </c>
      <c r="F79" s="2">
        <f>ROUND(SUM(F43),2)</f>
        <v>1614.7</v>
      </c>
    </row>
  </sheetData>
  <mergeCells count="68">
    <mergeCell ref="C3:D3"/>
    <mergeCell ref="C8:D8"/>
    <mergeCell ref="C13:D13"/>
    <mergeCell ref="C18:D18"/>
    <mergeCell ref="C23:D23"/>
    <mergeCell ref="C28:D28"/>
    <mergeCell ref="B33:D33"/>
    <mergeCell ref="C34:D34"/>
    <mergeCell ref="C39:D39"/>
    <mergeCell ref="C44:D44"/>
    <mergeCell ref="C49:D49"/>
    <mergeCell ref="C54:D54"/>
    <mergeCell ref="C59:D59"/>
    <mergeCell ref="C64:D64"/>
    <mergeCell ref="B69:D69"/>
    <mergeCell ref="C70:D70"/>
    <mergeCell ref="C75:D75"/>
    <mergeCell ref="A1:A2"/>
    <mergeCell ref="A3:A43"/>
    <mergeCell ref="A44:A79"/>
    <mergeCell ref="B3:B7"/>
    <mergeCell ref="B8:B12"/>
    <mergeCell ref="B13:B17"/>
    <mergeCell ref="B18:B22"/>
    <mergeCell ref="B23:B27"/>
    <mergeCell ref="B28:B32"/>
    <mergeCell ref="B34:B38"/>
    <mergeCell ref="B39:B43"/>
    <mergeCell ref="B44:B48"/>
    <mergeCell ref="B49:B53"/>
    <mergeCell ref="B54:B58"/>
    <mergeCell ref="B59:B63"/>
    <mergeCell ref="B64:B68"/>
    <mergeCell ref="B70:B74"/>
    <mergeCell ref="B75:B79"/>
    <mergeCell ref="C4:C5"/>
    <mergeCell ref="C6:C7"/>
    <mergeCell ref="C9:C10"/>
    <mergeCell ref="C11:C12"/>
    <mergeCell ref="C14:C15"/>
    <mergeCell ref="C16:C17"/>
    <mergeCell ref="C19:C20"/>
    <mergeCell ref="C21:C22"/>
    <mergeCell ref="C24:C25"/>
    <mergeCell ref="C26:C27"/>
    <mergeCell ref="C29:C30"/>
    <mergeCell ref="C31:C32"/>
    <mergeCell ref="C35:C36"/>
    <mergeCell ref="C37:C38"/>
    <mergeCell ref="C40:C41"/>
    <mergeCell ref="C42:C43"/>
    <mergeCell ref="C45:C46"/>
    <mergeCell ref="C47:C48"/>
    <mergeCell ref="C50:C51"/>
    <mergeCell ref="C52:C53"/>
    <mergeCell ref="C55:C56"/>
    <mergeCell ref="C57:C58"/>
    <mergeCell ref="C60:C61"/>
    <mergeCell ref="C62:C63"/>
    <mergeCell ref="C65:C66"/>
    <mergeCell ref="C67:C68"/>
    <mergeCell ref="C71:C72"/>
    <mergeCell ref="C73:C74"/>
    <mergeCell ref="C76:C77"/>
    <mergeCell ref="C78:C79"/>
    <mergeCell ref="E1:E2"/>
    <mergeCell ref="F1:F2"/>
    <mergeCell ref="B1:D2"/>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A1" sqref="A1:A2"/>
    </sheetView>
  </sheetViews>
  <sheetFormatPr defaultColWidth="9" defaultRowHeight="13.8" outlineLevelCol="5"/>
  <cols>
    <col min="1" max="1" width="6.12962962962963" customWidth="1"/>
    <col min="2" max="2" width="7.12962962962963" customWidth="1"/>
    <col min="3" max="3" width="3.62962962962963" customWidth="1"/>
    <col min="4" max="4" width="7.12962962962963" customWidth="1"/>
    <col min="5" max="5" width="5.25" customWidth="1"/>
    <col min="6" max="6" width="15.5" customWidth="1"/>
  </cols>
  <sheetData>
    <row r="1" spans="1:6">
      <c r="A1" s="1" t="s">
        <v>2</v>
      </c>
      <c r="B1" s="1" t="s">
        <v>28</v>
      </c>
      <c r="C1" s="1"/>
      <c r="D1" s="1"/>
      <c r="E1" s="1" t="s">
        <v>29</v>
      </c>
      <c r="F1" s="1" t="s">
        <v>30</v>
      </c>
    </row>
    <row r="2" spans="1:6">
      <c r="A2" s="1"/>
      <c r="B2" s="1"/>
      <c r="C2" s="1"/>
      <c r="D2" s="1"/>
      <c r="E2" s="1"/>
      <c r="F2" s="1"/>
    </row>
    <row r="3" spans="1:6">
      <c r="A3" s="2" t="s">
        <v>12</v>
      </c>
      <c r="B3" s="2" t="s">
        <v>38</v>
      </c>
      <c r="C3" s="2"/>
      <c r="D3" s="2"/>
      <c r="E3" s="2" t="s">
        <v>32</v>
      </c>
      <c r="F3" s="2">
        <f>矿石自然类型明细总表!E21</f>
        <v>172</v>
      </c>
    </row>
    <row r="4" spans="1:6">
      <c r="A4" s="2"/>
      <c r="B4" s="2" t="s">
        <v>41</v>
      </c>
      <c r="C4" s="2" t="s">
        <v>31</v>
      </c>
      <c r="D4" s="2"/>
      <c r="E4" s="2" t="s">
        <v>32</v>
      </c>
      <c r="F4" s="2">
        <f>ROUND(SUM(F3),2)</f>
        <v>172</v>
      </c>
    </row>
    <row r="5" spans="1:6">
      <c r="A5" s="2"/>
      <c r="B5" s="2"/>
      <c r="C5" s="2" t="s">
        <v>33</v>
      </c>
      <c r="D5" s="2" t="s">
        <v>34</v>
      </c>
      <c r="E5" s="2" t="s">
        <v>35</v>
      </c>
      <c r="F5" s="2"/>
    </row>
    <row r="6" spans="1:6">
      <c r="A6" s="2"/>
      <c r="B6" s="2"/>
      <c r="C6" s="2"/>
      <c r="D6" s="2" t="s">
        <v>36</v>
      </c>
      <c r="E6" s="2" t="s">
        <v>32</v>
      </c>
      <c r="F6" s="2"/>
    </row>
    <row r="7" spans="1:6">
      <c r="A7" s="2"/>
      <c r="B7" s="2"/>
      <c r="C7" s="2" t="s">
        <v>37</v>
      </c>
      <c r="D7" s="2" t="s">
        <v>34</v>
      </c>
      <c r="E7" s="2" t="s">
        <v>35</v>
      </c>
      <c r="F7" s="2"/>
    </row>
    <row r="8" spans="1:6">
      <c r="A8" s="2"/>
      <c r="B8" s="2"/>
      <c r="C8" s="2"/>
      <c r="D8" s="2" t="s">
        <v>36</v>
      </c>
      <c r="E8" s="2" t="s">
        <v>32</v>
      </c>
      <c r="F8" s="2"/>
    </row>
    <row r="9" spans="1:6">
      <c r="A9" s="2"/>
      <c r="B9" s="2" t="s">
        <v>27</v>
      </c>
      <c r="C9" s="2" t="s">
        <v>31</v>
      </c>
      <c r="D9" s="2"/>
      <c r="E9" s="2" t="s">
        <v>32</v>
      </c>
      <c r="F9" s="2">
        <f>ROUND(SUM(F4),2)</f>
        <v>172</v>
      </c>
    </row>
    <row r="10" spans="1:6">
      <c r="A10" s="2"/>
      <c r="B10" s="2"/>
      <c r="C10" s="2" t="s">
        <v>33</v>
      </c>
      <c r="D10" s="2" t="s">
        <v>34</v>
      </c>
      <c r="E10" s="2" t="s">
        <v>35</v>
      </c>
      <c r="F10" s="2"/>
    </row>
    <row r="11" spans="1:6">
      <c r="A11" s="2"/>
      <c r="B11" s="2"/>
      <c r="C11" s="2"/>
      <c r="D11" s="2" t="s">
        <v>36</v>
      </c>
      <c r="E11" s="2" t="s">
        <v>32</v>
      </c>
      <c r="F11" s="2"/>
    </row>
    <row r="12" spans="1:6">
      <c r="A12" s="2"/>
      <c r="B12" s="2"/>
      <c r="C12" s="2" t="s">
        <v>37</v>
      </c>
      <c r="D12" s="2" t="s">
        <v>34</v>
      </c>
      <c r="E12" s="2" t="s">
        <v>35</v>
      </c>
      <c r="F12" s="2"/>
    </row>
    <row r="13" spans="1:6">
      <c r="A13" s="2"/>
      <c r="B13" s="2"/>
      <c r="C13" s="2"/>
      <c r="D13" s="2" t="s">
        <v>36</v>
      </c>
      <c r="E13" s="2" t="s">
        <v>32</v>
      </c>
      <c r="F13" s="2"/>
    </row>
    <row r="14" spans="1:6">
      <c r="A14" s="2" t="s">
        <v>40</v>
      </c>
      <c r="B14" s="2" t="s">
        <v>38</v>
      </c>
      <c r="C14" s="2"/>
      <c r="D14" s="2"/>
      <c r="E14" s="2" t="s">
        <v>32</v>
      </c>
      <c r="F14" s="2">
        <f>ROUND(SUM(F3),2)</f>
        <v>172</v>
      </c>
    </row>
    <row r="15" spans="1:6">
      <c r="A15" s="2"/>
      <c r="B15" s="2" t="s">
        <v>27</v>
      </c>
      <c r="C15" s="2" t="s">
        <v>31</v>
      </c>
      <c r="D15" s="2"/>
      <c r="E15" s="2" t="s">
        <v>32</v>
      </c>
      <c r="F15" s="2">
        <f>ROUND(SUM(F9),2)</f>
        <v>172</v>
      </c>
    </row>
  </sheetData>
  <mergeCells count="17">
    <mergeCell ref="B3:D3"/>
    <mergeCell ref="C4:D4"/>
    <mergeCell ref="C9:D9"/>
    <mergeCell ref="B14:D14"/>
    <mergeCell ref="C15:D15"/>
    <mergeCell ref="A1:A2"/>
    <mergeCell ref="A3:A13"/>
    <mergeCell ref="A14:A15"/>
    <mergeCell ref="B4:B8"/>
    <mergeCell ref="B9:B13"/>
    <mergeCell ref="C5:C6"/>
    <mergeCell ref="C7:C8"/>
    <mergeCell ref="C10:C11"/>
    <mergeCell ref="C12:C13"/>
    <mergeCell ref="E1:E2"/>
    <mergeCell ref="F1:F2"/>
    <mergeCell ref="B1:D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5"/>
  <sheetViews>
    <sheetView workbookViewId="0">
      <selection activeCell="A1" sqref="A1:A2"/>
    </sheetView>
  </sheetViews>
  <sheetFormatPr defaultColWidth="9" defaultRowHeight="13.8" outlineLevelCol="5"/>
  <cols>
    <col min="1" max="1" width="6.12962962962963" customWidth="1"/>
    <col min="3" max="3" width="3.62962962962963" customWidth="1"/>
    <col min="4" max="4" width="7.12962962962963" customWidth="1"/>
    <col min="5" max="5" width="5.25" customWidth="1"/>
    <col min="6" max="6" width="15.5" customWidth="1"/>
  </cols>
  <sheetData>
    <row r="1" spans="1:6">
      <c r="A1" s="1" t="s">
        <v>2</v>
      </c>
      <c r="B1" s="1" t="s">
        <v>28</v>
      </c>
      <c r="C1" s="1"/>
      <c r="D1" s="1"/>
      <c r="E1" s="1" t="s">
        <v>29</v>
      </c>
      <c r="F1" s="1" t="s">
        <v>30</v>
      </c>
    </row>
    <row r="2" spans="1:6">
      <c r="A2" s="1"/>
      <c r="B2" s="1"/>
      <c r="C2" s="1"/>
      <c r="D2" s="1"/>
      <c r="E2" s="1"/>
      <c r="F2" s="1"/>
    </row>
    <row r="3" spans="1:6">
      <c r="A3" s="2" t="s">
        <v>12</v>
      </c>
      <c r="B3" s="2" t="s">
        <v>11</v>
      </c>
      <c r="C3" s="2" t="s">
        <v>31</v>
      </c>
      <c r="D3" s="2"/>
      <c r="E3" s="2" t="s">
        <v>32</v>
      </c>
      <c r="F3" s="2">
        <f>矿石自然类型明细总表!F22</f>
        <v>16578.68</v>
      </c>
    </row>
    <row r="4" spans="1:6">
      <c r="A4" s="2"/>
      <c r="B4" s="2"/>
      <c r="C4" s="2" t="s">
        <v>33</v>
      </c>
      <c r="D4" s="2" t="s">
        <v>34</v>
      </c>
      <c r="E4" s="2" t="s">
        <v>35</v>
      </c>
      <c r="F4" s="2">
        <f>矿石自然类型明细总表!G22</f>
        <v>0.69</v>
      </c>
    </row>
    <row r="5" spans="1:6">
      <c r="A5" s="2"/>
      <c r="B5" s="2"/>
      <c r="C5" s="2"/>
      <c r="D5" s="2" t="s">
        <v>36</v>
      </c>
      <c r="E5" s="2" t="s">
        <v>32</v>
      </c>
      <c r="F5" s="2">
        <f>ROUND(SUM(F4*F3/100),2)</f>
        <v>114.39</v>
      </c>
    </row>
    <row r="6" spans="1:6">
      <c r="A6" s="2"/>
      <c r="B6" s="2"/>
      <c r="C6" s="2" t="s">
        <v>37</v>
      </c>
      <c r="D6" s="2" t="s">
        <v>34</v>
      </c>
      <c r="E6" s="2" t="s">
        <v>35</v>
      </c>
      <c r="F6" s="2">
        <f>矿石自然类型明细总表!I22</f>
        <v>16.65</v>
      </c>
    </row>
    <row r="7" spans="1:6">
      <c r="A7" s="2"/>
      <c r="B7" s="2"/>
      <c r="C7" s="2"/>
      <c r="D7" s="2" t="s">
        <v>36</v>
      </c>
      <c r="E7" s="2" t="s">
        <v>32</v>
      </c>
      <c r="F7" s="2">
        <f>ROUND(SUM(F6*F3/100),2)</f>
        <v>2760.35</v>
      </c>
    </row>
    <row r="8" spans="1:6">
      <c r="A8" s="2"/>
      <c r="B8" s="2" t="s">
        <v>20</v>
      </c>
      <c r="C8" s="2" t="s">
        <v>31</v>
      </c>
      <c r="D8" s="2"/>
      <c r="E8" s="2" t="s">
        <v>32</v>
      </c>
      <c r="F8" s="2">
        <f>矿石自然类型明细总表!F23</f>
        <v>391.87</v>
      </c>
    </row>
    <row r="9" spans="1:6">
      <c r="A9" s="2"/>
      <c r="B9" s="2"/>
      <c r="C9" s="2" t="s">
        <v>33</v>
      </c>
      <c r="D9" s="2" t="s">
        <v>34</v>
      </c>
      <c r="E9" s="2" t="s">
        <v>35</v>
      </c>
      <c r="F9" s="2">
        <f>矿石自然类型明细总表!G23</f>
        <v>0.52</v>
      </c>
    </row>
    <row r="10" spans="1:6">
      <c r="A10" s="2"/>
      <c r="B10" s="2"/>
      <c r="C10" s="2"/>
      <c r="D10" s="2" t="s">
        <v>36</v>
      </c>
      <c r="E10" s="2" t="s">
        <v>32</v>
      </c>
      <c r="F10" s="2">
        <f>ROUND(SUM(F9*F8/100),2)</f>
        <v>2.04</v>
      </c>
    </row>
    <row r="11" spans="1:6">
      <c r="A11" s="2"/>
      <c r="B11" s="2"/>
      <c r="C11" s="2" t="s">
        <v>37</v>
      </c>
      <c r="D11" s="2" t="s">
        <v>34</v>
      </c>
      <c r="E11" s="2" t="s">
        <v>35</v>
      </c>
      <c r="F11" s="2">
        <f>矿石自然类型明细总表!I23</f>
        <v>10.49</v>
      </c>
    </row>
    <row r="12" spans="1:6">
      <c r="A12" s="2"/>
      <c r="B12" s="2"/>
      <c r="C12" s="2"/>
      <c r="D12" s="2" t="s">
        <v>36</v>
      </c>
      <c r="E12" s="2" t="s">
        <v>32</v>
      </c>
      <c r="F12" s="2">
        <f>ROUND(SUM(F11*F8/100),2)</f>
        <v>41.11</v>
      </c>
    </row>
    <row r="13" spans="1:6">
      <c r="A13" s="2"/>
      <c r="B13" s="2" t="s">
        <v>13</v>
      </c>
      <c r="C13" s="2" t="s">
        <v>31</v>
      </c>
      <c r="D13" s="2"/>
      <c r="E13" s="2" t="s">
        <v>32</v>
      </c>
      <c r="F13" s="2">
        <f>矿石自然类型明细总表!F24</f>
        <v>2049.89</v>
      </c>
    </row>
    <row r="14" spans="1:6">
      <c r="A14" s="2"/>
      <c r="B14" s="2"/>
      <c r="C14" s="2" t="s">
        <v>33</v>
      </c>
      <c r="D14" s="2" t="s">
        <v>34</v>
      </c>
      <c r="E14" s="2" t="s">
        <v>35</v>
      </c>
      <c r="F14" s="2">
        <f>矿石自然类型明细总表!G24</f>
        <v>0.64</v>
      </c>
    </row>
    <row r="15" spans="1:6">
      <c r="A15" s="2"/>
      <c r="B15" s="2"/>
      <c r="C15" s="2"/>
      <c r="D15" s="2" t="s">
        <v>36</v>
      </c>
      <c r="E15" s="2" t="s">
        <v>32</v>
      </c>
      <c r="F15" s="2">
        <f>ROUND(SUM(F14*F13/100),2)</f>
        <v>13.12</v>
      </c>
    </row>
    <row r="16" spans="1:6">
      <c r="A16" s="2"/>
      <c r="B16" s="2"/>
      <c r="C16" s="2" t="s">
        <v>37</v>
      </c>
      <c r="D16" s="2" t="s">
        <v>34</v>
      </c>
      <c r="E16" s="2" t="s">
        <v>35</v>
      </c>
      <c r="F16" s="2">
        <f>矿石自然类型明细总表!I24</f>
        <v>12.41</v>
      </c>
    </row>
    <row r="17" spans="1:6">
      <c r="A17" s="2"/>
      <c r="B17" s="2"/>
      <c r="C17" s="2"/>
      <c r="D17" s="2" t="s">
        <v>36</v>
      </c>
      <c r="E17" s="2" t="s">
        <v>32</v>
      </c>
      <c r="F17" s="2">
        <f>ROUND(SUM(F16*F13/100),2)</f>
        <v>254.39</v>
      </c>
    </row>
    <row r="18" spans="1:6">
      <c r="A18" s="2"/>
      <c r="B18" s="2" t="s">
        <v>39</v>
      </c>
      <c r="C18" s="2" t="s">
        <v>31</v>
      </c>
      <c r="D18" s="2"/>
      <c r="E18" s="2" t="s">
        <v>32</v>
      </c>
      <c r="F18" s="2">
        <f>ROUND(SUM(F3,F8,F13),2)</f>
        <v>19020.44</v>
      </c>
    </row>
    <row r="19" spans="1:6">
      <c r="A19" s="2"/>
      <c r="B19" s="2"/>
      <c r="C19" s="2" t="s">
        <v>33</v>
      </c>
      <c r="D19" s="2" t="s">
        <v>34</v>
      </c>
      <c r="E19" s="2" t="s">
        <v>35</v>
      </c>
      <c r="F19" s="2">
        <f>ROUND(IF(F18=0,0,SUM(F20/F18*100)),2)</f>
        <v>0.68</v>
      </c>
    </row>
    <row r="20" spans="1:6">
      <c r="A20" s="2"/>
      <c r="B20" s="2"/>
      <c r="C20" s="2"/>
      <c r="D20" s="2" t="s">
        <v>36</v>
      </c>
      <c r="E20" s="2" t="s">
        <v>32</v>
      </c>
      <c r="F20" s="2">
        <f>ROUND(SUM(F5,F10,F15),2)</f>
        <v>129.55</v>
      </c>
    </row>
    <row r="21" spans="1:6">
      <c r="A21" s="2"/>
      <c r="B21" s="2"/>
      <c r="C21" s="2" t="s">
        <v>37</v>
      </c>
      <c r="D21" s="2" t="s">
        <v>34</v>
      </c>
      <c r="E21" s="2" t="s">
        <v>35</v>
      </c>
      <c r="F21" s="2">
        <f>ROUND(IF(F18=0,0,SUM(F22/F18*100)),2)</f>
        <v>16.07</v>
      </c>
    </row>
    <row r="22" spans="1:6">
      <c r="A22" s="2"/>
      <c r="B22" s="2"/>
      <c r="C22" s="2"/>
      <c r="D22" s="2" t="s">
        <v>36</v>
      </c>
      <c r="E22" s="2" t="s">
        <v>32</v>
      </c>
      <c r="F22" s="2">
        <f>ROUND(SUM(F7,F12,F17),2)</f>
        <v>3055.85</v>
      </c>
    </row>
    <row r="23" spans="1:6">
      <c r="A23" s="2"/>
      <c r="B23" s="2" t="s">
        <v>38</v>
      </c>
      <c r="C23" s="2"/>
      <c r="D23" s="2"/>
      <c r="E23" s="2" t="s">
        <v>32</v>
      </c>
      <c r="F23" s="2">
        <f>矿石自然类型明细总表!E25</f>
        <v>229</v>
      </c>
    </row>
    <row r="24" spans="1:6">
      <c r="A24" s="2"/>
      <c r="B24" s="2" t="s">
        <v>41</v>
      </c>
      <c r="C24" s="2" t="s">
        <v>31</v>
      </c>
      <c r="D24" s="2"/>
      <c r="E24" s="2" t="s">
        <v>32</v>
      </c>
      <c r="F24" s="2">
        <f>ROUND(SUM(F23),2)</f>
        <v>229</v>
      </c>
    </row>
    <row r="25" spans="1:6">
      <c r="A25" s="2"/>
      <c r="B25" s="2"/>
      <c r="C25" s="2" t="s">
        <v>33</v>
      </c>
      <c r="D25" s="2" t="s">
        <v>34</v>
      </c>
      <c r="E25" s="2" t="s">
        <v>35</v>
      </c>
      <c r="F25" s="2"/>
    </row>
    <row r="26" spans="1:6">
      <c r="A26" s="2"/>
      <c r="B26" s="2"/>
      <c r="C26" s="2"/>
      <c r="D26" s="2" t="s">
        <v>36</v>
      </c>
      <c r="E26" s="2" t="s">
        <v>32</v>
      </c>
      <c r="F26" s="2"/>
    </row>
    <row r="27" spans="1:6">
      <c r="A27" s="2"/>
      <c r="B27" s="2"/>
      <c r="C27" s="2" t="s">
        <v>37</v>
      </c>
      <c r="D27" s="2" t="s">
        <v>34</v>
      </c>
      <c r="E27" s="2" t="s">
        <v>35</v>
      </c>
      <c r="F27" s="2"/>
    </row>
    <row r="28" spans="1:6">
      <c r="A28" s="2"/>
      <c r="B28" s="2"/>
      <c r="C28" s="2"/>
      <c r="D28" s="2" t="s">
        <v>36</v>
      </c>
      <c r="E28" s="2" t="s">
        <v>32</v>
      </c>
      <c r="F28" s="2"/>
    </row>
    <row r="29" spans="1:6">
      <c r="A29" s="2"/>
      <c r="B29" s="2" t="s">
        <v>27</v>
      </c>
      <c r="C29" s="2" t="s">
        <v>31</v>
      </c>
      <c r="D29" s="2"/>
      <c r="E29" s="2" t="s">
        <v>32</v>
      </c>
      <c r="F29" s="2">
        <f>ROUND(SUM(F18,F24),2)</f>
        <v>19249.44</v>
      </c>
    </row>
    <row r="30" spans="1:6">
      <c r="A30" s="2"/>
      <c r="B30" s="2"/>
      <c r="C30" s="2" t="s">
        <v>33</v>
      </c>
      <c r="D30" s="2" t="s">
        <v>34</v>
      </c>
      <c r="E30" s="2" t="s">
        <v>35</v>
      </c>
      <c r="F30" s="2">
        <f>ROUND(IF(F29=0,0,SUM(F31/F29*100)),2)</f>
        <v>0.67</v>
      </c>
    </row>
    <row r="31" spans="1:6">
      <c r="A31" s="2"/>
      <c r="B31" s="2"/>
      <c r="C31" s="2"/>
      <c r="D31" s="2" t="s">
        <v>36</v>
      </c>
      <c r="E31" s="2" t="s">
        <v>32</v>
      </c>
      <c r="F31" s="2">
        <f>ROUND(SUM(F20),2)</f>
        <v>129.55</v>
      </c>
    </row>
    <row r="32" spans="1:6">
      <c r="A32" s="2"/>
      <c r="B32" s="2"/>
      <c r="C32" s="2" t="s">
        <v>37</v>
      </c>
      <c r="D32" s="2" t="s">
        <v>34</v>
      </c>
      <c r="E32" s="2" t="s">
        <v>35</v>
      </c>
      <c r="F32" s="2">
        <f>ROUND(IF(F29=0,0,SUM(F33/F29*100)),2)</f>
        <v>15.88</v>
      </c>
    </row>
    <row r="33" spans="1:6">
      <c r="A33" s="2"/>
      <c r="B33" s="2"/>
      <c r="C33" s="2"/>
      <c r="D33" s="2" t="s">
        <v>36</v>
      </c>
      <c r="E33" s="2" t="s">
        <v>32</v>
      </c>
      <c r="F33" s="2">
        <f>ROUND(SUM(F22),2)</f>
        <v>3055.85</v>
      </c>
    </row>
    <row r="34" spans="1:6">
      <c r="A34" s="2" t="s">
        <v>15</v>
      </c>
      <c r="B34" s="2" t="s">
        <v>11</v>
      </c>
      <c r="C34" s="2" t="s">
        <v>31</v>
      </c>
      <c r="D34" s="2"/>
      <c r="E34" s="2" t="s">
        <v>32</v>
      </c>
      <c r="F34" s="2">
        <f>矿石自然类型明细总表!F26</f>
        <v>1434.6</v>
      </c>
    </row>
    <row r="35" spans="1:6">
      <c r="A35" s="2"/>
      <c r="B35" s="2"/>
      <c r="C35" s="2" t="s">
        <v>33</v>
      </c>
      <c r="D35" s="2" t="s">
        <v>34</v>
      </c>
      <c r="E35" s="2" t="s">
        <v>35</v>
      </c>
      <c r="F35" s="2">
        <f>矿石自然类型明细总表!G26</f>
        <v>0.72</v>
      </c>
    </row>
    <row r="36" spans="1:6">
      <c r="A36" s="2"/>
      <c r="B36" s="2"/>
      <c r="C36" s="2"/>
      <c r="D36" s="2" t="s">
        <v>36</v>
      </c>
      <c r="E36" s="2" t="s">
        <v>32</v>
      </c>
      <c r="F36" s="2">
        <f>ROUND(SUM(F35*F34/100),2)</f>
        <v>10.33</v>
      </c>
    </row>
    <row r="37" spans="1:6">
      <c r="A37" s="2"/>
      <c r="B37" s="2"/>
      <c r="C37" s="2" t="s">
        <v>37</v>
      </c>
      <c r="D37" s="2" t="s">
        <v>34</v>
      </c>
      <c r="E37" s="2" t="s">
        <v>35</v>
      </c>
      <c r="F37" s="2">
        <f>矿石自然类型明细总表!I26</f>
        <v>24.57</v>
      </c>
    </row>
    <row r="38" spans="1:6">
      <c r="A38" s="2"/>
      <c r="B38" s="2"/>
      <c r="C38" s="2"/>
      <c r="D38" s="2" t="s">
        <v>36</v>
      </c>
      <c r="E38" s="2" t="s">
        <v>32</v>
      </c>
      <c r="F38" s="2">
        <f>ROUND(SUM(F37*F34/100),2)</f>
        <v>352.48</v>
      </c>
    </row>
    <row r="39" spans="1:6">
      <c r="A39" s="2"/>
      <c r="B39" s="2" t="s">
        <v>13</v>
      </c>
      <c r="C39" s="2" t="s">
        <v>31</v>
      </c>
      <c r="D39" s="2"/>
      <c r="E39" s="2" t="s">
        <v>32</v>
      </c>
      <c r="F39" s="2">
        <f>矿石自然类型明细总表!F27</f>
        <v>864.96</v>
      </c>
    </row>
    <row r="40" spans="1:6">
      <c r="A40" s="2"/>
      <c r="B40" s="2"/>
      <c r="C40" s="2" t="s">
        <v>33</v>
      </c>
      <c r="D40" s="2" t="s">
        <v>34</v>
      </c>
      <c r="E40" s="2" t="s">
        <v>35</v>
      </c>
      <c r="F40" s="2">
        <f>矿石自然类型明细总表!G27</f>
        <v>0.36</v>
      </c>
    </row>
    <row r="41" spans="1:6">
      <c r="A41" s="2"/>
      <c r="B41" s="2"/>
      <c r="C41" s="2"/>
      <c r="D41" s="2" t="s">
        <v>36</v>
      </c>
      <c r="E41" s="2" t="s">
        <v>32</v>
      </c>
      <c r="F41" s="2">
        <f>ROUND(SUM(F40*F39/100),2)</f>
        <v>3.11</v>
      </c>
    </row>
    <row r="42" spans="1:6">
      <c r="A42" s="2"/>
      <c r="B42" s="2"/>
      <c r="C42" s="2" t="s">
        <v>37</v>
      </c>
      <c r="D42" s="2" t="s">
        <v>34</v>
      </c>
      <c r="E42" s="2" t="s">
        <v>35</v>
      </c>
      <c r="F42" s="2">
        <f>矿石自然类型明细总表!I27</f>
        <v>5.39</v>
      </c>
    </row>
    <row r="43" spans="1:6">
      <c r="A43" s="2"/>
      <c r="B43" s="2"/>
      <c r="C43" s="2"/>
      <c r="D43" s="2" t="s">
        <v>36</v>
      </c>
      <c r="E43" s="2" t="s">
        <v>32</v>
      </c>
      <c r="F43" s="2">
        <f>ROUND(SUM(F42*F39/100),2)</f>
        <v>46.62</v>
      </c>
    </row>
    <row r="44" spans="1:6">
      <c r="A44" s="2"/>
      <c r="B44" s="2" t="s">
        <v>39</v>
      </c>
      <c r="C44" s="2" t="s">
        <v>31</v>
      </c>
      <c r="D44" s="2"/>
      <c r="E44" s="2" t="s">
        <v>32</v>
      </c>
      <c r="F44" s="2">
        <f>ROUND(SUM(F34,F39),2)</f>
        <v>2299.56</v>
      </c>
    </row>
    <row r="45" spans="1:6">
      <c r="A45" s="2"/>
      <c r="B45" s="2"/>
      <c r="C45" s="2" t="s">
        <v>33</v>
      </c>
      <c r="D45" s="2" t="s">
        <v>34</v>
      </c>
      <c r="E45" s="2" t="s">
        <v>35</v>
      </c>
      <c r="F45" s="2">
        <f>ROUND(IF(F44=0,0,SUM(F46/F44*100)),2)</f>
        <v>0.58</v>
      </c>
    </row>
    <row r="46" spans="1:6">
      <c r="A46" s="2"/>
      <c r="B46" s="2"/>
      <c r="C46" s="2"/>
      <c r="D46" s="2" t="s">
        <v>36</v>
      </c>
      <c r="E46" s="2" t="s">
        <v>32</v>
      </c>
      <c r="F46" s="2">
        <f>ROUND(SUM(F36,F41),2)</f>
        <v>13.44</v>
      </c>
    </row>
    <row r="47" spans="1:6">
      <c r="A47" s="2"/>
      <c r="B47" s="2"/>
      <c r="C47" s="2" t="s">
        <v>37</v>
      </c>
      <c r="D47" s="2" t="s">
        <v>34</v>
      </c>
      <c r="E47" s="2" t="s">
        <v>35</v>
      </c>
      <c r="F47" s="2">
        <f>ROUND(IF(F44=0,0,SUM(F48/F44*100)),2)</f>
        <v>17.36</v>
      </c>
    </row>
    <row r="48" spans="1:6">
      <c r="A48" s="2"/>
      <c r="B48" s="2"/>
      <c r="C48" s="2"/>
      <c r="D48" s="2" t="s">
        <v>36</v>
      </c>
      <c r="E48" s="2" t="s">
        <v>32</v>
      </c>
      <c r="F48" s="2">
        <f>ROUND(SUM(F38,F43),2)</f>
        <v>399.1</v>
      </c>
    </row>
    <row r="49" spans="1:6">
      <c r="A49" s="2"/>
      <c r="B49" s="2" t="s">
        <v>38</v>
      </c>
      <c r="C49" s="2"/>
      <c r="D49" s="2"/>
      <c r="E49" s="2" t="s">
        <v>32</v>
      </c>
      <c r="F49" s="2">
        <f>矿石自然类型明细总表!E28</f>
        <v>130</v>
      </c>
    </row>
    <row r="50" spans="1:6">
      <c r="A50" s="2"/>
      <c r="B50" s="2" t="s">
        <v>41</v>
      </c>
      <c r="C50" s="2" t="s">
        <v>31</v>
      </c>
      <c r="D50" s="2"/>
      <c r="E50" s="2" t="s">
        <v>32</v>
      </c>
      <c r="F50" s="2">
        <f>ROUND(SUM(F49),2)</f>
        <v>130</v>
      </c>
    </row>
    <row r="51" spans="1:6">
      <c r="A51" s="2"/>
      <c r="B51" s="2"/>
      <c r="C51" s="2" t="s">
        <v>33</v>
      </c>
      <c r="D51" s="2" t="s">
        <v>34</v>
      </c>
      <c r="E51" s="2" t="s">
        <v>35</v>
      </c>
      <c r="F51" s="2"/>
    </row>
    <row r="52" spans="1:6">
      <c r="A52" s="2"/>
      <c r="B52" s="2"/>
      <c r="C52" s="2"/>
      <c r="D52" s="2" t="s">
        <v>36</v>
      </c>
      <c r="E52" s="2" t="s">
        <v>32</v>
      </c>
      <c r="F52" s="2"/>
    </row>
    <row r="53" spans="1:6">
      <c r="A53" s="2"/>
      <c r="B53" s="2"/>
      <c r="C53" s="2" t="s">
        <v>37</v>
      </c>
      <c r="D53" s="2" t="s">
        <v>34</v>
      </c>
      <c r="E53" s="2" t="s">
        <v>35</v>
      </c>
      <c r="F53" s="2"/>
    </row>
    <row r="54" spans="1:6">
      <c r="A54" s="2"/>
      <c r="B54" s="2"/>
      <c r="C54" s="2"/>
      <c r="D54" s="2" t="s">
        <v>36</v>
      </c>
      <c r="E54" s="2" t="s">
        <v>32</v>
      </c>
      <c r="F54" s="2"/>
    </row>
    <row r="55" spans="1:6">
      <c r="A55" s="2"/>
      <c r="B55" s="2" t="s">
        <v>27</v>
      </c>
      <c r="C55" s="2" t="s">
        <v>31</v>
      </c>
      <c r="D55" s="2"/>
      <c r="E55" s="2" t="s">
        <v>32</v>
      </c>
      <c r="F55" s="2">
        <f>ROUND(SUM(F44,F50),2)</f>
        <v>2429.56</v>
      </c>
    </row>
    <row r="56" spans="1:6">
      <c r="A56" s="2"/>
      <c r="B56" s="2"/>
      <c r="C56" s="2" t="s">
        <v>33</v>
      </c>
      <c r="D56" s="2" t="s">
        <v>34</v>
      </c>
      <c r="E56" s="2" t="s">
        <v>35</v>
      </c>
      <c r="F56" s="2">
        <f>ROUND(IF(F55=0,0,SUM(F57/F55*100)),2)</f>
        <v>0.55</v>
      </c>
    </row>
    <row r="57" spans="1:6">
      <c r="A57" s="2"/>
      <c r="B57" s="2"/>
      <c r="C57" s="2"/>
      <c r="D57" s="2" t="s">
        <v>36</v>
      </c>
      <c r="E57" s="2" t="s">
        <v>32</v>
      </c>
      <c r="F57" s="2">
        <f>ROUND(SUM(F46),2)</f>
        <v>13.44</v>
      </c>
    </row>
    <row r="58" spans="1:6">
      <c r="A58" s="2"/>
      <c r="B58" s="2"/>
      <c r="C58" s="2" t="s">
        <v>37</v>
      </c>
      <c r="D58" s="2" t="s">
        <v>34</v>
      </c>
      <c r="E58" s="2" t="s">
        <v>35</v>
      </c>
      <c r="F58" s="2">
        <f>ROUND(IF(F55=0,0,SUM(F59/F55*100)),2)</f>
        <v>16.43</v>
      </c>
    </row>
    <row r="59" spans="1:6">
      <c r="A59" s="2"/>
      <c r="B59" s="2"/>
      <c r="C59" s="2"/>
      <c r="D59" s="2" t="s">
        <v>36</v>
      </c>
      <c r="E59" s="2" t="s">
        <v>32</v>
      </c>
      <c r="F59" s="2">
        <f>ROUND(SUM(F48),2)</f>
        <v>399.1</v>
      </c>
    </row>
    <row r="60" spans="1:6">
      <c r="A60" s="2" t="s">
        <v>40</v>
      </c>
      <c r="B60" s="2" t="s">
        <v>11</v>
      </c>
      <c r="C60" s="2" t="s">
        <v>31</v>
      </c>
      <c r="D60" s="2"/>
      <c r="E60" s="2" t="s">
        <v>32</v>
      </c>
      <c r="F60" s="2">
        <f>ROUND(SUM(F3,F34),2)</f>
        <v>18013.28</v>
      </c>
    </row>
    <row r="61" spans="1:6">
      <c r="A61" s="2"/>
      <c r="B61" s="2"/>
      <c r="C61" s="2" t="s">
        <v>33</v>
      </c>
      <c r="D61" s="2" t="s">
        <v>34</v>
      </c>
      <c r="E61" s="2" t="s">
        <v>35</v>
      </c>
      <c r="F61" s="2">
        <f>ROUND(IF(F60=0,0,SUM(F62/F60*100)),2)</f>
        <v>0.69</v>
      </c>
    </row>
    <row r="62" spans="1:6">
      <c r="A62" s="2"/>
      <c r="B62" s="2"/>
      <c r="C62" s="2"/>
      <c r="D62" s="2" t="s">
        <v>36</v>
      </c>
      <c r="E62" s="2" t="s">
        <v>32</v>
      </c>
      <c r="F62" s="2">
        <f>ROUND(SUM(F5,F36),2)</f>
        <v>124.72</v>
      </c>
    </row>
    <row r="63" spans="1:6">
      <c r="A63" s="2"/>
      <c r="B63" s="2"/>
      <c r="C63" s="2" t="s">
        <v>37</v>
      </c>
      <c r="D63" s="2" t="s">
        <v>34</v>
      </c>
      <c r="E63" s="2" t="s">
        <v>35</v>
      </c>
      <c r="F63" s="2">
        <f>ROUND(IF(F60=0,0,SUM(F64/F60*100)),2)</f>
        <v>17.28</v>
      </c>
    </row>
    <row r="64" spans="1:6">
      <c r="A64" s="2"/>
      <c r="B64" s="2"/>
      <c r="C64" s="2"/>
      <c r="D64" s="2" t="s">
        <v>36</v>
      </c>
      <c r="E64" s="2" t="s">
        <v>32</v>
      </c>
      <c r="F64" s="2">
        <f>ROUND(SUM(F7,F38),2)</f>
        <v>3112.83</v>
      </c>
    </row>
    <row r="65" spans="1:6">
      <c r="A65" s="2"/>
      <c r="B65" s="2" t="s">
        <v>20</v>
      </c>
      <c r="C65" s="2" t="s">
        <v>31</v>
      </c>
      <c r="D65" s="2"/>
      <c r="E65" s="2" t="s">
        <v>32</v>
      </c>
      <c r="F65" s="2">
        <f>ROUND(SUM(F8),2)</f>
        <v>391.87</v>
      </c>
    </row>
    <row r="66" spans="1:6">
      <c r="A66" s="2"/>
      <c r="B66" s="2"/>
      <c r="C66" s="2" t="s">
        <v>33</v>
      </c>
      <c r="D66" s="2" t="s">
        <v>34</v>
      </c>
      <c r="E66" s="2" t="s">
        <v>35</v>
      </c>
      <c r="F66" s="2">
        <f>ROUND(IF(F65=0,0,SUM(F67/F65*100)),2)</f>
        <v>0.52</v>
      </c>
    </row>
    <row r="67" spans="1:6">
      <c r="A67" s="2"/>
      <c r="B67" s="2"/>
      <c r="C67" s="2"/>
      <c r="D67" s="2" t="s">
        <v>36</v>
      </c>
      <c r="E67" s="2" t="s">
        <v>32</v>
      </c>
      <c r="F67" s="2">
        <f>ROUND(SUM(F10),2)</f>
        <v>2.04</v>
      </c>
    </row>
    <row r="68" spans="1:6">
      <c r="A68" s="2"/>
      <c r="B68" s="2"/>
      <c r="C68" s="2" t="s">
        <v>37</v>
      </c>
      <c r="D68" s="2" t="s">
        <v>34</v>
      </c>
      <c r="E68" s="2" t="s">
        <v>35</v>
      </c>
      <c r="F68" s="2">
        <f>ROUND(IF(F65=0,0,SUM(F69/F65*100)),2)</f>
        <v>10.49</v>
      </c>
    </row>
    <row r="69" spans="1:6">
      <c r="A69" s="2"/>
      <c r="B69" s="2"/>
      <c r="C69" s="2"/>
      <c r="D69" s="2" t="s">
        <v>36</v>
      </c>
      <c r="E69" s="2" t="s">
        <v>32</v>
      </c>
      <c r="F69" s="2">
        <f>ROUND(SUM(F12),2)</f>
        <v>41.11</v>
      </c>
    </row>
    <row r="70" spans="1:6">
      <c r="A70" s="2"/>
      <c r="B70" s="2" t="s">
        <v>13</v>
      </c>
      <c r="C70" s="2" t="s">
        <v>31</v>
      </c>
      <c r="D70" s="2"/>
      <c r="E70" s="2" t="s">
        <v>32</v>
      </c>
      <c r="F70" s="2">
        <f>ROUND(SUM(F13,F39),2)</f>
        <v>2914.85</v>
      </c>
    </row>
    <row r="71" spans="1:6">
      <c r="A71" s="2"/>
      <c r="B71" s="2"/>
      <c r="C71" s="2" t="s">
        <v>33</v>
      </c>
      <c r="D71" s="2" t="s">
        <v>34</v>
      </c>
      <c r="E71" s="2" t="s">
        <v>35</v>
      </c>
      <c r="F71" s="2">
        <f>ROUND(IF(F70=0,0,SUM(F72/F70*100)),2)</f>
        <v>0.56</v>
      </c>
    </row>
    <row r="72" spans="1:6">
      <c r="A72" s="2"/>
      <c r="B72" s="2"/>
      <c r="C72" s="2"/>
      <c r="D72" s="2" t="s">
        <v>36</v>
      </c>
      <c r="E72" s="2" t="s">
        <v>32</v>
      </c>
      <c r="F72" s="2">
        <f>ROUND(SUM(F15,F41),2)</f>
        <v>16.23</v>
      </c>
    </row>
    <row r="73" spans="1:6">
      <c r="A73" s="2"/>
      <c r="B73" s="2"/>
      <c r="C73" s="2" t="s">
        <v>37</v>
      </c>
      <c r="D73" s="2" t="s">
        <v>34</v>
      </c>
      <c r="E73" s="2" t="s">
        <v>35</v>
      </c>
      <c r="F73" s="2">
        <f>ROUND(IF(F70=0,0,SUM(F74/F70*100)),2)</f>
        <v>10.33</v>
      </c>
    </row>
    <row r="74" spans="1:6">
      <c r="A74" s="2"/>
      <c r="B74" s="2"/>
      <c r="C74" s="2"/>
      <c r="D74" s="2" t="s">
        <v>36</v>
      </c>
      <c r="E74" s="2" t="s">
        <v>32</v>
      </c>
      <c r="F74" s="2">
        <f>ROUND(SUM(F17,F43),2)</f>
        <v>301.01</v>
      </c>
    </row>
    <row r="75" spans="1:6">
      <c r="A75" s="2"/>
      <c r="B75" s="2" t="s">
        <v>38</v>
      </c>
      <c r="C75" s="2"/>
      <c r="D75" s="2"/>
      <c r="E75" s="2" t="s">
        <v>32</v>
      </c>
      <c r="F75" s="2">
        <f>ROUND(SUM(F23,F49),2)</f>
        <v>359</v>
      </c>
    </row>
    <row r="76" spans="1:6">
      <c r="A76" s="2"/>
      <c r="B76" s="2" t="s">
        <v>39</v>
      </c>
      <c r="C76" s="2" t="s">
        <v>31</v>
      </c>
      <c r="D76" s="2"/>
      <c r="E76" s="2" t="s">
        <v>32</v>
      </c>
      <c r="F76" s="2">
        <f>ROUND(SUM(F18,F44),2)</f>
        <v>21320</v>
      </c>
    </row>
    <row r="77" spans="1:6">
      <c r="A77" s="2"/>
      <c r="B77" s="2"/>
      <c r="C77" s="2" t="s">
        <v>33</v>
      </c>
      <c r="D77" s="2" t="s">
        <v>34</v>
      </c>
      <c r="E77" s="2" t="s">
        <v>35</v>
      </c>
      <c r="F77" s="2">
        <f>ROUND(IF(F76=0,0,SUM(F78/F76*100)),2)</f>
        <v>0.67</v>
      </c>
    </row>
    <row r="78" spans="1:6">
      <c r="A78" s="2"/>
      <c r="B78" s="2"/>
      <c r="C78" s="2"/>
      <c r="D78" s="2" t="s">
        <v>36</v>
      </c>
      <c r="E78" s="2" t="s">
        <v>32</v>
      </c>
      <c r="F78" s="2">
        <f>ROUND(SUM(F20,F46),2)</f>
        <v>142.99</v>
      </c>
    </row>
    <row r="79" spans="1:6">
      <c r="A79" s="2"/>
      <c r="B79" s="2"/>
      <c r="C79" s="2" t="s">
        <v>37</v>
      </c>
      <c r="D79" s="2" t="s">
        <v>34</v>
      </c>
      <c r="E79" s="2" t="s">
        <v>35</v>
      </c>
      <c r="F79" s="2">
        <f>ROUND(IF(F76=0,0,SUM(F80/F76*100)),2)</f>
        <v>16.21</v>
      </c>
    </row>
    <row r="80" spans="1:6">
      <c r="A80" s="2"/>
      <c r="B80" s="2"/>
      <c r="C80" s="2"/>
      <c r="D80" s="2" t="s">
        <v>36</v>
      </c>
      <c r="E80" s="2" t="s">
        <v>32</v>
      </c>
      <c r="F80" s="2">
        <f>ROUND(SUM(F22,F48),2)</f>
        <v>3454.95</v>
      </c>
    </row>
    <row r="81" spans="1:6">
      <c r="A81" s="2"/>
      <c r="B81" s="2" t="s">
        <v>27</v>
      </c>
      <c r="C81" s="2" t="s">
        <v>31</v>
      </c>
      <c r="D81" s="2"/>
      <c r="E81" s="2" t="s">
        <v>32</v>
      </c>
      <c r="F81" s="2">
        <f>ROUND(SUM(F29,F55),2)</f>
        <v>21679</v>
      </c>
    </row>
    <row r="82" spans="1:6">
      <c r="A82" s="2"/>
      <c r="B82" s="2"/>
      <c r="C82" s="2" t="s">
        <v>33</v>
      </c>
      <c r="D82" s="2" t="s">
        <v>34</v>
      </c>
      <c r="E82" s="2" t="s">
        <v>35</v>
      </c>
      <c r="F82" s="2">
        <f>ROUND(IF(F81=0,0,SUM(F83/F81*100)),2)</f>
        <v>0.66</v>
      </c>
    </row>
    <row r="83" spans="1:6">
      <c r="A83" s="2"/>
      <c r="B83" s="2"/>
      <c r="C83" s="2"/>
      <c r="D83" s="2" t="s">
        <v>36</v>
      </c>
      <c r="E83" s="2" t="s">
        <v>32</v>
      </c>
      <c r="F83" s="2">
        <f>ROUND(SUM(F31,F57),2)</f>
        <v>142.99</v>
      </c>
    </row>
    <row r="84" spans="1:6">
      <c r="A84" s="2"/>
      <c r="B84" s="2"/>
      <c r="C84" s="2" t="s">
        <v>37</v>
      </c>
      <c r="D84" s="2" t="s">
        <v>34</v>
      </c>
      <c r="E84" s="2" t="s">
        <v>35</v>
      </c>
      <c r="F84" s="2">
        <f>ROUND(IF(F81=0,0,SUM(F85/F81*100)),2)</f>
        <v>15.94</v>
      </c>
    </row>
    <row r="85" spans="1:6">
      <c r="A85" s="2"/>
      <c r="B85" s="2"/>
      <c r="C85" s="2"/>
      <c r="D85" s="2" t="s">
        <v>36</v>
      </c>
      <c r="E85" s="2" t="s">
        <v>32</v>
      </c>
      <c r="F85" s="2">
        <f>ROUND(SUM(F33,F59),2)</f>
        <v>3454.95</v>
      </c>
    </row>
  </sheetData>
  <mergeCells count="74">
    <mergeCell ref="C3:D3"/>
    <mergeCell ref="C8:D8"/>
    <mergeCell ref="C13:D13"/>
    <mergeCell ref="C18:D18"/>
    <mergeCell ref="B23:D23"/>
    <mergeCell ref="C24:D24"/>
    <mergeCell ref="C29:D29"/>
    <mergeCell ref="C34:D34"/>
    <mergeCell ref="C39:D39"/>
    <mergeCell ref="C44:D44"/>
    <mergeCell ref="B49:D49"/>
    <mergeCell ref="C50:D50"/>
    <mergeCell ref="C55:D55"/>
    <mergeCell ref="C60:D60"/>
    <mergeCell ref="C65:D65"/>
    <mergeCell ref="C70:D70"/>
    <mergeCell ref="B75:D75"/>
    <mergeCell ref="C76:D76"/>
    <mergeCell ref="C81:D81"/>
    <mergeCell ref="A1:A2"/>
    <mergeCell ref="A3:A33"/>
    <mergeCell ref="A34:A59"/>
    <mergeCell ref="A60:A85"/>
    <mergeCell ref="B3:B7"/>
    <mergeCell ref="B8:B12"/>
    <mergeCell ref="B13:B17"/>
    <mergeCell ref="B18:B22"/>
    <mergeCell ref="B24:B28"/>
    <mergeCell ref="B29:B33"/>
    <mergeCell ref="B34:B38"/>
    <mergeCell ref="B39:B43"/>
    <mergeCell ref="B44:B48"/>
    <mergeCell ref="B50:B54"/>
    <mergeCell ref="B55:B59"/>
    <mergeCell ref="B60:B64"/>
    <mergeCell ref="B65:B69"/>
    <mergeCell ref="B70:B74"/>
    <mergeCell ref="B76:B80"/>
    <mergeCell ref="B81:B85"/>
    <mergeCell ref="C4:C5"/>
    <mergeCell ref="C6:C7"/>
    <mergeCell ref="C9:C10"/>
    <mergeCell ref="C11:C12"/>
    <mergeCell ref="C14:C15"/>
    <mergeCell ref="C16:C17"/>
    <mergeCell ref="C19:C20"/>
    <mergeCell ref="C21:C22"/>
    <mergeCell ref="C25:C26"/>
    <mergeCell ref="C27:C28"/>
    <mergeCell ref="C30:C31"/>
    <mergeCell ref="C32:C33"/>
    <mergeCell ref="C35:C36"/>
    <mergeCell ref="C37:C38"/>
    <mergeCell ref="C40:C41"/>
    <mergeCell ref="C42:C43"/>
    <mergeCell ref="C45:C46"/>
    <mergeCell ref="C47:C48"/>
    <mergeCell ref="C51:C52"/>
    <mergeCell ref="C53:C54"/>
    <mergeCell ref="C56:C57"/>
    <mergeCell ref="C58:C59"/>
    <mergeCell ref="C61:C62"/>
    <mergeCell ref="C63:C64"/>
    <mergeCell ref="C66:C67"/>
    <mergeCell ref="C68:C69"/>
    <mergeCell ref="C71:C72"/>
    <mergeCell ref="C73:C74"/>
    <mergeCell ref="C77:C78"/>
    <mergeCell ref="C79:C80"/>
    <mergeCell ref="C82:C83"/>
    <mergeCell ref="C84:C85"/>
    <mergeCell ref="E1:E2"/>
    <mergeCell ref="F1:F2"/>
    <mergeCell ref="B1:D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workbookViewId="0">
      <selection activeCell="A1" sqref="A1:A2"/>
    </sheetView>
  </sheetViews>
  <sheetFormatPr defaultColWidth="9" defaultRowHeight="13.8" outlineLevelCol="5"/>
  <cols>
    <col min="1" max="1" width="6.12962962962963" customWidth="1"/>
    <col min="3" max="3" width="3.62962962962963" customWidth="1"/>
    <col min="4" max="4" width="7.12962962962963" customWidth="1"/>
    <col min="5" max="5" width="5.25" customWidth="1"/>
    <col min="6" max="6" width="15.5" customWidth="1"/>
  </cols>
  <sheetData>
    <row r="1" spans="1:6">
      <c r="A1" s="1" t="s">
        <v>2</v>
      </c>
      <c r="B1" s="1" t="s">
        <v>28</v>
      </c>
      <c r="C1" s="1"/>
      <c r="D1" s="1"/>
      <c r="E1" s="1" t="s">
        <v>29</v>
      </c>
      <c r="F1" s="1" t="s">
        <v>30</v>
      </c>
    </row>
    <row r="2" spans="1:6">
      <c r="A2" s="1"/>
      <c r="B2" s="1"/>
      <c r="C2" s="1"/>
      <c r="D2" s="1"/>
      <c r="E2" s="1"/>
      <c r="F2" s="1"/>
    </row>
    <row r="3" spans="1:6">
      <c r="A3" s="2" t="s">
        <v>15</v>
      </c>
      <c r="B3" s="2" t="s">
        <v>13</v>
      </c>
      <c r="C3" s="2" t="s">
        <v>31</v>
      </c>
      <c r="D3" s="2"/>
      <c r="E3" s="2" t="s">
        <v>32</v>
      </c>
      <c r="F3" s="2">
        <f>矿石自然类型明细总表!F29</f>
        <v>19819.32</v>
      </c>
    </row>
    <row r="4" spans="1:6">
      <c r="A4" s="2"/>
      <c r="B4" s="2"/>
      <c r="C4" s="2" t="s">
        <v>33</v>
      </c>
      <c r="D4" s="2" t="s">
        <v>34</v>
      </c>
      <c r="E4" s="2" t="s">
        <v>35</v>
      </c>
      <c r="F4" s="2">
        <f>矿石自然类型明细总表!G29</f>
        <v>0.16</v>
      </c>
    </row>
    <row r="5" spans="1:6">
      <c r="A5" s="2"/>
      <c r="B5" s="2"/>
      <c r="C5" s="2"/>
      <c r="D5" s="2" t="s">
        <v>36</v>
      </c>
      <c r="E5" s="2" t="s">
        <v>32</v>
      </c>
      <c r="F5" s="2">
        <f>ROUND(SUM(F4*F3/100),2)</f>
        <v>31.71</v>
      </c>
    </row>
    <row r="6" spans="1:6">
      <c r="A6" s="2"/>
      <c r="B6" s="2"/>
      <c r="C6" s="2" t="s">
        <v>37</v>
      </c>
      <c r="D6" s="2" t="s">
        <v>34</v>
      </c>
      <c r="E6" s="2" t="s">
        <v>35</v>
      </c>
      <c r="F6" s="2">
        <f>矿石自然类型明细总表!I29</f>
        <v>1.39</v>
      </c>
    </row>
    <row r="7" spans="1:6">
      <c r="A7" s="2"/>
      <c r="B7" s="2"/>
      <c r="C7" s="2"/>
      <c r="D7" s="2" t="s">
        <v>36</v>
      </c>
      <c r="E7" s="2" t="s">
        <v>32</v>
      </c>
      <c r="F7" s="2">
        <f>ROUND(SUM(F6*F3/100),2)</f>
        <v>275.49</v>
      </c>
    </row>
    <row r="8" spans="1:6">
      <c r="A8" s="2"/>
      <c r="B8" s="2" t="s">
        <v>39</v>
      </c>
      <c r="C8" s="2" t="s">
        <v>31</v>
      </c>
      <c r="D8" s="2"/>
      <c r="E8" s="2" t="s">
        <v>32</v>
      </c>
      <c r="F8" s="2">
        <f>ROUND(SUM(F3),2)</f>
        <v>19819.32</v>
      </c>
    </row>
    <row r="9" spans="1:6">
      <c r="A9" s="2"/>
      <c r="B9" s="2"/>
      <c r="C9" s="2" t="s">
        <v>33</v>
      </c>
      <c r="D9" s="2" t="s">
        <v>34</v>
      </c>
      <c r="E9" s="2" t="s">
        <v>35</v>
      </c>
      <c r="F9" s="2">
        <f>ROUND(IF(F8=0,0,SUM(F10/F8*100)),2)</f>
        <v>0.16</v>
      </c>
    </row>
    <row r="10" spans="1:6">
      <c r="A10" s="2"/>
      <c r="B10" s="2"/>
      <c r="C10" s="2"/>
      <c r="D10" s="2" t="s">
        <v>36</v>
      </c>
      <c r="E10" s="2" t="s">
        <v>32</v>
      </c>
      <c r="F10" s="2">
        <f>ROUND(SUM(F5),2)</f>
        <v>31.71</v>
      </c>
    </row>
    <row r="11" spans="1:6">
      <c r="A11" s="2"/>
      <c r="B11" s="2"/>
      <c r="C11" s="2" t="s">
        <v>37</v>
      </c>
      <c r="D11" s="2" t="s">
        <v>34</v>
      </c>
      <c r="E11" s="2" t="s">
        <v>35</v>
      </c>
      <c r="F11" s="2">
        <f>ROUND(IF(F8=0,0,SUM(F12/F8*100)),2)</f>
        <v>1.39</v>
      </c>
    </row>
    <row r="12" spans="1:6">
      <c r="A12" s="2"/>
      <c r="B12" s="2"/>
      <c r="C12" s="2"/>
      <c r="D12" s="2" t="s">
        <v>36</v>
      </c>
      <c r="E12" s="2" t="s">
        <v>32</v>
      </c>
      <c r="F12" s="2">
        <f>ROUND(SUM(F7),2)</f>
        <v>275.49</v>
      </c>
    </row>
    <row r="13" spans="1:6">
      <c r="A13" s="2"/>
      <c r="B13" s="2" t="s">
        <v>38</v>
      </c>
      <c r="C13" s="2"/>
      <c r="D13" s="2"/>
      <c r="E13" s="2" t="s">
        <v>32</v>
      </c>
      <c r="F13" s="2">
        <f>矿石自然类型明细总表!E30</f>
        <v>15804</v>
      </c>
    </row>
    <row r="14" spans="1:6">
      <c r="A14" s="2"/>
      <c r="B14" s="2" t="s">
        <v>41</v>
      </c>
      <c r="C14" s="2" t="s">
        <v>31</v>
      </c>
      <c r="D14" s="2"/>
      <c r="E14" s="2" t="s">
        <v>32</v>
      </c>
      <c r="F14" s="2">
        <f>ROUND(SUM(F13),2)</f>
        <v>15804</v>
      </c>
    </row>
    <row r="15" spans="1:6">
      <c r="A15" s="2"/>
      <c r="B15" s="2"/>
      <c r="C15" s="2" t="s">
        <v>33</v>
      </c>
      <c r="D15" s="2" t="s">
        <v>34</v>
      </c>
      <c r="E15" s="2" t="s">
        <v>35</v>
      </c>
      <c r="F15" s="2"/>
    </row>
    <row r="16" spans="1:6">
      <c r="A16" s="2"/>
      <c r="B16" s="2"/>
      <c r="C16" s="2"/>
      <c r="D16" s="2" t="s">
        <v>36</v>
      </c>
      <c r="E16" s="2" t="s">
        <v>32</v>
      </c>
      <c r="F16" s="2"/>
    </row>
    <row r="17" spans="1:6">
      <c r="A17" s="2"/>
      <c r="B17" s="2"/>
      <c r="C17" s="2" t="s">
        <v>37</v>
      </c>
      <c r="D17" s="2" t="s">
        <v>34</v>
      </c>
      <c r="E17" s="2" t="s">
        <v>35</v>
      </c>
      <c r="F17" s="2"/>
    </row>
    <row r="18" spans="1:6">
      <c r="A18" s="2"/>
      <c r="B18" s="2"/>
      <c r="C18" s="2"/>
      <c r="D18" s="2" t="s">
        <v>36</v>
      </c>
      <c r="E18" s="2" t="s">
        <v>32</v>
      </c>
      <c r="F18" s="2"/>
    </row>
    <row r="19" spans="1:6">
      <c r="A19" s="2"/>
      <c r="B19" s="2" t="s">
        <v>27</v>
      </c>
      <c r="C19" s="2" t="s">
        <v>31</v>
      </c>
      <c r="D19" s="2"/>
      <c r="E19" s="2" t="s">
        <v>32</v>
      </c>
      <c r="F19" s="2">
        <f>ROUND(SUM(F8,F14),2)</f>
        <v>35623.32</v>
      </c>
    </row>
    <row r="20" spans="1:6">
      <c r="A20" s="2"/>
      <c r="B20" s="2"/>
      <c r="C20" s="2" t="s">
        <v>33</v>
      </c>
      <c r="D20" s="2" t="s">
        <v>34</v>
      </c>
      <c r="E20" s="2" t="s">
        <v>35</v>
      </c>
      <c r="F20" s="2">
        <f>ROUND(IF(F19=0,0,SUM(F21/F19*100)),2)</f>
        <v>0.09</v>
      </c>
    </row>
    <row r="21" spans="1:6">
      <c r="A21" s="2"/>
      <c r="B21" s="2"/>
      <c r="C21" s="2"/>
      <c r="D21" s="2" t="s">
        <v>36</v>
      </c>
      <c r="E21" s="2" t="s">
        <v>32</v>
      </c>
      <c r="F21" s="2">
        <f>ROUND(SUM(F10),2)</f>
        <v>31.71</v>
      </c>
    </row>
    <row r="22" spans="1:6">
      <c r="A22" s="2"/>
      <c r="B22" s="2"/>
      <c r="C22" s="2" t="s">
        <v>37</v>
      </c>
      <c r="D22" s="2" t="s">
        <v>34</v>
      </c>
      <c r="E22" s="2" t="s">
        <v>35</v>
      </c>
      <c r="F22" s="2">
        <f>ROUND(IF(F19=0,0,SUM(F23/F19*100)),2)</f>
        <v>0.77</v>
      </c>
    </row>
    <row r="23" spans="1:6">
      <c r="A23" s="2"/>
      <c r="B23" s="2"/>
      <c r="C23" s="2"/>
      <c r="D23" s="2" t="s">
        <v>36</v>
      </c>
      <c r="E23" s="2" t="s">
        <v>32</v>
      </c>
      <c r="F23" s="2">
        <f>ROUND(SUM(F12),2)</f>
        <v>275.49</v>
      </c>
    </row>
    <row r="24" spans="1:6">
      <c r="A24" s="2" t="s">
        <v>40</v>
      </c>
      <c r="B24" s="2" t="s">
        <v>13</v>
      </c>
      <c r="C24" s="2" t="s">
        <v>31</v>
      </c>
      <c r="D24" s="2"/>
      <c r="E24" s="2" t="s">
        <v>32</v>
      </c>
      <c r="F24" s="2">
        <f>ROUND(SUM(F3),2)</f>
        <v>19819.32</v>
      </c>
    </row>
    <row r="25" spans="1:6">
      <c r="A25" s="2"/>
      <c r="B25" s="2"/>
      <c r="C25" s="2" t="s">
        <v>33</v>
      </c>
      <c r="D25" s="2" t="s">
        <v>34</v>
      </c>
      <c r="E25" s="2" t="s">
        <v>35</v>
      </c>
      <c r="F25" s="2">
        <f>ROUND(IF(F24=0,0,SUM(F26/F24*100)),2)</f>
        <v>0.16</v>
      </c>
    </row>
    <row r="26" spans="1:6">
      <c r="A26" s="2"/>
      <c r="B26" s="2"/>
      <c r="C26" s="2"/>
      <c r="D26" s="2" t="s">
        <v>36</v>
      </c>
      <c r="E26" s="2" t="s">
        <v>32</v>
      </c>
      <c r="F26" s="2">
        <f>ROUND(SUM(F5),2)</f>
        <v>31.71</v>
      </c>
    </row>
    <row r="27" spans="1:6">
      <c r="A27" s="2"/>
      <c r="B27" s="2"/>
      <c r="C27" s="2" t="s">
        <v>37</v>
      </c>
      <c r="D27" s="2" t="s">
        <v>34</v>
      </c>
      <c r="E27" s="2" t="s">
        <v>35</v>
      </c>
      <c r="F27" s="2">
        <f>ROUND(IF(F24=0,0,SUM(F28/F24*100)),2)</f>
        <v>1.39</v>
      </c>
    </row>
    <row r="28" spans="1:6">
      <c r="A28" s="2"/>
      <c r="B28" s="2"/>
      <c r="C28" s="2"/>
      <c r="D28" s="2" t="s">
        <v>36</v>
      </c>
      <c r="E28" s="2" t="s">
        <v>32</v>
      </c>
      <c r="F28" s="2">
        <f>ROUND(SUM(F7),2)</f>
        <v>275.49</v>
      </c>
    </row>
    <row r="29" spans="1:6">
      <c r="A29" s="2"/>
      <c r="B29" s="2" t="s">
        <v>38</v>
      </c>
      <c r="C29" s="2"/>
      <c r="D29" s="2"/>
      <c r="E29" s="2" t="s">
        <v>32</v>
      </c>
      <c r="F29" s="2">
        <f>ROUND(SUM(F13),2)</f>
        <v>15804</v>
      </c>
    </row>
    <row r="30" spans="1:6">
      <c r="A30" s="2"/>
      <c r="B30" s="2" t="s">
        <v>39</v>
      </c>
      <c r="C30" s="2" t="s">
        <v>31</v>
      </c>
      <c r="D30" s="2"/>
      <c r="E30" s="2" t="s">
        <v>32</v>
      </c>
      <c r="F30" s="2">
        <f>ROUND(SUM(F8),2)</f>
        <v>19819.32</v>
      </c>
    </row>
    <row r="31" spans="1:6">
      <c r="A31" s="2"/>
      <c r="B31" s="2"/>
      <c r="C31" s="2" t="s">
        <v>33</v>
      </c>
      <c r="D31" s="2" t="s">
        <v>34</v>
      </c>
      <c r="E31" s="2" t="s">
        <v>35</v>
      </c>
      <c r="F31" s="2">
        <f>ROUND(IF(F30=0,0,SUM(F32/F30*100)),2)</f>
        <v>0.16</v>
      </c>
    </row>
    <row r="32" spans="1:6">
      <c r="A32" s="2"/>
      <c r="B32" s="2"/>
      <c r="C32" s="2"/>
      <c r="D32" s="2" t="s">
        <v>36</v>
      </c>
      <c r="E32" s="2" t="s">
        <v>32</v>
      </c>
      <c r="F32" s="2">
        <f>ROUND(SUM(F10),2)</f>
        <v>31.71</v>
      </c>
    </row>
    <row r="33" spans="1:6">
      <c r="A33" s="2"/>
      <c r="B33" s="2"/>
      <c r="C33" s="2" t="s">
        <v>37</v>
      </c>
      <c r="D33" s="2" t="s">
        <v>34</v>
      </c>
      <c r="E33" s="2" t="s">
        <v>35</v>
      </c>
      <c r="F33" s="2">
        <f>ROUND(IF(F30=0,0,SUM(F34/F30*100)),2)</f>
        <v>1.39</v>
      </c>
    </row>
    <row r="34" spans="1:6">
      <c r="A34" s="2"/>
      <c r="B34" s="2"/>
      <c r="C34" s="2"/>
      <c r="D34" s="2" t="s">
        <v>36</v>
      </c>
      <c r="E34" s="2" t="s">
        <v>32</v>
      </c>
      <c r="F34" s="2">
        <f>ROUND(SUM(F12),2)</f>
        <v>275.49</v>
      </c>
    </row>
    <row r="35" spans="1:6">
      <c r="A35" s="2"/>
      <c r="B35" s="2" t="s">
        <v>27</v>
      </c>
      <c r="C35" s="2" t="s">
        <v>31</v>
      </c>
      <c r="D35" s="2"/>
      <c r="E35" s="2" t="s">
        <v>32</v>
      </c>
      <c r="F35" s="2">
        <f>ROUND(SUM(F19),2)</f>
        <v>35623.32</v>
      </c>
    </row>
    <row r="36" spans="1:6">
      <c r="A36" s="2"/>
      <c r="B36" s="2"/>
      <c r="C36" s="2" t="s">
        <v>33</v>
      </c>
      <c r="D36" s="2" t="s">
        <v>34</v>
      </c>
      <c r="E36" s="2" t="s">
        <v>35</v>
      </c>
      <c r="F36" s="2">
        <f>ROUND(IF(F35=0,0,SUM(F37/F35*100)),2)</f>
        <v>0.09</v>
      </c>
    </row>
    <row r="37" spans="1:6">
      <c r="A37" s="2"/>
      <c r="B37" s="2"/>
      <c r="C37" s="2"/>
      <c r="D37" s="2" t="s">
        <v>36</v>
      </c>
      <c r="E37" s="2" t="s">
        <v>32</v>
      </c>
      <c r="F37" s="2">
        <f>ROUND(SUM(F21),2)</f>
        <v>31.71</v>
      </c>
    </row>
    <row r="38" spans="1:6">
      <c r="A38" s="2"/>
      <c r="B38" s="2"/>
      <c r="C38" s="2" t="s">
        <v>37</v>
      </c>
      <c r="D38" s="2" t="s">
        <v>34</v>
      </c>
      <c r="E38" s="2" t="s">
        <v>35</v>
      </c>
      <c r="F38" s="2">
        <f>ROUND(IF(F35=0,0,SUM(F39/F35*100)),2)</f>
        <v>0.77</v>
      </c>
    </row>
    <row r="39" spans="1:6">
      <c r="A39" s="2"/>
      <c r="B39" s="2"/>
      <c r="C39" s="2"/>
      <c r="D39" s="2" t="s">
        <v>36</v>
      </c>
      <c r="E39" s="2" t="s">
        <v>32</v>
      </c>
      <c r="F39" s="2">
        <f>ROUND(SUM(F23),2)</f>
        <v>275.49</v>
      </c>
    </row>
  </sheetData>
  <mergeCells count="36">
    <mergeCell ref="C3:D3"/>
    <mergeCell ref="C8:D8"/>
    <mergeCell ref="B13:D13"/>
    <mergeCell ref="C14:D14"/>
    <mergeCell ref="C19:D19"/>
    <mergeCell ref="C24:D24"/>
    <mergeCell ref="B29:D29"/>
    <mergeCell ref="C30:D30"/>
    <mergeCell ref="C35:D35"/>
    <mergeCell ref="A1:A2"/>
    <mergeCell ref="A3:A23"/>
    <mergeCell ref="A24:A39"/>
    <mergeCell ref="B3:B7"/>
    <mergeCell ref="B8:B12"/>
    <mergeCell ref="B14:B18"/>
    <mergeCell ref="B19:B23"/>
    <mergeCell ref="B24:B28"/>
    <mergeCell ref="B30:B34"/>
    <mergeCell ref="B35:B39"/>
    <mergeCell ref="C4:C5"/>
    <mergeCell ref="C6:C7"/>
    <mergeCell ref="C9:C10"/>
    <mergeCell ref="C11:C12"/>
    <mergeCell ref="C15:C16"/>
    <mergeCell ref="C17:C18"/>
    <mergeCell ref="C20:C21"/>
    <mergeCell ref="C22:C23"/>
    <mergeCell ref="C25:C26"/>
    <mergeCell ref="C27:C28"/>
    <mergeCell ref="C31:C32"/>
    <mergeCell ref="C33:C34"/>
    <mergeCell ref="C36:C37"/>
    <mergeCell ref="C38:C39"/>
    <mergeCell ref="E1:E2"/>
    <mergeCell ref="F1:F2"/>
    <mergeCell ref="B1:D2"/>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1"/>
  <sheetViews>
    <sheetView workbookViewId="0">
      <selection activeCell="A1" sqref="A1:A2"/>
    </sheetView>
  </sheetViews>
  <sheetFormatPr defaultColWidth="9" defaultRowHeight="13.8" outlineLevelCol="5"/>
  <cols>
    <col min="1" max="1" width="6.12962962962963" customWidth="1"/>
    <col min="3" max="3" width="3.62962962962963" customWidth="1"/>
    <col min="4" max="4" width="7.12962962962963" customWidth="1"/>
    <col min="5" max="5" width="5.25" customWidth="1"/>
    <col min="6" max="6" width="15.5" customWidth="1"/>
  </cols>
  <sheetData>
    <row r="1" spans="1:6">
      <c r="A1" s="1" t="s">
        <v>2</v>
      </c>
      <c r="B1" s="1" t="s">
        <v>28</v>
      </c>
      <c r="C1" s="1"/>
      <c r="D1" s="1"/>
      <c r="E1" s="1" t="s">
        <v>29</v>
      </c>
      <c r="F1" s="1" t="s">
        <v>30</v>
      </c>
    </row>
    <row r="2" spans="1:6">
      <c r="A2" s="1"/>
      <c r="B2" s="1"/>
      <c r="C2" s="1"/>
      <c r="D2" s="1"/>
      <c r="E2" s="1"/>
      <c r="F2" s="1"/>
    </row>
    <row r="3" spans="1:6">
      <c r="A3" s="2" t="s">
        <v>17</v>
      </c>
      <c r="B3" s="2" t="s">
        <v>11</v>
      </c>
      <c r="C3" s="2" t="s">
        <v>31</v>
      </c>
      <c r="D3" s="2"/>
      <c r="E3" s="2" t="s">
        <v>32</v>
      </c>
      <c r="F3" s="2">
        <f>矿石自然类型明细总表!F31</f>
        <v>3672.74</v>
      </c>
    </row>
    <row r="4" spans="1:6">
      <c r="A4" s="2"/>
      <c r="B4" s="2"/>
      <c r="C4" s="2" t="s">
        <v>33</v>
      </c>
      <c r="D4" s="2" t="s">
        <v>34</v>
      </c>
      <c r="E4" s="2" t="s">
        <v>35</v>
      </c>
      <c r="F4" s="2">
        <f>矿石自然类型明细总表!G31</f>
        <v>1.78</v>
      </c>
    </row>
    <row r="5" spans="1:6">
      <c r="A5" s="2"/>
      <c r="B5" s="2"/>
      <c r="C5" s="2"/>
      <c r="D5" s="2" t="s">
        <v>36</v>
      </c>
      <c r="E5" s="2" t="s">
        <v>32</v>
      </c>
      <c r="F5" s="2">
        <f>ROUND(SUM(F4*F3/100),2)</f>
        <v>65.37</v>
      </c>
    </row>
    <row r="6" spans="1:6">
      <c r="A6" s="2"/>
      <c r="B6" s="2"/>
      <c r="C6" s="2" t="s">
        <v>37</v>
      </c>
      <c r="D6" s="2" t="s">
        <v>34</v>
      </c>
      <c r="E6" s="2" t="s">
        <v>35</v>
      </c>
      <c r="F6" s="2">
        <f>矿石自然类型明细总表!I31</f>
        <v>13.05</v>
      </c>
    </row>
    <row r="7" spans="1:6">
      <c r="A7" s="2"/>
      <c r="B7" s="2"/>
      <c r="C7" s="2"/>
      <c r="D7" s="2" t="s">
        <v>36</v>
      </c>
      <c r="E7" s="2" t="s">
        <v>32</v>
      </c>
      <c r="F7" s="2">
        <f>ROUND(SUM(F6*F3/100),2)</f>
        <v>479.29</v>
      </c>
    </row>
    <row r="8" spans="1:6">
      <c r="A8" s="2"/>
      <c r="B8" s="2" t="s">
        <v>20</v>
      </c>
      <c r="C8" s="2" t="s">
        <v>31</v>
      </c>
      <c r="D8" s="2"/>
      <c r="E8" s="2" t="s">
        <v>32</v>
      </c>
      <c r="F8" s="2">
        <f>矿石自然类型明细总表!F32</f>
        <v>12807.79</v>
      </c>
    </row>
    <row r="9" spans="1:6">
      <c r="A9" s="2"/>
      <c r="B9" s="2"/>
      <c r="C9" s="2" t="s">
        <v>33</v>
      </c>
      <c r="D9" s="2" t="s">
        <v>34</v>
      </c>
      <c r="E9" s="2" t="s">
        <v>35</v>
      </c>
      <c r="F9" s="2">
        <f>矿石自然类型明细总表!G32</f>
        <v>1.32</v>
      </c>
    </row>
    <row r="10" spans="1:6">
      <c r="A10" s="2"/>
      <c r="B10" s="2"/>
      <c r="C10" s="2"/>
      <c r="D10" s="2" t="s">
        <v>36</v>
      </c>
      <c r="E10" s="2" t="s">
        <v>32</v>
      </c>
      <c r="F10" s="2">
        <f>ROUND(SUM(F9*F8/100),2)</f>
        <v>169.06</v>
      </c>
    </row>
    <row r="11" spans="1:6">
      <c r="A11" s="2"/>
      <c r="B11" s="2"/>
      <c r="C11" s="2" t="s">
        <v>37</v>
      </c>
      <c r="D11" s="2" t="s">
        <v>34</v>
      </c>
      <c r="E11" s="2" t="s">
        <v>35</v>
      </c>
      <c r="F11" s="2">
        <f>矿石自然类型明细总表!I32</f>
        <v>7.74</v>
      </c>
    </row>
    <row r="12" spans="1:6">
      <c r="A12" s="2"/>
      <c r="B12" s="2"/>
      <c r="C12" s="2"/>
      <c r="D12" s="2" t="s">
        <v>36</v>
      </c>
      <c r="E12" s="2" t="s">
        <v>32</v>
      </c>
      <c r="F12" s="2">
        <f>ROUND(SUM(F11*F8/100),2)</f>
        <v>991.32</v>
      </c>
    </row>
    <row r="13" spans="1:6">
      <c r="A13" s="2"/>
      <c r="B13" s="2" t="s">
        <v>13</v>
      </c>
      <c r="C13" s="2" t="s">
        <v>31</v>
      </c>
      <c r="D13" s="2"/>
      <c r="E13" s="2" t="s">
        <v>32</v>
      </c>
      <c r="F13" s="2">
        <f>矿石自然类型明细总表!F33</f>
        <v>10620.5</v>
      </c>
    </row>
    <row r="14" spans="1:6">
      <c r="A14" s="2"/>
      <c r="B14" s="2"/>
      <c r="C14" s="2" t="s">
        <v>33</v>
      </c>
      <c r="D14" s="2" t="s">
        <v>34</v>
      </c>
      <c r="E14" s="2" t="s">
        <v>35</v>
      </c>
      <c r="F14" s="2">
        <f>矿石自然类型明细总表!G33</f>
        <v>0.42</v>
      </c>
    </row>
    <row r="15" spans="1:6">
      <c r="A15" s="2"/>
      <c r="B15" s="2"/>
      <c r="C15" s="2"/>
      <c r="D15" s="2" t="s">
        <v>36</v>
      </c>
      <c r="E15" s="2" t="s">
        <v>32</v>
      </c>
      <c r="F15" s="2">
        <f>ROUND(SUM(F14*F13/100),2)</f>
        <v>44.61</v>
      </c>
    </row>
    <row r="16" spans="1:6">
      <c r="A16" s="2"/>
      <c r="B16" s="2"/>
      <c r="C16" s="2" t="s">
        <v>37</v>
      </c>
      <c r="D16" s="2" t="s">
        <v>34</v>
      </c>
      <c r="E16" s="2" t="s">
        <v>35</v>
      </c>
      <c r="F16" s="2">
        <f>矿石自然类型明细总表!I33</f>
        <v>12.09</v>
      </c>
    </row>
    <row r="17" spans="1:6">
      <c r="A17" s="2"/>
      <c r="B17" s="2"/>
      <c r="C17" s="2"/>
      <c r="D17" s="2" t="s">
        <v>36</v>
      </c>
      <c r="E17" s="2" t="s">
        <v>32</v>
      </c>
      <c r="F17" s="2">
        <f>ROUND(SUM(F16*F13/100),2)</f>
        <v>1284.02</v>
      </c>
    </row>
    <row r="18" spans="1:6">
      <c r="A18" s="2"/>
      <c r="B18" s="2" t="s">
        <v>22</v>
      </c>
      <c r="C18" s="2" t="s">
        <v>31</v>
      </c>
      <c r="D18" s="2"/>
      <c r="E18" s="2" t="s">
        <v>32</v>
      </c>
      <c r="F18" s="2">
        <f>矿石自然类型明细总表!F34</f>
        <v>19720.56</v>
      </c>
    </row>
    <row r="19" spans="1:6">
      <c r="A19" s="2"/>
      <c r="B19" s="2"/>
      <c r="C19" s="2" t="s">
        <v>33</v>
      </c>
      <c r="D19" s="2" t="s">
        <v>34</v>
      </c>
      <c r="E19" s="2" t="s">
        <v>35</v>
      </c>
      <c r="F19" s="2">
        <f>矿石自然类型明细总表!G34</f>
        <v>0.79</v>
      </c>
    </row>
    <row r="20" spans="1:6">
      <c r="A20" s="2"/>
      <c r="B20" s="2"/>
      <c r="C20" s="2"/>
      <c r="D20" s="2" t="s">
        <v>36</v>
      </c>
      <c r="E20" s="2" t="s">
        <v>32</v>
      </c>
      <c r="F20" s="2">
        <f>ROUND(SUM(F19*F18/100),2)</f>
        <v>155.79</v>
      </c>
    </row>
    <row r="21" spans="1:6">
      <c r="A21" s="2"/>
      <c r="B21" s="2"/>
      <c r="C21" s="2" t="s">
        <v>37</v>
      </c>
      <c r="D21" s="2" t="s">
        <v>34</v>
      </c>
      <c r="E21" s="2" t="s">
        <v>35</v>
      </c>
      <c r="F21" s="2">
        <f>矿石自然类型明细总表!I34</f>
        <v>14.09</v>
      </c>
    </row>
    <row r="22" spans="1:6">
      <c r="A22" s="2"/>
      <c r="B22" s="2"/>
      <c r="C22" s="2"/>
      <c r="D22" s="2" t="s">
        <v>36</v>
      </c>
      <c r="E22" s="2" t="s">
        <v>32</v>
      </c>
      <c r="F22" s="2">
        <f>ROUND(SUM(F21*F18/100),2)</f>
        <v>2778.63</v>
      </c>
    </row>
    <row r="23" spans="1:6">
      <c r="A23" s="2"/>
      <c r="B23" s="2" t="s">
        <v>39</v>
      </c>
      <c r="C23" s="2" t="s">
        <v>31</v>
      </c>
      <c r="D23" s="2"/>
      <c r="E23" s="2" t="s">
        <v>32</v>
      </c>
      <c r="F23" s="2">
        <f>ROUND(SUM(F3,F8,F13,F18),2)</f>
        <v>46821.59</v>
      </c>
    </row>
    <row r="24" spans="1:6">
      <c r="A24" s="2"/>
      <c r="B24" s="2"/>
      <c r="C24" s="2" t="s">
        <v>33</v>
      </c>
      <c r="D24" s="2" t="s">
        <v>34</v>
      </c>
      <c r="E24" s="2" t="s">
        <v>35</v>
      </c>
      <c r="F24" s="2">
        <f>ROUND(IF(F23=0,0,SUM(F25/F23*100)),2)</f>
        <v>0.93</v>
      </c>
    </row>
    <row r="25" spans="1:6">
      <c r="A25" s="2"/>
      <c r="B25" s="2"/>
      <c r="C25" s="2"/>
      <c r="D25" s="2" t="s">
        <v>36</v>
      </c>
      <c r="E25" s="2" t="s">
        <v>32</v>
      </c>
      <c r="F25" s="2">
        <f>ROUND(SUM(F5,F10,F15,F20),2)</f>
        <v>434.83</v>
      </c>
    </row>
    <row r="26" spans="1:6">
      <c r="A26" s="2"/>
      <c r="B26" s="2"/>
      <c r="C26" s="2" t="s">
        <v>37</v>
      </c>
      <c r="D26" s="2" t="s">
        <v>34</v>
      </c>
      <c r="E26" s="2" t="s">
        <v>35</v>
      </c>
      <c r="F26" s="2">
        <f>ROUND(IF(F23=0,0,SUM(F27/F23*100)),2)</f>
        <v>11.82</v>
      </c>
    </row>
    <row r="27" spans="1:6">
      <c r="A27" s="2"/>
      <c r="B27" s="2"/>
      <c r="C27" s="2"/>
      <c r="D27" s="2" t="s">
        <v>36</v>
      </c>
      <c r="E27" s="2" t="s">
        <v>32</v>
      </c>
      <c r="F27" s="2">
        <f>ROUND(SUM(F7,F12,F17,F22),2)</f>
        <v>5533.26</v>
      </c>
    </row>
    <row r="28" spans="1:6">
      <c r="A28" s="2"/>
      <c r="B28" s="2" t="s">
        <v>38</v>
      </c>
      <c r="C28" s="2"/>
      <c r="D28" s="2"/>
      <c r="E28" s="2" t="s">
        <v>32</v>
      </c>
      <c r="F28" s="2">
        <f>矿石自然类型明细总表!E35</f>
        <v>1701</v>
      </c>
    </row>
    <row r="29" spans="1:6">
      <c r="A29" s="2"/>
      <c r="B29" s="2" t="s">
        <v>41</v>
      </c>
      <c r="C29" s="2" t="s">
        <v>31</v>
      </c>
      <c r="D29" s="2"/>
      <c r="E29" s="2" t="s">
        <v>32</v>
      </c>
      <c r="F29" s="2">
        <f>ROUND(SUM(F28),2)</f>
        <v>1701</v>
      </c>
    </row>
    <row r="30" spans="1:6">
      <c r="A30" s="2"/>
      <c r="B30" s="2"/>
      <c r="C30" s="2" t="s">
        <v>33</v>
      </c>
      <c r="D30" s="2" t="s">
        <v>34</v>
      </c>
      <c r="E30" s="2" t="s">
        <v>35</v>
      </c>
      <c r="F30" s="2"/>
    </row>
    <row r="31" spans="1:6">
      <c r="A31" s="2"/>
      <c r="B31" s="2"/>
      <c r="C31" s="2"/>
      <c r="D31" s="2" t="s">
        <v>36</v>
      </c>
      <c r="E31" s="2" t="s">
        <v>32</v>
      </c>
      <c r="F31" s="2"/>
    </row>
    <row r="32" spans="1:6">
      <c r="A32" s="2"/>
      <c r="B32" s="2"/>
      <c r="C32" s="2" t="s">
        <v>37</v>
      </c>
      <c r="D32" s="2" t="s">
        <v>34</v>
      </c>
      <c r="E32" s="2" t="s">
        <v>35</v>
      </c>
      <c r="F32" s="2"/>
    </row>
    <row r="33" spans="1:6">
      <c r="A33" s="2"/>
      <c r="B33" s="2"/>
      <c r="C33" s="2"/>
      <c r="D33" s="2" t="s">
        <v>36</v>
      </c>
      <c r="E33" s="2" t="s">
        <v>32</v>
      </c>
      <c r="F33" s="2"/>
    </row>
    <row r="34" spans="1:6">
      <c r="A34" s="2"/>
      <c r="B34" s="2" t="s">
        <v>27</v>
      </c>
      <c r="C34" s="2" t="s">
        <v>31</v>
      </c>
      <c r="D34" s="2"/>
      <c r="E34" s="2" t="s">
        <v>32</v>
      </c>
      <c r="F34" s="2">
        <f>ROUND(SUM(F23,F29),2)</f>
        <v>48522.59</v>
      </c>
    </row>
    <row r="35" spans="1:6">
      <c r="A35" s="2"/>
      <c r="B35" s="2"/>
      <c r="C35" s="2" t="s">
        <v>33</v>
      </c>
      <c r="D35" s="2" t="s">
        <v>34</v>
      </c>
      <c r="E35" s="2" t="s">
        <v>35</v>
      </c>
      <c r="F35" s="2">
        <f>ROUND(IF(F34=0,0,SUM(F36/F34*100)),2)</f>
        <v>0.9</v>
      </c>
    </row>
    <row r="36" spans="1:6">
      <c r="A36" s="2"/>
      <c r="B36" s="2"/>
      <c r="C36" s="2"/>
      <c r="D36" s="2" t="s">
        <v>36</v>
      </c>
      <c r="E36" s="2" t="s">
        <v>32</v>
      </c>
      <c r="F36" s="2">
        <f>ROUND(SUM(F25),2)</f>
        <v>434.83</v>
      </c>
    </row>
    <row r="37" spans="1:6">
      <c r="A37" s="2"/>
      <c r="B37" s="2"/>
      <c r="C37" s="2" t="s">
        <v>37</v>
      </c>
      <c r="D37" s="2" t="s">
        <v>34</v>
      </c>
      <c r="E37" s="2" t="s">
        <v>35</v>
      </c>
      <c r="F37" s="2">
        <f>ROUND(IF(F34=0,0,SUM(F38/F34*100)),2)</f>
        <v>11.4</v>
      </c>
    </row>
    <row r="38" spans="1:6">
      <c r="A38" s="2"/>
      <c r="B38" s="2"/>
      <c r="C38" s="2"/>
      <c r="D38" s="2" t="s">
        <v>36</v>
      </c>
      <c r="E38" s="2" t="s">
        <v>32</v>
      </c>
      <c r="F38" s="2">
        <f>ROUND(SUM(F27),2)</f>
        <v>5533.26</v>
      </c>
    </row>
    <row r="39" spans="1:6">
      <c r="A39" s="2" t="s">
        <v>12</v>
      </c>
      <c r="B39" s="2" t="s">
        <v>11</v>
      </c>
      <c r="C39" s="2" t="s">
        <v>31</v>
      </c>
      <c r="D39" s="2"/>
      <c r="E39" s="2" t="s">
        <v>32</v>
      </c>
      <c r="F39" s="2">
        <f>矿石自然类型明细总表!F36</f>
        <v>15925.41</v>
      </c>
    </row>
    <row r="40" spans="1:6">
      <c r="A40" s="2"/>
      <c r="B40" s="2"/>
      <c r="C40" s="2" t="s">
        <v>33</v>
      </c>
      <c r="D40" s="2" t="s">
        <v>34</v>
      </c>
      <c r="E40" s="2" t="s">
        <v>35</v>
      </c>
      <c r="F40" s="2">
        <f>矿石自然类型明细总表!G36</f>
        <v>1.13</v>
      </c>
    </row>
    <row r="41" spans="1:6">
      <c r="A41" s="2"/>
      <c r="B41" s="2"/>
      <c r="C41" s="2"/>
      <c r="D41" s="2" t="s">
        <v>36</v>
      </c>
      <c r="E41" s="2" t="s">
        <v>32</v>
      </c>
      <c r="F41" s="2">
        <f>ROUND(SUM(F40*F39/100),2)</f>
        <v>179.96</v>
      </c>
    </row>
    <row r="42" spans="1:6">
      <c r="A42" s="2"/>
      <c r="B42" s="2"/>
      <c r="C42" s="2" t="s">
        <v>37</v>
      </c>
      <c r="D42" s="2" t="s">
        <v>34</v>
      </c>
      <c r="E42" s="2" t="s">
        <v>35</v>
      </c>
      <c r="F42" s="2">
        <f>矿石自然类型明细总表!I36</f>
        <v>33.46</v>
      </c>
    </row>
    <row r="43" spans="1:6">
      <c r="A43" s="2"/>
      <c r="B43" s="2"/>
      <c r="C43" s="2"/>
      <c r="D43" s="2" t="s">
        <v>36</v>
      </c>
      <c r="E43" s="2" t="s">
        <v>32</v>
      </c>
      <c r="F43" s="2">
        <f>ROUND(SUM(F42*F39/100),2)</f>
        <v>5328.64</v>
      </c>
    </row>
    <row r="44" spans="1:6">
      <c r="A44" s="2"/>
      <c r="B44" s="2" t="s">
        <v>13</v>
      </c>
      <c r="C44" s="2" t="s">
        <v>31</v>
      </c>
      <c r="D44" s="2"/>
      <c r="E44" s="2" t="s">
        <v>32</v>
      </c>
      <c r="F44" s="2">
        <f>矿石自然类型明细总表!F37</f>
        <v>40.68</v>
      </c>
    </row>
    <row r="45" spans="1:6">
      <c r="A45" s="2"/>
      <c r="B45" s="2"/>
      <c r="C45" s="2" t="s">
        <v>33</v>
      </c>
      <c r="D45" s="2" t="s">
        <v>34</v>
      </c>
      <c r="E45" s="2" t="s">
        <v>35</v>
      </c>
      <c r="F45" s="2">
        <f>矿石自然类型明细总表!G37</f>
        <v>0.24</v>
      </c>
    </row>
    <row r="46" spans="1:6">
      <c r="A46" s="2"/>
      <c r="B46" s="2"/>
      <c r="C46" s="2"/>
      <c r="D46" s="2" t="s">
        <v>36</v>
      </c>
      <c r="E46" s="2" t="s">
        <v>32</v>
      </c>
      <c r="F46" s="2">
        <f>ROUND(SUM(F45*F44/100),2)</f>
        <v>0.1</v>
      </c>
    </row>
    <row r="47" spans="1:6">
      <c r="A47" s="2"/>
      <c r="B47" s="2"/>
      <c r="C47" s="2" t="s">
        <v>37</v>
      </c>
      <c r="D47" s="2" t="s">
        <v>34</v>
      </c>
      <c r="E47" s="2" t="s">
        <v>35</v>
      </c>
      <c r="F47" s="2">
        <f>矿石自然类型明细总表!I37</f>
        <v>10.1</v>
      </c>
    </row>
    <row r="48" spans="1:6">
      <c r="A48" s="2"/>
      <c r="B48" s="2"/>
      <c r="C48" s="2"/>
      <c r="D48" s="2" t="s">
        <v>36</v>
      </c>
      <c r="E48" s="2" t="s">
        <v>32</v>
      </c>
      <c r="F48" s="2">
        <f>ROUND(SUM(F47*F44/100),2)</f>
        <v>4.11</v>
      </c>
    </row>
    <row r="49" spans="1:6">
      <c r="A49" s="2"/>
      <c r="B49" s="2" t="s">
        <v>22</v>
      </c>
      <c r="C49" s="2" t="s">
        <v>31</v>
      </c>
      <c r="D49" s="2"/>
      <c r="E49" s="2" t="s">
        <v>32</v>
      </c>
      <c r="F49" s="2">
        <f>矿石自然类型明细总表!F38</f>
        <v>65.71</v>
      </c>
    </row>
    <row r="50" spans="1:6">
      <c r="A50" s="2"/>
      <c r="B50" s="2"/>
      <c r="C50" s="2" t="s">
        <v>33</v>
      </c>
      <c r="D50" s="2" t="s">
        <v>34</v>
      </c>
      <c r="E50" s="2" t="s">
        <v>35</v>
      </c>
      <c r="F50" s="2">
        <f>矿石自然类型明细总表!G38</f>
        <v>0.33</v>
      </c>
    </row>
    <row r="51" spans="1:6">
      <c r="A51" s="2"/>
      <c r="B51" s="2"/>
      <c r="C51" s="2"/>
      <c r="D51" s="2" t="s">
        <v>36</v>
      </c>
      <c r="E51" s="2" t="s">
        <v>32</v>
      </c>
      <c r="F51" s="2">
        <f>ROUND(SUM(F50*F49/100),2)</f>
        <v>0.22</v>
      </c>
    </row>
    <row r="52" spans="1:6">
      <c r="A52" s="2"/>
      <c r="B52" s="2"/>
      <c r="C52" s="2" t="s">
        <v>37</v>
      </c>
      <c r="D52" s="2" t="s">
        <v>34</v>
      </c>
      <c r="E52" s="2" t="s">
        <v>35</v>
      </c>
      <c r="F52" s="2">
        <f>矿石自然类型明细总表!I38</f>
        <v>15.99</v>
      </c>
    </row>
    <row r="53" spans="1:6">
      <c r="A53" s="2"/>
      <c r="B53" s="2"/>
      <c r="C53" s="2"/>
      <c r="D53" s="2" t="s">
        <v>36</v>
      </c>
      <c r="E53" s="2" t="s">
        <v>32</v>
      </c>
      <c r="F53" s="2">
        <f>ROUND(SUM(F52*F49/100),2)</f>
        <v>10.51</v>
      </c>
    </row>
    <row r="54" spans="1:6">
      <c r="A54" s="2"/>
      <c r="B54" s="2" t="s">
        <v>39</v>
      </c>
      <c r="C54" s="2" t="s">
        <v>31</v>
      </c>
      <c r="D54" s="2"/>
      <c r="E54" s="2" t="s">
        <v>32</v>
      </c>
      <c r="F54" s="2">
        <f>ROUND(SUM(F39,F44,F49),2)</f>
        <v>16031.8</v>
      </c>
    </row>
    <row r="55" spans="1:6">
      <c r="A55" s="2"/>
      <c r="B55" s="2"/>
      <c r="C55" s="2" t="s">
        <v>33</v>
      </c>
      <c r="D55" s="2" t="s">
        <v>34</v>
      </c>
      <c r="E55" s="2" t="s">
        <v>35</v>
      </c>
      <c r="F55" s="2">
        <f>ROUND(IF(F54=0,0,SUM(F56/F54*100)),2)</f>
        <v>1.12</v>
      </c>
    </row>
    <row r="56" spans="1:6">
      <c r="A56" s="2"/>
      <c r="B56" s="2"/>
      <c r="C56" s="2"/>
      <c r="D56" s="2" t="s">
        <v>36</v>
      </c>
      <c r="E56" s="2" t="s">
        <v>32</v>
      </c>
      <c r="F56" s="2">
        <f>ROUND(SUM(F41,F46,F51),2)</f>
        <v>180.28</v>
      </c>
    </row>
    <row r="57" spans="1:6">
      <c r="A57" s="2"/>
      <c r="B57" s="2"/>
      <c r="C57" s="2" t="s">
        <v>37</v>
      </c>
      <c r="D57" s="2" t="s">
        <v>34</v>
      </c>
      <c r="E57" s="2" t="s">
        <v>35</v>
      </c>
      <c r="F57" s="2">
        <f>ROUND(IF(F54=0,0,SUM(F58/F54*100)),2)</f>
        <v>33.33</v>
      </c>
    </row>
    <row r="58" spans="1:6">
      <c r="A58" s="2"/>
      <c r="B58" s="2"/>
      <c r="C58" s="2"/>
      <c r="D58" s="2" t="s">
        <v>36</v>
      </c>
      <c r="E58" s="2" t="s">
        <v>32</v>
      </c>
      <c r="F58" s="2">
        <f>ROUND(SUM(F43,F48,F53),2)</f>
        <v>5343.26</v>
      </c>
    </row>
    <row r="59" spans="1:6">
      <c r="A59" s="2"/>
      <c r="B59" s="2" t="s">
        <v>38</v>
      </c>
      <c r="C59" s="2"/>
      <c r="D59" s="2"/>
      <c r="E59" s="2" t="s">
        <v>32</v>
      </c>
      <c r="F59" s="2">
        <f>矿石自然类型明细总表!E39</f>
        <v>2621</v>
      </c>
    </row>
    <row r="60" spans="1:6">
      <c r="A60" s="2"/>
      <c r="B60" s="2" t="s">
        <v>41</v>
      </c>
      <c r="C60" s="2" t="s">
        <v>31</v>
      </c>
      <c r="D60" s="2"/>
      <c r="E60" s="2" t="s">
        <v>32</v>
      </c>
      <c r="F60" s="2">
        <f>ROUND(SUM(F59),2)</f>
        <v>2621</v>
      </c>
    </row>
    <row r="61" spans="1:6">
      <c r="A61" s="2"/>
      <c r="B61" s="2"/>
      <c r="C61" s="2" t="s">
        <v>33</v>
      </c>
      <c r="D61" s="2" t="s">
        <v>34</v>
      </c>
      <c r="E61" s="2" t="s">
        <v>35</v>
      </c>
      <c r="F61" s="2"/>
    </row>
    <row r="62" spans="1:6">
      <c r="A62" s="2"/>
      <c r="B62" s="2"/>
      <c r="C62" s="2"/>
      <c r="D62" s="2" t="s">
        <v>36</v>
      </c>
      <c r="E62" s="2" t="s">
        <v>32</v>
      </c>
      <c r="F62" s="2"/>
    </row>
    <row r="63" spans="1:6">
      <c r="A63" s="2"/>
      <c r="B63" s="2"/>
      <c r="C63" s="2" t="s">
        <v>37</v>
      </c>
      <c r="D63" s="2" t="s">
        <v>34</v>
      </c>
      <c r="E63" s="2" t="s">
        <v>35</v>
      </c>
      <c r="F63" s="2"/>
    </row>
    <row r="64" spans="1:6">
      <c r="A64" s="2"/>
      <c r="B64" s="2"/>
      <c r="C64" s="2"/>
      <c r="D64" s="2" t="s">
        <v>36</v>
      </c>
      <c r="E64" s="2" t="s">
        <v>32</v>
      </c>
      <c r="F64" s="2"/>
    </row>
    <row r="65" spans="1:6">
      <c r="A65" s="2"/>
      <c r="B65" s="2" t="s">
        <v>27</v>
      </c>
      <c r="C65" s="2" t="s">
        <v>31</v>
      </c>
      <c r="D65" s="2"/>
      <c r="E65" s="2" t="s">
        <v>32</v>
      </c>
      <c r="F65" s="2">
        <f>ROUND(SUM(F54,F60),2)</f>
        <v>18652.8</v>
      </c>
    </row>
    <row r="66" spans="1:6">
      <c r="A66" s="2"/>
      <c r="B66" s="2"/>
      <c r="C66" s="2" t="s">
        <v>33</v>
      </c>
      <c r="D66" s="2" t="s">
        <v>34</v>
      </c>
      <c r="E66" s="2" t="s">
        <v>35</v>
      </c>
      <c r="F66" s="2">
        <f>ROUND(IF(F65=0,0,SUM(F67/F65*100)),2)</f>
        <v>0.97</v>
      </c>
    </row>
    <row r="67" spans="1:6">
      <c r="A67" s="2"/>
      <c r="B67" s="2"/>
      <c r="C67" s="2"/>
      <c r="D67" s="2" t="s">
        <v>36</v>
      </c>
      <c r="E67" s="2" t="s">
        <v>32</v>
      </c>
      <c r="F67" s="2">
        <f>ROUND(SUM(F56),2)</f>
        <v>180.28</v>
      </c>
    </row>
    <row r="68" spans="1:6">
      <c r="A68" s="2"/>
      <c r="B68" s="2"/>
      <c r="C68" s="2" t="s">
        <v>37</v>
      </c>
      <c r="D68" s="2" t="s">
        <v>34</v>
      </c>
      <c r="E68" s="2" t="s">
        <v>35</v>
      </c>
      <c r="F68" s="2">
        <f>ROUND(IF(F65=0,0,SUM(F69/F65*100)),2)</f>
        <v>28.65</v>
      </c>
    </row>
    <row r="69" spans="1:6">
      <c r="A69" s="2"/>
      <c r="B69" s="2"/>
      <c r="C69" s="2"/>
      <c r="D69" s="2" t="s">
        <v>36</v>
      </c>
      <c r="E69" s="2" t="s">
        <v>32</v>
      </c>
      <c r="F69" s="2">
        <f>ROUND(SUM(F58),2)</f>
        <v>5343.26</v>
      </c>
    </row>
    <row r="70" spans="1:6">
      <c r="A70" s="2" t="s">
        <v>15</v>
      </c>
      <c r="B70" s="2" t="s">
        <v>13</v>
      </c>
      <c r="C70" s="2" t="s">
        <v>31</v>
      </c>
      <c r="D70" s="2"/>
      <c r="E70" s="2" t="s">
        <v>32</v>
      </c>
      <c r="F70" s="2">
        <f>矿石自然类型明细总表!F40</f>
        <v>25453.65</v>
      </c>
    </row>
    <row r="71" spans="1:6">
      <c r="A71" s="2"/>
      <c r="B71" s="2"/>
      <c r="C71" s="2" t="s">
        <v>33</v>
      </c>
      <c r="D71" s="2" t="s">
        <v>34</v>
      </c>
      <c r="E71" s="2" t="s">
        <v>35</v>
      </c>
      <c r="F71" s="2">
        <f>矿石自然类型明细总表!G40</f>
        <v>0.38</v>
      </c>
    </row>
    <row r="72" spans="1:6">
      <c r="A72" s="2"/>
      <c r="B72" s="2"/>
      <c r="C72" s="2"/>
      <c r="D72" s="2" t="s">
        <v>36</v>
      </c>
      <c r="E72" s="2" t="s">
        <v>32</v>
      </c>
      <c r="F72" s="2">
        <f>ROUND(SUM(F71*F70/100),2)</f>
        <v>96.72</v>
      </c>
    </row>
    <row r="73" spans="1:6">
      <c r="A73" s="2"/>
      <c r="B73" s="2"/>
      <c r="C73" s="2" t="s">
        <v>37</v>
      </c>
      <c r="D73" s="2" t="s">
        <v>34</v>
      </c>
      <c r="E73" s="2" t="s">
        <v>35</v>
      </c>
      <c r="F73" s="2">
        <f>矿石自然类型明细总表!I40</f>
        <v>2.39</v>
      </c>
    </row>
    <row r="74" spans="1:6">
      <c r="A74" s="2"/>
      <c r="B74" s="2"/>
      <c r="C74" s="2"/>
      <c r="D74" s="2" t="s">
        <v>36</v>
      </c>
      <c r="E74" s="2" t="s">
        <v>32</v>
      </c>
      <c r="F74" s="2">
        <f>ROUND(SUM(F73*F70/100),2)</f>
        <v>608.34</v>
      </c>
    </row>
    <row r="75" spans="1:6">
      <c r="A75" s="2"/>
      <c r="B75" s="2" t="s">
        <v>39</v>
      </c>
      <c r="C75" s="2" t="s">
        <v>31</v>
      </c>
      <c r="D75" s="2"/>
      <c r="E75" s="2" t="s">
        <v>32</v>
      </c>
      <c r="F75" s="2">
        <f>ROUND(SUM(F70),2)</f>
        <v>25453.65</v>
      </c>
    </row>
    <row r="76" spans="1:6">
      <c r="A76" s="2"/>
      <c r="B76" s="2"/>
      <c r="C76" s="2" t="s">
        <v>33</v>
      </c>
      <c r="D76" s="2" t="s">
        <v>34</v>
      </c>
      <c r="E76" s="2" t="s">
        <v>35</v>
      </c>
      <c r="F76" s="2">
        <f>ROUND(IF(F75=0,0,SUM(F77/F75*100)),2)</f>
        <v>0.38</v>
      </c>
    </row>
    <row r="77" spans="1:6">
      <c r="A77" s="2"/>
      <c r="B77" s="2"/>
      <c r="C77" s="2"/>
      <c r="D77" s="2" t="s">
        <v>36</v>
      </c>
      <c r="E77" s="2" t="s">
        <v>32</v>
      </c>
      <c r="F77" s="2">
        <f>ROUND(SUM(F72),2)</f>
        <v>96.72</v>
      </c>
    </row>
    <row r="78" spans="1:6">
      <c r="A78" s="2"/>
      <c r="B78" s="2"/>
      <c r="C78" s="2" t="s">
        <v>37</v>
      </c>
      <c r="D78" s="2" t="s">
        <v>34</v>
      </c>
      <c r="E78" s="2" t="s">
        <v>35</v>
      </c>
      <c r="F78" s="2">
        <f>ROUND(IF(F75=0,0,SUM(F79/F75*100)),2)</f>
        <v>2.39</v>
      </c>
    </row>
    <row r="79" spans="1:6">
      <c r="A79" s="2"/>
      <c r="B79" s="2"/>
      <c r="C79" s="2"/>
      <c r="D79" s="2" t="s">
        <v>36</v>
      </c>
      <c r="E79" s="2" t="s">
        <v>32</v>
      </c>
      <c r="F79" s="2">
        <f>ROUND(SUM(F74),2)</f>
        <v>608.34</v>
      </c>
    </row>
    <row r="80" spans="1:6">
      <c r="A80" s="2"/>
      <c r="B80" s="2" t="s">
        <v>38</v>
      </c>
      <c r="C80" s="2"/>
      <c r="D80" s="2"/>
      <c r="E80" s="2" t="s">
        <v>32</v>
      </c>
      <c r="F80" s="2">
        <f>矿石自然类型明细总表!E41</f>
        <v>1281</v>
      </c>
    </row>
    <row r="81" spans="1:6">
      <c r="A81" s="2"/>
      <c r="B81" s="2" t="s">
        <v>41</v>
      </c>
      <c r="C81" s="2" t="s">
        <v>31</v>
      </c>
      <c r="D81" s="2"/>
      <c r="E81" s="2" t="s">
        <v>32</v>
      </c>
      <c r="F81" s="2">
        <f>ROUND(SUM(F80),2)</f>
        <v>1281</v>
      </c>
    </row>
    <row r="82" spans="1:6">
      <c r="A82" s="2"/>
      <c r="B82" s="2"/>
      <c r="C82" s="2" t="s">
        <v>33</v>
      </c>
      <c r="D82" s="2" t="s">
        <v>34</v>
      </c>
      <c r="E82" s="2" t="s">
        <v>35</v>
      </c>
      <c r="F82" s="2"/>
    </row>
    <row r="83" spans="1:6">
      <c r="A83" s="2"/>
      <c r="B83" s="2"/>
      <c r="C83" s="2"/>
      <c r="D83" s="2" t="s">
        <v>36</v>
      </c>
      <c r="E83" s="2" t="s">
        <v>32</v>
      </c>
      <c r="F83" s="2"/>
    </row>
    <row r="84" spans="1:6">
      <c r="A84" s="2"/>
      <c r="B84" s="2"/>
      <c r="C84" s="2" t="s">
        <v>37</v>
      </c>
      <c r="D84" s="2" t="s">
        <v>34</v>
      </c>
      <c r="E84" s="2" t="s">
        <v>35</v>
      </c>
      <c r="F84" s="2"/>
    </row>
    <row r="85" spans="1:6">
      <c r="A85" s="2"/>
      <c r="B85" s="2"/>
      <c r="C85" s="2"/>
      <c r="D85" s="2" t="s">
        <v>36</v>
      </c>
      <c r="E85" s="2" t="s">
        <v>32</v>
      </c>
      <c r="F85" s="2"/>
    </row>
    <row r="86" spans="1:6">
      <c r="A86" s="2"/>
      <c r="B86" s="2" t="s">
        <v>27</v>
      </c>
      <c r="C86" s="2" t="s">
        <v>31</v>
      </c>
      <c r="D86" s="2"/>
      <c r="E86" s="2" t="s">
        <v>32</v>
      </c>
      <c r="F86" s="2">
        <f>ROUND(SUM(F75,F81),2)</f>
        <v>26734.65</v>
      </c>
    </row>
    <row r="87" spans="1:6">
      <c r="A87" s="2"/>
      <c r="B87" s="2"/>
      <c r="C87" s="2" t="s">
        <v>33</v>
      </c>
      <c r="D87" s="2" t="s">
        <v>34</v>
      </c>
      <c r="E87" s="2" t="s">
        <v>35</v>
      </c>
      <c r="F87" s="2">
        <f>ROUND(IF(F86=0,0,SUM(F88/F86*100)),2)</f>
        <v>0.36</v>
      </c>
    </row>
    <row r="88" spans="1:6">
      <c r="A88" s="2"/>
      <c r="B88" s="2"/>
      <c r="C88" s="2"/>
      <c r="D88" s="2" t="s">
        <v>36</v>
      </c>
      <c r="E88" s="2" t="s">
        <v>32</v>
      </c>
      <c r="F88" s="2">
        <f>ROUND(SUM(F77),2)</f>
        <v>96.72</v>
      </c>
    </row>
    <row r="89" spans="1:6">
      <c r="A89" s="2"/>
      <c r="B89" s="2"/>
      <c r="C89" s="2" t="s">
        <v>37</v>
      </c>
      <c r="D89" s="2" t="s">
        <v>34</v>
      </c>
      <c r="E89" s="2" t="s">
        <v>35</v>
      </c>
      <c r="F89" s="2">
        <f>ROUND(IF(F86=0,0,SUM(F90/F86*100)),2)</f>
        <v>2.28</v>
      </c>
    </row>
    <row r="90" spans="1:6">
      <c r="A90" s="2"/>
      <c r="B90" s="2"/>
      <c r="C90" s="2"/>
      <c r="D90" s="2" t="s">
        <v>36</v>
      </c>
      <c r="E90" s="2" t="s">
        <v>32</v>
      </c>
      <c r="F90" s="2">
        <f>ROUND(SUM(F79),2)</f>
        <v>608.34</v>
      </c>
    </row>
    <row r="91" spans="1:6">
      <c r="A91" s="2" t="s">
        <v>40</v>
      </c>
      <c r="B91" s="2" t="s">
        <v>11</v>
      </c>
      <c r="C91" s="2" t="s">
        <v>31</v>
      </c>
      <c r="D91" s="2"/>
      <c r="E91" s="2" t="s">
        <v>32</v>
      </c>
      <c r="F91" s="2">
        <f>ROUND(SUM(F3,F39),2)</f>
        <v>19598.15</v>
      </c>
    </row>
    <row r="92" spans="1:6">
      <c r="A92" s="2"/>
      <c r="B92" s="2"/>
      <c r="C92" s="2" t="s">
        <v>33</v>
      </c>
      <c r="D92" s="2" t="s">
        <v>34</v>
      </c>
      <c r="E92" s="2" t="s">
        <v>35</v>
      </c>
      <c r="F92" s="2">
        <f>ROUND(IF(F91=0,0,SUM(F93/F91*100)),2)</f>
        <v>1.25</v>
      </c>
    </row>
    <row r="93" spans="1:6">
      <c r="A93" s="2"/>
      <c r="B93" s="2"/>
      <c r="C93" s="2"/>
      <c r="D93" s="2" t="s">
        <v>36</v>
      </c>
      <c r="E93" s="2" t="s">
        <v>32</v>
      </c>
      <c r="F93" s="2">
        <f>ROUND(SUM(F5,F41),2)</f>
        <v>245.33</v>
      </c>
    </row>
    <row r="94" spans="1:6">
      <c r="A94" s="2"/>
      <c r="B94" s="2"/>
      <c r="C94" s="2" t="s">
        <v>37</v>
      </c>
      <c r="D94" s="2" t="s">
        <v>34</v>
      </c>
      <c r="E94" s="2" t="s">
        <v>35</v>
      </c>
      <c r="F94" s="2">
        <f>ROUND(IF(F91=0,0,SUM(F95/F91*100)),2)</f>
        <v>29.64</v>
      </c>
    </row>
    <row r="95" spans="1:6">
      <c r="A95" s="2"/>
      <c r="B95" s="2"/>
      <c r="C95" s="2"/>
      <c r="D95" s="2" t="s">
        <v>36</v>
      </c>
      <c r="E95" s="2" t="s">
        <v>32</v>
      </c>
      <c r="F95" s="2">
        <f>ROUND(SUM(F7,F43),2)</f>
        <v>5807.93</v>
      </c>
    </row>
    <row r="96" spans="1:6">
      <c r="A96" s="2"/>
      <c r="B96" s="2" t="s">
        <v>20</v>
      </c>
      <c r="C96" s="2" t="s">
        <v>31</v>
      </c>
      <c r="D96" s="2"/>
      <c r="E96" s="2" t="s">
        <v>32</v>
      </c>
      <c r="F96" s="2">
        <f>ROUND(SUM(F8),2)</f>
        <v>12807.79</v>
      </c>
    </row>
    <row r="97" spans="1:6">
      <c r="A97" s="2"/>
      <c r="B97" s="2"/>
      <c r="C97" s="2" t="s">
        <v>33</v>
      </c>
      <c r="D97" s="2" t="s">
        <v>34</v>
      </c>
      <c r="E97" s="2" t="s">
        <v>35</v>
      </c>
      <c r="F97" s="2">
        <f>ROUND(IF(F96=0,0,SUM(F98/F96*100)),2)</f>
        <v>1.32</v>
      </c>
    </row>
    <row r="98" spans="1:6">
      <c r="A98" s="2"/>
      <c r="B98" s="2"/>
      <c r="C98" s="2"/>
      <c r="D98" s="2" t="s">
        <v>36</v>
      </c>
      <c r="E98" s="2" t="s">
        <v>32</v>
      </c>
      <c r="F98" s="2">
        <f>ROUND(SUM(F10),2)</f>
        <v>169.06</v>
      </c>
    </row>
    <row r="99" spans="1:6">
      <c r="A99" s="2"/>
      <c r="B99" s="2"/>
      <c r="C99" s="2" t="s">
        <v>37</v>
      </c>
      <c r="D99" s="2" t="s">
        <v>34</v>
      </c>
      <c r="E99" s="2" t="s">
        <v>35</v>
      </c>
      <c r="F99" s="2">
        <f>ROUND(IF(F96=0,0,SUM(F100/F96*100)),2)</f>
        <v>7.74</v>
      </c>
    </row>
    <row r="100" spans="1:6">
      <c r="A100" s="2"/>
      <c r="B100" s="2"/>
      <c r="C100" s="2"/>
      <c r="D100" s="2" t="s">
        <v>36</v>
      </c>
      <c r="E100" s="2" t="s">
        <v>32</v>
      </c>
      <c r="F100" s="2">
        <f>ROUND(SUM(F12),2)</f>
        <v>991.32</v>
      </c>
    </row>
    <row r="101" spans="1:6">
      <c r="A101" s="2"/>
      <c r="B101" s="2" t="s">
        <v>13</v>
      </c>
      <c r="C101" s="2" t="s">
        <v>31</v>
      </c>
      <c r="D101" s="2"/>
      <c r="E101" s="2" t="s">
        <v>32</v>
      </c>
      <c r="F101" s="2">
        <f>ROUND(SUM(F13,F44,F70),2)</f>
        <v>36114.83</v>
      </c>
    </row>
    <row r="102" spans="1:6">
      <c r="A102" s="2"/>
      <c r="B102" s="2"/>
      <c r="C102" s="2" t="s">
        <v>33</v>
      </c>
      <c r="D102" s="2" t="s">
        <v>34</v>
      </c>
      <c r="E102" s="2" t="s">
        <v>35</v>
      </c>
      <c r="F102" s="2">
        <f>ROUND(IF(F101=0,0,SUM(F103/F101*100)),2)</f>
        <v>0.39</v>
      </c>
    </row>
    <row r="103" spans="1:6">
      <c r="A103" s="2"/>
      <c r="B103" s="2"/>
      <c r="C103" s="2"/>
      <c r="D103" s="2" t="s">
        <v>36</v>
      </c>
      <c r="E103" s="2" t="s">
        <v>32</v>
      </c>
      <c r="F103" s="2">
        <f>ROUND(SUM(F15,F46,F72),2)</f>
        <v>141.43</v>
      </c>
    </row>
    <row r="104" spans="1:6">
      <c r="A104" s="2"/>
      <c r="B104" s="2"/>
      <c r="C104" s="2" t="s">
        <v>37</v>
      </c>
      <c r="D104" s="2" t="s">
        <v>34</v>
      </c>
      <c r="E104" s="2" t="s">
        <v>35</v>
      </c>
      <c r="F104" s="2">
        <f>ROUND(IF(F101=0,0,SUM(F105/F101*100)),2)</f>
        <v>5.25</v>
      </c>
    </row>
    <row r="105" spans="1:6">
      <c r="A105" s="2"/>
      <c r="B105" s="2"/>
      <c r="C105" s="2"/>
      <c r="D105" s="2" t="s">
        <v>36</v>
      </c>
      <c r="E105" s="2" t="s">
        <v>32</v>
      </c>
      <c r="F105" s="2">
        <f>ROUND(SUM(F17,F48,F74),2)</f>
        <v>1896.47</v>
      </c>
    </row>
    <row r="106" spans="1:6">
      <c r="A106" s="2"/>
      <c r="B106" s="2" t="s">
        <v>22</v>
      </c>
      <c r="C106" s="2" t="s">
        <v>31</v>
      </c>
      <c r="D106" s="2"/>
      <c r="E106" s="2" t="s">
        <v>32</v>
      </c>
      <c r="F106" s="2">
        <f>ROUND(SUM(F18,F49),2)</f>
        <v>19786.27</v>
      </c>
    </row>
    <row r="107" spans="1:6">
      <c r="A107" s="2"/>
      <c r="B107" s="2"/>
      <c r="C107" s="2" t="s">
        <v>33</v>
      </c>
      <c r="D107" s="2" t="s">
        <v>34</v>
      </c>
      <c r="E107" s="2" t="s">
        <v>35</v>
      </c>
      <c r="F107" s="2">
        <f>ROUND(IF(F106=0,0,SUM(F108/F106*100)),2)</f>
        <v>0.79</v>
      </c>
    </row>
    <row r="108" spans="1:6">
      <c r="A108" s="2"/>
      <c r="B108" s="2"/>
      <c r="C108" s="2"/>
      <c r="D108" s="2" t="s">
        <v>36</v>
      </c>
      <c r="E108" s="2" t="s">
        <v>32</v>
      </c>
      <c r="F108" s="2">
        <f>ROUND(SUM(F20,F51),2)</f>
        <v>156.01</v>
      </c>
    </row>
    <row r="109" spans="1:6">
      <c r="A109" s="2"/>
      <c r="B109" s="2"/>
      <c r="C109" s="2" t="s">
        <v>37</v>
      </c>
      <c r="D109" s="2" t="s">
        <v>34</v>
      </c>
      <c r="E109" s="2" t="s">
        <v>35</v>
      </c>
      <c r="F109" s="2">
        <f>ROUND(IF(F106=0,0,SUM(F110/F106*100)),2)</f>
        <v>14.1</v>
      </c>
    </row>
    <row r="110" spans="1:6">
      <c r="A110" s="2"/>
      <c r="B110" s="2"/>
      <c r="C110" s="2"/>
      <c r="D110" s="2" t="s">
        <v>36</v>
      </c>
      <c r="E110" s="2" t="s">
        <v>32</v>
      </c>
      <c r="F110" s="2">
        <f>ROUND(SUM(F22,F53),2)</f>
        <v>2789.14</v>
      </c>
    </row>
    <row r="111" spans="1:6">
      <c r="A111" s="2"/>
      <c r="B111" s="2" t="s">
        <v>38</v>
      </c>
      <c r="C111" s="2"/>
      <c r="D111" s="2"/>
      <c r="E111" s="2" t="s">
        <v>32</v>
      </c>
      <c r="F111" s="2">
        <f>ROUND(SUM(F28,F59,F80),2)</f>
        <v>5603</v>
      </c>
    </row>
    <row r="112" spans="1:6">
      <c r="A112" s="2"/>
      <c r="B112" s="2" t="s">
        <v>39</v>
      </c>
      <c r="C112" s="2" t="s">
        <v>31</v>
      </c>
      <c r="D112" s="2"/>
      <c r="E112" s="2" t="s">
        <v>32</v>
      </c>
      <c r="F112" s="2">
        <f>ROUND(SUM(F23,F54,F75),2)</f>
        <v>88307.04</v>
      </c>
    </row>
    <row r="113" spans="1:6">
      <c r="A113" s="2"/>
      <c r="B113" s="2"/>
      <c r="C113" s="2" t="s">
        <v>33</v>
      </c>
      <c r="D113" s="2" t="s">
        <v>34</v>
      </c>
      <c r="E113" s="2" t="s">
        <v>35</v>
      </c>
      <c r="F113" s="2">
        <f>ROUND(IF(F112=0,0,SUM(F114/F112*100)),2)</f>
        <v>0.81</v>
      </c>
    </row>
    <row r="114" spans="1:6">
      <c r="A114" s="2"/>
      <c r="B114" s="2"/>
      <c r="C114" s="2"/>
      <c r="D114" s="2" t="s">
        <v>36</v>
      </c>
      <c r="E114" s="2" t="s">
        <v>32</v>
      </c>
      <c r="F114" s="2">
        <f>ROUND(SUM(F25,F56,F77),2)</f>
        <v>711.83</v>
      </c>
    </row>
    <row r="115" spans="1:6">
      <c r="A115" s="2"/>
      <c r="B115" s="2"/>
      <c r="C115" s="2" t="s">
        <v>37</v>
      </c>
      <c r="D115" s="2" t="s">
        <v>34</v>
      </c>
      <c r="E115" s="2" t="s">
        <v>35</v>
      </c>
      <c r="F115" s="2">
        <f>ROUND(IF(F112=0,0,SUM(F116/F112*100)),2)</f>
        <v>13.01</v>
      </c>
    </row>
    <row r="116" spans="1:6">
      <c r="A116" s="2"/>
      <c r="B116" s="2"/>
      <c r="C116" s="2"/>
      <c r="D116" s="2" t="s">
        <v>36</v>
      </c>
      <c r="E116" s="2" t="s">
        <v>32</v>
      </c>
      <c r="F116" s="2">
        <f>ROUND(SUM(F27,F58,F79),2)</f>
        <v>11484.86</v>
      </c>
    </row>
    <row r="117" spans="1:6">
      <c r="A117" s="2"/>
      <c r="B117" s="2" t="s">
        <v>27</v>
      </c>
      <c r="C117" s="2" t="s">
        <v>31</v>
      </c>
      <c r="D117" s="2"/>
      <c r="E117" s="2" t="s">
        <v>32</v>
      </c>
      <c r="F117" s="2">
        <f>ROUND(SUM(F34,F65,F86),2)</f>
        <v>93910.04</v>
      </c>
    </row>
    <row r="118" spans="1:6">
      <c r="A118" s="2"/>
      <c r="B118" s="2"/>
      <c r="C118" s="2" t="s">
        <v>33</v>
      </c>
      <c r="D118" s="2" t="s">
        <v>34</v>
      </c>
      <c r="E118" s="2" t="s">
        <v>35</v>
      </c>
      <c r="F118" s="2">
        <f>ROUND(IF(F117=0,0,SUM(F119/F117*100)),2)</f>
        <v>0.76</v>
      </c>
    </row>
    <row r="119" spans="1:6">
      <c r="A119" s="2"/>
      <c r="B119" s="2"/>
      <c r="C119" s="2"/>
      <c r="D119" s="2" t="s">
        <v>36</v>
      </c>
      <c r="E119" s="2" t="s">
        <v>32</v>
      </c>
      <c r="F119" s="2">
        <f>ROUND(SUM(F36,F67,F88),2)</f>
        <v>711.83</v>
      </c>
    </row>
    <row r="120" spans="1:6">
      <c r="A120" s="2"/>
      <c r="B120" s="2"/>
      <c r="C120" s="2" t="s">
        <v>37</v>
      </c>
      <c r="D120" s="2" t="s">
        <v>34</v>
      </c>
      <c r="E120" s="2" t="s">
        <v>35</v>
      </c>
      <c r="F120" s="2">
        <f>ROUND(IF(F117=0,0,SUM(F121/F117*100)),2)</f>
        <v>12.23</v>
      </c>
    </row>
    <row r="121" spans="1:6">
      <c r="A121" s="2"/>
      <c r="B121" s="2"/>
      <c r="C121" s="2"/>
      <c r="D121" s="2" t="s">
        <v>36</v>
      </c>
      <c r="E121" s="2" t="s">
        <v>32</v>
      </c>
      <c r="F121" s="2">
        <f>ROUND(SUM(F38,F69,F90),2)</f>
        <v>11484.86</v>
      </c>
    </row>
  </sheetData>
  <mergeCells count="104">
    <mergeCell ref="C3:D3"/>
    <mergeCell ref="C8:D8"/>
    <mergeCell ref="C13:D13"/>
    <mergeCell ref="C18:D18"/>
    <mergeCell ref="C23:D23"/>
    <mergeCell ref="B28:D28"/>
    <mergeCell ref="C29:D29"/>
    <mergeCell ref="C34:D34"/>
    <mergeCell ref="C39:D39"/>
    <mergeCell ref="C44:D44"/>
    <mergeCell ref="C49:D49"/>
    <mergeCell ref="C54:D54"/>
    <mergeCell ref="B59:D59"/>
    <mergeCell ref="C60:D60"/>
    <mergeCell ref="C65:D65"/>
    <mergeCell ref="C70:D70"/>
    <mergeCell ref="C75:D75"/>
    <mergeCell ref="B80:D80"/>
    <mergeCell ref="C81:D81"/>
    <mergeCell ref="C86:D86"/>
    <mergeCell ref="C91:D91"/>
    <mergeCell ref="C96:D96"/>
    <mergeCell ref="C101:D101"/>
    <mergeCell ref="C106:D106"/>
    <mergeCell ref="B111:D111"/>
    <mergeCell ref="C112:D112"/>
    <mergeCell ref="C117:D117"/>
    <mergeCell ref="A1:A2"/>
    <mergeCell ref="A3:A38"/>
    <mergeCell ref="A39:A69"/>
    <mergeCell ref="A70:A90"/>
    <mergeCell ref="A91:A121"/>
    <mergeCell ref="B3:B7"/>
    <mergeCell ref="B8:B12"/>
    <mergeCell ref="B13:B17"/>
    <mergeCell ref="B18:B22"/>
    <mergeCell ref="B23:B27"/>
    <mergeCell ref="B29:B33"/>
    <mergeCell ref="B34:B38"/>
    <mergeCell ref="B39:B43"/>
    <mergeCell ref="B44:B48"/>
    <mergeCell ref="B49:B53"/>
    <mergeCell ref="B54:B58"/>
    <mergeCell ref="B60:B64"/>
    <mergeCell ref="B65:B69"/>
    <mergeCell ref="B70:B74"/>
    <mergeCell ref="B75:B79"/>
    <mergeCell ref="B81:B85"/>
    <mergeCell ref="B86:B90"/>
    <mergeCell ref="B91:B95"/>
    <mergeCell ref="B96:B100"/>
    <mergeCell ref="B101:B105"/>
    <mergeCell ref="B106:B110"/>
    <mergeCell ref="B112:B116"/>
    <mergeCell ref="B117:B121"/>
    <mergeCell ref="C4:C5"/>
    <mergeCell ref="C6:C7"/>
    <mergeCell ref="C9:C10"/>
    <mergeCell ref="C11:C12"/>
    <mergeCell ref="C14:C15"/>
    <mergeCell ref="C16:C17"/>
    <mergeCell ref="C19:C20"/>
    <mergeCell ref="C21:C22"/>
    <mergeCell ref="C24:C25"/>
    <mergeCell ref="C26:C27"/>
    <mergeCell ref="C30:C31"/>
    <mergeCell ref="C32:C33"/>
    <mergeCell ref="C35:C36"/>
    <mergeCell ref="C37:C38"/>
    <mergeCell ref="C40:C41"/>
    <mergeCell ref="C42:C43"/>
    <mergeCell ref="C45:C46"/>
    <mergeCell ref="C47:C48"/>
    <mergeCell ref="C50:C51"/>
    <mergeCell ref="C52:C53"/>
    <mergeCell ref="C55:C56"/>
    <mergeCell ref="C57:C58"/>
    <mergeCell ref="C61:C62"/>
    <mergeCell ref="C63:C64"/>
    <mergeCell ref="C66:C67"/>
    <mergeCell ref="C68:C69"/>
    <mergeCell ref="C71:C72"/>
    <mergeCell ref="C73:C74"/>
    <mergeCell ref="C76:C77"/>
    <mergeCell ref="C78:C79"/>
    <mergeCell ref="C82:C83"/>
    <mergeCell ref="C84:C85"/>
    <mergeCell ref="C87:C88"/>
    <mergeCell ref="C89:C90"/>
    <mergeCell ref="C92:C93"/>
    <mergeCell ref="C94:C95"/>
    <mergeCell ref="C97:C98"/>
    <mergeCell ref="C99:C100"/>
    <mergeCell ref="C102:C103"/>
    <mergeCell ref="C104:C105"/>
    <mergeCell ref="C107:C108"/>
    <mergeCell ref="C109:C110"/>
    <mergeCell ref="C113:C114"/>
    <mergeCell ref="C115:C116"/>
    <mergeCell ref="C118:C119"/>
    <mergeCell ref="C120:C121"/>
    <mergeCell ref="E1:E2"/>
    <mergeCell ref="F1:F2"/>
    <mergeCell ref="B1:D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矿石自然类型明细总表</vt:lpstr>
      <vt:lpstr>采剥区域汇总表</vt:lpstr>
      <vt:lpstr>北部采剥</vt:lpstr>
      <vt:lpstr>东北采剥</vt:lpstr>
      <vt:lpstr>东部采剥</vt:lpstr>
      <vt:lpstr>东南采剥</vt:lpstr>
      <vt:lpstr>南部采剥</vt:lpstr>
      <vt:lpstr>西北采剥</vt:lpstr>
      <vt:lpstr>西部采剥</vt:lpstr>
      <vt:lpstr>西南采剥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谭清燕</dc:creator>
  <cp:lastModifiedBy>王俊鹏</cp:lastModifiedBy>
  <dcterms:created xsi:type="dcterms:W3CDTF">2020-01-10T14:20:00Z</dcterms:created>
  <dcterms:modified xsi:type="dcterms:W3CDTF">2021-07-20T07:50:27Z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ICV">
    <vt:lpwstr>DD267ADAC9B44990B356C52C5D424262</vt:lpwstr>
  </property>
  <property fmtid="{D5CDD505-2E9C-101B-9397-08002B2CF9AE}" pid="4" name="KSOProductBuildVer">
    <vt:lpwstr>2052-11.1.0.10667</vt:lpwstr>
  </property>
</Properties>
</file>