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 activeTab="1"/>
  </bookViews>
  <sheets>
    <sheet name="2018" sheetId="1" r:id="rId1"/>
    <sheet name="2019" sheetId="2" r:id="rId2"/>
  </sheets>
  <definedNames>
    <definedName name="_xlnm._FilterDatabase" localSheetId="0" hidden="1">'2018'!$A$3:$R$54</definedName>
  </definedNames>
  <calcPr calcId="144525"/>
</workbook>
</file>

<file path=xl/sharedStrings.xml><?xml version="1.0" encoding="utf-8"?>
<sst xmlns="http://schemas.openxmlformats.org/spreadsheetml/2006/main" count="144" uniqueCount="93">
  <si>
    <r>
      <t>XX单位201</t>
    </r>
    <r>
      <rPr>
        <b/>
        <sz val="22"/>
        <color indexed="8"/>
        <rFont val="宋体"/>
        <charset val="134"/>
      </rPr>
      <t>8</t>
    </r>
    <r>
      <rPr>
        <b/>
        <sz val="22"/>
        <color indexed="8"/>
        <rFont val="宋体"/>
        <charset val="134"/>
      </rPr>
      <t>年重点/大宗物资年度需求计划（下附填写说明）</t>
    </r>
  </si>
  <si>
    <t>填报单位</t>
  </si>
  <si>
    <t>联系人</t>
  </si>
  <si>
    <t>联系方式</t>
  </si>
  <si>
    <t>填报日期</t>
  </si>
  <si>
    <t>序号</t>
  </si>
  <si>
    <t>名称</t>
  </si>
  <si>
    <t>型号分类</t>
  </si>
  <si>
    <t>计量单位</t>
  </si>
  <si>
    <t>年度需求数量</t>
  </si>
  <si>
    <t>月度需求预计</t>
  </si>
  <si>
    <t>金额预估
（万元）</t>
  </si>
  <si>
    <t>氰化钠</t>
  </si>
  <si>
    <t>硫化钠</t>
  </si>
  <si>
    <t>纯碱</t>
  </si>
  <si>
    <t>天然气（LNG）,CH4≥97%,（或液化天然气LPG）</t>
  </si>
  <si>
    <t>电石渣</t>
  </si>
  <si>
    <t>重油</t>
  </si>
  <si>
    <t>镁铬砖</t>
  </si>
  <si>
    <t>漂白粉</t>
  </si>
  <si>
    <t>焦粉</t>
  </si>
  <si>
    <t>焦炭</t>
  </si>
  <si>
    <t>液碱</t>
  </si>
  <si>
    <t>黑药</t>
  </si>
  <si>
    <t>煤油、溶剂油（260#）</t>
  </si>
  <si>
    <t>石英砂</t>
  </si>
  <si>
    <t>A药剂</t>
  </si>
  <si>
    <t>巯基乙酸钠</t>
  </si>
  <si>
    <t>活性焦</t>
  </si>
  <si>
    <t>碳酸氢铵</t>
  </si>
  <si>
    <t>沉淀硫酸钡</t>
  </si>
  <si>
    <t>碳酸锶</t>
  </si>
  <si>
    <t>壬基酚</t>
  </si>
  <si>
    <t>夹边条</t>
  </si>
  <si>
    <t>浇注料</t>
  </si>
  <si>
    <t>锌、硫捕收剂</t>
  </si>
  <si>
    <t>焦亚硫酸钠</t>
  </si>
  <si>
    <t>硫氢化钠</t>
  </si>
  <si>
    <t>氟硅酸钠</t>
  </si>
  <si>
    <t>次氯酸钠,12%, , ,</t>
  </si>
  <si>
    <t>2#油,*, ,</t>
  </si>
  <si>
    <t>工业硫酸</t>
  </si>
  <si>
    <t>工业盐酸</t>
  </si>
  <si>
    <t>石蜡皂（731）</t>
  </si>
  <si>
    <t>硅酸钠</t>
  </si>
  <si>
    <t>萃取剂</t>
  </si>
  <si>
    <t>β-萘酚,99.1%</t>
  </si>
  <si>
    <t>生物制剂,S-002</t>
  </si>
  <si>
    <t>提金剂,</t>
  </si>
  <si>
    <t>阻垢剂、缓蚀阻垢剂等</t>
  </si>
  <si>
    <t>固化剂</t>
  </si>
  <si>
    <t>硫酸铵</t>
  </si>
  <si>
    <t>炸药</t>
  </si>
  <si>
    <t>乳化炸药,φ32mm</t>
  </si>
  <si>
    <t>吨</t>
  </si>
  <si>
    <t>乳化炸药,φ120mm</t>
  </si>
  <si>
    <t>散装岩石膨化硝铵炸药</t>
  </si>
  <si>
    <t>雷管</t>
  </si>
  <si>
    <t>发</t>
  </si>
  <si>
    <t>导爆索</t>
  </si>
  <si>
    <t>米</t>
  </si>
  <si>
    <t>导爆管</t>
  </si>
  <si>
    <t>填写说明</t>
  </si>
  <si>
    <t>物资需求计划涵盖的物资包括：直接消耗的生产物资、间接消耗的生产物资、技改项目物资、抗洪抢险物资、后勤劳保物资。以上表格中物资为必填物资，若无需求请注明“无”，其他大宗物资需求可增加行数。</t>
  </si>
  <si>
    <t>必须为EXCEL格式，行数可以增加，但栏目内容不可更改。</t>
  </si>
  <si>
    <t>考核按月进行，需求需分摊至月份</t>
  </si>
  <si>
    <r>
      <t>XX单位2019</t>
    </r>
    <r>
      <rPr>
        <b/>
        <sz val="22"/>
        <color indexed="8"/>
        <rFont val="宋体"/>
        <charset val="134"/>
      </rPr>
      <t>年重点/大宗物资年度需求计划（下附填写说明）</t>
    </r>
  </si>
  <si>
    <t>物料详情</t>
  </si>
  <si>
    <t>对应的产品</t>
  </si>
  <si>
    <t>物料消耗定额</t>
  </si>
  <si>
    <t>物料需求</t>
  </si>
  <si>
    <t>代码</t>
  </si>
  <si>
    <t>年度计划数</t>
  </si>
  <si>
    <t>定额单位</t>
  </si>
  <si>
    <t>消耗定额</t>
  </si>
  <si>
    <t>经验定额</t>
  </si>
  <si>
    <t>数量</t>
  </si>
  <si>
    <r>
      <rPr>
        <sz val="8"/>
        <rFont val="宋体"/>
        <charset val="134"/>
        <scheme val="minor"/>
      </rPr>
      <t>进度预计</t>
    </r>
    <r>
      <rPr>
        <b/>
        <sz val="8"/>
        <rFont val="宋体"/>
        <charset val="134"/>
      </rPr>
      <t>⑨</t>
    </r>
  </si>
  <si>
    <t>①</t>
  </si>
  <si>
    <t>②</t>
  </si>
  <si>
    <t>③</t>
  </si>
  <si>
    <t>④</t>
  </si>
  <si>
    <t>⑤</t>
  </si>
  <si>
    <t>⑥</t>
  </si>
  <si>
    <t>⑦</t>
  </si>
  <si>
    <t>⑧</t>
  </si>
  <si>
    <t>铜</t>
  </si>
  <si>
    <t>KG</t>
  </si>
  <si>
    <t>塑料导爆管雷管</t>
  </si>
  <si>
    <t>塑料导爆管</t>
  </si>
  <si>
    <t>M</t>
  </si>
  <si>
    <t>t</t>
  </si>
  <si>
    <t>m</t>
  </si>
</sst>
</file>

<file path=xl/styles.xml><?xml version="1.0" encoding="utf-8"?>
<styleSheet xmlns="http://schemas.openxmlformats.org/spreadsheetml/2006/main">
  <numFmts count="10">
    <numFmt numFmtId="176" formatCode="0_ "/>
    <numFmt numFmtId="177" formatCode="0.000_);[Red]\(0.0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8" formatCode="0.00_ "/>
    <numFmt numFmtId="41" formatCode="_ * #,##0_ ;_ * \-#,##0_ ;_ * &quot;-&quot;_ ;_ @_ "/>
    <numFmt numFmtId="179" formatCode="0.00_);[Red]\(0.00\)"/>
    <numFmt numFmtId="180" formatCode="0_);[Red]\(0\)"/>
    <numFmt numFmtId="181" formatCode="0.0000_);[Red]\(0.0000\)"/>
  </numFmts>
  <fonts count="29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8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8"/>
      <name val="宋体"/>
      <charset val="134"/>
      <scheme val="minor"/>
    </font>
    <font>
      <sz val="8"/>
      <name val="宋体"/>
      <charset val="134"/>
    </font>
    <font>
      <sz val="11"/>
      <color rgb="FF9C000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22"/>
      <color indexed="8"/>
      <name val="宋体"/>
      <charset val="134"/>
    </font>
    <font>
      <b/>
      <sz val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2" fillId="9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0" fillId="17" borderId="25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7" borderId="22" applyNumberFormat="0" applyAlignment="0" applyProtection="0">
      <alignment vertical="center"/>
    </xf>
    <xf numFmtId="0" fontId="22" fillId="7" borderId="23" applyNumberFormat="0" applyAlignment="0" applyProtection="0">
      <alignment vertical="center"/>
    </xf>
    <xf numFmtId="0" fontId="23" fillId="28" borderId="28" applyNumberFormat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79" fontId="4" fillId="0" borderId="3" xfId="0" applyNumberFormat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80" fontId="2" fillId="0" borderId="0" xfId="0" applyNumberFormat="1" applyFont="1">
      <alignment vertical="center"/>
    </xf>
    <xf numFmtId="181" fontId="2" fillId="0" borderId="0" xfId="0" applyNumberFormat="1" applyFont="1">
      <alignment vertical="center"/>
    </xf>
    <xf numFmtId="0" fontId="7" fillId="0" borderId="3" xfId="0" applyFont="1" applyFill="1" applyBorder="1" applyAlignment="1">
      <alignment horizontal="center" vertical="center" wrapText="1"/>
    </xf>
    <xf numFmtId="177" fontId="7" fillId="0" borderId="3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177" fontId="4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77" fontId="7" fillId="0" borderId="3" xfId="0" applyNumberFormat="1" applyFont="1" applyFill="1" applyBorder="1" applyAlignment="1">
      <alignment horizontal="center" vertical="center"/>
    </xf>
    <xf numFmtId="176" fontId="7" fillId="0" borderId="3" xfId="0" applyNumberFormat="1" applyFont="1" applyFill="1" applyBorder="1" applyAlignment="1">
      <alignment horizontal="center" vertical="center" wrapText="1"/>
    </xf>
    <xf numFmtId="176" fontId="4" fillId="0" borderId="3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/>
    </xf>
    <xf numFmtId="179" fontId="4" fillId="0" borderId="3" xfId="0" applyNumberFormat="1" applyFont="1" applyFill="1" applyBorder="1" applyAlignment="1">
      <alignment horizontal="center" vertical="center" wrapText="1"/>
    </xf>
    <xf numFmtId="179" fontId="4" fillId="0" borderId="3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76" fontId="8" fillId="0" borderId="3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0000"/>
      <color rgb="00DAEEF3"/>
      <color rgb="00D9D9D9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70"/>
  <sheetViews>
    <sheetView zoomScaleSheetLayoutView="60" workbookViewId="0">
      <selection activeCell="H71" sqref="H71"/>
    </sheetView>
  </sheetViews>
  <sheetFormatPr defaultColWidth="9" defaultRowHeight="20.1" customHeight="1"/>
  <cols>
    <col min="1" max="1" width="5.62962962962963" style="20" customWidth="1"/>
    <col min="2" max="2" width="8.75" style="21" customWidth="1"/>
    <col min="3" max="3" width="18.25" style="21" customWidth="1"/>
    <col min="4" max="4" width="7.62962962962963" style="20" customWidth="1"/>
    <col min="5" max="17" width="7.12962962962963" style="20" customWidth="1"/>
    <col min="18" max="18" width="12.1296296296296" style="20" customWidth="1"/>
    <col min="19" max="19" width="11.25" style="20"/>
    <col min="20" max="16384" width="9" style="20"/>
  </cols>
  <sheetData>
    <row r="1" ht="50.1" customHeight="1" spans="1:1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5"/>
    </row>
    <row r="2" customHeight="1" spans="1:18">
      <c r="A2" s="4" t="s">
        <v>1</v>
      </c>
      <c r="B2" s="4"/>
      <c r="C2" s="4"/>
      <c r="D2" s="3" t="s">
        <v>2</v>
      </c>
      <c r="E2" s="3"/>
      <c r="F2" s="3"/>
      <c r="G2" s="3"/>
      <c r="H2" s="3" t="s">
        <v>3</v>
      </c>
      <c r="I2" s="3"/>
      <c r="J2" s="3"/>
      <c r="K2" s="3"/>
      <c r="L2" s="3"/>
      <c r="M2" s="3" t="s">
        <v>4</v>
      </c>
      <c r="N2" s="3"/>
      <c r="O2" s="3"/>
      <c r="P2" s="3"/>
      <c r="Q2" s="3"/>
      <c r="R2" s="3"/>
    </row>
    <row r="3" s="19" customFormat="1" customHeight="1" spans="1:18">
      <c r="A3" s="22" t="s">
        <v>5</v>
      </c>
      <c r="B3" s="23" t="s">
        <v>6</v>
      </c>
      <c r="C3" s="23" t="s">
        <v>7</v>
      </c>
      <c r="D3" s="24" t="s">
        <v>8</v>
      </c>
      <c r="E3" s="24" t="s">
        <v>9</v>
      </c>
      <c r="F3" s="25" t="s">
        <v>10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53"/>
      <c r="R3" s="54" t="s">
        <v>11</v>
      </c>
    </row>
    <row r="4" s="19" customFormat="1" customHeight="1" spans="1:18">
      <c r="A4" s="27"/>
      <c r="B4" s="28"/>
      <c r="C4" s="28"/>
      <c r="D4" s="29"/>
      <c r="E4" s="29"/>
      <c r="F4" s="5">
        <v>1</v>
      </c>
      <c r="G4" s="5">
        <v>2</v>
      </c>
      <c r="H4" s="5">
        <v>3</v>
      </c>
      <c r="I4" s="5">
        <v>4</v>
      </c>
      <c r="J4" s="5">
        <v>5</v>
      </c>
      <c r="K4" s="5">
        <v>6</v>
      </c>
      <c r="L4" s="5">
        <v>7</v>
      </c>
      <c r="M4" s="5">
        <v>8</v>
      </c>
      <c r="N4" s="5">
        <v>9</v>
      </c>
      <c r="O4" s="5">
        <v>10</v>
      </c>
      <c r="P4" s="5">
        <v>11</v>
      </c>
      <c r="Q4" s="5">
        <v>12</v>
      </c>
      <c r="R4" s="55"/>
    </row>
    <row r="5" s="19" customFormat="1" hidden="1" customHeight="1" spans="1:18">
      <c r="A5" s="27">
        <v>1</v>
      </c>
      <c r="B5" s="28" t="s">
        <v>12</v>
      </c>
      <c r="C5" s="28"/>
      <c r="D5" s="29"/>
      <c r="E5" s="29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5"/>
    </row>
    <row r="6" s="19" customFormat="1" hidden="1" customHeight="1" spans="1:18">
      <c r="A6" s="27">
        <v>2</v>
      </c>
      <c r="B6" s="28" t="s">
        <v>13</v>
      </c>
      <c r="C6" s="28"/>
      <c r="D6" s="29"/>
      <c r="E6" s="29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5"/>
    </row>
    <row r="7" s="19" customFormat="1" hidden="1" customHeight="1" spans="1:18">
      <c r="A7" s="27">
        <v>3</v>
      </c>
      <c r="B7" s="28" t="s">
        <v>14</v>
      </c>
      <c r="C7" s="28"/>
      <c r="D7" s="29"/>
      <c r="E7" s="29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5"/>
    </row>
    <row r="8" s="19" customFormat="1" hidden="1" customHeight="1" spans="1:18">
      <c r="A8" s="27">
        <v>4</v>
      </c>
      <c r="B8" s="28" t="s">
        <v>15</v>
      </c>
      <c r="C8" s="28"/>
      <c r="D8" s="29"/>
      <c r="E8" s="29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5"/>
    </row>
    <row r="9" s="19" customFormat="1" hidden="1" customHeight="1" spans="1:18">
      <c r="A9" s="27">
        <v>5</v>
      </c>
      <c r="B9" s="28" t="s">
        <v>16</v>
      </c>
      <c r="C9" s="28"/>
      <c r="D9" s="29"/>
      <c r="E9" s="29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5"/>
    </row>
    <row r="10" s="19" customFormat="1" hidden="1" customHeight="1" spans="1:18">
      <c r="A10" s="27">
        <v>6</v>
      </c>
      <c r="B10" s="28" t="s">
        <v>17</v>
      </c>
      <c r="C10" s="28"/>
      <c r="D10" s="29"/>
      <c r="E10" s="29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5"/>
    </row>
    <row r="11" s="19" customFormat="1" hidden="1" customHeight="1" spans="1:18">
      <c r="A11" s="27">
        <v>7</v>
      </c>
      <c r="B11" s="28" t="s">
        <v>18</v>
      </c>
      <c r="C11" s="28"/>
      <c r="D11" s="29"/>
      <c r="E11" s="29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5"/>
    </row>
    <row r="12" s="19" customFormat="1" hidden="1" customHeight="1" spans="1:18">
      <c r="A12" s="27">
        <v>8</v>
      </c>
      <c r="B12" s="28" t="s">
        <v>19</v>
      </c>
      <c r="C12" s="28"/>
      <c r="D12" s="29"/>
      <c r="E12" s="29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5"/>
    </row>
    <row r="13" s="19" customFormat="1" hidden="1" customHeight="1" spans="1:18">
      <c r="A13" s="27">
        <v>9</v>
      </c>
      <c r="B13" s="28" t="s">
        <v>20</v>
      </c>
      <c r="C13" s="28"/>
      <c r="D13" s="29"/>
      <c r="E13" s="29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5"/>
    </row>
    <row r="14" s="19" customFormat="1" hidden="1" customHeight="1" spans="1:18">
      <c r="A14" s="27">
        <v>10</v>
      </c>
      <c r="B14" s="28" t="s">
        <v>21</v>
      </c>
      <c r="C14" s="28"/>
      <c r="D14" s="29"/>
      <c r="E14" s="29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5"/>
    </row>
    <row r="15" s="19" customFormat="1" hidden="1" customHeight="1" spans="1:18">
      <c r="A15" s="27">
        <v>11</v>
      </c>
      <c r="B15" s="28" t="s">
        <v>22</v>
      </c>
      <c r="C15" s="28"/>
      <c r="D15" s="29"/>
      <c r="E15" s="29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5"/>
    </row>
    <row r="16" s="19" customFormat="1" hidden="1" customHeight="1" spans="1:18">
      <c r="A16" s="27">
        <v>12</v>
      </c>
      <c r="B16" s="28" t="s">
        <v>23</v>
      </c>
      <c r="C16" s="28"/>
      <c r="D16" s="29"/>
      <c r="E16" s="29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5"/>
    </row>
    <row r="17" s="19" customFormat="1" hidden="1" customHeight="1" spans="1:18">
      <c r="A17" s="27">
        <v>13</v>
      </c>
      <c r="B17" s="28" t="s">
        <v>24</v>
      </c>
      <c r="C17" s="28"/>
      <c r="D17" s="29"/>
      <c r="E17" s="29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5"/>
    </row>
    <row r="18" s="19" customFormat="1" hidden="1" customHeight="1" spans="1:18">
      <c r="A18" s="27">
        <v>14</v>
      </c>
      <c r="B18" s="28" t="s">
        <v>25</v>
      </c>
      <c r="C18" s="28"/>
      <c r="D18" s="29"/>
      <c r="E18" s="29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5"/>
    </row>
    <row r="19" s="19" customFormat="1" hidden="1" customHeight="1" spans="1:18">
      <c r="A19" s="27">
        <v>15</v>
      </c>
      <c r="B19" s="28" t="s">
        <v>26</v>
      </c>
      <c r="C19" s="28"/>
      <c r="D19" s="29"/>
      <c r="E19" s="29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5"/>
    </row>
    <row r="20" s="19" customFormat="1" hidden="1" customHeight="1" spans="1:18">
      <c r="A20" s="27">
        <v>16</v>
      </c>
      <c r="B20" s="28" t="s">
        <v>27</v>
      </c>
      <c r="C20" s="28"/>
      <c r="D20" s="29"/>
      <c r="E20" s="29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5"/>
    </row>
    <row r="21" s="19" customFormat="1" hidden="1" customHeight="1" spans="1:18">
      <c r="A21" s="27">
        <v>17</v>
      </c>
      <c r="B21" s="28" t="s">
        <v>28</v>
      </c>
      <c r="C21" s="28"/>
      <c r="D21" s="29"/>
      <c r="E21" s="29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5"/>
    </row>
    <row r="22" s="19" customFormat="1" hidden="1" customHeight="1" spans="1:18">
      <c r="A22" s="27">
        <v>18</v>
      </c>
      <c r="B22" s="28" t="s">
        <v>29</v>
      </c>
      <c r="C22" s="28"/>
      <c r="D22" s="29"/>
      <c r="E22" s="29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5"/>
    </row>
    <row r="23" s="19" customFormat="1" hidden="1" customHeight="1" spans="1:18">
      <c r="A23" s="27">
        <v>19</v>
      </c>
      <c r="B23" s="28" t="s">
        <v>30</v>
      </c>
      <c r="C23" s="28"/>
      <c r="D23" s="29"/>
      <c r="E23" s="29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5"/>
    </row>
    <row r="24" s="19" customFormat="1" hidden="1" customHeight="1" spans="1:18">
      <c r="A24" s="27">
        <v>20</v>
      </c>
      <c r="B24" s="28" t="s">
        <v>31</v>
      </c>
      <c r="C24" s="28"/>
      <c r="D24" s="29"/>
      <c r="E24" s="29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5"/>
    </row>
    <row r="25" s="19" customFormat="1" hidden="1" customHeight="1" spans="1:18">
      <c r="A25" s="27">
        <v>21</v>
      </c>
      <c r="B25" s="28" t="s">
        <v>32</v>
      </c>
      <c r="C25" s="28"/>
      <c r="D25" s="29"/>
      <c r="E25" s="29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5"/>
    </row>
    <row r="26" s="19" customFormat="1" hidden="1" customHeight="1" spans="1:18">
      <c r="A26" s="27">
        <v>22</v>
      </c>
      <c r="B26" s="28" t="s">
        <v>33</v>
      </c>
      <c r="C26" s="28"/>
      <c r="D26" s="29"/>
      <c r="E26" s="29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5"/>
    </row>
    <row r="27" s="19" customFormat="1" hidden="1" customHeight="1" spans="1:18">
      <c r="A27" s="27">
        <v>23</v>
      </c>
      <c r="B27" s="28" t="s">
        <v>34</v>
      </c>
      <c r="C27" s="28"/>
      <c r="D27" s="29"/>
      <c r="E27" s="29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5"/>
    </row>
    <row r="28" s="19" customFormat="1" hidden="1" customHeight="1" spans="1:18">
      <c r="A28" s="27">
        <v>24</v>
      </c>
      <c r="B28" s="28" t="s">
        <v>35</v>
      </c>
      <c r="C28" s="28"/>
      <c r="D28" s="29"/>
      <c r="E28" s="29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5"/>
    </row>
    <row r="29" s="19" customFormat="1" hidden="1" customHeight="1" spans="1:18">
      <c r="A29" s="27">
        <v>25</v>
      </c>
      <c r="B29" s="28" t="s">
        <v>36</v>
      </c>
      <c r="C29" s="28"/>
      <c r="D29" s="29"/>
      <c r="E29" s="29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5"/>
    </row>
    <row r="30" s="19" customFormat="1" hidden="1" customHeight="1" spans="1:18">
      <c r="A30" s="27">
        <v>26</v>
      </c>
      <c r="B30" s="28" t="s">
        <v>37</v>
      </c>
      <c r="C30" s="28"/>
      <c r="D30" s="29"/>
      <c r="E30" s="29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5"/>
    </row>
    <row r="31" s="19" customFormat="1" hidden="1" customHeight="1" spans="1:18">
      <c r="A31" s="27">
        <v>27</v>
      </c>
      <c r="B31" s="28" t="s">
        <v>38</v>
      </c>
      <c r="C31" s="28"/>
      <c r="D31" s="29"/>
      <c r="E31" s="29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5"/>
    </row>
    <row r="32" s="19" customFormat="1" hidden="1" customHeight="1" spans="1:18">
      <c r="A32" s="27">
        <v>28</v>
      </c>
      <c r="B32" s="28" t="s">
        <v>39</v>
      </c>
      <c r="C32" s="28"/>
      <c r="D32" s="29"/>
      <c r="E32" s="2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5"/>
    </row>
    <row r="33" s="19" customFormat="1" hidden="1" customHeight="1" spans="1:18">
      <c r="A33" s="27">
        <v>29</v>
      </c>
      <c r="B33" s="28" t="s">
        <v>40</v>
      </c>
      <c r="C33" s="28"/>
      <c r="D33" s="29"/>
      <c r="E33" s="2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5"/>
    </row>
    <row r="34" s="19" customFormat="1" hidden="1" customHeight="1" spans="1:18">
      <c r="A34" s="27">
        <v>30</v>
      </c>
      <c r="B34" s="28" t="s">
        <v>41</v>
      </c>
      <c r="C34" s="28"/>
      <c r="D34" s="29"/>
      <c r="E34" s="29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5"/>
    </row>
    <row r="35" s="19" customFormat="1" hidden="1" customHeight="1" spans="1:18">
      <c r="A35" s="27">
        <v>31</v>
      </c>
      <c r="B35" s="28" t="s">
        <v>42</v>
      </c>
      <c r="C35" s="28"/>
      <c r="D35" s="29"/>
      <c r="E35" s="29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5"/>
    </row>
    <row r="36" s="19" customFormat="1" hidden="1" customHeight="1" spans="1:18">
      <c r="A36" s="27">
        <v>32</v>
      </c>
      <c r="B36" s="28" t="s">
        <v>43</v>
      </c>
      <c r="C36" s="28"/>
      <c r="D36" s="29"/>
      <c r="E36" s="29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5"/>
    </row>
    <row r="37" s="19" customFormat="1" hidden="1" customHeight="1" spans="1:18">
      <c r="A37" s="27">
        <v>33</v>
      </c>
      <c r="B37" s="28" t="s">
        <v>44</v>
      </c>
      <c r="C37" s="28"/>
      <c r="D37" s="29"/>
      <c r="E37" s="29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5"/>
    </row>
    <row r="38" s="19" customFormat="1" hidden="1" customHeight="1" spans="1:18">
      <c r="A38" s="27">
        <v>34</v>
      </c>
      <c r="B38" s="28" t="s">
        <v>45</v>
      </c>
      <c r="C38" s="28"/>
      <c r="D38" s="29"/>
      <c r="E38" s="29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5"/>
    </row>
    <row r="39" s="19" customFormat="1" hidden="1" customHeight="1" spans="1:18">
      <c r="A39" s="27">
        <v>35</v>
      </c>
      <c r="B39" s="28" t="s">
        <v>46</v>
      </c>
      <c r="C39" s="28"/>
      <c r="D39" s="29"/>
      <c r="E39" s="29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5"/>
    </row>
    <row r="40" s="19" customFormat="1" hidden="1" customHeight="1" spans="1:18">
      <c r="A40" s="27">
        <v>36</v>
      </c>
      <c r="B40" s="28" t="s">
        <v>47</v>
      </c>
      <c r="C40" s="28"/>
      <c r="D40" s="29"/>
      <c r="E40" s="29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5"/>
    </row>
    <row r="41" s="19" customFormat="1" ht="19.5" hidden="1" customHeight="1" spans="1:18">
      <c r="A41" s="27">
        <v>37</v>
      </c>
      <c r="B41" s="28" t="s">
        <v>48</v>
      </c>
      <c r="C41" s="28"/>
      <c r="D41" s="29"/>
      <c r="E41" s="29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5"/>
    </row>
    <row r="42" s="19" customFormat="1" ht="19.5" hidden="1" customHeight="1" spans="1:18">
      <c r="A42" s="27">
        <v>38</v>
      </c>
      <c r="B42" s="28" t="s">
        <v>49</v>
      </c>
      <c r="C42" s="28"/>
      <c r="D42" s="29"/>
      <c r="E42" s="29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5"/>
    </row>
    <row r="43" s="19" customFormat="1" ht="19.5" hidden="1" customHeight="1" spans="1:18">
      <c r="A43" s="27">
        <v>39</v>
      </c>
      <c r="B43" s="28" t="s">
        <v>50</v>
      </c>
      <c r="C43" s="28"/>
      <c r="D43" s="29"/>
      <c r="E43" s="29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5"/>
    </row>
    <row r="44" s="19" customFormat="1" ht="19.5" hidden="1" customHeight="1" spans="1:18">
      <c r="A44" s="27">
        <v>40</v>
      </c>
      <c r="B44" s="28" t="s">
        <v>51</v>
      </c>
      <c r="C44" s="28"/>
      <c r="D44" s="29"/>
      <c r="E44" s="29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5"/>
    </row>
    <row r="45" s="19" customFormat="1" customHeight="1" spans="1:20">
      <c r="A45" s="27">
        <v>1</v>
      </c>
      <c r="B45" s="30" t="s">
        <v>52</v>
      </c>
      <c r="C45" s="28" t="s">
        <v>53</v>
      </c>
      <c r="D45" s="29" t="s">
        <v>54</v>
      </c>
      <c r="E45" s="29">
        <f t="shared" ref="E45:E50" si="0">F45+G45+H45+I45+J45+K45+L45+M45+N45+O45+P45+Q45</f>
        <v>313.7</v>
      </c>
      <c r="F45" s="5">
        <v>28.9</v>
      </c>
      <c r="G45" s="5">
        <v>28.1</v>
      </c>
      <c r="H45" s="5">
        <v>27.3</v>
      </c>
      <c r="I45" s="5">
        <v>26.6</v>
      </c>
      <c r="J45" s="5">
        <v>26.2</v>
      </c>
      <c r="K45" s="5">
        <v>24.7</v>
      </c>
      <c r="L45" s="5">
        <v>27.2</v>
      </c>
      <c r="M45" s="5">
        <v>25.1</v>
      </c>
      <c r="N45" s="5">
        <v>25.4</v>
      </c>
      <c r="O45" s="5">
        <v>25.2</v>
      </c>
      <c r="P45" s="5">
        <v>26.2</v>
      </c>
      <c r="Q45" s="5">
        <v>22.8</v>
      </c>
      <c r="R45" s="55">
        <v>374.2</v>
      </c>
      <c r="S45" s="20"/>
      <c r="T45" s="20"/>
    </row>
    <row r="46" s="19" customFormat="1" customHeight="1" spans="1:20">
      <c r="A46" s="27">
        <v>2</v>
      </c>
      <c r="B46" s="31"/>
      <c r="C46" s="28" t="s">
        <v>55</v>
      </c>
      <c r="D46" s="29" t="s">
        <v>54</v>
      </c>
      <c r="E46" s="29">
        <f t="shared" si="0"/>
        <v>508.6</v>
      </c>
      <c r="F46" s="5">
        <v>43.6</v>
      </c>
      <c r="G46" s="5">
        <v>39.3</v>
      </c>
      <c r="H46" s="5">
        <v>45.5</v>
      </c>
      <c r="I46" s="5">
        <v>44.5</v>
      </c>
      <c r="J46" s="5">
        <v>35.1</v>
      </c>
      <c r="K46" s="5">
        <v>43.1</v>
      </c>
      <c r="L46" s="5">
        <v>43.5</v>
      </c>
      <c r="M46" s="5">
        <v>46.3</v>
      </c>
      <c r="N46" s="5">
        <v>43.4</v>
      </c>
      <c r="O46" s="5">
        <v>34.2</v>
      </c>
      <c r="P46" s="5">
        <v>43.9</v>
      </c>
      <c r="Q46" s="5">
        <v>46.2</v>
      </c>
      <c r="R46" s="55">
        <v>649.5</v>
      </c>
      <c r="S46" s="20"/>
      <c r="T46" s="20"/>
    </row>
    <row r="47" s="19" customFormat="1" customHeight="1" spans="1:20">
      <c r="A47" s="27">
        <v>3</v>
      </c>
      <c r="B47" s="32"/>
      <c r="C47" s="28" t="s">
        <v>56</v>
      </c>
      <c r="D47" s="29" t="s">
        <v>54</v>
      </c>
      <c r="E47" s="29">
        <f t="shared" si="0"/>
        <v>293.6</v>
      </c>
      <c r="F47" s="5">
        <v>25.1</v>
      </c>
      <c r="G47" s="5">
        <v>22.7</v>
      </c>
      <c r="H47" s="5">
        <v>26.3</v>
      </c>
      <c r="I47" s="5">
        <v>25.7</v>
      </c>
      <c r="J47" s="5">
        <v>20.2</v>
      </c>
      <c r="K47" s="5">
        <v>25.1</v>
      </c>
      <c r="L47" s="5">
        <v>25.1</v>
      </c>
      <c r="M47" s="5">
        <v>26.7</v>
      </c>
      <c r="N47" s="5">
        <v>25</v>
      </c>
      <c r="O47" s="5">
        <v>19.8</v>
      </c>
      <c r="P47" s="5">
        <v>25.3</v>
      </c>
      <c r="Q47" s="5">
        <v>26.6</v>
      </c>
      <c r="R47" s="55">
        <v>336</v>
      </c>
      <c r="S47" s="20"/>
      <c r="T47" s="20"/>
    </row>
    <row r="48" s="19" customFormat="1" customHeight="1" spans="1:20">
      <c r="A48" s="27">
        <v>4</v>
      </c>
      <c r="B48" s="32" t="s">
        <v>57</v>
      </c>
      <c r="C48" s="28"/>
      <c r="D48" s="16" t="s">
        <v>58</v>
      </c>
      <c r="E48" s="29">
        <f t="shared" si="0"/>
        <v>333800</v>
      </c>
      <c r="F48" s="5">
        <v>30500</v>
      </c>
      <c r="G48" s="5">
        <v>29400</v>
      </c>
      <c r="H48" s="5">
        <v>28900</v>
      </c>
      <c r="I48" s="5">
        <v>28300</v>
      </c>
      <c r="J48" s="5">
        <v>27400</v>
      </c>
      <c r="K48" s="5">
        <v>28000</v>
      </c>
      <c r="L48" s="5">
        <v>28800</v>
      </c>
      <c r="M48" s="5">
        <v>26600</v>
      </c>
      <c r="N48" s="5">
        <v>27100</v>
      </c>
      <c r="O48" s="5">
        <v>26400</v>
      </c>
      <c r="P48" s="5">
        <v>27800</v>
      </c>
      <c r="Q48" s="5">
        <v>24600</v>
      </c>
      <c r="R48" s="55">
        <v>183.9</v>
      </c>
      <c r="S48" s="20"/>
      <c r="T48" s="20"/>
    </row>
    <row r="49" s="19" customFormat="1" customHeight="1" spans="1:20">
      <c r="A49" s="27">
        <v>5</v>
      </c>
      <c r="B49" s="32" t="s">
        <v>59</v>
      </c>
      <c r="C49" s="28"/>
      <c r="D49" s="16" t="s">
        <v>60</v>
      </c>
      <c r="E49" s="29">
        <f t="shared" si="0"/>
        <v>180100</v>
      </c>
      <c r="F49" s="5">
        <v>15500</v>
      </c>
      <c r="G49" s="5">
        <v>13900</v>
      </c>
      <c r="H49" s="5">
        <v>16100</v>
      </c>
      <c r="I49" s="5">
        <v>15800</v>
      </c>
      <c r="J49" s="5">
        <v>12500</v>
      </c>
      <c r="K49" s="5">
        <v>15300</v>
      </c>
      <c r="L49" s="5">
        <v>15400</v>
      </c>
      <c r="M49" s="5">
        <v>16400</v>
      </c>
      <c r="N49" s="5">
        <v>15300</v>
      </c>
      <c r="O49" s="5">
        <v>12100</v>
      </c>
      <c r="P49" s="5">
        <v>15500</v>
      </c>
      <c r="Q49" s="5">
        <v>16300</v>
      </c>
      <c r="R49" s="55">
        <v>262.1</v>
      </c>
      <c r="S49" s="20"/>
      <c r="T49" s="20"/>
    </row>
    <row r="50" s="19" customFormat="1" customHeight="1" spans="1:20">
      <c r="A50" s="27">
        <v>6</v>
      </c>
      <c r="B50" s="32" t="s">
        <v>61</v>
      </c>
      <c r="C50" s="28"/>
      <c r="D50" s="33" t="s">
        <v>60</v>
      </c>
      <c r="E50" s="29">
        <f t="shared" si="0"/>
        <v>213600</v>
      </c>
      <c r="F50" s="5">
        <v>16800</v>
      </c>
      <c r="G50" s="5">
        <v>16600</v>
      </c>
      <c r="H50" s="5">
        <v>19300</v>
      </c>
      <c r="I50" s="5">
        <v>18800</v>
      </c>
      <c r="J50" s="5">
        <v>14800</v>
      </c>
      <c r="K50" s="5">
        <v>18300</v>
      </c>
      <c r="L50" s="5">
        <v>18500</v>
      </c>
      <c r="M50" s="5">
        <v>19500</v>
      </c>
      <c r="N50" s="5">
        <v>18400</v>
      </c>
      <c r="O50" s="5">
        <v>14500</v>
      </c>
      <c r="P50" s="5">
        <v>18600</v>
      </c>
      <c r="Q50" s="5">
        <v>19500</v>
      </c>
      <c r="R50" s="55">
        <v>355.8</v>
      </c>
      <c r="S50" s="20"/>
      <c r="T50" s="20"/>
    </row>
    <row r="51" ht="21" customHeight="1" spans="1:18">
      <c r="A51" s="34" t="s">
        <v>62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56"/>
    </row>
    <row r="52" ht="36.75" customHeight="1" spans="1:18">
      <c r="A52" s="36">
        <v>1</v>
      </c>
      <c r="B52" s="37" t="s">
        <v>63</v>
      </c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57"/>
    </row>
    <row r="53" customHeight="1" spans="1:18">
      <c r="A53" s="36">
        <v>2</v>
      </c>
      <c r="B53" s="39" t="s">
        <v>64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58"/>
    </row>
    <row r="54" customHeight="1" spans="1:18">
      <c r="A54" s="40">
        <v>3</v>
      </c>
      <c r="B54" s="39" t="s">
        <v>65</v>
      </c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</row>
    <row r="55" customHeight="1" spans="6:11">
      <c r="F55" s="21"/>
      <c r="G55" s="21"/>
      <c r="H55" s="21"/>
      <c r="I55" s="21"/>
      <c r="J55" s="21"/>
      <c r="K55" s="21"/>
    </row>
    <row r="56" ht="14.4" spans="6:17">
      <c r="F56" s="41"/>
      <c r="G56" s="41"/>
      <c r="H56" s="42">
        <f>16800/213600</f>
        <v>0.0786516853932584</v>
      </c>
      <c r="I56" s="41"/>
      <c r="J56" s="41"/>
      <c r="K56" s="41"/>
      <c r="L56" s="41"/>
      <c r="M56" s="41"/>
      <c r="N56" s="41"/>
      <c r="O56" s="41"/>
      <c r="P56" s="41"/>
      <c r="Q56" s="41"/>
    </row>
    <row r="58" ht="28.2" spans="1:18">
      <c r="A58" s="1" t="s">
        <v>66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15"/>
    </row>
    <row r="59" ht="14.4" spans="6:17"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</row>
    <row r="60" customHeight="1" spans="1:23">
      <c r="A60" s="43" t="s">
        <v>67</v>
      </c>
      <c r="B60" s="43"/>
      <c r="C60" s="43" t="s">
        <v>68</v>
      </c>
      <c r="D60" s="43"/>
      <c r="E60" s="43"/>
      <c r="F60" s="43" t="s">
        <v>69</v>
      </c>
      <c r="G60" s="43"/>
      <c r="H60" s="43"/>
      <c r="I60" s="43" t="s">
        <v>70</v>
      </c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59" t="s">
        <v>11</v>
      </c>
    </row>
    <row r="61" customHeight="1" spans="1:23">
      <c r="A61" s="43" t="s">
        <v>6</v>
      </c>
      <c r="B61" s="43" t="s">
        <v>71</v>
      </c>
      <c r="C61" s="43" t="s">
        <v>6</v>
      </c>
      <c r="D61" s="43" t="s">
        <v>8</v>
      </c>
      <c r="E61" s="43" t="s">
        <v>72</v>
      </c>
      <c r="F61" s="44" t="s">
        <v>73</v>
      </c>
      <c r="G61" s="44" t="s">
        <v>74</v>
      </c>
      <c r="H61" s="43" t="s">
        <v>75</v>
      </c>
      <c r="I61" s="43" t="s">
        <v>8</v>
      </c>
      <c r="J61" s="49" t="s">
        <v>76</v>
      </c>
      <c r="K61" s="43" t="s">
        <v>77</v>
      </c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59"/>
    </row>
    <row r="62" customHeight="1" spans="1:23">
      <c r="A62" s="43"/>
      <c r="B62" s="43"/>
      <c r="C62" s="43"/>
      <c r="D62" s="43"/>
      <c r="E62" s="43"/>
      <c r="F62" s="44"/>
      <c r="G62" s="44"/>
      <c r="H62" s="43"/>
      <c r="I62" s="43"/>
      <c r="J62" s="49"/>
      <c r="K62" s="43">
        <v>1</v>
      </c>
      <c r="L62" s="43">
        <v>2</v>
      </c>
      <c r="M62" s="43">
        <v>3</v>
      </c>
      <c r="N62" s="43">
        <v>4</v>
      </c>
      <c r="O62" s="43">
        <v>5</v>
      </c>
      <c r="P62" s="43">
        <v>6</v>
      </c>
      <c r="Q62" s="43">
        <v>7</v>
      </c>
      <c r="R62" s="43">
        <v>8</v>
      </c>
      <c r="S62" s="43">
        <v>9</v>
      </c>
      <c r="T62" s="43">
        <v>10</v>
      </c>
      <c r="U62" s="43">
        <v>11</v>
      </c>
      <c r="V62" s="43">
        <v>12</v>
      </c>
      <c r="W62" s="59"/>
    </row>
    <row r="63" customHeight="1" spans="1:23">
      <c r="A63" s="45" t="s">
        <v>78</v>
      </c>
      <c r="B63" s="45" t="s">
        <v>78</v>
      </c>
      <c r="C63" s="45" t="s">
        <v>79</v>
      </c>
      <c r="D63" s="45" t="s">
        <v>80</v>
      </c>
      <c r="E63" s="45" t="s">
        <v>81</v>
      </c>
      <c r="F63" s="46" t="s">
        <v>82</v>
      </c>
      <c r="G63" s="46" t="s">
        <v>83</v>
      </c>
      <c r="H63" s="45" t="s">
        <v>84</v>
      </c>
      <c r="I63" s="45" t="s">
        <v>80</v>
      </c>
      <c r="J63" s="50" t="s">
        <v>85</v>
      </c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60"/>
    </row>
    <row r="64" customHeight="1" spans="1:23">
      <c r="A64" s="47">
        <v>3000001731</v>
      </c>
      <c r="B64" s="47" t="s">
        <v>53</v>
      </c>
      <c r="C64" s="45" t="s">
        <v>86</v>
      </c>
      <c r="D64" s="45" t="s">
        <v>54</v>
      </c>
      <c r="E64" s="47">
        <v>42123</v>
      </c>
      <c r="F64" s="48">
        <v>0.164092504936948</v>
      </c>
      <c r="G64" s="48">
        <v>0.162449255982408</v>
      </c>
      <c r="H64" s="47"/>
      <c r="I64" s="51" t="s">
        <v>87</v>
      </c>
      <c r="J64" s="9">
        <v>380000</v>
      </c>
      <c r="K64" s="52">
        <v>33143.8888823328</v>
      </c>
      <c r="L64" s="52">
        <v>30820.1907369351</v>
      </c>
      <c r="M64" s="52">
        <v>34017.0574183248</v>
      </c>
      <c r="N64" s="52">
        <v>32887.4797065949</v>
      </c>
      <c r="O64" s="52">
        <v>24574.281027626</v>
      </c>
      <c r="P64" s="52">
        <v>33139.8849913937</v>
      </c>
      <c r="Q64" s="52">
        <v>33500.3953315475</v>
      </c>
      <c r="R64" s="52">
        <v>34341.0522731142</v>
      </c>
      <c r="S64" s="52">
        <v>33297.3179831179</v>
      </c>
      <c r="T64" s="52">
        <v>24331.1647698058</v>
      </c>
      <c r="U64" s="52">
        <v>31854.6359999528</v>
      </c>
      <c r="V64" s="52">
        <v>34092.1704123418</v>
      </c>
      <c r="W64" s="17">
        <v>597.36</v>
      </c>
    </row>
    <row r="65" customHeight="1" spans="1:23">
      <c r="A65" s="47">
        <v>3000001734</v>
      </c>
      <c r="B65" s="47" t="s">
        <v>55</v>
      </c>
      <c r="C65" s="45" t="s">
        <v>86</v>
      </c>
      <c r="D65" s="45" t="s">
        <v>54</v>
      </c>
      <c r="E65" s="47">
        <v>42123</v>
      </c>
      <c r="F65" s="48">
        <v>0.189527560837771</v>
      </c>
      <c r="G65" s="48">
        <v>0.19023662871624</v>
      </c>
      <c r="H65" s="47"/>
      <c r="I65" s="51" t="s">
        <v>87</v>
      </c>
      <c r="J65" s="9">
        <v>445000</v>
      </c>
      <c r="K65" s="52">
        <v>38813.2382964161</v>
      </c>
      <c r="L65" s="52">
        <v>36092.0654682529</v>
      </c>
      <c r="M65" s="52">
        <v>39835.7646083015</v>
      </c>
      <c r="N65" s="52">
        <v>38512.9696564071</v>
      </c>
      <c r="O65" s="52">
        <v>28777.776466562</v>
      </c>
      <c r="P65" s="52">
        <v>38808.5495293953</v>
      </c>
      <c r="Q65" s="52">
        <v>39230.7261119437</v>
      </c>
      <c r="R65" s="52">
        <v>40215.1796356206</v>
      </c>
      <c r="S65" s="52">
        <v>38992.9118486512</v>
      </c>
      <c r="T65" s="52">
        <v>28493.074533062</v>
      </c>
      <c r="U65" s="52">
        <v>37303.4553157342</v>
      </c>
      <c r="V65" s="52">
        <v>39923.7258776107</v>
      </c>
      <c r="W65" s="17">
        <v>649.7</v>
      </c>
    </row>
    <row r="66" customHeight="1" spans="1:23">
      <c r="A66" s="47">
        <v>3000010813</v>
      </c>
      <c r="B66" s="47" t="s">
        <v>56</v>
      </c>
      <c r="C66" s="45" t="s">
        <v>86</v>
      </c>
      <c r="D66" s="45" t="s">
        <v>54</v>
      </c>
      <c r="E66" s="47">
        <v>42123</v>
      </c>
      <c r="F66" s="48">
        <v>0.119934848939843</v>
      </c>
      <c r="G66" s="48">
        <v>0.119699451776511</v>
      </c>
      <c r="H66" s="47"/>
      <c r="I66" s="51" t="s">
        <v>87</v>
      </c>
      <c r="J66" s="9">
        <v>280000</v>
      </c>
      <c r="K66" s="52">
        <v>24421.8128606663</v>
      </c>
      <c r="L66" s="52">
        <v>22709.6142272153</v>
      </c>
      <c r="M66" s="52">
        <v>25065.2002029762</v>
      </c>
      <c r="N66" s="52">
        <v>24232.8797838067</v>
      </c>
      <c r="O66" s="52">
        <v>18107.3649677244</v>
      </c>
      <c r="P66" s="52">
        <v>24418.8626252375</v>
      </c>
      <c r="Q66" s="52">
        <v>24684.5018232455</v>
      </c>
      <c r="R66" s="52">
        <v>25303.9332538737</v>
      </c>
      <c r="S66" s="52">
        <v>24534.8658822974</v>
      </c>
      <c r="T66" s="52">
        <v>17928.2266724885</v>
      </c>
      <c r="U66" s="52">
        <v>23471.8370525968</v>
      </c>
      <c r="V66" s="52">
        <v>25120.5466196202</v>
      </c>
      <c r="W66" s="17">
        <v>391.72</v>
      </c>
    </row>
    <row r="67" customHeight="1" spans="1:23">
      <c r="A67" s="47"/>
      <c r="B67" s="47" t="s">
        <v>88</v>
      </c>
      <c r="C67" s="45" t="s">
        <v>86</v>
      </c>
      <c r="D67" s="45" t="s">
        <v>54</v>
      </c>
      <c r="E67" s="47">
        <v>42123</v>
      </c>
      <c r="F67" s="48">
        <v>0.131993689932726</v>
      </c>
      <c r="G67" s="48">
        <v>0.131669396954162</v>
      </c>
      <c r="H67" s="47"/>
      <c r="I67" s="51" t="s">
        <v>58</v>
      </c>
      <c r="J67" s="9">
        <v>308000</v>
      </c>
      <c r="K67" s="52">
        <v>26863.9941467329</v>
      </c>
      <c r="L67" s="52">
        <v>24980.5756499369</v>
      </c>
      <c r="M67" s="52">
        <v>27571.7202232738</v>
      </c>
      <c r="N67" s="52">
        <v>26656.1677621874</v>
      </c>
      <c r="O67" s="52">
        <v>19918.1014644969</v>
      </c>
      <c r="P67" s="52">
        <v>26860.7488877612</v>
      </c>
      <c r="Q67" s="52">
        <v>27152.95200557</v>
      </c>
      <c r="R67" s="52">
        <v>27834.326579261</v>
      </c>
      <c r="S67" s="52">
        <v>26988.3524705271</v>
      </c>
      <c r="T67" s="52">
        <v>19721.0493397373</v>
      </c>
      <c r="U67" s="52">
        <v>25819.0207578565</v>
      </c>
      <c r="V67" s="52">
        <v>27632.6012815823</v>
      </c>
      <c r="W67" s="17">
        <v>150.92</v>
      </c>
    </row>
    <row r="68" customHeight="1" spans="1:23">
      <c r="A68" s="47">
        <v>3000001744</v>
      </c>
      <c r="B68" s="47" t="s">
        <v>89</v>
      </c>
      <c r="C68" s="45" t="s">
        <v>86</v>
      </c>
      <c r="D68" s="45" t="s">
        <v>54</v>
      </c>
      <c r="E68" s="47">
        <v>42123</v>
      </c>
      <c r="F68" s="48">
        <v>0.0860735550855802</v>
      </c>
      <c r="G68" s="48">
        <v>0.0854996084117935</v>
      </c>
      <c r="H68" s="47"/>
      <c r="I68" s="51" t="s">
        <v>90</v>
      </c>
      <c r="J68" s="9">
        <v>200000</v>
      </c>
      <c r="K68" s="52">
        <v>17444.1520433331</v>
      </c>
      <c r="L68" s="52">
        <v>16221.1530194395</v>
      </c>
      <c r="M68" s="52">
        <v>17903.7144306973</v>
      </c>
      <c r="N68" s="52">
        <v>17309.1998455762</v>
      </c>
      <c r="O68" s="52">
        <v>12933.8321198032</v>
      </c>
      <c r="P68" s="52">
        <v>17442.0447323125</v>
      </c>
      <c r="Q68" s="52">
        <v>17631.7870166039</v>
      </c>
      <c r="R68" s="52">
        <v>18074.2380384812</v>
      </c>
      <c r="S68" s="52">
        <v>17524.904201641</v>
      </c>
      <c r="T68" s="52">
        <v>12805.8761946346</v>
      </c>
      <c r="U68" s="52">
        <v>16765.597894712</v>
      </c>
      <c r="V68" s="52">
        <v>17943.247585443</v>
      </c>
      <c r="W68" s="17">
        <v>15.2</v>
      </c>
    </row>
    <row r="69" customHeight="1" spans="1:23">
      <c r="A69" s="18"/>
      <c r="B69" s="61" t="s">
        <v>59</v>
      </c>
      <c r="C69" s="28"/>
      <c r="D69" s="16" t="s">
        <v>60</v>
      </c>
      <c r="E69" s="29"/>
      <c r="F69" s="5"/>
      <c r="G69" s="5"/>
      <c r="H69" s="5"/>
      <c r="I69" s="62" t="s">
        <v>60</v>
      </c>
      <c r="J69" s="9">
        <v>157920</v>
      </c>
      <c r="K69" s="52" t="e">
        <f>K70/'2019'!L20*J69</f>
        <v>#DIV/0!</v>
      </c>
      <c r="L69" s="52" t="e">
        <f>L70/'2019'!L20*J69</f>
        <v>#DIV/0!</v>
      </c>
      <c r="M69" s="52" t="e">
        <f>M70/'2019'!L20*J69</f>
        <v>#DIV/0!</v>
      </c>
      <c r="N69" s="52" t="e">
        <f>N70/'2019'!L20*J69</f>
        <v>#DIV/0!</v>
      </c>
      <c r="O69" s="52" t="e">
        <f>O70/'2019'!L20*J69</f>
        <v>#DIV/0!</v>
      </c>
      <c r="P69" s="52" t="e">
        <f>P70/'2019'!L20*J69</f>
        <v>#DIV/0!</v>
      </c>
      <c r="Q69" s="52" t="e">
        <f>Q70/'2019'!L20*J69</f>
        <v>#DIV/0!</v>
      </c>
      <c r="R69" s="52" t="e">
        <f>R70/'2019'!L20*J69</f>
        <v>#DIV/0!</v>
      </c>
      <c r="S69" s="52" t="e">
        <f>S70/'2019'!L20*J69</f>
        <v>#DIV/0!</v>
      </c>
      <c r="T69" s="52" t="e">
        <f>T70/'2019'!L20*J69</f>
        <v>#DIV/0!</v>
      </c>
      <c r="U69" s="52" t="e">
        <f>U70/'2019'!L20*J69</f>
        <v>#DIV/0!</v>
      </c>
      <c r="V69" s="52" t="e">
        <f>V70/'2019'!L20*J69</f>
        <v>#DIV/0!</v>
      </c>
      <c r="W69"/>
    </row>
    <row r="70" customHeight="1" spans="1:23">
      <c r="A70"/>
      <c r="B70"/>
      <c r="C70"/>
      <c r="D70"/>
      <c r="E70"/>
      <c r="F70"/>
      <c r="G70"/>
      <c r="H70"/>
      <c r="I70"/>
      <c r="J70" s="9"/>
      <c r="K70" s="9">
        <v>189000</v>
      </c>
      <c r="L70" s="52">
        <v>170100</v>
      </c>
      <c r="M70" s="52">
        <v>189000</v>
      </c>
      <c r="N70" s="52">
        <v>182700</v>
      </c>
      <c r="O70" s="52">
        <v>151200</v>
      </c>
      <c r="P70" s="52">
        <v>182700</v>
      </c>
      <c r="Q70" s="52">
        <v>189000</v>
      </c>
      <c r="R70" s="52">
        <v>189000</v>
      </c>
      <c r="S70" s="52">
        <v>182700</v>
      </c>
      <c r="T70" s="52">
        <v>144900</v>
      </c>
      <c r="U70" s="52">
        <v>182700</v>
      </c>
      <c r="V70" s="52">
        <v>189000</v>
      </c>
      <c r="W70" s="63"/>
    </row>
  </sheetData>
  <autoFilter ref="A3:R54">
    <extLst/>
  </autoFilter>
  <mergeCells count="35">
    <mergeCell ref="A1:R1"/>
    <mergeCell ref="D2:E2"/>
    <mergeCell ref="F2:G2"/>
    <mergeCell ref="H2:I2"/>
    <mergeCell ref="J2:L2"/>
    <mergeCell ref="M2:O2"/>
    <mergeCell ref="P2:R2"/>
    <mergeCell ref="F3:Q3"/>
    <mergeCell ref="A51:R51"/>
    <mergeCell ref="B52:R52"/>
    <mergeCell ref="B53:R53"/>
    <mergeCell ref="B54:R54"/>
    <mergeCell ref="A58:R58"/>
    <mergeCell ref="A60:B60"/>
    <mergeCell ref="C60:E60"/>
    <mergeCell ref="F60:H60"/>
    <mergeCell ref="I60:V60"/>
    <mergeCell ref="K61:V61"/>
    <mergeCell ref="A3:A4"/>
    <mergeCell ref="A61:A62"/>
    <mergeCell ref="B45:B47"/>
    <mergeCell ref="B61:B62"/>
    <mergeCell ref="C3:C4"/>
    <mergeCell ref="C61:C62"/>
    <mergeCell ref="D3:D4"/>
    <mergeCell ref="D61:D62"/>
    <mergeCell ref="E3:E4"/>
    <mergeCell ref="E61:E62"/>
    <mergeCell ref="F61:F62"/>
    <mergeCell ref="G61:G62"/>
    <mergeCell ref="H61:H62"/>
    <mergeCell ref="I61:I62"/>
    <mergeCell ref="J61:J62"/>
    <mergeCell ref="R3:R4"/>
    <mergeCell ref="W60:W61"/>
  </mergeCells>
  <pageMargins left="0.7" right="0.7" top="0.75" bottom="0.75" header="0.3" footer="0.3"/>
  <pageSetup paperSize="9" orientation="landscape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"/>
  <sheetViews>
    <sheetView tabSelected="1" zoomScale="85" zoomScaleNormal="85" workbookViewId="0">
      <selection activeCell="F8" sqref="F8"/>
    </sheetView>
  </sheetViews>
  <sheetFormatPr defaultColWidth="9" defaultRowHeight="14.4"/>
  <cols>
    <col min="2" max="2" width="22.6296296296296" customWidth="1"/>
    <col min="3" max="3" width="7.0462962962963" customWidth="1"/>
    <col min="4" max="4" width="7.92592592592593" customWidth="1"/>
    <col min="5" max="5" width="10.3796296296296" customWidth="1"/>
    <col min="6" max="6" width="7.5" customWidth="1"/>
    <col min="7" max="7" width="10.3796296296296" customWidth="1"/>
    <col min="8" max="17" width="7.37962962962963" customWidth="1"/>
    <col min="18" max="23" width="11.1296296296296"/>
  </cols>
  <sheetData>
    <row r="1" ht="28.2" spans="1:18">
      <c r="A1" s="1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5"/>
    </row>
    <row r="2" spans="1:18">
      <c r="A2" s="3" t="s">
        <v>1</v>
      </c>
      <c r="B2" s="4"/>
      <c r="C2" s="4"/>
      <c r="D2" s="3" t="s">
        <v>2</v>
      </c>
      <c r="E2" s="3"/>
      <c r="F2" s="3"/>
      <c r="G2" s="3"/>
      <c r="H2" s="3" t="s">
        <v>3</v>
      </c>
      <c r="I2" s="3"/>
      <c r="J2" s="3"/>
      <c r="K2" s="3"/>
      <c r="L2" s="3"/>
      <c r="M2" s="3" t="s">
        <v>4</v>
      </c>
      <c r="N2" s="3"/>
      <c r="O2" s="3"/>
      <c r="P2" s="3"/>
      <c r="Q2" s="3"/>
      <c r="R2" s="3"/>
    </row>
    <row r="3" spans="1:18">
      <c r="A3" s="5" t="s">
        <v>5</v>
      </c>
      <c r="B3" s="5" t="s">
        <v>7</v>
      </c>
      <c r="C3" s="5" t="s">
        <v>6</v>
      </c>
      <c r="D3" s="5" t="s">
        <v>8</v>
      </c>
      <c r="E3" s="5" t="s">
        <v>9</v>
      </c>
      <c r="F3" s="5" t="s">
        <v>10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16" t="s">
        <v>11</v>
      </c>
    </row>
    <row r="4" spans="1:18">
      <c r="A4" s="5"/>
      <c r="B4" s="5"/>
      <c r="C4" s="5"/>
      <c r="D4" s="5"/>
      <c r="E4" s="5"/>
      <c r="F4" s="5">
        <v>1</v>
      </c>
      <c r="G4" s="5">
        <v>2</v>
      </c>
      <c r="H4" s="5">
        <v>3</v>
      </c>
      <c r="I4" s="5">
        <v>4</v>
      </c>
      <c r="J4" s="5">
        <v>5</v>
      </c>
      <c r="K4" s="5">
        <v>6</v>
      </c>
      <c r="L4" s="5">
        <v>7</v>
      </c>
      <c r="M4" s="5">
        <v>8</v>
      </c>
      <c r="N4" s="5">
        <v>9</v>
      </c>
      <c r="O4" s="5">
        <v>10</v>
      </c>
      <c r="P4" s="5">
        <v>11</v>
      </c>
      <c r="Q4" s="5">
        <v>12</v>
      </c>
      <c r="R4" s="16"/>
    </row>
    <row r="5" ht="15.6" spans="1:18">
      <c r="A5" s="6">
        <v>1</v>
      </c>
      <c r="B5" s="7" t="s">
        <v>53</v>
      </c>
      <c r="C5" s="8" t="s">
        <v>52</v>
      </c>
      <c r="D5" s="9" t="s">
        <v>91</v>
      </c>
      <c r="E5" s="9">
        <f>380000/1000</f>
        <v>380</v>
      </c>
      <c r="F5" s="10">
        <f>33143.8888823328/1000</f>
        <v>33.1438888823328</v>
      </c>
      <c r="G5" s="10">
        <f>30820.1907369351/1000</f>
        <v>30.8201907369351</v>
      </c>
      <c r="H5" s="10">
        <f>34017.0574183248/1000</f>
        <v>34.0170574183248</v>
      </c>
      <c r="I5" s="10">
        <f>32887.4797065949/1000</f>
        <v>32.8874797065949</v>
      </c>
      <c r="J5" s="10">
        <f>24574.281027626/1000</f>
        <v>24.574281027626</v>
      </c>
      <c r="K5" s="10">
        <f>33139.8849913937/1000</f>
        <v>33.1398849913937</v>
      </c>
      <c r="L5" s="10">
        <f>33500.3953315475/1000</f>
        <v>33.5003953315475</v>
      </c>
      <c r="M5" s="10">
        <f>34341.0522731142/1000</f>
        <v>34.3410522731142</v>
      </c>
      <c r="N5" s="10">
        <f>33297.3179831179/1000</f>
        <v>33.2973179831179</v>
      </c>
      <c r="O5" s="10">
        <f>24331.1647698058/1000</f>
        <v>24.3311647698058</v>
      </c>
      <c r="P5" s="10">
        <f>31854.6359999528/1000</f>
        <v>31.8546359999528</v>
      </c>
      <c r="Q5" s="10">
        <f>34092.1704123418/1000</f>
        <v>34.0921704123418</v>
      </c>
      <c r="R5" s="17">
        <v>597.36</v>
      </c>
    </row>
    <row r="6" ht="15.6" spans="1:18">
      <c r="A6" s="6">
        <v>2</v>
      </c>
      <c r="B6" s="7" t="s">
        <v>55</v>
      </c>
      <c r="C6" s="11"/>
      <c r="D6" s="9" t="s">
        <v>91</v>
      </c>
      <c r="E6" s="9">
        <f>445000/1000</f>
        <v>445</v>
      </c>
      <c r="F6" s="10">
        <v>38.8132382964161</v>
      </c>
      <c r="G6" s="10">
        <v>36.0920654682529</v>
      </c>
      <c r="H6" s="10">
        <v>39.8357646083015</v>
      </c>
      <c r="I6" s="10">
        <v>38.5129696564071</v>
      </c>
      <c r="J6" s="10">
        <v>28.777776466562</v>
      </c>
      <c r="K6" s="10">
        <v>38.8085495293953</v>
      </c>
      <c r="L6" s="10">
        <v>39.2307261119437</v>
      </c>
      <c r="M6" s="10">
        <v>40.2151796356206</v>
      </c>
      <c r="N6" s="10">
        <v>38.9929118486512</v>
      </c>
      <c r="O6" s="10">
        <v>28.493074533062</v>
      </c>
      <c r="P6" s="10">
        <v>37.3034553157342</v>
      </c>
      <c r="Q6" s="10">
        <v>39.9237258776107</v>
      </c>
      <c r="R6" s="17">
        <v>649.7</v>
      </c>
    </row>
    <row r="7" ht="15.6" spans="1:18">
      <c r="A7" s="6">
        <v>3</v>
      </c>
      <c r="B7" s="7" t="s">
        <v>56</v>
      </c>
      <c r="C7" s="11"/>
      <c r="D7" s="9" t="s">
        <v>91</v>
      </c>
      <c r="E7" s="9">
        <f>280000/1000</f>
        <v>280</v>
      </c>
      <c r="F7" s="10">
        <v>24.4218128606663</v>
      </c>
      <c r="G7" s="10">
        <v>22.7096142272153</v>
      </c>
      <c r="H7" s="10">
        <v>25.0652002029762</v>
      </c>
      <c r="I7" s="10">
        <v>24.2328797838067</v>
      </c>
      <c r="J7" s="10">
        <v>18.1073649677244</v>
      </c>
      <c r="K7" s="10">
        <v>24.4188626252375</v>
      </c>
      <c r="L7" s="10">
        <v>24.6845018232455</v>
      </c>
      <c r="M7" s="10">
        <v>25.3039332538737</v>
      </c>
      <c r="N7" s="10">
        <v>24.5348658822974</v>
      </c>
      <c r="O7" s="10">
        <v>17.9282266724885</v>
      </c>
      <c r="P7" s="10">
        <v>23.4718370525968</v>
      </c>
      <c r="Q7" s="10">
        <v>25.1205466196202</v>
      </c>
      <c r="R7" s="17">
        <v>391.72</v>
      </c>
    </row>
    <row r="8" ht="15.6" spans="1:18">
      <c r="A8" s="6">
        <v>4</v>
      </c>
      <c r="B8" s="7" t="s">
        <v>88</v>
      </c>
      <c r="C8" s="9"/>
      <c r="D8" s="9" t="s">
        <v>58</v>
      </c>
      <c r="E8" s="9">
        <v>308000</v>
      </c>
      <c r="F8" s="12">
        <v>26863.9941467329</v>
      </c>
      <c r="G8" s="12">
        <v>24980.5756499369</v>
      </c>
      <c r="H8" s="12">
        <v>27571.7202232738</v>
      </c>
      <c r="I8" s="12">
        <v>26656.1677621874</v>
      </c>
      <c r="J8" s="12">
        <v>19918.1014644969</v>
      </c>
      <c r="K8" s="12">
        <v>26860.7488877612</v>
      </c>
      <c r="L8" s="12">
        <v>27152.95200557</v>
      </c>
      <c r="M8" s="12">
        <v>27834.326579261</v>
      </c>
      <c r="N8" s="12">
        <v>26988.3524705271</v>
      </c>
      <c r="O8" s="12">
        <v>19721.0493397373</v>
      </c>
      <c r="P8" s="12">
        <v>25819.0207578565</v>
      </c>
      <c r="Q8" s="12">
        <v>27632.6012815823</v>
      </c>
      <c r="R8" s="17">
        <v>150.92</v>
      </c>
    </row>
    <row r="9" ht="15.6" spans="1:18">
      <c r="A9" s="6">
        <v>5</v>
      </c>
      <c r="B9" s="7" t="s">
        <v>89</v>
      </c>
      <c r="C9" s="8"/>
      <c r="D9" s="9" t="s">
        <v>92</v>
      </c>
      <c r="E9" s="9">
        <v>200000</v>
      </c>
      <c r="F9" s="12">
        <v>17444.1520433331</v>
      </c>
      <c r="G9" s="12">
        <v>16221.1530194395</v>
      </c>
      <c r="H9" s="12">
        <v>17903.7144306973</v>
      </c>
      <c r="I9" s="12">
        <v>17309.1998455762</v>
      </c>
      <c r="J9" s="12">
        <v>12933.8321198032</v>
      </c>
      <c r="K9" s="12">
        <v>17442.0447323125</v>
      </c>
      <c r="L9" s="12">
        <v>17631.7870166039</v>
      </c>
      <c r="M9" s="12">
        <v>18074.2380384812</v>
      </c>
      <c r="N9" s="12">
        <v>17524.904201641</v>
      </c>
      <c r="O9" s="12">
        <v>12805.8761946346</v>
      </c>
      <c r="P9" s="12">
        <v>16765.597894712</v>
      </c>
      <c r="Q9" s="12">
        <v>17943.247585443</v>
      </c>
      <c r="R9" s="17">
        <v>15.2</v>
      </c>
    </row>
    <row r="10" ht="15.6" spans="1:18">
      <c r="A10" s="6">
        <v>6</v>
      </c>
      <c r="B10" s="7" t="s">
        <v>59</v>
      </c>
      <c r="C10" s="13"/>
      <c r="D10" s="9" t="s">
        <v>92</v>
      </c>
      <c r="E10" s="9">
        <v>157920</v>
      </c>
      <c r="F10" s="12">
        <v>13934.1176470588</v>
      </c>
      <c r="G10" s="12">
        <v>12540.7058823529</v>
      </c>
      <c r="H10" s="12">
        <v>13934.1176470588</v>
      </c>
      <c r="I10" s="12">
        <v>13469.6470588235</v>
      </c>
      <c r="J10" s="12">
        <v>11147.2941176471</v>
      </c>
      <c r="K10" s="12">
        <v>13469.6470588235</v>
      </c>
      <c r="L10" s="12">
        <v>13934.1176470588</v>
      </c>
      <c r="M10" s="12">
        <v>13934.1176470588</v>
      </c>
      <c r="N10" s="12">
        <v>13469.6470588235</v>
      </c>
      <c r="O10" s="12">
        <v>10682.8235294118</v>
      </c>
      <c r="P10" s="12">
        <v>13469.6470588235</v>
      </c>
      <c r="Q10" s="12">
        <v>13934.1176470588</v>
      </c>
      <c r="R10" s="18"/>
    </row>
    <row r="11" spans="1:1">
      <c r="A11" s="14"/>
    </row>
  </sheetData>
  <mergeCells count="15">
    <mergeCell ref="A1:R1"/>
    <mergeCell ref="D2:E2"/>
    <mergeCell ref="F2:G2"/>
    <mergeCell ref="H2:I2"/>
    <mergeCell ref="J2:L2"/>
    <mergeCell ref="M2:O2"/>
    <mergeCell ref="P2:R2"/>
    <mergeCell ref="F3:Q3"/>
    <mergeCell ref="A3:A4"/>
    <mergeCell ref="B3:B4"/>
    <mergeCell ref="C3:C4"/>
    <mergeCell ref="C5:C7"/>
    <mergeCell ref="D3:D4"/>
    <mergeCell ref="E3:E4"/>
    <mergeCell ref="R3:R4"/>
  </mergeCells>
  <pageMargins left="0.75" right="0.75" top="1" bottom="1" header="0.51" footer="0.5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2018</vt:lpstr>
      <vt:lpstr>2019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史玉杰</dc:creator>
  <cp:lastModifiedBy>王俊鹏</cp:lastModifiedBy>
  <dcterms:created xsi:type="dcterms:W3CDTF">2013-04-01T06:46:06Z</dcterms:created>
  <cp:lastPrinted>2018-01-05T07:51:19Z</cp:lastPrinted>
  <dcterms:modified xsi:type="dcterms:W3CDTF">2021-08-05T03:43:14Z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BE98D8768D5D45D890C9E28B1AE21F67</vt:lpwstr>
  </property>
</Properties>
</file>