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280" yWindow="0" windowWidth="22040" windowHeight="1440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2" l="1"/>
  <c r="J18" i="2"/>
  <c r="J19" i="2"/>
  <c r="K19" i="2"/>
  <c r="J14" i="2"/>
  <c r="J15" i="2"/>
  <c r="J16" i="2"/>
  <c r="K16" i="2"/>
  <c r="L19" i="2"/>
  <c r="M19" i="2"/>
  <c r="O19" i="2"/>
  <c r="N19" i="2"/>
  <c r="F19" i="2"/>
  <c r="G19" i="2"/>
  <c r="I19" i="2"/>
  <c r="Q19" i="2"/>
  <c r="S19" i="2"/>
  <c r="U19" i="2"/>
  <c r="W19" i="2"/>
  <c r="P19" i="2"/>
  <c r="R19" i="2"/>
  <c r="T19" i="2"/>
  <c r="V19" i="2"/>
  <c r="H19" i="2"/>
  <c r="E19" i="2"/>
  <c r="C19" i="2"/>
  <c r="M16" i="2"/>
  <c r="O16" i="2"/>
  <c r="N16" i="2"/>
  <c r="F16" i="2"/>
  <c r="G16" i="2"/>
  <c r="I16" i="2"/>
  <c r="Q16" i="2"/>
  <c r="S16" i="2"/>
  <c r="U16" i="2"/>
  <c r="W16" i="2"/>
  <c r="P16" i="2"/>
  <c r="R16" i="2"/>
  <c r="T16" i="2"/>
  <c r="V16" i="2"/>
  <c r="H16" i="2"/>
  <c r="E16" i="2"/>
  <c r="C16" i="2"/>
  <c r="J11" i="2"/>
  <c r="J12" i="2"/>
  <c r="J13" i="2"/>
  <c r="K13" i="2"/>
  <c r="J8" i="2"/>
  <c r="J9" i="2"/>
  <c r="J10" i="2"/>
  <c r="K10" i="2"/>
  <c r="L13" i="2"/>
  <c r="M13" i="2"/>
  <c r="O13" i="2"/>
  <c r="N13" i="2"/>
  <c r="F13" i="2"/>
  <c r="G13" i="2"/>
  <c r="I13" i="2"/>
  <c r="Q13" i="2"/>
  <c r="S13" i="2"/>
  <c r="U13" i="2"/>
  <c r="W13" i="2"/>
  <c r="P13" i="2"/>
  <c r="R13" i="2"/>
  <c r="T13" i="2"/>
  <c r="V13" i="2"/>
  <c r="H13" i="2"/>
  <c r="E13" i="2"/>
  <c r="C13" i="2"/>
  <c r="M10" i="2"/>
  <c r="O10" i="2"/>
  <c r="N10" i="2"/>
  <c r="F10" i="2"/>
  <c r="G10" i="2"/>
  <c r="I10" i="2"/>
  <c r="Q10" i="2"/>
  <c r="S10" i="2"/>
  <c r="U10" i="2"/>
  <c r="W10" i="2"/>
  <c r="P10" i="2"/>
  <c r="R10" i="2"/>
  <c r="T10" i="2"/>
  <c r="V10" i="2"/>
  <c r="H10" i="2"/>
  <c r="E10" i="2"/>
  <c r="C10" i="2"/>
  <c r="J5" i="2"/>
  <c r="J6" i="2"/>
  <c r="J7" i="2"/>
  <c r="K7" i="2"/>
  <c r="J2" i="2"/>
  <c r="J3" i="2"/>
  <c r="J4" i="2"/>
  <c r="K4" i="2"/>
  <c r="L7" i="2"/>
  <c r="M7" i="2"/>
  <c r="O7" i="2"/>
  <c r="N7" i="2"/>
  <c r="F7" i="2"/>
  <c r="G7" i="2"/>
  <c r="I7" i="2"/>
  <c r="Q7" i="2"/>
  <c r="S7" i="2"/>
  <c r="U7" i="2"/>
  <c r="W7" i="2"/>
  <c r="P7" i="2"/>
  <c r="R7" i="2"/>
  <c r="T7" i="2"/>
  <c r="V7" i="2"/>
  <c r="H7" i="2"/>
  <c r="E7" i="2"/>
  <c r="C7" i="2"/>
  <c r="M4" i="2"/>
  <c r="O4" i="2"/>
  <c r="N4" i="2"/>
  <c r="F4" i="2"/>
  <c r="G4" i="2"/>
  <c r="I4" i="2"/>
  <c r="Q4" i="2"/>
  <c r="S4" i="2"/>
  <c r="U4" i="2"/>
  <c r="W4" i="2"/>
  <c r="P4" i="2"/>
  <c r="R4" i="2"/>
  <c r="T4" i="2"/>
  <c r="V4" i="2"/>
  <c r="H4" i="2"/>
  <c r="E4" i="2"/>
  <c r="C4" i="2"/>
</calcChain>
</file>

<file path=xl/sharedStrings.xml><?xml version="1.0" encoding="utf-8"?>
<sst xmlns="http://schemas.openxmlformats.org/spreadsheetml/2006/main" count="69" uniqueCount="32">
  <si>
    <t>SLAM</t>
  </si>
  <si>
    <t>C 24h</t>
  </si>
  <si>
    <t>INF 24h</t>
  </si>
  <si>
    <t>C72h</t>
  </si>
  <si>
    <t>INF72H</t>
  </si>
  <si>
    <t>INF 72H</t>
  </si>
  <si>
    <t>C 120H</t>
  </si>
  <si>
    <t>C120H</t>
  </si>
  <si>
    <t>INF 120H</t>
  </si>
  <si>
    <t>GAPDH</t>
  </si>
  <si>
    <t>sdgoi</t>
  </si>
  <si>
    <t>sdendo</t>
  </si>
  <si>
    <t>sdofdiff</t>
  </si>
  <si>
    <t>sEofdiff</t>
  </si>
  <si>
    <t>deltact</t>
  </si>
  <si>
    <t>ddct</t>
  </si>
  <si>
    <t>2power-ddct</t>
  </si>
  <si>
    <t>log2poer-ddt</t>
  </si>
  <si>
    <t>ddct+se</t>
  </si>
  <si>
    <t>ddct+_se</t>
  </si>
  <si>
    <t>2powerP</t>
  </si>
  <si>
    <t>2powerQ</t>
  </si>
  <si>
    <t>se OF MEAN OF LOG</t>
  </si>
  <si>
    <t>C24H</t>
  </si>
  <si>
    <t>INF 24H</t>
  </si>
  <si>
    <t>C 72 H</t>
  </si>
  <si>
    <t>C 120 H</t>
  </si>
  <si>
    <t>24 h</t>
  </si>
  <si>
    <t>72 h</t>
  </si>
  <si>
    <t xml:space="preserve"> 120 h</t>
  </si>
  <si>
    <t>Control</t>
  </si>
  <si>
    <t>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</si>
</sst>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Sheep SLAM - Su/96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Sheet3!$D$13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Sheet3!$H$13:$J$13</c:f>
                <c:numCache>
                  <c:formatCode>General</c:formatCode>
                  <c:ptCount val="3"/>
                  <c:pt idx="0">
                    <c:v>0.160381489649592</c:v>
                  </c:pt>
                  <c:pt idx="1">
                    <c:v>0.152278983740005</c:v>
                  </c:pt>
                  <c:pt idx="2">
                    <c:v>0.223208920570443</c:v>
                  </c:pt>
                </c:numCache>
              </c:numRef>
            </c:plus>
            <c:minus>
              <c:numRef>
                <c:f>Sheet3!$H$14:$J$14</c:f>
                <c:numCache>
                  <c:formatCode>General</c:formatCode>
                  <c:ptCount val="3"/>
                  <c:pt idx="0">
                    <c:v>0.135973853695808</c:v>
                  </c:pt>
                  <c:pt idx="1">
                    <c:v>0.16636639617957</c:v>
                  </c:pt>
                  <c:pt idx="2">
                    <c:v>0.154200446749605</c:v>
                  </c:pt>
                </c:numCache>
              </c:numRef>
            </c:minus>
          </c:errBars>
          <c:cat>
            <c:strRef>
              <c:f>Sheet3!$E$12:$G$12</c:f>
              <c:strCache>
                <c:ptCount val="3"/>
                <c:pt idx="0">
                  <c:v>24 h</c:v>
                </c:pt>
                <c:pt idx="1">
                  <c:v>72 h</c:v>
                </c:pt>
                <c:pt idx="2">
                  <c:v> 120 h</c:v>
                </c:pt>
              </c:strCache>
            </c:strRef>
          </c:cat>
          <c:val>
            <c:numRef>
              <c:f>Sheet3!$E$13:$G$13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Sheet3!$D$14</c:f>
              <c:strCache>
                <c:ptCount val="1"/>
                <c:pt idx="0">
                  <c:v>Infected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Sheet3!$H$14:$J$14</c:f>
                <c:numCache>
                  <c:formatCode>General</c:formatCode>
                  <c:ptCount val="3"/>
                  <c:pt idx="0">
                    <c:v>0.135973853695808</c:v>
                  </c:pt>
                  <c:pt idx="1">
                    <c:v>0.16636639617957</c:v>
                  </c:pt>
                  <c:pt idx="2">
                    <c:v>0.154200446749605</c:v>
                  </c:pt>
                </c:numCache>
              </c:numRef>
            </c:plus>
            <c:minus>
              <c:numRef>
                <c:f>Sheet3!$H$14:$J$14</c:f>
                <c:numCache>
                  <c:formatCode>General</c:formatCode>
                  <c:ptCount val="3"/>
                  <c:pt idx="0">
                    <c:v>0.135973853695808</c:v>
                  </c:pt>
                  <c:pt idx="1">
                    <c:v>0.16636639617957</c:v>
                  </c:pt>
                  <c:pt idx="2">
                    <c:v>0.154200446749605</c:v>
                  </c:pt>
                </c:numCache>
              </c:numRef>
            </c:minus>
          </c:errBars>
          <c:cat>
            <c:strRef>
              <c:f>Sheet3!$E$12:$G$12</c:f>
              <c:strCache>
                <c:ptCount val="3"/>
                <c:pt idx="0">
                  <c:v>24 h</c:v>
                </c:pt>
                <c:pt idx="1">
                  <c:v>72 h</c:v>
                </c:pt>
                <c:pt idx="2">
                  <c:v> 120 h</c:v>
                </c:pt>
              </c:strCache>
            </c:strRef>
          </c:cat>
          <c:val>
            <c:numRef>
              <c:f>Sheet3!$E$14:$G$14</c:f>
              <c:numCache>
                <c:formatCode>General</c:formatCode>
                <c:ptCount val="3"/>
                <c:pt idx="0">
                  <c:v>0.308498062406018</c:v>
                </c:pt>
                <c:pt idx="1">
                  <c:v>0.320856474390726</c:v>
                </c:pt>
                <c:pt idx="2">
                  <c:v>1.331759279421917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113720"/>
        <c:axId val="2107729784"/>
      </c:barChart>
      <c:catAx>
        <c:axId val="-213111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729784"/>
        <c:crosses val="autoZero"/>
        <c:auto val="1"/>
        <c:lblAlgn val="ctr"/>
        <c:lblOffset val="100"/>
        <c:noMultiLvlLbl val="0"/>
      </c:catAx>
      <c:valAx>
        <c:axId val="210772978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2-ddct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113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16</xdr:row>
      <xdr:rowOff>101600</xdr:rowOff>
    </xdr:from>
    <xdr:to>
      <xdr:col>14</xdr:col>
      <xdr:colOff>647700</xdr:colOff>
      <xdr:row>34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" sqref="C1:C19"/>
    </sheetView>
  </sheetViews>
  <sheetFormatPr baseColWidth="10" defaultRowHeight="15" x14ac:dyDescent="0"/>
  <sheetData>
    <row r="1" spans="1:3">
      <c r="B1" t="s">
        <v>0</v>
      </c>
      <c r="C1" t="s">
        <v>9</v>
      </c>
    </row>
    <row r="2" spans="1:3">
      <c r="A2" t="s">
        <v>1</v>
      </c>
      <c r="B2">
        <v>23.86</v>
      </c>
      <c r="C2">
        <v>17.690000000000001</v>
      </c>
    </row>
    <row r="3" spans="1:3">
      <c r="A3" t="s">
        <v>1</v>
      </c>
      <c r="B3">
        <v>23.47</v>
      </c>
      <c r="C3">
        <v>17.43</v>
      </c>
    </row>
    <row r="4" spans="1:3">
      <c r="A4" t="s">
        <v>1</v>
      </c>
      <c r="B4">
        <v>23.73</v>
      </c>
      <c r="C4">
        <v>17.809999999999999</v>
      </c>
    </row>
    <row r="5" spans="1:3">
      <c r="A5" t="s">
        <v>2</v>
      </c>
      <c r="B5">
        <v>23.38</v>
      </c>
      <c r="C5">
        <v>15.66</v>
      </c>
    </row>
    <row r="6" spans="1:3">
      <c r="A6" t="s">
        <v>2</v>
      </c>
      <c r="B6">
        <v>23.27</v>
      </c>
      <c r="C6">
        <v>15.37</v>
      </c>
    </row>
    <row r="7" spans="1:3">
      <c r="A7" t="s">
        <v>2</v>
      </c>
      <c r="B7">
        <v>23.41</v>
      </c>
      <c r="C7">
        <v>15.81</v>
      </c>
    </row>
    <row r="8" spans="1:3">
      <c r="A8" t="s">
        <v>3</v>
      </c>
      <c r="B8">
        <v>24.7</v>
      </c>
      <c r="C8">
        <v>18.350000000000001</v>
      </c>
    </row>
    <row r="9" spans="1:3">
      <c r="A9" t="s">
        <v>3</v>
      </c>
      <c r="B9">
        <v>24.3</v>
      </c>
      <c r="C9">
        <v>18.559999999999999</v>
      </c>
    </row>
    <row r="10" spans="1:3">
      <c r="A10" t="s">
        <v>3</v>
      </c>
      <c r="B10">
        <v>24.52</v>
      </c>
      <c r="C10">
        <v>18.690000000000001</v>
      </c>
    </row>
    <row r="11" spans="1:3">
      <c r="A11" t="s">
        <v>4</v>
      </c>
      <c r="B11">
        <v>23.44</v>
      </c>
      <c r="C11">
        <v>15.94</v>
      </c>
    </row>
    <row r="12" spans="1:3">
      <c r="A12" t="s">
        <v>5</v>
      </c>
      <c r="B12">
        <v>23.31</v>
      </c>
      <c r="C12">
        <v>15.76</v>
      </c>
    </row>
    <row r="13" spans="1:3">
      <c r="A13" t="s">
        <v>4</v>
      </c>
      <c r="B13">
        <v>23.21</v>
      </c>
      <c r="C13">
        <v>15.42</v>
      </c>
    </row>
    <row r="14" spans="1:3">
      <c r="A14" t="s">
        <v>6</v>
      </c>
      <c r="B14">
        <v>24.41</v>
      </c>
      <c r="C14">
        <v>18.53</v>
      </c>
    </row>
    <row r="15" spans="1:3">
      <c r="A15" t="s">
        <v>7</v>
      </c>
      <c r="B15">
        <v>24.7</v>
      </c>
      <c r="C15">
        <v>18.239999999999998</v>
      </c>
    </row>
    <row r="16" spans="1:3">
      <c r="A16" t="s">
        <v>7</v>
      </c>
      <c r="B16">
        <v>25.12</v>
      </c>
      <c r="C16">
        <v>18.329999999999998</v>
      </c>
    </row>
    <row r="17" spans="1:3">
      <c r="A17" t="s">
        <v>8</v>
      </c>
      <c r="B17">
        <v>22.81</v>
      </c>
      <c r="C17">
        <v>16.73</v>
      </c>
    </row>
    <row r="18" spans="1:3">
      <c r="A18" t="s">
        <v>8</v>
      </c>
      <c r="B18">
        <v>22.76</v>
      </c>
      <c r="C18">
        <v>16.97</v>
      </c>
    </row>
    <row r="19" spans="1:3">
      <c r="A19" t="s">
        <v>8</v>
      </c>
      <c r="B19">
        <v>22.54</v>
      </c>
      <c r="C19">
        <v>16.52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opLeftCell="D1" workbookViewId="0">
      <selection activeCell="I4" sqref="I4:I19"/>
    </sheetView>
  </sheetViews>
  <sheetFormatPr baseColWidth="10" defaultRowHeight="15" x14ac:dyDescent="0"/>
  <sheetData>
    <row r="1" spans="1:23">
      <c r="B1" t="s">
        <v>0</v>
      </c>
      <c r="D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L1" t="s">
        <v>15</v>
      </c>
      <c r="M1" t="s">
        <v>16</v>
      </c>
      <c r="N1" t="s">
        <v>15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17</v>
      </c>
      <c r="V1" t="s">
        <v>22</v>
      </c>
    </row>
    <row r="2" spans="1:23">
      <c r="A2" t="s">
        <v>1</v>
      </c>
      <c r="B2">
        <v>23.86</v>
      </c>
      <c r="D2">
        <v>17.690000000000001</v>
      </c>
      <c r="J2">
        <f t="shared" ref="J2:J19" si="0">B2-D2</f>
        <v>6.1699999999999982</v>
      </c>
    </row>
    <row r="3" spans="1:23">
      <c r="A3" t="s">
        <v>1</v>
      </c>
      <c r="B3">
        <v>23.47</v>
      </c>
      <c r="D3">
        <v>17.43</v>
      </c>
      <c r="J3">
        <f t="shared" si="0"/>
        <v>6.0399999999999991</v>
      </c>
    </row>
    <row r="4" spans="1:23">
      <c r="A4" t="s">
        <v>1</v>
      </c>
      <c r="B4">
        <v>23.73</v>
      </c>
      <c r="C4">
        <f>AVERAGE(B2:B4)</f>
        <v>23.686666666666667</v>
      </c>
      <c r="D4">
        <v>17.809999999999999</v>
      </c>
      <c r="E4">
        <f>AVERAGE(D2:D4)</f>
        <v>17.643333333333334</v>
      </c>
      <c r="F4">
        <f>STDEVA(B2:B4)</f>
        <v>0.19857828011475348</v>
      </c>
      <c r="G4">
        <f>STDEVA(D2:D4)</f>
        <v>0.19425069712444595</v>
      </c>
      <c r="H4">
        <f>SQRT((F4*F4)+(G4*G4))</f>
        <v>0.27778888866667567</v>
      </c>
      <c r="I4">
        <f>SQRT((((F4*F4)+(G4*G4))/3))</f>
        <v>0.1603814896495922</v>
      </c>
      <c r="J4">
        <f t="shared" si="0"/>
        <v>5.9200000000000017</v>
      </c>
      <c r="K4">
        <f>AVERAGE(J2:J4)</f>
        <v>6.043333333333333</v>
      </c>
      <c r="L4">
        <v>0</v>
      </c>
      <c r="M4">
        <f>POWER(2,-L4)</f>
        <v>1</v>
      </c>
      <c r="N4">
        <f>0-(L4)</f>
        <v>0</v>
      </c>
      <c r="O4">
        <f>LOG10(M4)</f>
        <v>0</v>
      </c>
      <c r="P4">
        <f>N4+I4</f>
        <v>0.1603814896495922</v>
      </c>
      <c r="Q4">
        <f>N4-I4</f>
        <v>-0.1603814896495922</v>
      </c>
      <c r="R4">
        <f>POWER(2,P4)</f>
        <v>1.1175826196714611</v>
      </c>
      <c r="S4">
        <f>POWER(2,Q4)</f>
        <v>0.89478843210175618</v>
      </c>
      <c r="T4">
        <f>LOG10(R4)</f>
        <v>4.8279639133799623E-2</v>
      </c>
      <c r="U4">
        <f>LOG10(S4)</f>
        <v>-4.827963913379963E-2</v>
      </c>
      <c r="V4">
        <f>T4-O4</f>
        <v>4.8279639133799623E-2</v>
      </c>
      <c r="W4">
        <f>O4-U4</f>
        <v>4.827963913379963E-2</v>
      </c>
    </row>
    <row r="5" spans="1:23">
      <c r="A5" t="s">
        <v>2</v>
      </c>
      <c r="B5">
        <v>23.38</v>
      </c>
      <c r="D5">
        <v>15.66</v>
      </c>
      <c r="J5">
        <f t="shared" si="0"/>
        <v>7.7199999999999989</v>
      </c>
    </row>
    <row r="6" spans="1:23">
      <c r="A6" t="s">
        <v>2</v>
      </c>
      <c r="B6">
        <v>23.27</v>
      </c>
      <c r="D6">
        <v>15.37</v>
      </c>
      <c r="J6">
        <f t="shared" si="0"/>
        <v>7.9</v>
      </c>
    </row>
    <row r="7" spans="1:23">
      <c r="A7" t="s">
        <v>2</v>
      </c>
      <c r="B7">
        <v>23.41</v>
      </c>
      <c r="C7">
        <f>AVERAGE(B5:B7)</f>
        <v>23.353333333333335</v>
      </c>
      <c r="D7">
        <v>15.81</v>
      </c>
      <c r="E7">
        <f>AVERAGE(D5:D7)</f>
        <v>15.613333333333335</v>
      </c>
      <c r="F7">
        <f>STDEVA(B5:B7)</f>
        <v>7.3711147958320053E-2</v>
      </c>
      <c r="G7">
        <f>STDEVA(D5:D7)</f>
        <v>0.22368132093076887</v>
      </c>
      <c r="H7">
        <f>SQRT((F7*F7)+(G7*G7))</f>
        <v>0.23551362310207655</v>
      </c>
      <c r="I7">
        <f>SQRT((((F7*F7)+(G7*G7))/3))</f>
        <v>0.13597385369580797</v>
      </c>
      <c r="J7">
        <f t="shared" si="0"/>
        <v>7.6</v>
      </c>
      <c r="K7">
        <f>AVERAGE(J5:J7)</f>
        <v>7.7399999999999993</v>
      </c>
      <c r="L7">
        <f>K7-K4</f>
        <v>1.6966666666666663</v>
      </c>
      <c r="M7">
        <f>POWER(2,-L7)</f>
        <v>0.30849806240601757</v>
      </c>
      <c r="N7">
        <f>0-(L7)</f>
        <v>-1.6966666666666663</v>
      </c>
      <c r="O7">
        <f>LOG10(M7)</f>
        <v>-0.51074755930988802</v>
      </c>
      <c r="P7">
        <f>N7+I7</f>
        <v>-1.5606928129708584</v>
      </c>
      <c r="Q7">
        <f>N7-I7</f>
        <v>-1.8326405203624743</v>
      </c>
      <c r="R7">
        <f>POWER(2,P7)</f>
        <v>0.33898825336900973</v>
      </c>
      <c r="S7">
        <f>POWER(2,Q7)</f>
        <v>0.28075030200137208</v>
      </c>
      <c r="T7">
        <f>LOG10(R7)</f>
        <v>-0.46981535072142411</v>
      </c>
      <c r="U7">
        <f>LOG10(S7)</f>
        <v>-0.55167976789835194</v>
      </c>
      <c r="V7">
        <f>T7-O7</f>
        <v>4.0932208588463914E-2</v>
      </c>
      <c r="W7">
        <f>O7-U7</f>
        <v>4.0932208588463914E-2</v>
      </c>
    </row>
    <row r="8" spans="1:23">
      <c r="A8" t="s">
        <v>3</v>
      </c>
      <c r="B8">
        <v>24.7</v>
      </c>
      <c r="D8">
        <v>18.350000000000001</v>
      </c>
      <c r="J8">
        <f t="shared" si="0"/>
        <v>6.3499999999999979</v>
      </c>
    </row>
    <row r="9" spans="1:23">
      <c r="A9" t="s">
        <v>3</v>
      </c>
      <c r="B9">
        <v>24.3</v>
      </c>
      <c r="D9">
        <v>18.559999999999999</v>
      </c>
      <c r="J9">
        <f t="shared" si="0"/>
        <v>5.740000000000002</v>
      </c>
    </row>
    <row r="10" spans="1:23">
      <c r="A10" t="s">
        <v>3</v>
      </c>
      <c r="B10">
        <v>24.52</v>
      </c>
      <c r="C10">
        <f>AVERAGE(B8:B10)</f>
        <v>24.506666666666664</v>
      </c>
      <c r="D10">
        <v>18.690000000000001</v>
      </c>
      <c r="E10">
        <f>AVERAGE(D8:D10)</f>
        <v>18.533333333333331</v>
      </c>
      <c r="F10">
        <f>STDEVA(B8:B10)</f>
        <v>0.20033305601755552</v>
      </c>
      <c r="G10">
        <f>STDEVA(D8:D10)</f>
        <v>0.17156145643276999</v>
      </c>
      <c r="H10">
        <f>SQRT((F10*F10)+(G10*G10))</f>
        <v>0.26375493676264389</v>
      </c>
      <c r="I10">
        <f>SQRT((((F10*F10)+(G10*G10))/3))</f>
        <v>0.15227898374000517</v>
      </c>
      <c r="J10">
        <f t="shared" si="0"/>
        <v>5.8299999999999983</v>
      </c>
      <c r="K10">
        <f>AVERAGE(J8:J10)</f>
        <v>5.9733333333333327</v>
      </c>
      <c r="L10">
        <v>0</v>
      </c>
      <c r="M10">
        <f>POWER(2,-L10)</f>
        <v>1</v>
      </c>
      <c r="N10">
        <f>0-(L10)</f>
        <v>0</v>
      </c>
      <c r="O10">
        <f>LOG10(M10)</f>
        <v>0</v>
      </c>
      <c r="P10">
        <f>N10+I10</f>
        <v>0.15227898374000517</v>
      </c>
      <c r="Q10">
        <f>N10-I10</f>
        <v>-0.15227898374000517</v>
      </c>
      <c r="R10">
        <f>POWER(2,P10)</f>
        <v>1.1113236120735639</v>
      </c>
      <c r="S10">
        <f>POWER(2,Q10)</f>
        <v>0.89982790713332306</v>
      </c>
      <c r="T10">
        <f>LOG10(R10)</f>
        <v>4.5840541814969223E-2</v>
      </c>
      <c r="U10">
        <f>LOG10(S10)</f>
        <v>-4.584054181496923E-2</v>
      </c>
      <c r="V10">
        <f>T10-O10</f>
        <v>4.5840541814969223E-2</v>
      </c>
      <c r="W10">
        <f>O10-U10</f>
        <v>4.584054181496923E-2</v>
      </c>
    </row>
    <row r="11" spans="1:23">
      <c r="A11" t="s">
        <v>4</v>
      </c>
      <c r="B11">
        <v>23.44</v>
      </c>
      <c r="D11">
        <v>15.94</v>
      </c>
      <c r="J11">
        <f t="shared" si="0"/>
        <v>7.5000000000000018</v>
      </c>
    </row>
    <row r="12" spans="1:23">
      <c r="A12" t="s">
        <v>5</v>
      </c>
      <c r="B12">
        <v>23.31</v>
      </c>
      <c r="D12">
        <v>15.76</v>
      </c>
      <c r="J12">
        <f t="shared" si="0"/>
        <v>7.5499999999999989</v>
      </c>
    </row>
    <row r="13" spans="1:23">
      <c r="A13" t="s">
        <v>4</v>
      </c>
      <c r="B13">
        <v>23.21</v>
      </c>
      <c r="C13">
        <f>AVERAGE(B11:B13)</f>
        <v>23.320000000000004</v>
      </c>
      <c r="D13">
        <v>15.42</v>
      </c>
      <c r="E13">
        <f>AVERAGE(D11:D13)</f>
        <v>15.706666666666665</v>
      </c>
      <c r="F13">
        <f>STDEVA(B11:B13)</f>
        <v>0.11532562594670827</v>
      </c>
      <c r="G13">
        <f>STDEVA(D11:D13)</f>
        <v>0.26407069760451124</v>
      </c>
      <c r="H13">
        <f>SQRT((F13*F13)+(G13*G13))</f>
        <v>0.28815505085514864</v>
      </c>
      <c r="I13">
        <f>SQRT((((F13*F13)+(G13*G13))/3))</f>
        <v>0.16636639617957036</v>
      </c>
      <c r="J13">
        <f t="shared" si="0"/>
        <v>7.7900000000000009</v>
      </c>
      <c r="K13">
        <f>AVERAGE(J11:J13)</f>
        <v>7.6133333333333342</v>
      </c>
      <c r="L13">
        <f>K13-K10</f>
        <v>1.6400000000000015</v>
      </c>
      <c r="M13">
        <f>POWER(2,-L13)</f>
        <v>0.32085647439072573</v>
      </c>
      <c r="N13">
        <f>0-(L13)</f>
        <v>-1.6400000000000015</v>
      </c>
      <c r="O13">
        <f>LOG10(M13)</f>
        <v>-0.4936891928889296</v>
      </c>
      <c r="P13">
        <f>N13+I13</f>
        <v>-1.4736336038204312</v>
      </c>
      <c r="Q13">
        <f>N13-I13</f>
        <v>-1.8063663961795717</v>
      </c>
      <c r="R13">
        <f>POWER(2,P13)</f>
        <v>0.36007426481059784</v>
      </c>
      <c r="S13">
        <f>POWER(2,Q13)</f>
        <v>0.28591012249264314</v>
      </c>
      <c r="T13">
        <f>LOG10(R13)</f>
        <v>-0.44360791736836136</v>
      </c>
      <c r="U13">
        <f>LOG10(S13)</f>
        <v>-0.54377046840949772</v>
      </c>
      <c r="V13">
        <f>T13-O13</f>
        <v>5.0081275520568236E-2</v>
      </c>
      <c r="W13">
        <f>O13-U13</f>
        <v>5.0081275520568125E-2</v>
      </c>
    </row>
    <row r="14" spans="1:23">
      <c r="A14" t="s">
        <v>6</v>
      </c>
      <c r="B14">
        <v>24.41</v>
      </c>
      <c r="D14">
        <v>18.53</v>
      </c>
      <c r="J14">
        <f t="shared" si="0"/>
        <v>5.879999999999999</v>
      </c>
    </row>
    <row r="15" spans="1:23">
      <c r="A15" t="s">
        <v>7</v>
      </c>
      <c r="B15">
        <v>24.7</v>
      </c>
      <c r="D15">
        <v>18.239999999999998</v>
      </c>
      <c r="J15">
        <f t="shared" si="0"/>
        <v>6.4600000000000009</v>
      </c>
    </row>
    <row r="16" spans="1:23">
      <c r="A16" t="s">
        <v>7</v>
      </c>
      <c r="B16">
        <v>25.12</v>
      </c>
      <c r="C16">
        <f>AVERAGE(B14:B16)</f>
        <v>24.743333333333336</v>
      </c>
      <c r="D16">
        <v>18.329999999999998</v>
      </c>
      <c r="E16">
        <f>AVERAGE(D14:D16)</f>
        <v>18.366666666666664</v>
      </c>
      <c r="F16">
        <f>STDEVA(B14:B16)</f>
        <v>0.35697805721547321</v>
      </c>
      <c r="G16">
        <f>STDEVA(D14:D16)</f>
        <v>0.1484362938547503</v>
      </c>
      <c r="H16">
        <f>SQRT((F16*F16)+(G16*G16))</f>
        <v>0.38660919113061382</v>
      </c>
      <c r="I16">
        <f>SQRT((((F16*F16)+(G16*G16))/3))</f>
        <v>0.22320892057044336</v>
      </c>
      <c r="J16">
        <f t="shared" si="0"/>
        <v>6.7900000000000027</v>
      </c>
      <c r="K16">
        <f>AVERAGE(J14:J16)</f>
        <v>6.3766666666666678</v>
      </c>
      <c r="L16">
        <v>0</v>
      </c>
      <c r="M16">
        <f>POWER(2,-L16)</f>
        <v>1</v>
      </c>
      <c r="N16">
        <f>0-(L16)</f>
        <v>0</v>
      </c>
      <c r="O16">
        <f>LOG10(M16)</f>
        <v>0</v>
      </c>
      <c r="P16">
        <f>N16+I16</f>
        <v>0.22320892057044336</v>
      </c>
      <c r="Q16">
        <f>N16-I16</f>
        <v>-0.22320892057044336</v>
      </c>
      <c r="R16">
        <f>POWER(2,P16)</f>
        <v>1.1673271333782751</v>
      </c>
      <c r="S16">
        <f>POWER(2,Q16)</f>
        <v>0.85665789083988308</v>
      </c>
      <c r="T16">
        <f>LOG10(R16)</f>
        <v>6.7192580391482445E-2</v>
      </c>
      <c r="U16">
        <f>LOG10(S16)</f>
        <v>-6.7192580391482445E-2</v>
      </c>
      <c r="V16">
        <f>T16-O16</f>
        <v>6.7192580391482445E-2</v>
      </c>
      <c r="W16">
        <f>O16-U16</f>
        <v>6.7192580391482445E-2</v>
      </c>
    </row>
    <row r="17" spans="1:23">
      <c r="A17" t="s">
        <v>8</v>
      </c>
      <c r="B17">
        <v>22.81</v>
      </c>
      <c r="D17">
        <v>16.73</v>
      </c>
      <c r="J17">
        <f t="shared" si="0"/>
        <v>6.0799999999999983</v>
      </c>
    </row>
    <row r="18" spans="1:23">
      <c r="A18" t="s">
        <v>8</v>
      </c>
      <c r="B18">
        <v>22.76</v>
      </c>
      <c r="D18">
        <v>16.97</v>
      </c>
      <c r="J18">
        <f t="shared" si="0"/>
        <v>5.7900000000000027</v>
      </c>
    </row>
    <row r="19" spans="1:23">
      <c r="A19" t="s">
        <v>8</v>
      </c>
      <c r="B19">
        <v>22.54</v>
      </c>
      <c r="C19">
        <f>AVERAGE(B17:B19)</f>
        <v>22.703333333333333</v>
      </c>
      <c r="D19">
        <v>16.52</v>
      </c>
      <c r="E19">
        <f>AVERAGE(D17:D19)</f>
        <v>16.739999999999998</v>
      </c>
      <c r="F19">
        <f>STDEVA(B17:B19)</f>
        <v>0.14364307617610195</v>
      </c>
      <c r="G19">
        <f>STDEVA(D17:D19)</f>
        <v>0.22516660498395366</v>
      </c>
      <c r="H19">
        <f>SQRT((F19*F19)+(G19*G19))</f>
        <v>0.26708300832013487</v>
      </c>
      <c r="I19">
        <f>SQRT((((F19*F19)+(G19*G19))/3))</f>
        <v>0.15420044674960495</v>
      </c>
      <c r="J19">
        <f t="shared" si="0"/>
        <v>6.02</v>
      </c>
      <c r="K19">
        <f>AVERAGE(J17:J19)</f>
        <v>5.9633333333333338</v>
      </c>
      <c r="L19">
        <f>K19-K16</f>
        <v>-0.413333333333334</v>
      </c>
      <c r="M19">
        <f>POWER(2,-L19)</f>
        <v>1.3317592794219166</v>
      </c>
      <c r="N19">
        <f>0-(L19)</f>
        <v>0.413333333333334</v>
      </c>
      <c r="O19">
        <f>LOG10(M19)</f>
        <v>0.12442573154111243</v>
      </c>
      <c r="P19">
        <f>N19+I19</f>
        <v>0.56753378008293898</v>
      </c>
      <c r="Q19">
        <f>N19-I19</f>
        <v>0.25913288658372902</v>
      </c>
      <c r="R19">
        <f>POWER(2,P19)</f>
        <v>1.4819880146152118</v>
      </c>
      <c r="S19">
        <f>POWER(2,Q19)</f>
        <v>1.1967591915963514</v>
      </c>
      <c r="T19">
        <f>LOG10(R19)</f>
        <v>0.17084469135752994</v>
      </c>
      <c r="U19">
        <f>LOG10(S19)</f>
        <v>7.8006771724694918E-2</v>
      </c>
      <c r="V19">
        <f>T19-O19</f>
        <v>4.6418959816417513E-2</v>
      </c>
      <c r="W19">
        <f>O19-U19</f>
        <v>4.6418959816417513E-2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topLeftCell="A10" workbookViewId="0">
      <selection activeCell="P15" sqref="P15"/>
    </sheetView>
  </sheetViews>
  <sheetFormatPr baseColWidth="10" defaultRowHeight="15" x14ac:dyDescent="0"/>
  <sheetData>
    <row r="1" spans="1:10">
      <c r="A1" t="s">
        <v>0</v>
      </c>
      <c r="B1" t="s">
        <v>16</v>
      </c>
      <c r="C1" t="s">
        <v>13</v>
      </c>
    </row>
    <row r="2" spans="1:10">
      <c r="A2" t="s">
        <v>23</v>
      </c>
      <c r="B2">
        <v>1</v>
      </c>
      <c r="C2">
        <v>0.1603814896495922</v>
      </c>
    </row>
    <row r="3" spans="1:10">
      <c r="A3" t="s">
        <v>24</v>
      </c>
      <c r="B3">
        <v>0.30849806240601757</v>
      </c>
      <c r="C3">
        <v>0.13597385369580797</v>
      </c>
    </row>
    <row r="4" spans="1:10">
      <c r="A4" t="s">
        <v>25</v>
      </c>
      <c r="B4">
        <v>1</v>
      </c>
      <c r="C4">
        <v>0.15227898374000517</v>
      </c>
    </row>
    <row r="5" spans="1:10">
      <c r="A5" t="s">
        <v>5</v>
      </c>
      <c r="B5">
        <v>0.32085647439072573</v>
      </c>
      <c r="C5">
        <v>0.16636639617957036</v>
      </c>
    </row>
    <row r="6" spans="1:10">
      <c r="A6" t="s">
        <v>26</v>
      </c>
      <c r="B6">
        <v>1</v>
      </c>
      <c r="C6">
        <v>0.22320892057044336</v>
      </c>
    </row>
    <row r="7" spans="1:10">
      <c r="A7" t="s">
        <v>8</v>
      </c>
      <c r="B7">
        <v>1.3317592794219166</v>
      </c>
      <c r="C7">
        <v>0.15420044674960495</v>
      </c>
    </row>
    <row r="12" spans="1:10">
      <c r="E12" t="s">
        <v>27</v>
      </c>
      <c r="F12" t="s">
        <v>28</v>
      </c>
      <c r="G12" t="s">
        <v>29</v>
      </c>
    </row>
    <row r="13" spans="1:10">
      <c r="D13" t="s">
        <v>30</v>
      </c>
      <c r="E13">
        <v>1</v>
      </c>
      <c r="F13">
        <v>1</v>
      </c>
      <c r="G13">
        <v>1</v>
      </c>
      <c r="H13">
        <v>0.1603814896495922</v>
      </c>
      <c r="I13">
        <v>0.15227898374000517</v>
      </c>
      <c r="J13">
        <v>0.22320892057044336</v>
      </c>
    </row>
    <row r="14" spans="1:10">
      <c r="D14" t="s">
        <v>31</v>
      </c>
      <c r="E14">
        <v>0.30849806240601757</v>
      </c>
      <c r="F14">
        <v>0.32085647439072573</v>
      </c>
      <c r="G14">
        <v>1.3317592794219166</v>
      </c>
      <c r="H14">
        <v>0.13597385369580797</v>
      </c>
      <c r="I14">
        <v>0.16636639617957036</v>
      </c>
      <c r="J14">
        <v>0.15420044674960495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IVRI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 S</dc:creator>
  <cp:lastModifiedBy>Manjunath S</cp:lastModifiedBy>
  <dcterms:created xsi:type="dcterms:W3CDTF">2014-02-01T13:52:13Z</dcterms:created>
  <dcterms:modified xsi:type="dcterms:W3CDTF">2014-06-21T10:49:55Z</dcterms:modified>
</cp:coreProperties>
</file>