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leci\work\oreilly\git\Ch12_Math\"/>
    </mc:Choice>
  </mc:AlternateContent>
  <xr:revisionPtr revIDLastSave="0" documentId="8_{284DC1B6-71CB-459A-9CE8-ABA557A6E4B9}" xr6:coauthVersionLast="47" xr6:coauthVersionMax="47" xr10:uidLastSave="{00000000-0000-0000-0000-000000000000}"/>
  <bookViews>
    <workbookView xWindow="770" yWindow="5320" windowWidth="16670" windowHeight="5680" xr2:uid="{00000000-000D-0000-FFFF-FFFF00000000}"/>
  </bookViews>
  <sheets>
    <sheet name="Sheet1" sheetId="2" r:id="rId1"/>
    <sheet name="table 6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8" i="2" s="1"/>
  <c r="C13" i="2"/>
  <c r="C14" i="2" s="1"/>
  <c r="C16" i="2"/>
  <c r="C17" i="2"/>
  <c r="C25" i="2"/>
  <c r="C27" i="2"/>
  <c r="C28" i="2" s="1"/>
  <c r="C30" i="2"/>
  <c r="B48" i="2"/>
  <c r="B25" i="2"/>
  <c r="B27" i="2" s="1"/>
  <c r="B31" i="2" s="1"/>
  <c r="B32" i="2" s="1"/>
  <c r="B44" i="2"/>
  <c r="B42" i="2"/>
  <c r="B45" i="2" s="1"/>
  <c r="B30" i="2"/>
  <c r="B16" i="2"/>
  <c r="B11" i="2"/>
  <c r="B13" i="2" s="1"/>
  <c r="B14" i="2" s="1"/>
  <c r="C31" i="2" l="1"/>
  <c r="C32" i="2" s="1"/>
  <c r="B17" i="2"/>
  <c r="B18" i="2" s="1"/>
  <c r="B43" i="2"/>
  <c r="B46" i="2"/>
  <c r="B28" i="2"/>
  <c r="B47" i="2" l="1"/>
  <c r="B49" i="2"/>
  <c r="B50" i="2" s="1"/>
</calcChain>
</file>

<file path=xl/sharedStrings.xml><?xml version="1.0" encoding="utf-8"?>
<sst xmlns="http://schemas.openxmlformats.org/spreadsheetml/2006/main" count="108" uniqueCount="72">
  <si>
    <t>Minimum</t>
  </si>
  <si>
    <t>Maximum</t>
  </si>
  <si>
    <t>Notes and formulas</t>
  </si>
  <si>
    <t>Coefficient A in floating point</t>
  </si>
  <si>
    <t>–0.001</t>
  </si>
  <si>
    <t>In manufacturing, we’ll reject any calculated coefficient that does not fit in this range.</t>
  </si>
  <si>
    <t>A shift</t>
  </si>
  <si>
    <t>Choose this so that the numeric error is small.</t>
  </si>
  <si>
    <t>A numerator</t>
  </si>
  <si>
    <t>–4294967</t>
  </si>
  <si>
    <t>Actual bits in numerator</t>
  </si>
  <si>
    <t>23+1= 24</t>
  </si>
  <si>
    <t>=CEILING(LOG(numerator, 2)) + 1 (if signed)</t>
  </si>
  <si>
    <t>Granularity</t>
  </si>
  <si>
    <t>Error associated with coefficient A</t>
  </si>
  <si>
    <t>6.89179E–11</t>
  </si>
  <si>
    <t>Multiplied by max input value (1024*1024)</t>
  </si>
  <si>
    <t>–4.5036E+12</t>
  </si>
  <si>
    <t>Multiply out the input and the coefficient.</t>
  </si>
  <si>
    <t>Number of bits required to hold the results</t>
  </si>
  <si>
    <t>Note that this will not fit in a 32-bit integer, unless we shift it down.</t>
  </si>
  <si>
    <t>–1048.576</t>
  </si>
  <si>
    <t>Using floating point, this is the answer we expect.</t>
  </si>
  <si>
    <t>–1048.575928</t>
  </si>
  <si>
    <t>Using fake floating point, this is the answer we get.</t>
  </si>
  <si>
    <t>Error between floating and faked</t>
  </si>
  <si>
    <t>7.22656E–05</t>
  </si>
  <si>
    <t>Error due to using fixed point. This can be made smaller by increasing A’s shift value.</t>
  </si>
  <si>
    <t>=ROUND(coeff*2shift)</t>
  </si>
  <si>
    <t>=1/(2shift)</t>
  </si>
  <si>
    <t>=ABS(coeff–(numerator / 2shift))</t>
  </si>
  <si>
    <t>Floating-point A*x2</t>
  </si>
  <si>
    <t>Faked-point A*x2</t>
  </si>
  <si>
    <t>Input from ADC</t>
  </si>
  <si>
    <t>A</t>
  </si>
  <si>
    <t>B</t>
  </si>
  <si>
    <t>C</t>
  </si>
  <si>
    <t>Table 3: ADC example limits of parameters</t>
  </si>
  <si>
    <t>Minimum result</t>
  </si>
  <si>
    <t>Maximum result</t>
  </si>
  <si>
    <t>Notes (and Excel formulas)</t>
  </si>
  <si>
    <t>Calculated from the parameters in Table 129-3.</t>
  </si>
  <si>
    <t>Shift value</t>
  </si>
  <si>
    <t>Try different ones to get to an error level that is acceptable.</t>
  </si>
  <si>
    <t>Numerator</t>
  </si>
  <si>
    <t>Bits needed in the numerator</t>
  </si>
  <si>
    <t>Size of numerator variable</t>
  </si>
  <si>
    <t>Needs to be greater than the previous line. Signed values require one more bit.</t>
  </si>
  <si>
    <t>Precision granularity</t>
  </si>
  <si>
    <t>Absolute error in calculation</t>
  </si>
  <si>
    <t>Table 4. Example of error examination (bad result)</t>
  </si>
  <si>
    <t>A*ADC^2 + B*ADC +C</t>
  </si>
  <si>
    <t>eqn =ROUND(result*2^shift)</t>
  </si>
  <si>
    <t>Variable size of numerator</t>
  </si>
  <si>
    <t>Needs to be greater than the previous line. Note that signed values require one more bit.</t>
  </si>
  <si>
    <t>Table 5. Example of error examination (good results)</t>
  </si>
  <si>
    <t>eqn =CEILING(LOG(numerator, 2)) + 1 (if signed)</t>
  </si>
  <si>
    <t>Table 6. Example of error examination on the coefficients</t>
  </si>
  <si>
    <t>eqn =ABS(result-(numerator / 2shift))</t>
  </si>
  <si>
    <t>eqn = numerator / 2^shift</t>
  </si>
  <si>
    <t>eqn =ABS(result-(numerator / 2^shift))</t>
  </si>
  <si>
    <t>Value as represented</t>
  </si>
  <si>
    <t>eqn =1/2^shift</t>
  </si>
  <si>
    <t>eqn =ABS(coeff-(numerator / 2^shift))</t>
  </si>
  <si>
    <t>eqn =ROUND(coeff*2^shift)</t>
  </si>
  <si>
    <t>Floating-point A*x^2</t>
  </si>
  <si>
    <t>Faked-point A*x^2</t>
  </si>
  <si>
    <t>A numerator by max input value (1023*1023)</t>
  </si>
  <si>
    <t>Multiply out the ADC input and the equation's A coefficient.</t>
  </si>
  <si>
    <t>Chosen A shift</t>
  </si>
  <si>
    <t>A numerator shifted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</si>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</sst>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E644-82C5-4CA6-AAD2-B9302B22FC02}">
  <dimension ref="A2:E50"/>
  <sheetViews>
    <sheetView tabSelected="1" workbookViewId="0">
      <selection activeCell="B50" sqref="B50"/>
    </sheetView>
  </sheetViews>
  <sheetFormatPr defaultRowHeight="14.5" x14ac:dyDescent="0.35"/>
  <cols>
    <col min="1" max="1" width="26.6328125" customWidth="1"/>
    <col min="2" max="2" width="16.54296875" customWidth="1"/>
    <col min="3" max="3" width="14.54296875" style="2" bestFit="1" customWidth="1"/>
    <col min="4" max="5" width="7.54296875" style="2" customWidth="1"/>
  </cols>
  <sheetData>
    <row r="2" spans="1:5" x14ac:dyDescent="0.35">
      <c r="A2" t="s">
        <v>37</v>
      </c>
    </row>
    <row r="3" spans="1:5" x14ac:dyDescent="0.35">
      <c r="B3" s="4" t="s">
        <v>33</v>
      </c>
      <c r="C3" s="5" t="s">
        <v>34</v>
      </c>
      <c r="D3" s="5" t="s">
        <v>35</v>
      </c>
      <c r="E3" s="5" t="s">
        <v>36</v>
      </c>
    </row>
    <row r="4" spans="1:5" x14ac:dyDescent="0.35">
      <c r="A4" t="s">
        <v>0</v>
      </c>
      <c r="B4">
        <v>0</v>
      </c>
      <c r="C4" s="3">
        <v>-1E-3</v>
      </c>
      <c r="D4" s="3">
        <v>2E-3</v>
      </c>
      <c r="E4" s="3">
        <v>-2</v>
      </c>
    </row>
    <row r="5" spans="1:5" x14ac:dyDescent="0.35">
      <c r="A5" t="s">
        <v>1</v>
      </c>
      <c r="B5">
        <v>1023</v>
      </c>
      <c r="C5" s="3">
        <v>1E-3</v>
      </c>
      <c r="D5" s="3">
        <v>0.2</v>
      </c>
      <c r="E5" s="3">
        <v>3</v>
      </c>
    </row>
    <row r="9" spans="1:5" x14ac:dyDescent="0.35">
      <c r="A9" t="s">
        <v>50</v>
      </c>
    </row>
    <row r="10" spans="1:5" x14ac:dyDescent="0.35">
      <c r="B10" s="4" t="s">
        <v>38</v>
      </c>
      <c r="C10" s="5" t="s">
        <v>39</v>
      </c>
      <c r="D10" s="5" t="s">
        <v>40</v>
      </c>
    </row>
    <row r="11" spans="1:5" x14ac:dyDescent="0.35">
      <c r="A11" t="s">
        <v>51</v>
      </c>
      <c r="B11">
        <f>(C4*B5*B5) +(0*B4)+E4</f>
        <v>-1048.5290000000002</v>
      </c>
      <c r="C11" s="2">
        <f>C5*B5*B5 +D5*B5+E5</f>
        <v>1254.1290000000004</v>
      </c>
      <c r="D11" s="2" t="s">
        <v>41</v>
      </c>
    </row>
    <row r="12" spans="1:5" x14ac:dyDescent="0.35">
      <c r="A12" t="s">
        <v>42</v>
      </c>
      <c r="B12">
        <v>1</v>
      </c>
      <c r="C12" s="2">
        <v>1</v>
      </c>
      <c r="D12" s="2" t="s">
        <v>43</v>
      </c>
    </row>
    <row r="13" spans="1:5" x14ac:dyDescent="0.35">
      <c r="A13" t="s">
        <v>44</v>
      </c>
      <c r="B13">
        <f>ROUND(B11*2^B12,0)</f>
        <v>-2097</v>
      </c>
      <c r="C13">
        <f>ROUND(C11*2^C12,0)</f>
        <v>2508</v>
      </c>
      <c r="D13" s="2" t="s">
        <v>52</v>
      </c>
    </row>
    <row r="14" spans="1:5" x14ac:dyDescent="0.35">
      <c r="A14" t="s">
        <v>45</v>
      </c>
      <c r="B14" s="2">
        <f>CEILING(LOG(ABS(B13),2),1) + 1</f>
        <v>13</v>
      </c>
      <c r="C14" s="2">
        <f>CEILING(LOG(ABS(C13),2),1) + 1</f>
        <v>13</v>
      </c>
      <c r="D14" s="2" t="s">
        <v>56</v>
      </c>
    </row>
    <row r="15" spans="1:5" x14ac:dyDescent="0.35">
      <c r="A15" t="s">
        <v>46</v>
      </c>
      <c r="B15">
        <v>16</v>
      </c>
      <c r="C15" s="2">
        <v>16</v>
      </c>
      <c r="D15" s="2" t="s">
        <v>47</v>
      </c>
    </row>
    <row r="16" spans="1:5" x14ac:dyDescent="0.35">
      <c r="A16" t="s">
        <v>48</v>
      </c>
      <c r="B16">
        <f>2^-B12</f>
        <v>0.5</v>
      </c>
      <c r="C16">
        <f>2^-C12</f>
        <v>0.5</v>
      </c>
      <c r="D16" s="2" t="s">
        <v>62</v>
      </c>
    </row>
    <row r="17" spans="1:4" x14ac:dyDescent="0.35">
      <c r="A17" t="s">
        <v>61</v>
      </c>
      <c r="B17">
        <f>B13/2^B12</f>
        <v>-1048.5</v>
      </c>
      <c r="C17">
        <f>C13/2^C12</f>
        <v>1254</v>
      </c>
      <c r="D17" s="2" t="s">
        <v>59</v>
      </c>
    </row>
    <row r="18" spans="1:4" x14ac:dyDescent="0.35">
      <c r="A18" t="s">
        <v>49</v>
      </c>
      <c r="B18">
        <f>ABS(B11-B17)</f>
        <v>2.9000000000223736E-2</v>
      </c>
      <c r="C18">
        <f>ABS(C11-C17)</f>
        <v>0.12900000000036016</v>
      </c>
      <c r="D18" s="2" t="s">
        <v>60</v>
      </c>
    </row>
    <row r="23" spans="1:4" x14ac:dyDescent="0.35">
      <c r="A23" t="s">
        <v>55</v>
      </c>
    </row>
    <row r="24" spans="1:4" x14ac:dyDescent="0.35">
      <c r="B24" s="4" t="s">
        <v>38</v>
      </c>
      <c r="C24" s="5" t="s">
        <v>39</v>
      </c>
      <c r="D24" s="5" t="s">
        <v>40</v>
      </c>
    </row>
    <row r="25" spans="1:4" x14ac:dyDescent="0.35">
      <c r="A25" t="s">
        <v>51</v>
      </c>
      <c r="B25">
        <f>(C4*B5*B5) +(0*B4)+E4</f>
        <v>-1048.5290000000002</v>
      </c>
      <c r="C25" s="2">
        <f>C5*B5*B5 +D5*B5+E5</f>
        <v>1254.1290000000004</v>
      </c>
      <c r="D25" s="2" t="s">
        <v>41</v>
      </c>
    </row>
    <row r="26" spans="1:4" x14ac:dyDescent="0.35">
      <c r="A26" t="s">
        <v>42</v>
      </c>
      <c r="B26">
        <v>9</v>
      </c>
      <c r="C26" s="2">
        <v>9</v>
      </c>
      <c r="D26" s="2" t="s">
        <v>43</v>
      </c>
    </row>
    <row r="27" spans="1:4" x14ac:dyDescent="0.35">
      <c r="A27" t="s">
        <v>44</v>
      </c>
      <c r="B27">
        <f>ROUND(B25*2^B26,0)</f>
        <v>-536847</v>
      </c>
      <c r="C27">
        <f>ROUND(C25*2^C26,0)</f>
        <v>642114</v>
      </c>
      <c r="D27" s="2" t="s">
        <v>52</v>
      </c>
    </row>
    <row r="28" spans="1:4" x14ac:dyDescent="0.35">
      <c r="A28" t="s">
        <v>45</v>
      </c>
      <c r="B28" s="2">
        <f>CEILING(LOG(ABS(B27),2),1) + 1</f>
        <v>21</v>
      </c>
      <c r="C28" s="2">
        <f>CEILING(LOG(ABS(C27),2),1) + 1</f>
        <v>21</v>
      </c>
      <c r="D28" s="2" t="s">
        <v>56</v>
      </c>
    </row>
    <row r="29" spans="1:4" x14ac:dyDescent="0.35">
      <c r="A29" t="s">
        <v>53</v>
      </c>
      <c r="B29">
        <v>31</v>
      </c>
      <c r="C29" s="2">
        <v>31</v>
      </c>
      <c r="D29" s="2" t="s">
        <v>54</v>
      </c>
    </row>
    <row r="30" spans="1:4" x14ac:dyDescent="0.35">
      <c r="A30" t="s">
        <v>48</v>
      </c>
      <c r="B30">
        <f>2^-B26</f>
        <v>1.953125E-3</v>
      </c>
      <c r="C30">
        <f>2^-C26</f>
        <v>1.953125E-3</v>
      </c>
      <c r="D30" s="2" t="s">
        <v>62</v>
      </c>
    </row>
    <row r="31" spans="1:4" x14ac:dyDescent="0.35">
      <c r="A31" t="s">
        <v>61</v>
      </c>
      <c r="B31">
        <f>B27/2^B26</f>
        <v>-1048.529296875</v>
      </c>
      <c r="C31">
        <f>C27/2^C26</f>
        <v>1254.12890625</v>
      </c>
      <c r="D31" s="2" t="s">
        <v>59</v>
      </c>
    </row>
    <row r="32" spans="1:4" x14ac:dyDescent="0.35">
      <c r="A32" t="s">
        <v>49</v>
      </c>
      <c r="B32">
        <f>ABS(B25-B31)</f>
        <v>2.968749997762643E-4</v>
      </c>
      <c r="C32">
        <f>ABS(C25-C31)</f>
        <v>9.3750000360159902E-5</v>
      </c>
      <c r="D32" s="2" t="s">
        <v>58</v>
      </c>
    </row>
    <row r="38" spans="1:3" x14ac:dyDescent="0.35">
      <c r="A38" t="s">
        <v>57</v>
      </c>
    </row>
    <row r="39" spans="1:3" x14ac:dyDescent="0.35">
      <c r="B39" s="4" t="s">
        <v>71</v>
      </c>
      <c r="C39" s="5" t="s">
        <v>2</v>
      </c>
    </row>
    <row r="40" spans="1:3" x14ac:dyDescent="0.35">
      <c r="A40" s="6" t="s">
        <v>3</v>
      </c>
      <c r="B40">
        <v>1E-3</v>
      </c>
      <c r="C40" s="2" t="s">
        <v>5</v>
      </c>
    </row>
    <row r="41" spans="1:3" x14ac:dyDescent="0.35">
      <c r="A41" s="6" t="s">
        <v>69</v>
      </c>
      <c r="B41">
        <v>32</v>
      </c>
      <c r="C41" s="2" t="s">
        <v>7</v>
      </c>
    </row>
    <row r="42" spans="1:3" x14ac:dyDescent="0.35">
      <c r="A42" s="6" t="s">
        <v>70</v>
      </c>
      <c r="B42">
        <f>ROUND(B40*2^B41,0)</f>
        <v>4294967</v>
      </c>
      <c r="C42" s="2" t="s">
        <v>64</v>
      </c>
    </row>
    <row r="43" spans="1:3" x14ac:dyDescent="0.35">
      <c r="A43" s="6" t="s">
        <v>10</v>
      </c>
      <c r="B43" s="2">
        <f>CEILING(LOG(ABS(B42),2),1) + 1</f>
        <v>24</v>
      </c>
      <c r="C43" s="2" t="s">
        <v>56</v>
      </c>
    </row>
    <row r="44" spans="1:3" x14ac:dyDescent="0.35">
      <c r="A44" s="6" t="s">
        <v>13</v>
      </c>
      <c r="B44" s="1">
        <f>1/2^B41</f>
        <v>2.3283064365386963E-10</v>
      </c>
      <c r="C44" s="2" t="s">
        <v>62</v>
      </c>
    </row>
    <row r="45" spans="1:3" ht="29" x14ac:dyDescent="0.35">
      <c r="A45" s="6" t="s">
        <v>14</v>
      </c>
      <c r="B45" s="1">
        <f>B40-(B42/2^B41)</f>
        <v>6.8917870542362092E-11</v>
      </c>
      <c r="C45" s="2" t="s">
        <v>63</v>
      </c>
    </row>
    <row r="46" spans="1:3" ht="29" x14ac:dyDescent="0.35">
      <c r="A46" s="6" t="s">
        <v>67</v>
      </c>
      <c r="B46" s="1">
        <f>B42*B5*B5</f>
        <v>4494807519543</v>
      </c>
      <c r="C46" s="2" t="s">
        <v>68</v>
      </c>
    </row>
    <row r="47" spans="1:3" ht="29" x14ac:dyDescent="0.35">
      <c r="A47" s="6" t="s">
        <v>19</v>
      </c>
      <c r="B47" s="2">
        <f>CEILING(ABS(LOG(ABS(B46),2)),1) + 1</f>
        <v>44</v>
      </c>
      <c r="C47" s="2" t="s">
        <v>20</v>
      </c>
    </row>
    <row r="48" spans="1:3" x14ac:dyDescent="0.35">
      <c r="A48" s="6" t="s">
        <v>65</v>
      </c>
      <c r="B48" s="7">
        <f>(C5*B5*B5)</f>
        <v>1046.5290000000002</v>
      </c>
      <c r="C48" s="2" t="s">
        <v>22</v>
      </c>
    </row>
    <row r="49" spans="1:3" x14ac:dyDescent="0.35">
      <c r="A49" s="6" t="s">
        <v>66</v>
      </c>
      <c r="B49" s="7">
        <f>B46/2^B41</f>
        <v>1046.5289278754499</v>
      </c>
      <c r="C49" s="2" t="s">
        <v>24</v>
      </c>
    </row>
    <row r="50" spans="1:3" ht="29" x14ac:dyDescent="0.35">
      <c r="A50" s="6" t="s">
        <v>25</v>
      </c>
      <c r="B50" s="1">
        <f>ABS(B48-B49)</f>
        <v>7.2124550342778093E-5</v>
      </c>
      <c r="C50" s="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sqref="A1:D12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 t="s">
        <v>4</v>
      </c>
      <c r="C2">
        <v>1E-3</v>
      </c>
      <c r="D2" t="s">
        <v>5</v>
      </c>
    </row>
    <row r="3" spans="1:4" x14ac:dyDescent="0.35">
      <c r="A3" t="s">
        <v>6</v>
      </c>
      <c r="B3">
        <v>32</v>
      </c>
      <c r="C3">
        <v>32</v>
      </c>
      <c r="D3" t="s">
        <v>7</v>
      </c>
    </row>
    <row r="4" spans="1:4" x14ac:dyDescent="0.35">
      <c r="A4" t="s">
        <v>8</v>
      </c>
      <c r="B4" t="s">
        <v>9</v>
      </c>
      <c r="C4">
        <v>4294967</v>
      </c>
      <c r="D4" t="s">
        <v>28</v>
      </c>
    </row>
    <row r="5" spans="1:4" x14ac:dyDescent="0.35">
      <c r="A5" t="s">
        <v>10</v>
      </c>
      <c r="B5" t="s">
        <v>11</v>
      </c>
      <c r="C5" t="s">
        <v>11</v>
      </c>
      <c r="D5" t="s">
        <v>12</v>
      </c>
    </row>
    <row r="6" spans="1:4" x14ac:dyDescent="0.35">
      <c r="A6" t="s">
        <v>13</v>
      </c>
      <c r="B6" s="1">
        <v>4295000000</v>
      </c>
      <c r="C6" s="1">
        <v>4295000000</v>
      </c>
      <c r="D6" t="s">
        <v>29</v>
      </c>
    </row>
    <row r="7" spans="1:4" x14ac:dyDescent="0.35">
      <c r="A7" t="s">
        <v>14</v>
      </c>
      <c r="B7" t="s">
        <v>15</v>
      </c>
      <c r="C7" t="s">
        <v>15</v>
      </c>
      <c r="D7" t="s">
        <v>30</v>
      </c>
    </row>
    <row r="8" spans="1:4" x14ac:dyDescent="0.35">
      <c r="A8" t="s">
        <v>16</v>
      </c>
      <c r="B8" t="s">
        <v>17</v>
      </c>
      <c r="C8" s="1">
        <v>4503600000000</v>
      </c>
      <c r="D8" t="s">
        <v>18</v>
      </c>
    </row>
    <row r="9" spans="1:4" x14ac:dyDescent="0.35">
      <c r="A9" t="s">
        <v>19</v>
      </c>
      <c r="B9">
        <v>44</v>
      </c>
      <c r="C9">
        <v>44</v>
      </c>
      <c r="D9" t="s">
        <v>20</v>
      </c>
    </row>
    <row r="10" spans="1:4" x14ac:dyDescent="0.35">
      <c r="A10" t="s">
        <v>31</v>
      </c>
      <c r="B10" t="s">
        <v>21</v>
      </c>
      <c r="C10">
        <v>1048.576</v>
      </c>
      <c r="D10" t="s">
        <v>22</v>
      </c>
    </row>
    <row r="11" spans="1:4" x14ac:dyDescent="0.35">
      <c r="A11" t="s">
        <v>32</v>
      </c>
      <c r="B11" t="s">
        <v>23</v>
      </c>
      <c r="C11">
        <v>1048.575928</v>
      </c>
      <c r="D11" t="s">
        <v>24</v>
      </c>
    </row>
    <row r="12" spans="1:4" x14ac:dyDescent="0.35">
      <c r="A12" t="s">
        <v>25</v>
      </c>
      <c r="B12" t="s">
        <v>26</v>
      </c>
      <c r="C12" t="s">
        <v>26</v>
      </c>
      <c r="D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2015-06-05T18:17:20Z</dcterms:created>
  <dcterms:modified xsi:type="dcterms:W3CDTF">2023-10-13T15:49:27Z</dcterms:modified>
</cp:coreProperties>
</file>