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Git Vuzik\твимс\"/>
    </mc:Choice>
  </mc:AlternateContent>
  <xr:revisionPtr revIDLastSave="0" documentId="13_ncr:1_{2EAD2537-55F7-48A7-AADB-A0884CFC75F9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D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D24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D23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D22" i="2"/>
  <c r="V21" i="2"/>
  <c r="W21" i="2"/>
  <c r="O21" i="2"/>
  <c r="P21" i="2"/>
  <c r="Q21" i="2"/>
  <c r="R21" i="2"/>
  <c r="S21" i="2"/>
  <c r="T21" i="2"/>
  <c r="U21" i="2"/>
  <c r="N21" i="2"/>
  <c r="E21" i="2"/>
  <c r="F21" i="2"/>
  <c r="G21" i="2"/>
  <c r="H21" i="2"/>
  <c r="I21" i="2"/>
  <c r="J21" i="2"/>
  <c r="K21" i="2"/>
  <c r="L21" i="2"/>
  <c r="M21" i="2"/>
  <c r="D21" i="2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B102" i="1"/>
  <c r="G87" i="1" l="1"/>
  <c r="M81" i="1"/>
  <c r="G84" i="1" l="1"/>
  <c r="J13" i="1"/>
  <c r="J12" i="1"/>
  <c r="J5" i="1"/>
  <c r="I81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Q432" i="1" s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Q77" i="1" s="1"/>
  <c r="P46" i="1"/>
  <c r="P47" i="1"/>
  <c r="P48" i="1"/>
  <c r="P49" i="1"/>
  <c r="P50" i="1"/>
  <c r="P51" i="1"/>
  <c r="P52" i="1"/>
  <c r="P53" i="1"/>
  <c r="P54" i="1"/>
  <c r="P55" i="1"/>
  <c r="Q55" i="1" s="1"/>
  <c r="P41" i="1"/>
  <c r="P42" i="1"/>
  <c r="P43" i="1"/>
  <c r="P44" i="1"/>
  <c r="P45" i="1"/>
  <c r="Q45" i="1" s="1"/>
  <c r="P33" i="1"/>
  <c r="P34" i="1"/>
  <c r="P35" i="1"/>
  <c r="P36" i="1"/>
  <c r="P37" i="1"/>
  <c r="P38" i="1"/>
  <c r="P39" i="1"/>
  <c r="P40" i="1"/>
  <c r="Q40" i="1" s="1"/>
  <c r="P32" i="1"/>
  <c r="Q32" i="1" s="1"/>
  <c r="H60" i="1"/>
  <c r="H61" i="1"/>
  <c r="H68" i="1" s="1"/>
  <c r="I73" i="1" s="1"/>
  <c r="G1" i="1"/>
  <c r="H43" i="1"/>
  <c r="G34" i="1"/>
  <c r="H14" i="1"/>
  <c r="G15" i="1" s="1"/>
  <c r="G2" i="1"/>
  <c r="K3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H59" i="1" l="1"/>
  <c r="H63" i="1"/>
  <c r="H65" i="1"/>
  <c r="H66" i="1" s="1"/>
  <c r="H67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R32" i="1"/>
  <c r="R33" i="1"/>
  <c r="Q39" i="1"/>
  <c r="Q38" i="1"/>
  <c r="Q37" i="1"/>
  <c r="Q36" i="1"/>
  <c r="Q35" i="1"/>
  <c r="Q34" i="1"/>
  <c r="Q33" i="1"/>
  <c r="Q44" i="1"/>
  <c r="Q43" i="1"/>
  <c r="Q42" i="1"/>
  <c r="Q41" i="1"/>
  <c r="Q54" i="1"/>
  <c r="Q53" i="1"/>
  <c r="Q52" i="1"/>
  <c r="Q51" i="1"/>
  <c r="Q50" i="1"/>
  <c r="Q49" i="1"/>
  <c r="Q48" i="1"/>
  <c r="Q47" i="1"/>
  <c r="Q46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I1" i="1"/>
  <c r="G30" i="1"/>
  <c r="K34" i="1"/>
  <c r="K43" i="1"/>
  <c r="K42" i="1"/>
  <c r="K41" i="1"/>
  <c r="K40" i="1"/>
  <c r="K39" i="1"/>
  <c r="K38" i="1"/>
  <c r="K37" i="1"/>
  <c r="K36" i="1"/>
  <c r="I66" i="1" l="1"/>
  <c r="W69" i="1"/>
  <c r="X69" i="1" s="1"/>
  <c r="W85" i="1"/>
  <c r="X85" i="1" s="1"/>
  <c r="W93" i="1"/>
  <c r="X93" i="1" s="1"/>
  <c r="W52" i="1"/>
  <c r="X52" i="1" s="1"/>
  <c r="W55" i="1"/>
  <c r="X55" i="1" s="1"/>
  <c r="W38" i="1"/>
  <c r="X38" i="1" s="1"/>
  <c r="W43" i="1"/>
  <c r="X43" i="1" s="1"/>
  <c r="W46" i="1"/>
  <c r="X46" i="1" s="1"/>
  <c r="W9" i="1"/>
  <c r="X9" i="1" s="1"/>
  <c r="W17" i="1"/>
  <c r="X17" i="1" s="1"/>
  <c r="W25" i="1"/>
  <c r="X25" i="1" s="1"/>
  <c r="W1" i="1"/>
  <c r="X1" i="1" s="1"/>
  <c r="I64" i="1"/>
  <c r="H64" i="1"/>
  <c r="R53" i="1"/>
  <c r="W57" i="1" s="1"/>
  <c r="X57" i="1" s="1"/>
  <c r="R36" i="1"/>
  <c r="W51" i="1" s="1"/>
  <c r="X51" i="1" s="1"/>
  <c r="R35" i="1"/>
  <c r="W53" i="1" s="1"/>
  <c r="X53" i="1" s="1"/>
  <c r="R34" i="1"/>
  <c r="R43" i="1"/>
  <c r="W56" i="1" s="1"/>
  <c r="X56" i="1" s="1"/>
  <c r="R42" i="1"/>
  <c r="R41" i="1"/>
  <c r="R40" i="1"/>
  <c r="W48" i="1" s="1"/>
  <c r="X48" i="1" s="1"/>
  <c r="R39" i="1"/>
  <c r="W49" i="1" s="1"/>
  <c r="X49" i="1" s="1"/>
  <c r="R38" i="1"/>
  <c r="R37" i="1"/>
  <c r="W50" i="1" s="1"/>
  <c r="X50" i="1" s="1"/>
  <c r="R51" i="1"/>
  <c r="W44" i="1" s="1"/>
  <c r="X44" i="1" s="1"/>
  <c r="R50" i="1"/>
  <c r="W45" i="1" s="1"/>
  <c r="X45" i="1" s="1"/>
  <c r="R49" i="1"/>
  <c r="R48" i="1"/>
  <c r="R47" i="1"/>
  <c r="R46" i="1"/>
  <c r="W47" i="1" s="1"/>
  <c r="X47" i="1" s="1"/>
  <c r="R45" i="1"/>
  <c r="R44" i="1"/>
  <c r="R52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W100" i="1" s="1"/>
  <c r="X100" i="1" s="1"/>
  <c r="R269" i="1"/>
  <c r="R268" i="1"/>
  <c r="R267" i="1"/>
  <c r="R266" i="1"/>
  <c r="W99" i="1" s="1"/>
  <c r="X99" i="1" s="1"/>
  <c r="R265" i="1"/>
  <c r="R264" i="1"/>
  <c r="R263" i="1"/>
  <c r="R262" i="1"/>
  <c r="R261" i="1"/>
  <c r="R260" i="1"/>
  <c r="R259" i="1"/>
  <c r="R258" i="1"/>
  <c r="R257" i="1"/>
  <c r="R256" i="1"/>
  <c r="R255" i="1"/>
  <c r="W2" i="1" s="1"/>
  <c r="X2" i="1" s="1"/>
  <c r="R254" i="1"/>
  <c r="R253" i="1"/>
  <c r="R252" i="1"/>
  <c r="R251" i="1"/>
  <c r="R250" i="1"/>
  <c r="R249" i="1"/>
  <c r="R248" i="1"/>
  <c r="R247" i="1"/>
  <c r="R246" i="1"/>
  <c r="R245" i="1"/>
  <c r="R244" i="1"/>
  <c r="R243" i="1"/>
  <c r="W3" i="1" s="1"/>
  <c r="X3" i="1" s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W5" i="1" s="1"/>
  <c r="X5" i="1" s="1"/>
  <c r="R224" i="1"/>
  <c r="R223" i="1"/>
  <c r="R222" i="1"/>
  <c r="R221" i="1"/>
  <c r="R220" i="1"/>
  <c r="R219" i="1"/>
  <c r="R218" i="1"/>
  <c r="R217" i="1"/>
  <c r="R216" i="1"/>
  <c r="W97" i="1" s="1"/>
  <c r="X97" i="1" s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W6" i="1" s="1"/>
  <c r="X6" i="1" s="1"/>
  <c r="R187" i="1"/>
  <c r="R186" i="1"/>
  <c r="R185" i="1"/>
  <c r="R184" i="1"/>
  <c r="W7" i="1" s="1"/>
  <c r="X7" i="1" s="1"/>
  <c r="R183" i="1"/>
  <c r="W8" i="1" s="1"/>
  <c r="X8" i="1" s="1"/>
  <c r="R182" i="1"/>
  <c r="R181" i="1"/>
  <c r="R180" i="1"/>
  <c r="R179" i="1"/>
  <c r="R178" i="1"/>
  <c r="R177" i="1"/>
  <c r="R176" i="1"/>
  <c r="R175" i="1"/>
  <c r="R174" i="1"/>
  <c r="R173" i="1"/>
  <c r="R172" i="1"/>
  <c r="W95" i="1" s="1"/>
  <c r="X95" i="1" s="1"/>
  <c r="R171" i="1"/>
  <c r="R170" i="1"/>
  <c r="R169" i="1"/>
  <c r="W94" i="1" s="1"/>
  <c r="X94" i="1" s="1"/>
  <c r="R168" i="1"/>
  <c r="W92" i="1" s="1"/>
  <c r="X92" i="1" s="1"/>
  <c r="R167" i="1"/>
  <c r="R166" i="1"/>
  <c r="R165" i="1"/>
  <c r="R164" i="1"/>
  <c r="R163" i="1"/>
  <c r="R162" i="1"/>
  <c r="W10" i="1" s="1"/>
  <c r="X10" i="1" s="1"/>
  <c r="R161" i="1"/>
  <c r="W11" i="1" s="1"/>
  <c r="X11" i="1" s="1"/>
  <c r="R160" i="1"/>
  <c r="W90" i="1" s="1"/>
  <c r="X90" i="1" s="1"/>
  <c r="R159" i="1"/>
  <c r="R158" i="1"/>
  <c r="R157" i="1"/>
  <c r="R156" i="1"/>
  <c r="R155" i="1"/>
  <c r="W12" i="1" s="1"/>
  <c r="X12" i="1" s="1"/>
  <c r="R154" i="1"/>
  <c r="R153" i="1"/>
  <c r="W89" i="1" s="1"/>
  <c r="X89" i="1" s="1"/>
  <c r="R152" i="1"/>
  <c r="R151" i="1"/>
  <c r="R150" i="1"/>
  <c r="R149" i="1"/>
  <c r="R148" i="1"/>
  <c r="R147" i="1"/>
  <c r="R146" i="1"/>
  <c r="W88" i="1" s="1"/>
  <c r="X88" i="1" s="1"/>
  <c r="R145" i="1"/>
  <c r="W87" i="1" s="1"/>
  <c r="X87" i="1" s="1"/>
  <c r="R144" i="1"/>
  <c r="R143" i="1"/>
  <c r="R142" i="1"/>
  <c r="R141" i="1"/>
  <c r="R140" i="1"/>
  <c r="R139" i="1"/>
  <c r="W86" i="1" s="1"/>
  <c r="X86" i="1" s="1"/>
  <c r="R138" i="1"/>
  <c r="R137" i="1"/>
  <c r="R136" i="1"/>
  <c r="R135" i="1"/>
  <c r="R134" i="1"/>
  <c r="R133" i="1"/>
  <c r="R132" i="1"/>
  <c r="R131" i="1"/>
  <c r="W15" i="1" s="1"/>
  <c r="X15" i="1" s="1"/>
  <c r="R130" i="1"/>
  <c r="R129" i="1"/>
  <c r="R128" i="1"/>
  <c r="W84" i="1" s="1"/>
  <c r="X84" i="1" s="1"/>
  <c r="R127" i="1"/>
  <c r="R126" i="1"/>
  <c r="R125" i="1"/>
  <c r="W83" i="1" s="1"/>
  <c r="X83" i="1" s="1"/>
  <c r="R124" i="1"/>
  <c r="R123" i="1"/>
  <c r="W82" i="1" s="1"/>
  <c r="X82" i="1" s="1"/>
  <c r="R122" i="1"/>
  <c r="W18" i="1" s="1"/>
  <c r="X18" i="1" s="1"/>
  <c r="R121" i="1"/>
  <c r="R120" i="1"/>
  <c r="R119" i="1"/>
  <c r="R118" i="1"/>
  <c r="W19" i="1" s="1"/>
  <c r="X19" i="1" s="1"/>
  <c r="R117" i="1"/>
  <c r="W81" i="1" s="1"/>
  <c r="X81" i="1" s="1"/>
  <c r="R116" i="1"/>
  <c r="W20" i="1" s="1"/>
  <c r="X20" i="1" s="1"/>
  <c r="R115" i="1"/>
  <c r="R114" i="1"/>
  <c r="R113" i="1"/>
  <c r="R112" i="1"/>
  <c r="W80" i="1" s="1"/>
  <c r="X80" i="1" s="1"/>
  <c r="R111" i="1"/>
  <c r="R110" i="1"/>
  <c r="W79" i="1" s="1"/>
  <c r="X79" i="1" s="1"/>
  <c r="R109" i="1"/>
  <c r="W78" i="1" s="1"/>
  <c r="X78" i="1" s="1"/>
  <c r="R108" i="1"/>
  <c r="W77" i="1" s="1"/>
  <c r="X77" i="1" s="1"/>
  <c r="R107" i="1"/>
  <c r="W22" i="1" s="1"/>
  <c r="X22" i="1" s="1"/>
  <c r="R106" i="1"/>
  <c r="R105" i="1"/>
  <c r="R104" i="1"/>
  <c r="R103" i="1"/>
  <c r="R102" i="1"/>
  <c r="R101" i="1"/>
  <c r="W76" i="1" s="1"/>
  <c r="X76" i="1" s="1"/>
  <c r="R100" i="1"/>
  <c r="W75" i="1" s="1"/>
  <c r="X75" i="1" s="1"/>
  <c r="R99" i="1"/>
  <c r="W24" i="1" s="1"/>
  <c r="X24" i="1" s="1"/>
  <c r="R98" i="1"/>
  <c r="R97" i="1"/>
  <c r="R96" i="1"/>
  <c r="R95" i="1"/>
  <c r="W26" i="1" s="1"/>
  <c r="X26" i="1" s="1"/>
  <c r="R94" i="1"/>
  <c r="R93" i="1"/>
  <c r="R92" i="1"/>
  <c r="R91" i="1"/>
  <c r="R90" i="1"/>
  <c r="R89" i="1"/>
  <c r="R88" i="1"/>
  <c r="W70" i="1" s="1"/>
  <c r="X70" i="1" s="1"/>
  <c r="R87" i="1"/>
  <c r="W27" i="1" s="1"/>
  <c r="X27" i="1" s="1"/>
  <c r="R86" i="1"/>
  <c r="W28" i="1" s="1"/>
  <c r="X28" i="1" s="1"/>
  <c r="R85" i="1"/>
  <c r="W29" i="1" s="1"/>
  <c r="X29" i="1" s="1"/>
  <c r="R84" i="1"/>
  <c r="W30" i="1" s="1"/>
  <c r="X30" i="1" s="1"/>
  <c r="R83" i="1"/>
  <c r="R82" i="1"/>
  <c r="R81" i="1"/>
  <c r="R80" i="1"/>
  <c r="R79" i="1"/>
  <c r="W67" i="1" s="1"/>
  <c r="X67" i="1" s="1"/>
  <c r="R78" i="1"/>
  <c r="W31" i="1" s="1"/>
  <c r="X31" i="1" s="1"/>
  <c r="R77" i="1"/>
  <c r="W33" i="1" s="1"/>
  <c r="X33" i="1" s="1"/>
  <c r="R76" i="1"/>
  <c r="W65" i="1" s="1"/>
  <c r="X65" i="1" s="1"/>
  <c r="R75" i="1"/>
  <c r="W64" i="1" s="1"/>
  <c r="X64" i="1" s="1"/>
  <c r="R74" i="1"/>
  <c r="R73" i="1"/>
  <c r="R72" i="1"/>
  <c r="W63" i="1" s="1"/>
  <c r="X63" i="1" s="1"/>
  <c r="R71" i="1"/>
  <c r="R70" i="1"/>
  <c r="W62" i="1" s="1"/>
  <c r="X62" i="1" s="1"/>
  <c r="R69" i="1"/>
  <c r="W36" i="1" s="1"/>
  <c r="X36" i="1" s="1"/>
  <c r="R68" i="1"/>
  <c r="R67" i="1"/>
  <c r="W37" i="1" s="1"/>
  <c r="X37" i="1" s="1"/>
  <c r="R66" i="1"/>
  <c r="W60" i="1" s="1"/>
  <c r="X60" i="1" s="1"/>
  <c r="R65" i="1"/>
  <c r="R64" i="1"/>
  <c r="R63" i="1"/>
  <c r="R62" i="1"/>
  <c r="R61" i="1"/>
  <c r="W39" i="1" s="1"/>
  <c r="X39" i="1" s="1"/>
  <c r="R60" i="1"/>
  <c r="W58" i="1" s="1"/>
  <c r="X58" i="1" s="1"/>
  <c r="R59" i="1"/>
  <c r="W40" i="1" s="1"/>
  <c r="X40" i="1" s="1"/>
  <c r="R58" i="1"/>
  <c r="R57" i="1"/>
  <c r="R56" i="1"/>
  <c r="R55" i="1"/>
  <c r="W42" i="1" s="1"/>
  <c r="X42" i="1" s="1"/>
  <c r="R54" i="1"/>
  <c r="J35" i="1"/>
  <c r="J36" i="1"/>
  <c r="J37" i="1"/>
  <c r="J38" i="1"/>
  <c r="J39" i="1"/>
  <c r="J40" i="1"/>
  <c r="J41" i="1"/>
  <c r="J42" i="1"/>
  <c r="J43" i="1"/>
  <c r="J34" i="1"/>
  <c r="G37" i="1"/>
  <c r="H36" i="1" s="1"/>
  <c r="G38" i="1"/>
  <c r="H37" i="1" s="1"/>
  <c r="G39" i="1"/>
  <c r="H38" i="1" s="1"/>
  <c r="G40" i="1"/>
  <c r="H39" i="1" s="1"/>
  <c r="G41" i="1"/>
  <c r="H40" i="1" s="1"/>
  <c r="G42" i="1"/>
  <c r="H41" i="1" s="1"/>
  <c r="G43" i="1"/>
  <c r="G36" i="1"/>
  <c r="H35" i="1" s="1"/>
  <c r="G35" i="1"/>
  <c r="H34" i="1" s="1"/>
  <c r="I34" i="1" s="1"/>
  <c r="L34" i="1" s="1"/>
  <c r="G6" i="1"/>
  <c r="G7" i="1"/>
  <c r="G8" i="1"/>
  <c r="G9" i="1"/>
  <c r="G10" i="1"/>
  <c r="G11" i="1"/>
  <c r="G12" i="1"/>
  <c r="G13" i="1"/>
  <c r="G14" i="1"/>
  <c r="G80" i="1" s="1"/>
  <c r="G5" i="1"/>
  <c r="I40" i="1" l="1"/>
  <c r="L40" i="1" s="1"/>
  <c r="I38" i="1"/>
  <c r="L38" i="1" s="1"/>
  <c r="I37" i="1"/>
  <c r="L37" i="1" s="1"/>
  <c r="W16" i="1"/>
  <c r="X16" i="1" s="1"/>
  <c r="W54" i="1"/>
  <c r="X54" i="1" s="1"/>
  <c r="W68" i="1"/>
  <c r="X68" i="1" s="1"/>
  <c r="I41" i="1"/>
  <c r="L41" i="1" s="1"/>
  <c r="W23" i="1"/>
  <c r="X23" i="1" s="1"/>
  <c r="W61" i="1"/>
  <c r="X61" i="1" s="1"/>
  <c r="W91" i="1"/>
  <c r="X91" i="1" s="1"/>
  <c r="W14" i="1"/>
  <c r="X14" i="1" s="1"/>
  <c r="W35" i="1"/>
  <c r="X35" i="1" s="1"/>
  <c r="W98" i="1"/>
  <c r="X98" i="1" s="1"/>
  <c r="W74" i="1"/>
  <c r="X74" i="1" s="1"/>
  <c r="W66" i="1"/>
  <c r="X66" i="1" s="1"/>
  <c r="I39" i="1"/>
  <c r="L39" i="1" s="1"/>
  <c r="W21" i="1"/>
  <c r="X21" i="1" s="1"/>
  <c r="W13" i="1"/>
  <c r="X13" i="1" s="1"/>
  <c r="W34" i="1"/>
  <c r="X34" i="1" s="1"/>
  <c r="W59" i="1"/>
  <c r="X59" i="1" s="1"/>
  <c r="W73" i="1"/>
  <c r="X73" i="1" s="1"/>
  <c r="W4" i="1"/>
  <c r="X4" i="1" s="1"/>
  <c r="W41" i="1"/>
  <c r="X41" i="1" s="1"/>
  <c r="W96" i="1"/>
  <c r="X96" i="1" s="1"/>
  <c r="W72" i="1"/>
  <c r="X72" i="1" s="1"/>
  <c r="W32" i="1"/>
  <c r="X32" i="1" s="1"/>
  <c r="W71" i="1"/>
  <c r="X71" i="1" s="1"/>
  <c r="I80" i="1"/>
  <c r="H79" i="1"/>
  <c r="H12" i="1"/>
  <c r="K12" i="1" s="1"/>
  <c r="G79" i="1"/>
  <c r="H11" i="1"/>
  <c r="J11" i="1" s="1"/>
  <c r="K11" i="1" s="1"/>
  <c r="G78" i="1"/>
  <c r="H10" i="1"/>
  <c r="J10" i="1" s="1"/>
  <c r="K10" i="1" s="1"/>
  <c r="G77" i="1"/>
  <c r="H9" i="1"/>
  <c r="I9" i="1" s="1"/>
  <c r="G76" i="1"/>
  <c r="H8" i="1"/>
  <c r="I8" i="1" s="1"/>
  <c r="G75" i="1"/>
  <c r="H7" i="1"/>
  <c r="G74" i="1"/>
  <c r="H6" i="1"/>
  <c r="J6" i="1" s="1"/>
  <c r="K6" i="1" s="1"/>
  <c r="G73" i="1"/>
  <c r="H5" i="1"/>
  <c r="K5" i="1" s="1"/>
  <c r="G72" i="1"/>
  <c r="I14" i="1"/>
  <c r="J14" i="1"/>
  <c r="K14" i="1" s="1"/>
  <c r="H13" i="1"/>
  <c r="I11" i="1"/>
  <c r="I7" i="1"/>
  <c r="J7" i="1"/>
  <c r="K7" i="1" s="1"/>
  <c r="I5" i="1"/>
  <c r="I43" i="1"/>
  <c r="L43" i="1" s="1"/>
  <c r="H42" i="1"/>
  <c r="I42" i="1" s="1"/>
  <c r="L42" i="1" s="1"/>
  <c r="I35" i="1"/>
  <c r="L35" i="1" s="1"/>
  <c r="I36" i="1"/>
  <c r="L36" i="1" s="1"/>
  <c r="Y71" i="1" l="1"/>
  <c r="Y32" i="1"/>
  <c r="Y91" i="1"/>
  <c r="Y87" i="1"/>
  <c r="J8" i="1"/>
  <c r="K8" i="1" s="1"/>
  <c r="L8" i="1" s="1"/>
  <c r="I12" i="1"/>
  <c r="Y95" i="1"/>
  <c r="Y96" i="1"/>
  <c r="Y23" i="1"/>
  <c r="Y79" i="1"/>
  <c r="Y25" i="1"/>
  <c r="Y49" i="1"/>
  <c r="Y41" i="1"/>
  <c r="J9" i="1"/>
  <c r="K9" i="1" s="1"/>
  <c r="Y40" i="1"/>
  <c r="I10" i="1"/>
  <c r="Y63" i="1"/>
  <c r="I6" i="1"/>
  <c r="Y57" i="1"/>
  <c r="Y19" i="1"/>
  <c r="Y77" i="1"/>
  <c r="Y93" i="1"/>
  <c r="Y55" i="1"/>
  <c r="Y38" i="1"/>
  <c r="Y9" i="1"/>
  <c r="Y70" i="1"/>
  <c r="Y78" i="1"/>
  <c r="Y86" i="1"/>
  <c r="Y94" i="1"/>
  <c r="Y48" i="1"/>
  <c r="Y56" i="1"/>
  <c r="Y31" i="1"/>
  <c r="Y39" i="1"/>
  <c r="Y2" i="1"/>
  <c r="Y10" i="1"/>
  <c r="Y18" i="1"/>
  <c r="Y26" i="1"/>
  <c r="Y3" i="1"/>
  <c r="Y27" i="1"/>
  <c r="Y64" i="1"/>
  <c r="Y72" i="1"/>
  <c r="Y80" i="1"/>
  <c r="Y88" i="1"/>
  <c r="Y50" i="1"/>
  <c r="Y58" i="1"/>
  <c r="Y33" i="1"/>
  <c r="Y4" i="1"/>
  <c r="Y12" i="1"/>
  <c r="Y20" i="1"/>
  <c r="Y28" i="1"/>
  <c r="Y11" i="1"/>
  <c r="Y65" i="1"/>
  <c r="Y73" i="1"/>
  <c r="Y81" i="1"/>
  <c r="Y89" i="1"/>
  <c r="Y97" i="1"/>
  <c r="Y51" i="1"/>
  <c r="Y59" i="1"/>
  <c r="Y34" i="1"/>
  <c r="Y42" i="1"/>
  <c r="Y5" i="1"/>
  <c r="Y13" i="1"/>
  <c r="Y21" i="1"/>
  <c r="Y29" i="1"/>
  <c r="Y66" i="1"/>
  <c r="Y82" i="1"/>
  <c r="Y90" i="1"/>
  <c r="Y52" i="1"/>
  <c r="Y60" i="1"/>
  <c r="Y35" i="1"/>
  <c r="Y43" i="1"/>
  <c r="Y6" i="1"/>
  <c r="Y14" i="1"/>
  <c r="Y22" i="1"/>
  <c r="G88" i="1"/>
  <c r="Y74" i="1"/>
  <c r="Y98" i="1"/>
  <c r="Y67" i="1"/>
  <c r="Y75" i="1"/>
  <c r="Y83" i="1"/>
  <c r="Y99" i="1"/>
  <c r="Y53" i="1"/>
  <c r="Y61" i="1"/>
  <c r="Y36" i="1"/>
  <c r="Y44" i="1"/>
  <c r="Y7" i="1"/>
  <c r="Y15" i="1"/>
  <c r="Y1" i="1"/>
  <c r="Y68" i="1"/>
  <c r="Y76" i="1"/>
  <c r="Y84" i="1"/>
  <c r="Y92" i="1"/>
  <c r="Y100" i="1"/>
  <c r="Y54" i="1"/>
  <c r="Y62" i="1"/>
  <c r="Y37" i="1"/>
  <c r="Y45" i="1"/>
  <c r="Y8" i="1"/>
  <c r="Y16" i="1"/>
  <c r="Y24" i="1"/>
  <c r="Y69" i="1"/>
  <c r="Y85" i="1"/>
  <c r="Y47" i="1"/>
  <c r="Y30" i="1"/>
  <c r="Y46" i="1"/>
  <c r="Y17" i="1"/>
  <c r="L5" i="1"/>
  <c r="L71" i="1"/>
  <c r="L6" i="1"/>
  <c r="L72" i="1"/>
  <c r="L7" i="1"/>
  <c r="L73" i="1"/>
  <c r="L9" i="1"/>
  <c r="L75" i="1"/>
  <c r="L10" i="1"/>
  <c r="L76" i="1"/>
  <c r="L11" i="1"/>
  <c r="L77" i="1"/>
  <c r="L12" i="1"/>
  <c r="L78" i="1"/>
  <c r="L14" i="1"/>
  <c r="L80" i="1"/>
  <c r="I72" i="1"/>
  <c r="J71" i="1" s="1"/>
  <c r="K71" i="1" s="1"/>
  <c r="H71" i="1"/>
  <c r="J72" i="1"/>
  <c r="H72" i="1"/>
  <c r="I74" i="1"/>
  <c r="J73" i="1" s="1"/>
  <c r="H73" i="1"/>
  <c r="I75" i="1"/>
  <c r="J74" i="1" s="1"/>
  <c r="H74" i="1"/>
  <c r="I76" i="1"/>
  <c r="J75" i="1" s="1"/>
  <c r="H75" i="1"/>
  <c r="I77" i="1"/>
  <c r="J76" i="1" s="1"/>
  <c r="H76" i="1"/>
  <c r="I78" i="1"/>
  <c r="J77" i="1" s="1"/>
  <c r="H77" i="1"/>
  <c r="I79" i="1"/>
  <c r="J78" i="1" s="1"/>
  <c r="H78" i="1"/>
  <c r="K80" i="1"/>
  <c r="J79" i="1"/>
  <c r="I13" i="1"/>
  <c r="K13" i="1"/>
  <c r="K76" i="1" l="1"/>
  <c r="K72" i="1"/>
  <c r="L74" i="1"/>
  <c r="K77" i="1"/>
  <c r="K73" i="1"/>
  <c r="M73" i="1" s="1"/>
  <c r="K74" i="1"/>
  <c r="M74" i="1" s="1"/>
  <c r="K79" i="1"/>
  <c r="M79" i="1" s="1"/>
  <c r="K75" i="1"/>
  <c r="K78" i="1"/>
  <c r="M78" i="1" s="1"/>
  <c r="L13" i="1"/>
  <c r="L79" i="1"/>
  <c r="M71" i="1"/>
  <c r="M80" i="1"/>
  <c r="M77" i="1"/>
  <c r="M76" i="1"/>
  <c r="M75" i="1"/>
  <c r="M72" i="1"/>
  <c r="L81" i="1" l="1"/>
  <c r="K81" i="1"/>
  <c r="G83" i="1" s="1"/>
  <c r="G85" i="1"/>
</calcChain>
</file>

<file path=xl/sharedStrings.xml><?xml version="1.0" encoding="utf-8"?>
<sst xmlns="http://schemas.openxmlformats.org/spreadsheetml/2006/main" count="52" uniqueCount="47">
  <si>
    <t>дисперс</t>
  </si>
  <si>
    <t>М=</t>
  </si>
  <si>
    <t>n=</t>
  </si>
  <si>
    <t>j</t>
  </si>
  <si>
    <r>
      <t>A</t>
    </r>
    <r>
      <rPr>
        <sz val="8"/>
        <color theme="1"/>
        <rFont val="Calibri"/>
        <family val="2"/>
        <charset val="204"/>
        <scheme val="minor"/>
      </rPr>
      <t>j</t>
    </r>
  </si>
  <si>
    <r>
      <t>B</t>
    </r>
    <r>
      <rPr>
        <sz val="8"/>
        <color theme="1"/>
        <rFont val="Calibri"/>
        <family val="2"/>
        <charset val="204"/>
        <scheme val="minor"/>
      </rPr>
      <t>j</t>
    </r>
  </si>
  <si>
    <r>
      <t>h</t>
    </r>
    <r>
      <rPr>
        <sz val="8"/>
        <color theme="1"/>
        <rFont val="Calibri"/>
        <family val="2"/>
        <charset val="204"/>
        <scheme val="minor"/>
      </rPr>
      <t>j</t>
    </r>
  </si>
  <si>
    <r>
      <t>v</t>
    </r>
    <r>
      <rPr>
        <sz val="8"/>
        <color theme="1"/>
        <rFont val="Calibri"/>
        <family val="2"/>
        <charset val="204"/>
        <scheme val="minor"/>
      </rPr>
      <t>j</t>
    </r>
  </si>
  <si>
    <r>
      <t>p</t>
    </r>
    <r>
      <rPr>
        <sz val="8"/>
        <color theme="1"/>
        <rFont val="Calibri"/>
        <family val="2"/>
        <charset val="204"/>
        <scheme val="minor"/>
      </rPr>
      <t>j*</t>
    </r>
  </si>
  <si>
    <r>
      <t>f</t>
    </r>
    <r>
      <rPr>
        <sz val="8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*</t>
    </r>
  </si>
  <si>
    <t>h=</t>
  </si>
  <si>
    <t>Aj</t>
  </si>
  <si>
    <t>Bj</t>
  </si>
  <si>
    <t>hj</t>
  </si>
  <si>
    <t>vj</t>
  </si>
  <si>
    <t>pj*</t>
  </si>
  <si>
    <t>fj*</t>
  </si>
  <si>
    <t>равноинтервальная гистограмма</t>
  </si>
  <si>
    <t>v=</t>
  </si>
  <si>
    <t>равновероятностная гистограмма</t>
  </si>
  <si>
    <r>
      <t>m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=</t>
    </r>
  </si>
  <si>
    <r>
      <t>D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=</t>
    </r>
  </si>
  <si>
    <r>
      <t>I</t>
    </r>
    <r>
      <rPr>
        <sz val="8"/>
        <color theme="1"/>
        <rFont val="Calibri"/>
        <family val="2"/>
        <charset val="204"/>
        <scheme val="minor"/>
      </rPr>
      <t>0,95</t>
    </r>
    <r>
      <rPr>
        <sz val="11"/>
        <color theme="1"/>
        <rFont val="Calibri"/>
        <family val="2"/>
        <charset val="204"/>
        <scheme val="minor"/>
      </rPr>
      <t>(m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)=</t>
    </r>
  </si>
  <si>
    <r>
      <t>Z</t>
    </r>
    <r>
      <rPr>
        <sz val="8"/>
        <color theme="1"/>
        <rFont val="Calibri"/>
        <family val="2"/>
        <charset val="204"/>
        <scheme val="minor"/>
      </rPr>
      <t>0,95</t>
    </r>
    <r>
      <rPr>
        <sz val="11"/>
        <color theme="1"/>
        <rFont val="Calibri"/>
        <family val="2"/>
        <charset val="204"/>
        <scheme val="minor"/>
      </rPr>
      <t>*S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/корень(n)=</t>
    </r>
  </si>
  <si>
    <r>
      <t>Z</t>
    </r>
    <r>
      <rPr>
        <sz val="8"/>
        <color theme="1"/>
        <rFont val="Calibri"/>
        <family val="2"/>
        <charset val="204"/>
        <scheme val="minor"/>
      </rPr>
      <t>0,95</t>
    </r>
    <r>
      <rPr>
        <sz val="11"/>
        <color theme="1"/>
        <rFont val="Calibri"/>
        <family val="2"/>
        <charset val="204"/>
        <scheme val="minor"/>
      </rPr>
      <t>*корень(2/(n-1))*S0=</t>
    </r>
  </si>
  <si>
    <r>
      <t>Z</t>
    </r>
    <r>
      <rPr>
        <sz val="8"/>
        <color theme="1"/>
        <rFont val="Calibri"/>
        <family val="2"/>
        <charset val="204"/>
        <scheme val="minor"/>
      </rPr>
      <t>0,95</t>
    </r>
    <r>
      <rPr>
        <sz val="11"/>
        <color theme="1"/>
        <rFont val="Calibri"/>
        <family val="2"/>
        <charset val="204"/>
        <scheme val="minor"/>
      </rPr>
      <t>=</t>
    </r>
  </si>
  <si>
    <r>
      <t>I</t>
    </r>
    <r>
      <rPr>
        <sz val="8"/>
        <color theme="1"/>
        <rFont val="Calibri"/>
        <family val="2"/>
        <charset val="204"/>
        <scheme val="minor"/>
      </rPr>
      <t>0,95</t>
    </r>
    <r>
      <rPr>
        <sz val="11"/>
        <color theme="1"/>
        <rFont val="Calibri"/>
        <family val="2"/>
        <charset val="204"/>
        <scheme val="minor"/>
      </rPr>
      <t>(D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)=</t>
    </r>
  </si>
  <si>
    <r>
      <t>m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*=</t>
    </r>
  </si>
  <si>
    <t>sigma*=</t>
  </si>
  <si>
    <t>функция Лапласа</t>
  </si>
  <si>
    <t>Произв</t>
  </si>
  <si>
    <t>средн</t>
  </si>
  <si>
    <t>n</t>
  </si>
  <si>
    <t>Значение</t>
  </si>
  <si>
    <t>-бескон</t>
  </si>
  <si>
    <t>+бескон</t>
  </si>
  <si>
    <r>
      <t>F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(Aj)</t>
    </r>
  </si>
  <si>
    <r>
      <t>F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(Bj)</t>
    </r>
  </si>
  <si>
    <t>pj</t>
  </si>
  <si>
    <t>сумма</t>
  </si>
  <si>
    <t>кси^2=</t>
  </si>
  <si>
    <t>1-сумма</t>
  </si>
  <si>
    <t>лямбда=</t>
  </si>
  <si>
    <t>макс. Откл Z=</t>
  </si>
  <si>
    <t>Пирсон:</t>
  </si>
  <si>
    <t>Колмогоров:</t>
  </si>
  <si>
    <t>(pj-pj*)^2/pj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</si>
</sst>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/>
    <xf numFmtId="0" fontId="0" fillId="2" borderId="0" xfId="0" applyFont="1" applyFill="1"/>
    <xf numFmtId="0" fontId="0" fillId="0" borderId="18" xfId="0" quotePrefix="1" applyBorder="1"/>
    <xf numFmtId="0" fontId="0" fillId="0" borderId="19" xfId="0" quotePrefix="1" applyBorder="1"/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3" fillId="0" borderId="24" xfId="0" applyFont="1" applyBorder="1" applyAlignment="1">
      <alignment horizontal="center"/>
    </xf>
    <xf numFmtId="0" fontId="4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round/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xVal>
            <c:numRef>
              <c:f>'1'!$B$1:$B$100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0.15</c:v>
                </c:pt>
                <c:pt idx="10">
                  <c:v>0.18</c:v>
                </c:pt>
                <c:pt idx="11">
                  <c:v>0.19</c:v>
                </c:pt>
                <c:pt idx="12">
                  <c:v>0.19</c:v>
                </c:pt>
                <c:pt idx="13">
                  <c:v>0.25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0.31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0.33</c:v>
                </c:pt>
                <c:pt idx="24">
                  <c:v>0.36</c:v>
                </c:pt>
                <c:pt idx="25">
                  <c:v>0.38</c:v>
                </c:pt>
                <c:pt idx="26">
                  <c:v>0.41</c:v>
                </c:pt>
                <c:pt idx="27">
                  <c:v>0.41</c:v>
                </c:pt>
                <c:pt idx="28">
                  <c:v>0.46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0.6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0.68</c:v>
                </c:pt>
                <c:pt idx="39">
                  <c:v>0.7</c:v>
                </c:pt>
                <c:pt idx="40">
                  <c:v>0.72</c:v>
                </c:pt>
                <c:pt idx="41">
                  <c:v>0.73</c:v>
                </c:pt>
                <c:pt idx="42">
                  <c:v>0.74</c:v>
                </c:pt>
                <c:pt idx="43">
                  <c:v>0.75</c:v>
                </c:pt>
                <c:pt idx="44">
                  <c:v>0.77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0.85</c:v>
                </c:pt>
                <c:pt idx="49">
                  <c:v>0.87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0.95</c:v>
                </c:pt>
                <c:pt idx="55">
                  <c:v>0.95</c:v>
                </c:pt>
                <c:pt idx="56">
                  <c:v>1.02</c:v>
                </c:pt>
                <c:pt idx="57">
                  <c:v>1.03</c:v>
                </c:pt>
                <c:pt idx="58">
                  <c:v>1.05</c:v>
                </c:pt>
                <c:pt idx="59">
                  <c:v>1.07</c:v>
                </c:pt>
                <c:pt idx="60">
                  <c:v>1.07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1.2</c:v>
                </c:pt>
                <c:pt idx="64">
                  <c:v>1.21</c:v>
                </c:pt>
                <c:pt idx="65">
                  <c:v>1.23</c:v>
                </c:pt>
                <c:pt idx="66">
                  <c:v>1.35</c:v>
                </c:pt>
                <c:pt idx="67">
                  <c:v>1.36</c:v>
                </c:pt>
                <c:pt idx="68">
                  <c:v>1.38</c:v>
                </c:pt>
                <c:pt idx="69">
                  <c:v>1.42</c:v>
                </c:pt>
                <c:pt idx="70">
                  <c:v>1.42</c:v>
                </c:pt>
                <c:pt idx="71">
                  <c:v>1.49</c:v>
                </c:pt>
                <c:pt idx="72">
                  <c:v>1.56</c:v>
                </c:pt>
                <c:pt idx="73">
                  <c:v>1.59</c:v>
                </c:pt>
                <c:pt idx="74">
                  <c:v>1.63</c:v>
                </c:pt>
                <c:pt idx="75">
                  <c:v>1.66</c:v>
                </c:pt>
                <c:pt idx="76">
                  <c:v>1.66</c:v>
                </c:pt>
                <c:pt idx="77">
                  <c:v>1.73</c:v>
                </c:pt>
                <c:pt idx="78">
                  <c:v>1.78</c:v>
                </c:pt>
                <c:pt idx="79">
                  <c:v>1.86</c:v>
                </c:pt>
                <c:pt idx="80">
                  <c:v>1.9</c:v>
                </c:pt>
                <c:pt idx="81">
                  <c:v>1.98</c:v>
                </c:pt>
                <c:pt idx="82">
                  <c:v>2</c:v>
                </c:pt>
                <c:pt idx="83">
                  <c:v>2.08</c:v>
                </c:pt>
                <c:pt idx="84">
                  <c:v>2.12</c:v>
                </c:pt>
                <c:pt idx="85">
                  <c:v>2.16</c:v>
                </c:pt>
                <c:pt idx="86">
                  <c:v>2.17</c:v>
                </c:pt>
                <c:pt idx="87">
                  <c:v>2.4900000000000002</c:v>
                </c:pt>
                <c:pt idx="88">
                  <c:v>2.67</c:v>
                </c:pt>
                <c:pt idx="89">
                  <c:v>2.69</c:v>
                </c:pt>
                <c:pt idx="90">
                  <c:v>2.77</c:v>
                </c:pt>
                <c:pt idx="91">
                  <c:v>2.95</c:v>
                </c:pt>
                <c:pt idx="92">
                  <c:v>2.98</c:v>
                </c:pt>
                <c:pt idx="93">
                  <c:v>3.12</c:v>
                </c:pt>
                <c:pt idx="94">
                  <c:v>3.15</c:v>
                </c:pt>
                <c:pt idx="95">
                  <c:v>3.19</c:v>
                </c:pt>
                <c:pt idx="96">
                  <c:v>4.18</c:v>
                </c:pt>
                <c:pt idx="97">
                  <c:v>4.4800000000000004</c:v>
                </c:pt>
                <c:pt idx="98">
                  <c:v>4.82</c:v>
                </c:pt>
                <c:pt idx="99">
                  <c:v>5.36</c:v>
                </c:pt>
              </c:numCache>
            </c:numRef>
          </c:xVal>
          <c:yVal>
            <c:numRef>
              <c:f>'1'!$D$1:$D$100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6-4E2D-A708-3DDECE836248}"/>
            </c:ext>
          </c:extLst>
        </c:ser>
        <c:ser>
          <c:idx val="1"/>
          <c:order val="1"/>
          <c:tx>
            <c:v>Теоретическое</c:v>
          </c:tx>
          <c:spPr>
            <a:ln w="19050">
              <a:round/>
            </a:ln>
          </c:spPr>
          <c:marker>
            <c:symbol val="none"/>
          </c:marker>
          <c:xVal>
            <c:numRef>
              <c:f>'1'!$G$5:$G$15</c:f>
              <c:numCache>
                <c:formatCode>General</c:formatCode>
                <c:ptCount val="11"/>
                <c:pt idx="0">
                  <c:v>0.03</c:v>
                </c:pt>
                <c:pt idx="1">
                  <c:v>0.56300000000000006</c:v>
                </c:pt>
                <c:pt idx="2">
                  <c:v>1.0960000000000001</c:v>
                </c:pt>
                <c:pt idx="3">
                  <c:v>1.6290000000000002</c:v>
                </c:pt>
                <c:pt idx="4">
                  <c:v>2.1619999999999999</c:v>
                </c:pt>
                <c:pt idx="5">
                  <c:v>2.6949999999999998</c:v>
                </c:pt>
                <c:pt idx="6">
                  <c:v>3.2280000000000002</c:v>
                </c:pt>
                <c:pt idx="7">
                  <c:v>3.7610000000000001</c:v>
                </c:pt>
                <c:pt idx="8">
                  <c:v>4.2940000000000005</c:v>
                </c:pt>
                <c:pt idx="9">
                  <c:v>4.8270000000000008</c:v>
                </c:pt>
                <c:pt idx="10">
                  <c:v>5.36</c:v>
                </c:pt>
              </c:numCache>
            </c:numRef>
          </c:xVal>
          <c:yVal>
            <c:numRef>
              <c:f>'1'!$I$71:$I$81</c:f>
              <c:numCache>
                <c:formatCode>General</c:formatCode>
                <c:ptCount val="11"/>
                <c:pt idx="0">
                  <c:v>0</c:v>
                </c:pt>
                <c:pt idx="1">
                  <c:v>0.29805749651758445</c:v>
                </c:pt>
                <c:pt idx="2">
                  <c:v>0.47209706196751083</c:v>
                </c:pt>
                <c:pt idx="3">
                  <c:v>0.64802611709795099</c:v>
                </c:pt>
                <c:pt idx="4">
                  <c:v>0.79672865286089922</c:v>
                </c:pt>
                <c:pt idx="5">
                  <c:v>0.90147280472194158</c:v>
                </c:pt>
                <c:pt idx="6">
                  <c:v>0.95993958492541442</c:v>
                </c:pt>
                <c:pt idx="7">
                  <c:v>0.98644677977996109</c:v>
                </c:pt>
                <c:pt idx="8">
                  <c:v>0.99609271029056545</c:v>
                </c:pt>
                <c:pt idx="9">
                  <c:v>0.99909566498592772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C6-4E2D-A708-3DDECE83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0192"/>
        <c:axId val="58298368"/>
      </c:scatterChart>
      <c:valAx>
        <c:axId val="582801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8298368"/>
        <c:crosses val="autoZero"/>
        <c:crossBetween val="midCat"/>
      </c:valAx>
      <c:valAx>
        <c:axId val="582983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828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83206260186701E-2"/>
          <c:y val="8.7632797742909732E-2"/>
          <c:w val="0.89637706732199796"/>
          <c:h val="0.7628114040650941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'1'!$G$5:$G$14</c:f>
              <c:numCache>
                <c:formatCode>General</c:formatCode>
                <c:ptCount val="10"/>
                <c:pt idx="0">
                  <c:v>0.03</c:v>
                </c:pt>
                <c:pt idx="1">
                  <c:v>0.56300000000000006</c:v>
                </c:pt>
                <c:pt idx="2">
                  <c:v>1.0960000000000001</c:v>
                </c:pt>
                <c:pt idx="3">
                  <c:v>1.6290000000000002</c:v>
                </c:pt>
                <c:pt idx="4">
                  <c:v>2.1619999999999999</c:v>
                </c:pt>
                <c:pt idx="5">
                  <c:v>2.6949999999999998</c:v>
                </c:pt>
                <c:pt idx="6">
                  <c:v>3.2280000000000002</c:v>
                </c:pt>
                <c:pt idx="7">
                  <c:v>3.7610000000000001</c:v>
                </c:pt>
                <c:pt idx="8">
                  <c:v>4.2940000000000005</c:v>
                </c:pt>
                <c:pt idx="9">
                  <c:v>4.8270000000000008</c:v>
                </c:pt>
              </c:numCache>
            </c:numRef>
          </c:cat>
          <c:val>
            <c:numRef>
              <c:f>'1'!$L$5:$L$14</c:f>
              <c:numCache>
                <c:formatCode>General</c:formatCode>
                <c:ptCount val="10"/>
                <c:pt idx="0">
                  <c:v>0.60037523452157593</c:v>
                </c:pt>
                <c:pt idx="1">
                  <c:v>0.58161350844277671</c:v>
                </c:pt>
                <c:pt idx="2">
                  <c:v>0.20637898686679168</c:v>
                </c:pt>
                <c:pt idx="3">
                  <c:v>0.22514071294559113</c:v>
                </c:pt>
                <c:pt idx="4">
                  <c:v>7.5046904315197005E-2</c:v>
                </c:pt>
                <c:pt idx="5">
                  <c:v>0.11257035647279541</c:v>
                </c:pt>
                <c:pt idx="6">
                  <c:v>0</c:v>
                </c:pt>
                <c:pt idx="7">
                  <c:v>0</c:v>
                </c:pt>
                <c:pt idx="8">
                  <c:v>5.6285178236397705E-2</c:v>
                </c:pt>
                <c:pt idx="9">
                  <c:v>1.8761726078799269E-2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4888-8031-BBC259799298}"/>
            </c:ext>
          </c:extLst>
        </c:ser>
        <c:ser>
          <c:idx val="1"/>
          <c:order val="1"/>
          <c:tx>
            <c:v>1</c:v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'1'!$H$5:$H$14</c:f>
              <c:numCache>
                <c:formatCode>General</c:formatCode>
                <c:ptCount val="10"/>
                <c:pt idx="0">
                  <c:v>0.56300000000000006</c:v>
                </c:pt>
                <c:pt idx="1">
                  <c:v>1.0960000000000001</c:v>
                </c:pt>
                <c:pt idx="2">
                  <c:v>1.6290000000000002</c:v>
                </c:pt>
                <c:pt idx="3">
                  <c:v>2.1619999999999999</c:v>
                </c:pt>
                <c:pt idx="4">
                  <c:v>2.6949999999999998</c:v>
                </c:pt>
                <c:pt idx="5">
                  <c:v>3.2280000000000002</c:v>
                </c:pt>
                <c:pt idx="6">
                  <c:v>3.7610000000000001</c:v>
                </c:pt>
                <c:pt idx="7">
                  <c:v>4.2940000000000005</c:v>
                </c:pt>
                <c:pt idx="8">
                  <c:v>4.8270000000000008</c:v>
                </c:pt>
                <c:pt idx="9">
                  <c:v>5.36</c:v>
                </c:pt>
              </c:numCache>
            </c:numRef>
          </c:cat>
          <c:val>
            <c:numRef>
              <c:f>'1'!$L$5:$L$14</c:f>
              <c:numCache>
                <c:formatCode>General</c:formatCode>
                <c:ptCount val="10"/>
                <c:pt idx="0">
                  <c:v>0.60037523452157593</c:v>
                </c:pt>
                <c:pt idx="1">
                  <c:v>0.58161350844277671</c:v>
                </c:pt>
                <c:pt idx="2">
                  <c:v>0.20637898686679168</c:v>
                </c:pt>
                <c:pt idx="3">
                  <c:v>0.22514071294559113</c:v>
                </c:pt>
                <c:pt idx="4">
                  <c:v>7.5046904315197005E-2</c:v>
                </c:pt>
                <c:pt idx="5">
                  <c:v>0.11257035647279541</c:v>
                </c:pt>
                <c:pt idx="6">
                  <c:v>0</c:v>
                </c:pt>
                <c:pt idx="7">
                  <c:v>0</c:v>
                </c:pt>
                <c:pt idx="8">
                  <c:v>5.6285178236397705E-2</c:v>
                </c:pt>
                <c:pt idx="9">
                  <c:v>1.8761726078799269E-2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C-4888-8031-BBC25979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310016"/>
        <c:axId val="59376768"/>
      </c:barChart>
      <c:catAx>
        <c:axId val="583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76768"/>
        <c:crosses val="autoZero"/>
        <c:auto val="1"/>
        <c:lblAlgn val="ctr"/>
        <c:lblOffset val="100"/>
        <c:noMultiLvlLbl val="1"/>
      </c:catAx>
      <c:valAx>
        <c:axId val="59376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'1'!$G$34:$G$43</c:f>
              <c:numCache>
                <c:formatCode>General</c:formatCode>
                <c:ptCount val="10"/>
                <c:pt idx="0">
                  <c:v>0.03</c:v>
                </c:pt>
                <c:pt idx="1">
                  <c:v>0.16499999999999998</c:v>
                </c:pt>
                <c:pt idx="2">
                  <c:v>0.315</c:v>
                </c:pt>
                <c:pt idx="3">
                  <c:v>0.47</c:v>
                </c:pt>
                <c:pt idx="4">
                  <c:v>0.71</c:v>
                </c:pt>
                <c:pt idx="5">
                  <c:v>0.88</c:v>
                </c:pt>
                <c:pt idx="6">
                  <c:v>1.07</c:v>
                </c:pt>
                <c:pt idx="7">
                  <c:v>1.42</c:v>
                </c:pt>
                <c:pt idx="8">
                  <c:v>1.88</c:v>
                </c:pt>
                <c:pt idx="9">
                  <c:v>2.73</c:v>
                </c:pt>
              </c:numCache>
            </c:numRef>
          </c:cat>
          <c:val>
            <c:numRef>
              <c:f>'1'!$L$34:$L$43</c:f>
              <c:numCache>
                <c:formatCode>General</c:formatCode>
                <c:ptCount val="10"/>
                <c:pt idx="0">
                  <c:v>0.74074074074074092</c:v>
                </c:pt>
                <c:pt idx="1">
                  <c:v>0.66666666666666663</c:v>
                </c:pt>
                <c:pt idx="2">
                  <c:v>0.64516129032258085</c:v>
                </c:pt>
                <c:pt idx="3">
                  <c:v>0.41666666666666669</c:v>
                </c:pt>
                <c:pt idx="4">
                  <c:v>0.58823529411764697</c:v>
                </c:pt>
                <c:pt idx="5">
                  <c:v>0.52631578947368407</c:v>
                </c:pt>
                <c:pt idx="6">
                  <c:v>0.28571428571428586</c:v>
                </c:pt>
                <c:pt idx="7">
                  <c:v>0.21739130434782611</c:v>
                </c:pt>
                <c:pt idx="8">
                  <c:v>0.11764705882352941</c:v>
                </c:pt>
                <c:pt idx="9">
                  <c:v>3.8022813688212927E-2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2-482D-A8D9-CF73D8F50C4E}"/>
            </c:ext>
          </c:extLst>
        </c:ser>
        <c:ser>
          <c:idx val="1"/>
          <c:order val="1"/>
          <c:tx>
            <c:v>1</c:v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'1'!$H$34:$H$43</c:f>
              <c:numCache>
                <c:formatCode>General</c:formatCode>
                <c:ptCount val="10"/>
                <c:pt idx="0">
                  <c:v>0.16499999999999998</c:v>
                </c:pt>
                <c:pt idx="1">
                  <c:v>0.315</c:v>
                </c:pt>
                <c:pt idx="2">
                  <c:v>0.47</c:v>
                </c:pt>
                <c:pt idx="3">
                  <c:v>0.71</c:v>
                </c:pt>
                <c:pt idx="4">
                  <c:v>0.88</c:v>
                </c:pt>
                <c:pt idx="5">
                  <c:v>1.07</c:v>
                </c:pt>
                <c:pt idx="6">
                  <c:v>1.42</c:v>
                </c:pt>
                <c:pt idx="7">
                  <c:v>1.88</c:v>
                </c:pt>
                <c:pt idx="8">
                  <c:v>2.73</c:v>
                </c:pt>
                <c:pt idx="9">
                  <c:v>5.36</c:v>
                </c:pt>
              </c:numCache>
            </c:numRef>
          </c:cat>
          <c:val>
            <c:numRef>
              <c:f>'1'!$L$34:$L$43</c:f>
              <c:numCache>
                <c:formatCode>General</c:formatCode>
                <c:ptCount val="10"/>
                <c:pt idx="0">
                  <c:v>0.74074074074074092</c:v>
                </c:pt>
                <c:pt idx="1">
                  <c:v>0.66666666666666663</c:v>
                </c:pt>
                <c:pt idx="2">
                  <c:v>0.64516129032258085</c:v>
                </c:pt>
                <c:pt idx="3">
                  <c:v>0.41666666666666669</c:v>
                </c:pt>
                <c:pt idx="4">
                  <c:v>0.58823529411764697</c:v>
                </c:pt>
                <c:pt idx="5">
                  <c:v>0.52631578947368407</c:v>
                </c:pt>
                <c:pt idx="6">
                  <c:v>0.28571428571428586</c:v>
                </c:pt>
                <c:pt idx="7">
                  <c:v>0.21739130434782611</c:v>
                </c:pt>
                <c:pt idx="8">
                  <c:v>0.11764705882352941</c:v>
                </c:pt>
                <c:pt idx="9">
                  <c:v>3.8022813688212927E-2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82D-A8D9-CF73D8F5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9413248"/>
        <c:axId val="59414784"/>
      </c:barChart>
      <c:catAx>
        <c:axId val="594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4784"/>
        <c:crosses val="autoZero"/>
        <c:auto val="1"/>
        <c:lblAlgn val="ctr"/>
        <c:lblOffset val="100"/>
        <c:noMultiLvlLbl val="1"/>
      </c:catAx>
      <c:valAx>
        <c:axId val="5941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228601</xdr:colOff>
      <xdr:row>1</xdr:row>
      <xdr:rowOff>95249</xdr:rowOff>
    </xdr:from>
    <xdr:to>
      <xdr:col>21</xdr:col>
      <xdr:colOff>600075</xdr:colOff>
      <xdr:row>26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95251</xdr:colOff>
      <xdr:row>15</xdr:row>
      <xdr:rowOff>142876</xdr:rowOff>
    </xdr:from>
    <xdr:to>
      <xdr:col>11</xdr:col>
      <xdr:colOff>438150</xdr:colOff>
      <xdr:row>28</xdr:row>
      <xdr:rowOff>38100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43</xdr:row>
      <xdr:rowOff>85725</xdr:rowOff>
    </xdr:from>
    <xdr:to>
      <xdr:col>11</xdr:col>
      <xdr:colOff>438149</xdr:colOff>
      <xdr:row>55</xdr:row>
      <xdr:rowOff>133349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7"/>
  <sheetViews>
    <sheetView tabSelected="1" topLeftCell="A26" zoomScale="115" workbookViewId="0">
      <selection activeCell="N64" sqref="N64"/>
    </sheetView>
  </sheetViews>
  <sheetFormatPr defaultRowHeight="15" x14ac:dyDescent="0.25"/>
  <cols>
    <col min="1" max="1" width="4" bestFit="1" customWidth="1"/>
    <col min="2" max="2" width="6.7109375" style="32" bestFit="1" customWidth="1"/>
    <col min="3" max="3" width="5" style="2" customWidth="1"/>
    <col min="4" max="4" width="5" bestFit="1" customWidth="1"/>
    <col min="5" max="5" width="6.42578125" customWidth="1"/>
    <col min="6" max="6" width="8.7109375" bestFit="1" customWidth="1"/>
    <col min="7" max="8" width="9.140625" customWidth="1"/>
    <col min="9" max="9" width="7.28515625" bestFit="1" customWidth="1"/>
    <col min="10" max="10" width="6.42578125" customWidth="1"/>
    <col min="11" max="11" width="7.140625" customWidth="1"/>
    <col min="12" max="12" width="7.28515625" customWidth="1"/>
    <col min="14" max="14" width="4.42578125" bestFit="1" customWidth="1"/>
  </cols>
  <sheetData>
    <row r="1" spans="1:25" x14ac:dyDescent="0.25">
      <c r="A1">
        <v>1</v>
      </c>
      <c r="B1">
        <v>0.03</v>
      </c>
      <c r="C1" s="1">
        <f>B1^2</f>
        <v>8.9999999999999998E-4</v>
      </c>
      <c r="D1">
        <f>A1/100</f>
        <v>0.01</v>
      </c>
      <c r="F1" s="3" t="s">
        <v>2</v>
      </c>
      <c r="G1" s="4">
        <f>MAX(A:A)</f>
        <v>100</v>
      </c>
      <c r="H1" s="3" t="s">
        <v>10</v>
      </c>
      <c r="I1" s="4">
        <f>(B100-B1)/G2</f>
        <v>0.53300000000000003</v>
      </c>
      <c r="W1">
        <f>IF(B1-$H$67&gt;0,0.5+VLOOKUP(((B1-$H$67)/$H$68),O$32:R$432,4,TRUE),0.5-VLOOKUP((-(B1-$H$67)/$H$68),O$32:R$432,4,TRUE))</f>
        <v>0.16108907573801345</v>
      </c>
      <c r="X1">
        <f>ABS(W1-D1)</f>
        <v>0.15108907573801345</v>
      </c>
      <c r="Y1" t="str">
        <f>IF(X1=MAX($X$1:$X$100),"ВОТ","")</f>
        <v/>
      </c>
    </row>
    <row r="2" spans="1:25" x14ac:dyDescent="0.25">
      <c r="A2">
        <v>2</v>
      </c>
      <c r="B2">
        <v>0.03</v>
      </c>
      <c r="C2" s="1">
        <f t="shared" ref="C2:C65" si="0">B2^2</f>
        <v>8.9999999999999998E-4</v>
      </c>
      <c r="D2">
        <f t="shared" ref="D2:D65" si="1">A2/100</f>
        <v>0.02</v>
      </c>
      <c r="F2" s="3" t="s">
        <v>1</v>
      </c>
      <c r="G2" s="4">
        <f>SQRT(G1)</f>
        <v>10</v>
      </c>
      <c r="H2" s="3"/>
      <c r="W2">
        <f t="shared" ref="W2:W65" si="2">IF(B2-$H$67&gt;0,0.5+VLOOKUP(((B2-$H$67)/$H$68),O$32:R$432,4,TRUE),0.5-VLOOKUP((-(B2-$H$67)/$H$68),O$32:R$432,4,TRUE))</f>
        <v>0.16108907573801345</v>
      </c>
      <c r="X2">
        <f t="shared" ref="X2:X65" si="3">ABS(W2-D2)</f>
        <v>0.14108907573801346</v>
      </c>
      <c r="Y2" t="str">
        <f t="shared" ref="Y2:Y67" si="4">IF(X2=MAX($X$1:$X$100),"ВОТ","")</f>
        <v/>
      </c>
    </row>
    <row r="3" spans="1:25" ht="15.75" thickBot="1" x14ac:dyDescent="0.3">
      <c r="A3">
        <v>3</v>
      </c>
      <c r="B3">
        <v>0.03</v>
      </c>
      <c r="C3" s="1">
        <f t="shared" si="0"/>
        <v>8.9999999999999998E-4</v>
      </c>
      <c r="D3">
        <f t="shared" si="1"/>
        <v>0.03</v>
      </c>
      <c r="F3" t="s">
        <v>17</v>
      </c>
      <c r="W3">
        <f t="shared" si="2"/>
        <v>0.16108907573801345</v>
      </c>
      <c r="X3">
        <f t="shared" si="3"/>
        <v>0.13108907573801346</v>
      </c>
      <c r="Y3" t="str">
        <f t="shared" si="4"/>
        <v/>
      </c>
    </row>
    <row r="4" spans="1:25" ht="15.75" thickBot="1" x14ac:dyDescent="0.3">
      <c r="A4">
        <v>4</v>
      </c>
      <c r="B4">
        <v>0.06</v>
      </c>
      <c r="C4" s="1">
        <f t="shared" si="0"/>
        <v>3.5999999999999999E-3</v>
      </c>
      <c r="D4">
        <f t="shared" si="1"/>
        <v>0.04</v>
      </c>
      <c r="F4" s="6" t="s">
        <v>3</v>
      </c>
      <c r="G4" s="9" t="s">
        <v>4</v>
      </c>
      <c r="H4" s="7" t="s">
        <v>5</v>
      </c>
      <c r="I4" s="9" t="s">
        <v>6</v>
      </c>
      <c r="J4" s="7" t="s">
        <v>7</v>
      </c>
      <c r="K4" s="9" t="s">
        <v>8</v>
      </c>
      <c r="L4" s="8" t="s">
        <v>9</v>
      </c>
      <c r="W4">
        <f t="shared" si="2"/>
        <v>0.1685296206285401</v>
      </c>
      <c r="X4">
        <f t="shared" si="3"/>
        <v>0.12852962062854009</v>
      </c>
      <c r="Y4" t="str">
        <f t="shared" si="4"/>
        <v/>
      </c>
    </row>
    <row r="5" spans="1:25" x14ac:dyDescent="0.25">
      <c r="A5">
        <v>5</v>
      </c>
      <c r="B5">
        <v>7.0000000000000007E-2</v>
      </c>
      <c r="C5" s="1">
        <f t="shared" si="0"/>
        <v>4.9000000000000007E-3</v>
      </c>
      <c r="D5">
        <f t="shared" si="1"/>
        <v>0.05</v>
      </c>
      <c r="F5" s="16">
        <v>1</v>
      </c>
      <c r="G5" s="22">
        <f>$B$1+(F5-1)*$I$1</f>
        <v>0.03</v>
      </c>
      <c r="H5" s="11">
        <f>G6</f>
        <v>0.56300000000000006</v>
      </c>
      <c r="I5" s="22">
        <f>H5-G5</f>
        <v>0.53300000000000003</v>
      </c>
      <c r="J5" s="11">
        <f>32</f>
        <v>32</v>
      </c>
      <c r="K5" s="22">
        <f>J5/$G$1</f>
        <v>0.32</v>
      </c>
      <c r="L5" s="12">
        <f>K5/I5</f>
        <v>0.60037523452157593</v>
      </c>
      <c r="W5">
        <f t="shared" si="2"/>
        <v>0.17105813761637662</v>
      </c>
      <c r="X5">
        <f t="shared" si="3"/>
        <v>0.12105813761637661</v>
      </c>
      <c r="Y5" t="str">
        <f t="shared" si="4"/>
        <v/>
      </c>
    </row>
    <row r="6" spans="1:25" x14ac:dyDescent="0.25">
      <c r="A6">
        <v>6</v>
      </c>
      <c r="B6">
        <v>7.0000000000000007E-2</v>
      </c>
      <c r="C6" s="1">
        <f t="shared" si="0"/>
        <v>4.9000000000000007E-3</v>
      </c>
      <c r="D6">
        <f t="shared" si="1"/>
        <v>0.06</v>
      </c>
      <c r="F6" s="17">
        <v>2</v>
      </c>
      <c r="G6" s="20">
        <f t="shared" ref="G6:G14" si="5">$B$1+(F6-1)*$I$1</f>
        <v>0.56300000000000006</v>
      </c>
      <c r="H6" s="20">
        <f t="shared" ref="H6:H13" si="6">G7</f>
        <v>1.0960000000000001</v>
      </c>
      <c r="I6" s="20">
        <f t="shared" ref="I6:I14" si="7">H6-G6</f>
        <v>0.53300000000000003</v>
      </c>
      <c r="J6" s="20">
        <f t="shared" ref="J6:J14" si="8">VLOOKUP(H6,B:D,3,TRUE)*100-VLOOKUP(G6,B:D,3,TRUE)*100</f>
        <v>31</v>
      </c>
      <c r="K6" s="20">
        <f t="shared" ref="K6:K14" si="9">J6/$G$1</f>
        <v>0.31</v>
      </c>
      <c r="L6" s="25">
        <f t="shared" ref="L6:L14" si="10">K6/I6</f>
        <v>0.58161350844277671</v>
      </c>
      <c r="W6">
        <f t="shared" si="2"/>
        <v>0.17105813761637662</v>
      </c>
      <c r="X6">
        <f t="shared" si="3"/>
        <v>0.11105813761637662</v>
      </c>
      <c r="Y6" t="str">
        <f t="shared" si="4"/>
        <v/>
      </c>
    </row>
    <row r="7" spans="1:25" x14ac:dyDescent="0.25">
      <c r="A7">
        <v>7</v>
      </c>
      <c r="B7">
        <v>7.0000000000000007E-2</v>
      </c>
      <c r="C7" s="1">
        <f t="shared" si="0"/>
        <v>4.9000000000000007E-3</v>
      </c>
      <c r="D7">
        <f t="shared" si="1"/>
        <v>7.0000000000000007E-2</v>
      </c>
      <c r="F7" s="13">
        <v>3</v>
      </c>
      <c r="G7" s="20">
        <f t="shared" si="5"/>
        <v>1.0960000000000001</v>
      </c>
      <c r="H7" s="20">
        <f t="shared" si="6"/>
        <v>1.6290000000000002</v>
      </c>
      <c r="I7" s="20">
        <f t="shared" si="7"/>
        <v>0.53300000000000014</v>
      </c>
      <c r="J7" s="20">
        <f t="shared" si="8"/>
        <v>11</v>
      </c>
      <c r="K7" s="20">
        <f t="shared" si="9"/>
        <v>0.11</v>
      </c>
      <c r="L7" s="25">
        <f t="shared" si="10"/>
        <v>0.20637898686679168</v>
      </c>
      <c r="W7">
        <f t="shared" si="2"/>
        <v>0.17105813761637662</v>
      </c>
      <c r="X7">
        <f t="shared" si="3"/>
        <v>0.10105813761637661</v>
      </c>
      <c r="Y7" t="str">
        <f t="shared" si="4"/>
        <v/>
      </c>
    </row>
    <row r="8" spans="1:25" x14ac:dyDescent="0.25">
      <c r="A8">
        <v>8</v>
      </c>
      <c r="B8">
        <v>0.08</v>
      </c>
      <c r="C8" s="1">
        <f t="shared" si="0"/>
        <v>6.4000000000000003E-3</v>
      </c>
      <c r="D8">
        <f t="shared" si="1"/>
        <v>0.08</v>
      </c>
      <c r="F8" s="17">
        <v>4</v>
      </c>
      <c r="G8" s="20">
        <f t="shared" si="5"/>
        <v>1.6290000000000002</v>
      </c>
      <c r="H8" s="20">
        <f t="shared" si="6"/>
        <v>2.1619999999999999</v>
      </c>
      <c r="I8" s="20">
        <f t="shared" si="7"/>
        <v>0.5329999999999997</v>
      </c>
      <c r="J8" s="20">
        <f t="shared" si="8"/>
        <v>12</v>
      </c>
      <c r="K8" s="20">
        <f t="shared" si="9"/>
        <v>0.12</v>
      </c>
      <c r="L8" s="25">
        <f t="shared" si="10"/>
        <v>0.22514071294559113</v>
      </c>
      <c r="W8">
        <f t="shared" si="2"/>
        <v>0.17361078937085067</v>
      </c>
      <c r="X8">
        <f t="shared" si="3"/>
        <v>9.3610789370850669E-2</v>
      </c>
      <c r="Y8" t="str">
        <f t="shared" si="4"/>
        <v/>
      </c>
    </row>
    <row r="9" spans="1:25" x14ac:dyDescent="0.25">
      <c r="A9">
        <v>9</v>
      </c>
      <c r="B9">
        <v>0.1</v>
      </c>
      <c r="C9" s="1">
        <f t="shared" si="0"/>
        <v>1.0000000000000002E-2</v>
      </c>
      <c r="D9">
        <f t="shared" si="1"/>
        <v>0.09</v>
      </c>
      <c r="F9" s="13">
        <v>5</v>
      </c>
      <c r="G9" s="20">
        <f t="shared" si="5"/>
        <v>2.1619999999999999</v>
      </c>
      <c r="H9" s="20">
        <f t="shared" si="6"/>
        <v>2.6949999999999998</v>
      </c>
      <c r="I9" s="20">
        <f t="shared" si="7"/>
        <v>0.53299999999999992</v>
      </c>
      <c r="J9" s="20">
        <f t="shared" si="8"/>
        <v>4</v>
      </c>
      <c r="K9" s="20">
        <f t="shared" si="9"/>
        <v>0.04</v>
      </c>
      <c r="L9" s="25">
        <f t="shared" si="10"/>
        <v>7.5046904315197005E-2</v>
      </c>
      <c r="W9">
        <f t="shared" si="2"/>
        <v>0.17618754857663455</v>
      </c>
      <c r="X9">
        <f t="shared" si="3"/>
        <v>8.6187548576634548E-2</v>
      </c>
      <c r="Y9" t="str">
        <f t="shared" si="4"/>
        <v/>
      </c>
    </row>
    <row r="10" spans="1:25" x14ac:dyDescent="0.25">
      <c r="A10">
        <v>10</v>
      </c>
      <c r="B10">
        <v>0.15</v>
      </c>
      <c r="C10" s="1">
        <f t="shared" si="0"/>
        <v>2.2499999999999999E-2</v>
      </c>
      <c r="D10">
        <f t="shared" si="1"/>
        <v>0.1</v>
      </c>
      <c r="F10" s="17">
        <v>6</v>
      </c>
      <c r="G10" s="20">
        <f t="shared" si="5"/>
        <v>2.6949999999999998</v>
      </c>
      <c r="H10" s="20">
        <f t="shared" si="6"/>
        <v>3.2280000000000002</v>
      </c>
      <c r="I10" s="20">
        <f t="shared" si="7"/>
        <v>0.53300000000000036</v>
      </c>
      <c r="J10" s="20">
        <f t="shared" si="8"/>
        <v>6</v>
      </c>
      <c r="K10" s="20">
        <f t="shared" si="9"/>
        <v>0.06</v>
      </c>
      <c r="L10" s="25">
        <f t="shared" si="10"/>
        <v>0.11257035647279541</v>
      </c>
      <c r="W10">
        <f t="shared" si="2"/>
        <v>0.18943164111987326</v>
      </c>
      <c r="X10">
        <f t="shared" si="3"/>
        <v>8.9431641119873256E-2</v>
      </c>
      <c r="Y10" t="str">
        <f t="shared" si="4"/>
        <v/>
      </c>
    </row>
    <row r="11" spans="1:25" x14ac:dyDescent="0.25">
      <c r="A11">
        <v>11</v>
      </c>
      <c r="B11">
        <v>0.18</v>
      </c>
      <c r="C11" s="1">
        <f t="shared" si="0"/>
        <v>3.2399999999999998E-2</v>
      </c>
      <c r="D11">
        <f t="shared" si="1"/>
        <v>0.11</v>
      </c>
      <c r="F11" s="13">
        <v>7</v>
      </c>
      <c r="G11" s="20">
        <f t="shared" si="5"/>
        <v>3.2280000000000002</v>
      </c>
      <c r="H11" s="20">
        <f t="shared" si="6"/>
        <v>3.7610000000000001</v>
      </c>
      <c r="I11" s="20">
        <f t="shared" si="7"/>
        <v>0.53299999999999992</v>
      </c>
      <c r="J11" s="20">
        <f t="shared" si="8"/>
        <v>0</v>
      </c>
      <c r="K11" s="20">
        <f t="shared" si="9"/>
        <v>0</v>
      </c>
      <c r="L11" s="25">
        <f t="shared" si="10"/>
        <v>0</v>
      </c>
      <c r="W11">
        <f t="shared" si="2"/>
        <v>0.19489649652335439</v>
      </c>
      <c r="X11">
        <f t="shared" si="3"/>
        <v>8.4896496523354389E-2</v>
      </c>
      <c r="Y11" t="str">
        <f t="shared" si="4"/>
        <v/>
      </c>
    </row>
    <row r="12" spans="1:25" x14ac:dyDescent="0.25">
      <c r="A12">
        <v>12</v>
      </c>
      <c r="B12">
        <v>0.19</v>
      </c>
      <c r="C12" s="1">
        <f t="shared" si="0"/>
        <v>3.61E-2</v>
      </c>
      <c r="D12">
        <f t="shared" si="1"/>
        <v>0.12</v>
      </c>
      <c r="F12" s="17">
        <v>8</v>
      </c>
      <c r="G12" s="20">
        <f t="shared" si="5"/>
        <v>3.7610000000000001</v>
      </c>
      <c r="H12" s="20">
        <f t="shared" si="6"/>
        <v>4.2940000000000005</v>
      </c>
      <c r="I12" s="20">
        <f t="shared" si="7"/>
        <v>0.53300000000000036</v>
      </c>
      <c r="J12" s="20">
        <f>0</f>
        <v>0</v>
      </c>
      <c r="K12" s="20">
        <f t="shared" si="9"/>
        <v>0</v>
      </c>
      <c r="L12" s="25">
        <f t="shared" si="10"/>
        <v>0</v>
      </c>
      <c r="W12">
        <f t="shared" si="2"/>
        <v>0.19766451218977665</v>
      </c>
      <c r="X12">
        <f t="shared" si="3"/>
        <v>7.7664512189776658E-2</v>
      </c>
      <c r="Y12" t="str">
        <f t="shared" si="4"/>
        <v/>
      </c>
    </row>
    <row r="13" spans="1:25" x14ac:dyDescent="0.25">
      <c r="A13">
        <v>13</v>
      </c>
      <c r="B13">
        <v>0.19</v>
      </c>
      <c r="C13" s="1">
        <f t="shared" si="0"/>
        <v>3.61E-2</v>
      </c>
      <c r="D13">
        <f t="shared" si="1"/>
        <v>0.13</v>
      </c>
      <c r="F13" s="17">
        <v>9</v>
      </c>
      <c r="G13" s="20">
        <f t="shared" si="5"/>
        <v>4.2940000000000005</v>
      </c>
      <c r="H13" s="24">
        <f t="shared" si="6"/>
        <v>4.8270000000000008</v>
      </c>
      <c r="I13" s="20">
        <f t="shared" si="7"/>
        <v>0.53300000000000036</v>
      </c>
      <c r="J13" s="20">
        <f>3</f>
        <v>3</v>
      </c>
      <c r="K13" s="20">
        <f t="shared" si="9"/>
        <v>0.03</v>
      </c>
      <c r="L13" s="25">
        <f t="shared" si="10"/>
        <v>5.6285178236397705E-2</v>
      </c>
      <c r="W13">
        <f t="shared" si="2"/>
        <v>0.19766451218977665</v>
      </c>
      <c r="X13">
        <f t="shared" si="3"/>
        <v>6.7664512189776649E-2</v>
      </c>
      <c r="Y13" t="str">
        <f t="shared" si="4"/>
        <v/>
      </c>
    </row>
    <row r="14" spans="1:25" ht="15.75" thickBot="1" x14ac:dyDescent="0.3">
      <c r="A14">
        <v>14</v>
      </c>
      <c r="B14">
        <v>0.25</v>
      </c>
      <c r="C14" s="1">
        <f t="shared" si="0"/>
        <v>6.25E-2</v>
      </c>
      <c r="D14">
        <f t="shared" si="1"/>
        <v>0.14000000000000001</v>
      </c>
      <c r="F14" s="14">
        <v>10</v>
      </c>
      <c r="G14" s="23">
        <f t="shared" si="5"/>
        <v>4.8270000000000008</v>
      </c>
      <c r="H14" s="15">
        <f>B100</f>
        <v>5.36</v>
      </c>
      <c r="I14" s="21">
        <f t="shared" si="7"/>
        <v>0.53299999999999947</v>
      </c>
      <c r="J14" s="23">
        <f t="shared" si="8"/>
        <v>1</v>
      </c>
      <c r="K14" s="23">
        <f t="shared" si="9"/>
        <v>0.01</v>
      </c>
      <c r="L14" s="26">
        <f t="shared" si="10"/>
        <v>1.8761726078799269E-2</v>
      </c>
      <c r="W14">
        <f t="shared" si="2"/>
        <v>0.21185732986801142</v>
      </c>
      <c r="X14">
        <f t="shared" si="3"/>
        <v>7.185732986801141E-2</v>
      </c>
      <c r="Y14" t="str">
        <f t="shared" si="4"/>
        <v/>
      </c>
    </row>
    <row r="15" spans="1:25" x14ac:dyDescent="0.25">
      <c r="A15">
        <v>15</v>
      </c>
      <c r="B15">
        <v>0.25</v>
      </c>
      <c r="C15" s="1">
        <f t="shared" si="0"/>
        <v>6.25E-2</v>
      </c>
      <c r="D15">
        <f t="shared" si="1"/>
        <v>0.15</v>
      </c>
      <c r="G15" s="38">
        <f>H14</f>
        <v>5.36</v>
      </c>
      <c r="W15">
        <f t="shared" si="2"/>
        <v>0.21185732986801142</v>
      </c>
      <c r="X15">
        <f t="shared" si="3"/>
        <v>6.1857329868011429E-2</v>
      </c>
      <c r="Y15" t="str">
        <f t="shared" si="4"/>
        <v/>
      </c>
    </row>
    <row r="16" spans="1:25" x14ac:dyDescent="0.25">
      <c r="A16">
        <v>16</v>
      </c>
      <c r="B16">
        <v>0.26</v>
      </c>
      <c r="C16" s="1">
        <f t="shared" si="0"/>
        <v>6.7600000000000007E-2</v>
      </c>
      <c r="D16">
        <f t="shared" si="1"/>
        <v>0.16</v>
      </c>
      <c r="W16">
        <f t="shared" si="2"/>
        <v>0.21476580652946453</v>
      </c>
      <c r="X16">
        <f t="shared" si="3"/>
        <v>5.4765806529464528E-2</v>
      </c>
      <c r="Y16" t="str">
        <f t="shared" si="4"/>
        <v/>
      </c>
    </row>
    <row r="17" spans="1:25" x14ac:dyDescent="0.25">
      <c r="A17">
        <v>17</v>
      </c>
      <c r="B17">
        <v>0.27</v>
      </c>
      <c r="C17" s="1">
        <f t="shared" si="0"/>
        <v>7.2900000000000006E-2</v>
      </c>
      <c r="D17">
        <f t="shared" si="1"/>
        <v>0.17</v>
      </c>
      <c r="W17">
        <f t="shared" si="2"/>
        <v>0.21769735057605183</v>
      </c>
      <c r="X17">
        <f t="shared" si="3"/>
        <v>4.7697350576051817E-2</v>
      </c>
      <c r="Y17" t="str">
        <f t="shared" si="4"/>
        <v/>
      </c>
    </row>
    <row r="18" spans="1:25" x14ac:dyDescent="0.25">
      <c r="A18">
        <v>18</v>
      </c>
      <c r="B18">
        <v>0.28000000000000003</v>
      </c>
      <c r="C18" s="1">
        <f t="shared" si="0"/>
        <v>7.8400000000000011E-2</v>
      </c>
      <c r="D18">
        <f t="shared" si="1"/>
        <v>0.18</v>
      </c>
      <c r="W18">
        <f t="shared" si="2"/>
        <v>0.22065184949996253</v>
      </c>
      <c r="X18">
        <f t="shared" si="3"/>
        <v>4.0651849499962533E-2</v>
      </c>
      <c r="Y18" t="str">
        <f t="shared" si="4"/>
        <v/>
      </c>
    </row>
    <row r="19" spans="1:25" x14ac:dyDescent="0.25">
      <c r="A19">
        <v>19</v>
      </c>
      <c r="B19">
        <v>0.28999999999999998</v>
      </c>
      <c r="C19" s="1">
        <f t="shared" si="0"/>
        <v>8.4099999999999994E-2</v>
      </c>
      <c r="D19">
        <f t="shared" si="1"/>
        <v>0.19</v>
      </c>
      <c r="W19">
        <f t="shared" si="2"/>
        <v>0.22362918530381137</v>
      </c>
      <c r="X19">
        <f t="shared" si="3"/>
        <v>3.3629185303811371E-2</v>
      </c>
      <c r="Y19" t="str">
        <f t="shared" si="4"/>
        <v/>
      </c>
    </row>
    <row r="20" spans="1:25" x14ac:dyDescent="0.25">
      <c r="A20">
        <v>20</v>
      </c>
      <c r="B20">
        <v>0.31</v>
      </c>
      <c r="C20" s="1">
        <f t="shared" si="0"/>
        <v>9.6100000000000005E-2</v>
      </c>
      <c r="D20">
        <f t="shared" si="1"/>
        <v>0.2</v>
      </c>
      <c r="W20">
        <f t="shared" si="2"/>
        <v>0.22662923449346517</v>
      </c>
      <c r="X20">
        <f t="shared" si="3"/>
        <v>2.6629234493465159E-2</v>
      </c>
      <c r="Y20" t="str">
        <f t="shared" si="4"/>
        <v/>
      </c>
    </row>
    <row r="21" spans="1:25" x14ac:dyDescent="0.25">
      <c r="A21">
        <v>21</v>
      </c>
      <c r="B21">
        <v>0.32</v>
      </c>
      <c r="C21" s="1">
        <f t="shared" si="0"/>
        <v>0.1024</v>
      </c>
      <c r="D21">
        <f t="shared" si="1"/>
        <v>0.21</v>
      </c>
      <c r="W21">
        <f t="shared" si="2"/>
        <v>0.22965186807302068</v>
      </c>
      <c r="X21">
        <f t="shared" si="3"/>
        <v>1.965186807302069E-2</v>
      </c>
      <c r="Y21" t="str">
        <f t="shared" si="4"/>
        <v/>
      </c>
    </row>
    <row r="22" spans="1:25" x14ac:dyDescent="0.25">
      <c r="A22">
        <v>22</v>
      </c>
      <c r="B22">
        <v>0.32</v>
      </c>
      <c r="C22" s="1">
        <f t="shared" si="0"/>
        <v>0.1024</v>
      </c>
      <c r="D22">
        <f t="shared" si="1"/>
        <v>0.22</v>
      </c>
      <c r="W22">
        <f t="shared" si="2"/>
        <v>0.22965186807302068</v>
      </c>
      <c r="X22">
        <f t="shared" si="3"/>
        <v>9.6518680730206807E-3</v>
      </c>
      <c r="Y22" t="str">
        <f t="shared" si="4"/>
        <v/>
      </c>
    </row>
    <row r="23" spans="1:25" x14ac:dyDescent="0.25">
      <c r="A23">
        <v>23</v>
      </c>
      <c r="B23">
        <v>0.32</v>
      </c>
      <c r="C23" s="1">
        <f t="shared" si="0"/>
        <v>0.1024</v>
      </c>
      <c r="D23">
        <f t="shared" si="1"/>
        <v>0.23</v>
      </c>
      <c r="W23">
        <f t="shared" si="2"/>
        <v>0.22965186807302068</v>
      </c>
      <c r="X23">
        <f t="shared" si="3"/>
        <v>3.4813192697932815E-4</v>
      </c>
      <c r="Y23" t="str">
        <f t="shared" si="4"/>
        <v/>
      </c>
    </row>
    <row r="24" spans="1:25" x14ac:dyDescent="0.25">
      <c r="A24">
        <v>24</v>
      </c>
      <c r="B24">
        <v>0.33</v>
      </c>
      <c r="C24" s="1">
        <f t="shared" si="0"/>
        <v>0.10890000000000001</v>
      </c>
      <c r="D24">
        <f t="shared" si="1"/>
        <v>0.24</v>
      </c>
      <c r="W24">
        <f t="shared" si="2"/>
        <v>0.23269695154195325</v>
      </c>
      <c r="X24">
        <f t="shared" si="3"/>
        <v>7.3030484580467458E-3</v>
      </c>
      <c r="Y24" t="str">
        <f t="shared" si="4"/>
        <v/>
      </c>
    </row>
    <row r="25" spans="1:25" x14ac:dyDescent="0.25">
      <c r="A25">
        <v>25</v>
      </c>
      <c r="B25">
        <v>0.36</v>
      </c>
      <c r="C25" s="1">
        <f t="shared" si="0"/>
        <v>0.12959999999999999</v>
      </c>
      <c r="D25">
        <f t="shared" si="1"/>
        <v>0.25</v>
      </c>
      <c r="W25">
        <f t="shared" si="2"/>
        <v>0.24196547371197086</v>
      </c>
      <c r="X25">
        <f t="shared" si="3"/>
        <v>8.0345262880291424E-3</v>
      </c>
      <c r="Y25" t="str">
        <f t="shared" si="4"/>
        <v/>
      </c>
    </row>
    <row r="26" spans="1:25" x14ac:dyDescent="0.25">
      <c r="A26">
        <v>26</v>
      </c>
      <c r="B26">
        <v>0.38</v>
      </c>
      <c r="C26" s="1">
        <f t="shared" si="0"/>
        <v>0.1444</v>
      </c>
      <c r="D26">
        <f t="shared" si="1"/>
        <v>0.26</v>
      </c>
      <c r="W26">
        <f t="shared" si="2"/>
        <v>0.24509890166394266</v>
      </c>
      <c r="X26">
        <f t="shared" si="3"/>
        <v>1.490109833605735E-2</v>
      </c>
      <c r="Y26" t="str">
        <f t="shared" si="4"/>
        <v/>
      </c>
    </row>
    <row r="27" spans="1:25" x14ac:dyDescent="0.25">
      <c r="A27">
        <v>27</v>
      </c>
      <c r="B27">
        <v>0.41</v>
      </c>
      <c r="C27" s="1">
        <f t="shared" si="0"/>
        <v>0.16809999999999997</v>
      </c>
      <c r="D27">
        <f t="shared" si="1"/>
        <v>0.27</v>
      </c>
      <c r="W27">
        <f t="shared" si="2"/>
        <v>0.25462867942979944</v>
      </c>
      <c r="X27">
        <f t="shared" si="3"/>
        <v>1.5371320570200575E-2</v>
      </c>
      <c r="Y27" t="str">
        <f t="shared" si="4"/>
        <v/>
      </c>
    </row>
    <row r="28" spans="1:25" x14ac:dyDescent="0.25">
      <c r="A28">
        <v>28</v>
      </c>
      <c r="B28">
        <v>0.41</v>
      </c>
      <c r="C28" s="1">
        <f t="shared" si="0"/>
        <v>0.16809999999999997</v>
      </c>
      <c r="D28">
        <f t="shared" si="1"/>
        <v>0.28000000000000003</v>
      </c>
      <c r="W28">
        <f t="shared" si="2"/>
        <v>0.25462867942979944</v>
      </c>
      <c r="X28">
        <f t="shared" si="3"/>
        <v>2.5371320570200584E-2</v>
      </c>
      <c r="Y28" t="str">
        <f>IF(X28=MAX($X$1:$X$100),"ВОТ","")</f>
        <v/>
      </c>
    </row>
    <row r="29" spans="1:25" x14ac:dyDescent="0.25">
      <c r="A29">
        <v>29</v>
      </c>
      <c r="B29">
        <v>0.46</v>
      </c>
      <c r="C29" s="1">
        <f t="shared" si="0"/>
        <v>0.21160000000000001</v>
      </c>
      <c r="D29">
        <f t="shared" si="1"/>
        <v>0.28999999999999998</v>
      </c>
      <c r="W29">
        <f t="shared" si="2"/>
        <v>0.26763059426019464</v>
      </c>
      <c r="X29">
        <f t="shared" si="3"/>
        <v>2.2369405739805337E-2</v>
      </c>
      <c r="Y29" t="str">
        <f t="shared" si="4"/>
        <v/>
      </c>
    </row>
    <row r="30" spans="1:25" x14ac:dyDescent="0.25">
      <c r="A30">
        <v>30</v>
      </c>
      <c r="B30">
        <v>0.46</v>
      </c>
      <c r="C30" s="1">
        <f t="shared" si="0"/>
        <v>0.21160000000000001</v>
      </c>
      <c r="D30">
        <f t="shared" si="1"/>
        <v>0.3</v>
      </c>
      <c r="F30" s="3" t="s">
        <v>18</v>
      </c>
      <c r="G30" s="4">
        <f>G1/G2</f>
        <v>10</v>
      </c>
      <c r="O30" t="s">
        <v>29</v>
      </c>
      <c r="W30">
        <f>IF(B30-$H$67&gt;0,0.5+VLOOKUP(((B30-$H$67)/$H$68),O$32:R$432,4,TRUE),0.5-VLOOKUP((-(B30-$H$67)/$H$68),O$32:R$432,4,TRUE))</f>
        <v>0.26763059426019464</v>
      </c>
      <c r="X30">
        <f t="shared" si="3"/>
        <v>3.2369405739805346E-2</v>
      </c>
      <c r="Y30" t="str">
        <f t="shared" si="4"/>
        <v/>
      </c>
    </row>
    <row r="31" spans="1:25" x14ac:dyDescent="0.25">
      <c r="A31">
        <v>31</v>
      </c>
      <c r="B31">
        <v>0.48</v>
      </c>
      <c r="C31" s="1">
        <f t="shared" si="0"/>
        <v>0.23039999999999999</v>
      </c>
      <c r="D31">
        <f t="shared" si="1"/>
        <v>0.31</v>
      </c>
      <c r="N31" s="5" t="s">
        <v>32</v>
      </c>
      <c r="P31" t="s">
        <v>30</v>
      </c>
      <c r="Q31" t="s">
        <v>31</v>
      </c>
      <c r="R31" t="s">
        <v>33</v>
      </c>
      <c r="W31">
        <f t="shared" si="2"/>
        <v>0.27425478388041902</v>
      </c>
      <c r="X31">
        <f t="shared" si="3"/>
        <v>3.574521611958098E-2</v>
      </c>
      <c r="Y31" t="str">
        <f t="shared" si="4"/>
        <v/>
      </c>
    </row>
    <row r="32" spans="1:25" ht="15.75" thickBot="1" x14ac:dyDescent="0.3">
      <c r="A32">
        <v>32</v>
      </c>
      <c r="B32">
        <v>0.5</v>
      </c>
      <c r="C32" s="1">
        <f t="shared" si="0"/>
        <v>0.25</v>
      </c>
      <c r="D32">
        <f t="shared" si="1"/>
        <v>0.32</v>
      </c>
      <c r="F32" t="s">
        <v>19</v>
      </c>
      <c r="N32">
        <v>0</v>
      </c>
      <c r="O32">
        <v>0</v>
      </c>
      <c r="P32">
        <f>EXP(-O32*O32/2)/SQRT(2*PI())</f>
        <v>0.3989422804014327</v>
      </c>
      <c r="Q32">
        <f>(P32+P33)/2</f>
        <v>0.39893230709375743</v>
      </c>
      <c r="R32">
        <f>SUM($Q31:Q$32)*0.01</f>
        <v>3.9893230709375747E-3</v>
      </c>
      <c r="W32">
        <f t="shared" si="2"/>
        <v>0.2809589386088609</v>
      </c>
      <c r="X32">
        <f t="shared" si="3"/>
        <v>3.9041061391139109E-2</v>
      </c>
      <c r="Y32" t="str">
        <f t="shared" si="4"/>
        <v/>
      </c>
    </row>
    <row r="33" spans="1:25" ht="15.75" thickBot="1" x14ac:dyDescent="0.3">
      <c r="A33">
        <v>33</v>
      </c>
      <c r="B33">
        <v>0.56999999999999995</v>
      </c>
      <c r="C33" s="1">
        <f t="shared" si="0"/>
        <v>0.32489999999999997</v>
      </c>
      <c r="D33">
        <f t="shared" si="1"/>
        <v>0.33</v>
      </c>
      <c r="F33" s="10" t="s">
        <v>3</v>
      </c>
      <c r="G33" s="28" t="s">
        <v>11</v>
      </c>
      <c r="H33" s="30" t="s">
        <v>12</v>
      </c>
      <c r="I33" s="28" t="s">
        <v>13</v>
      </c>
      <c r="J33" s="30" t="s">
        <v>14</v>
      </c>
      <c r="K33" s="28" t="s">
        <v>15</v>
      </c>
      <c r="L33" s="29" t="s">
        <v>16</v>
      </c>
      <c r="N33">
        <v>1</v>
      </c>
      <c r="O33">
        <v>0.01</v>
      </c>
      <c r="P33">
        <f t="shared" ref="P33:P54" si="11">EXP(-O33*O33/2)/SQRT(2*PI())</f>
        <v>0.39892233378608216</v>
      </c>
      <c r="Q33">
        <f t="shared" ref="Q33:Q96" si="12">(P33+P34)/2</f>
        <v>0.39889241685487414</v>
      </c>
      <c r="R33">
        <f>SUM($Q$32:Q32)*0.01</f>
        <v>3.9893230709375747E-3</v>
      </c>
      <c r="W33">
        <f t="shared" si="2"/>
        <v>0.30153329768805825</v>
      </c>
      <c r="X33">
        <f t="shared" si="3"/>
        <v>2.8466702311941761E-2</v>
      </c>
      <c r="Y33" t="str">
        <f t="shared" si="4"/>
        <v/>
      </c>
    </row>
    <row r="34" spans="1:25" x14ac:dyDescent="0.25">
      <c r="A34">
        <v>34</v>
      </c>
      <c r="B34">
        <v>0.56999999999999995</v>
      </c>
      <c r="C34" s="1">
        <f t="shared" si="0"/>
        <v>0.32489999999999997</v>
      </c>
      <c r="D34">
        <f>A34/100</f>
        <v>0.34</v>
      </c>
      <c r="F34" s="16">
        <v>1</v>
      </c>
      <c r="G34" s="19">
        <f>B1</f>
        <v>0.03</v>
      </c>
      <c r="H34" s="11">
        <f>G35</f>
        <v>0.16499999999999998</v>
      </c>
      <c r="I34" s="22">
        <f>H34-G34</f>
        <v>0.13499999999999998</v>
      </c>
      <c r="J34" s="11">
        <f>$G$30</f>
        <v>10</v>
      </c>
      <c r="K34" s="19">
        <f>1/$G$2</f>
        <v>0.1</v>
      </c>
      <c r="L34" s="31">
        <f>K34/I34</f>
        <v>0.74074074074074092</v>
      </c>
      <c r="N34">
        <v>2</v>
      </c>
      <c r="O34">
        <v>0.02</v>
      </c>
      <c r="P34">
        <f t="shared" si="11"/>
        <v>0.39886249992366613</v>
      </c>
      <c r="Q34">
        <f t="shared" si="12"/>
        <v>0.39881264834288294</v>
      </c>
      <c r="R34">
        <f>SUM($Q$32:Q33)*0.01</f>
        <v>7.9782472394863153E-3</v>
      </c>
      <c r="W34">
        <f t="shared" si="2"/>
        <v>0.30153329768805825</v>
      </c>
      <c r="X34">
        <f t="shared" si="3"/>
        <v>3.8466702311941769E-2</v>
      </c>
      <c r="Y34" t="str">
        <f t="shared" si="4"/>
        <v/>
      </c>
    </row>
    <row r="35" spans="1:25" x14ac:dyDescent="0.25">
      <c r="A35">
        <v>35</v>
      </c>
      <c r="B35">
        <v>0.6</v>
      </c>
      <c r="C35" s="1">
        <f t="shared" si="0"/>
        <v>0.36</v>
      </c>
      <c r="D35">
        <f t="shared" si="1"/>
        <v>0.35</v>
      </c>
      <c r="F35" s="17">
        <v>2</v>
      </c>
      <c r="G35" s="20">
        <f>(VLOOKUP((F35-1)*$G$30,A:B,2,)+VLOOKUP(((F35-1)*$G$30+1),A:B,2,))/2</f>
        <v>0.16499999999999998</v>
      </c>
      <c r="H35" s="20">
        <f t="shared" ref="H35:H42" si="13">G36</f>
        <v>0.315</v>
      </c>
      <c r="I35" s="20">
        <f t="shared" ref="I35:I43" si="14">H35-G35</f>
        <v>0.15000000000000002</v>
      </c>
      <c r="J35" s="18">
        <f t="shared" ref="J35:J43" si="15">$G$30</f>
        <v>10</v>
      </c>
      <c r="K35" s="20">
        <f t="shared" ref="K35:K43" si="16">1/$G$2</f>
        <v>0.1</v>
      </c>
      <c r="L35" s="25">
        <f t="shared" ref="L35:L42" si="17">K35/I35</f>
        <v>0.66666666666666663</v>
      </c>
      <c r="N35">
        <v>3</v>
      </c>
      <c r="O35">
        <v>0.03</v>
      </c>
      <c r="P35">
        <f t="shared" si="11"/>
        <v>0.39876279676209975</v>
      </c>
      <c r="Q35">
        <f t="shared" si="12"/>
        <v>0.39869302548335239</v>
      </c>
      <c r="R35">
        <f>SUM($Q$32:Q34)*0.01</f>
        <v>1.1966373722915145E-2</v>
      </c>
      <c r="W35">
        <f t="shared" si="2"/>
        <v>0.30853900567157194</v>
      </c>
      <c r="X35">
        <f t="shared" si="3"/>
        <v>4.1460994328428036E-2</v>
      </c>
      <c r="Y35" t="str">
        <f t="shared" si="4"/>
        <v/>
      </c>
    </row>
    <row r="36" spans="1:25" x14ac:dyDescent="0.25">
      <c r="A36">
        <v>36</v>
      </c>
      <c r="B36">
        <v>0.62</v>
      </c>
      <c r="C36" s="1">
        <f t="shared" si="0"/>
        <v>0.38440000000000002</v>
      </c>
      <c r="D36">
        <f t="shared" si="1"/>
        <v>0.36</v>
      </c>
      <c r="F36" s="13">
        <v>3</v>
      </c>
      <c r="G36" s="20">
        <f>(VLOOKUP((F36-1)*$G$30,A:B,2,)+VLOOKUP(((F36-1)*$G$30+1),A:B,2,))/2</f>
        <v>0.315</v>
      </c>
      <c r="H36" s="20">
        <f t="shared" si="13"/>
        <v>0.47</v>
      </c>
      <c r="I36" s="20">
        <f t="shared" si="14"/>
        <v>0.15499999999999997</v>
      </c>
      <c r="J36" s="18">
        <f t="shared" si="15"/>
        <v>10</v>
      </c>
      <c r="K36" s="20">
        <f t="shared" si="16"/>
        <v>0.1</v>
      </c>
      <c r="L36" s="25">
        <f t="shared" si="17"/>
        <v>0.64516129032258085</v>
      </c>
      <c r="N36">
        <v>4</v>
      </c>
      <c r="O36">
        <v>0.04</v>
      </c>
      <c r="P36">
        <f t="shared" si="11"/>
        <v>0.39862325420460504</v>
      </c>
      <c r="Q36">
        <f t="shared" si="12"/>
        <v>0.39853358414968454</v>
      </c>
      <c r="R36">
        <f>SUM($Q$32:Q35)*0.01</f>
        <v>1.5953303977748669E-2</v>
      </c>
      <c r="W36">
        <f t="shared" si="2"/>
        <v>0.31561511865290121</v>
      </c>
      <c r="X36">
        <f t="shared" si="3"/>
        <v>4.4384881347098781E-2</v>
      </c>
      <c r="Y36" t="str">
        <f t="shared" si="4"/>
        <v/>
      </c>
    </row>
    <row r="37" spans="1:25" x14ac:dyDescent="0.25">
      <c r="A37">
        <v>37</v>
      </c>
      <c r="B37">
        <v>0.62</v>
      </c>
      <c r="C37" s="1">
        <f t="shared" si="0"/>
        <v>0.38440000000000002</v>
      </c>
      <c r="D37">
        <f t="shared" si="1"/>
        <v>0.37</v>
      </c>
      <c r="F37" s="17">
        <v>4</v>
      </c>
      <c r="G37" s="20">
        <f t="shared" ref="G37:G43" si="18">(VLOOKUP((F37-1)*$G$30,A:B,2,)+VLOOKUP(((F37-1)*$G$30+1),A:B,2,))/2</f>
        <v>0.47</v>
      </c>
      <c r="H37" s="20">
        <f t="shared" si="13"/>
        <v>0.71</v>
      </c>
      <c r="I37" s="20">
        <f t="shared" si="14"/>
        <v>0.24</v>
      </c>
      <c r="J37" s="18">
        <f t="shared" si="15"/>
        <v>10</v>
      </c>
      <c r="K37" s="20">
        <f t="shared" si="16"/>
        <v>0.1</v>
      </c>
      <c r="L37" s="25">
        <f t="shared" si="17"/>
        <v>0.41666666666666669</v>
      </c>
      <c r="N37">
        <v>5</v>
      </c>
      <c r="O37">
        <v>0.05</v>
      </c>
      <c r="P37">
        <f t="shared" si="11"/>
        <v>0.39844391409476404</v>
      </c>
      <c r="Q37">
        <f t="shared" si="12"/>
        <v>0.39833437214518552</v>
      </c>
      <c r="R37">
        <f>SUM($Q$32:Q36)*0.01</f>
        <v>1.9938639819245516E-2</v>
      </c>
      <c r="W37">
        <f t="shared" si="2"/>
        <v>0.31561511865290121</v>
      </c>
      <c r="X37">
        <f t="shared" si="3"/>
        <v>5.438488134709879E-2</v>
      </c>
      <c r="Y37" t="str">
        <f t="shared" si="4"/>
        <v/>
      </c>
    </row>
    <row r="38" spans="1:25" x14ac:dyDescent="0.25">
      <c r="A38">
        <v>38</v>
      </c>
      <c r="B38">
        <v>0.64</v>
      </c>
      <c r="C38" s="1">
        <f t="shared" si="0"/>
        <v>0.40960000000000002</v>
      </c>
      <c r="D38">
        <f t="shared" si="1"/>
        <v>0.38</v>
      </c>
      <c r="F38" s="13">
        <v>5</v>
      </c>
      <c r="G38" s="20">
        <f t="shared" si="18"/>
        <v>0.71</v>
      </c>
      <c r="H38" s="20">
        <f t="shared" si="13"/>
        <v>0.88</v>
      </c>
      <c r="I38" s="20">
        <f t="shared" si="14"/>
        <v>0.17000000000000004</v>
      </c>
      <c r="J38" s="18">
        <f t="shared" si="15"/>
        <v>10</v>
      </c>
      <c r="K38" s="20">
        <f t="shared" si="16"/>
        <v>0.1</v>
      </c>
      <c r="L38" s="25">
        <f t="shared" si="17"/>
        <v>0.58823529411764697</v>
      </c>
      <c r="N38">
        <v>6</v>
      </c>
      <c r="O38">
        <v>0.06</v>
      </c>
      <c r="P38">
        <f t="shared" si="11"/>
        <v>0.39822483019560695</v>
      </c>
      <c r="Q38">
        <f t="shared" si="12"/>
        <v>0.398095449179179</v>
      </c>
      <c r="R38">
        <f>SUM($Q$32:Q37)*0.01</f>
        <v>2.3921983540697373E-2</v>
      </c>
      <c r="W38">
        <f t="shared" si="2"/>
        <v>0.32275948600285687</v>
      </c>
      <c r="X38">
        <f t="shared" si="3"/>
        <v>5.7240513997143139E-2</v>
      </c>
      <c r="Y38" t="str">
        <f t="shared" si="4"/>
        <v/>
      </c>
    </row>
    <row r="39" spans="1:25" x14ac:dyDescent="0.25">
      <c r="A39">
        <v>39</v>
      </c>
      <c r="B39">
        <v>0.68</v>
      </c>
      <c r="C39" s="1">
        <f t="shared" si="0"/>
        <v>0.46240000000000009</v>
      </c>
      <c r="D39">
        <f t="shared" si="1"/>
        <v>0.39</v>
      </c>
      <c r="F39" s="17">
        <v>6</v>
      </c>
      <c r="G39" s="20">
        <f t="shared" si="18"/>
        <v>0.88</v>
      </c>
      <c r="H39" s="20">
        <f t="shared" si="13"/>
        <v>1.07</v>
      </c>
      <c r="I39" s="20">
        <f t="shared" si="14"/>
        <v>0.19000000000000006</v>
      </c>
      <c r="J39" s="18">
        <f t="shared" si="15"/>
        <v>10</v>
      </c>
      <c r="K39" s="20">
        <f t="shared" si="16"/>
        <v>0.1</v>
      </c>
      <c r="L39" s="25">
        <f t="shared" si="17"/>
        <v>0.52631578947368407</v>
      </c>
      <c r="N39">
        <v>7</v>
      </c>
      <c r="O39">
        <v>7.0000000000000007E-2</v>
      </c>
      <c r="P39">
        <f t="shared" si="11"/>
        <v>0.39796606816275104</v>
      </c>
      <c r="Q39">
        <f t="shared" si="12"/>
        <v>0.39781688683717997</v>
      </c>
      <c r="R39">
        <f>SUM($Q$32:Q38)*0.01</f>
        <v>2.7902938032489159E-2</v>
      </c>
      <c r="W39">
        <f t="shared" si="2"/>
        <v>0.33359912390864066</v>
      </c>
      <c r="X39">
        <f t="shared" si="3"/>
        <v>5.6400876091359353E-2</v>
      </c>
      <c r="Y39" t="str">
        <f t="shared" si="4"/>
        <v/>
      </c>
    </row>
    <row r="40" spans="1:25" x14ac:dyDescent="0.25">
      <c r="A40">
        <v>40</v>
      </c>
      <c r="B40">
        <v>0.7</v>
      </c>
      <c r="C40" s="1">
        <f t="shared" si="0"/>
        <v>0.48999999999999994</v>
      </c>
      <c r="D40">
        <f t="shared" si="1"/>
        <v>0.4</v>
      </c>
      <c r="F40" s="13">
        <v>7</v>
      </c>
      <c r="G40" s="20">
        <f t="shared" si="18"/>
        <v>1.07</v>
      </c>
      <c r="H40" s="20">
        <f t="shared" si="13"/>
        <v>1.42</v>
      </c>
      <c r="I40" s="20">
        <f t="shared" si="14"/>
        <v>0.34999999999999987</v>
      </c>
      <c r="J40" s="18">
        <f t="shared" si="15"/>
        <v>10</v>
      </c>
      <c r="K40" s="20">
        <f t="shared" si="16"/>
        <v>0.1</v>
      </c>
      <c r="L40" s="25">
        <f t="shared" si="17"/>
        <v>0.28571428571428586</v>
      </c>
      <c r="N40">
        <v>8</v>
      </c>
      <c r="O40">
        <v>0.08</v>
      </c>
      <c r="P40">
        <f t="shared" si="11"/>
        <v>0.3976677055116089</v>
      </c>
      <c r="Q40">
        <f t="shared" si="12"/>
        <v>0.39749876854514865</v>
      </c>
      <c r="R40">
        <f>SUM($Q$32:Q39)*0.01</f>
        <v>3.1881106900860962E-2</v>
      </c>
      <c r="W40">
        <f t="shared" si="2"/>
        <v>0.34090422694891742</v>
      </c>
      <c r="X40">
        <f t="shared" si="3"/>
        <v>5.9095773051082601E-2</v>
      </c>
      <c r="Y40" t="str">
        <f t="shared" si="4"/>
        <v/>
      </c>
    </row>
    <row r="41" spans="1:25" x14ac:dyDescent="0.25">
      <c r="A41">
        <v>41</v>
      </c>
      <c r="B41">
        <v>0.72</v>
      </c>
      <c r="C41" s="1">
        <f t="shared" si="0"/>
        <v>0.51839999999999997</v>
      </c>
      <c r="D41">
        <f t="shared" si="1"/>
        <v>0.41</v>
      </c>
      <c r="F41" s="17">
        <v>8</v>
      </c>
      <c r="G41" s="20">
        <f t="shared" si="18"/>
        <v>1.42</v>
      </c>
      <c r="H41" s="20">
        <f t="shared" si="13"/>
        <v>1.88</v>
      </c>
      <c r="I41" s="20">
        <f t="shared" si="14"/>
        <v>0.45999999999999996</v>
      </c>
      <c r="J41" s="18">
        <f t="shared" si="15"/>
        <v>10</v>
      </c>
      <c r="K41" s="20">
        <f t="shared" si="16"/>
        <v>0.1</v>
      </c>
      <c r="L41" s="25">
        <f t="shared" si="17"/>
        <v>0.21739130434782611</v>
      </c>
      <c r="N41">
        <v>9</v>
      </c>
      <c r="O41">
        <v>0.09</v>
      </c>
      <c r="P41">
        <f>EXP(-O41*O41/2)/SQRT(2*PI())</f>
        <v>0.39732983157868834</v>
      </c>
      <c r="Q41">
        <f t="shared" si="12"/>
        <v>0.39714118952785005</v>
      </c>
      <c r="R41">
        <f>SUM($Q$32:Q40)*0.01</f>
        <v>3.5856094586312441E-2</v>
      </c>
      <c r="W41">
        <f t="shared" si="2"/>
        <v>0.34826947508469447</v>
      </c>
      <c r="X41">
        <f t="shared" si="3"/>
        <v>6.1730524915305507E-2</v>
      </c>
      <c r="Y41" t="str">
        <f t="shared" si="4"/>
        <v/>
      </c>
    </row>
    <row r="42" spans="1:25" x14ac:dyDescent="0.25">
      <c r="A42">
        <v>42</v>
      </c>
      <c r="B42">
        <v>0.73</v>
      </c>
      <c r="C42" s="1">
        <f t="shared" si="0"/>
        <v>0.53289999999999993</v>
      </c>
      <c r="D42">
        <f t="shared" si="1"/>
        <v>0.42</v>
      </c>
      <c r="F42" s="17">
        <v>9</v>
      </c>
      <c r="G42" s="20">
        <f t="shared" si="18"/>
        <v>1.88</v>
      </c>
      <c r="H42" s="20">
        <f t="shared" si="13"/>
        <v>2.73</v>
      </c>
      <c r="I42" s="20">
        <f t="shared" si="14"/>
        <v>0.85000000000000009</v>
      </c>
      <c r="J42" s="18">
        <f t="shared" si="15"/>
        <v>10</v>
      </c>
      <c r="K42" s="20">
        <f t="shared" si="16"/>
        <v>0.1</v>
      </c>
      <c r="L42" s="25">
        <f t="shared" si="17"/>
        <v>0.11764705882352941</v>
      </c>
      <c r="N42">
        <v>10</v>
      </c>
      <c r="O42">
        <v>0.1</v>
      </c>
      <c r="P42">
        <f t="shared" si="11"/>
        <v>0.39695254747701181</v>
      </c>
      <c r="Q42">
        <f t="shared" si="12"/>
        <v>0.39674425676134883</v>
      </c>
      <c r="R42">
        <f>SUM($Q$32:Q41)*0.01</f>
        <v>3.9827506481590946E-2</v>
      </c>
      <c r="W42">
        <f t="shared" si="2"/>
        <v>0.34826947508469447</v>
      </c>
      <c r="X42">
        <f t="shared" si="3"/>
        <v>7.1730524915305516E-2</v>
      </c>
      <c r="Y42" t="str">
        <f t="shared" si="4"/>
        <v/>
      </c>
    </row>
    <row r="43" spans="1:25" ht="15.75" thickBot="1" x14ac:dyDescent="0.3">
      <c r="A43">
        <v>43</v>
      </c>
      <c r="B43">
        <v>0.74</v>
      </c>
      <c r="C43" s="1">
        <f t="shared" si="0"/>
        <v>0.54759999999999998</v>
      </c>
      <c r="D43">
        <f t="shared" si="1"/>
        <v>0.43</v>
      </c>
      <c r="F43" s="14">
        <v>10</v>
      </c>
      <c r="G43" s="23">
        <f t="shared" si="18"/>
        <v>2.73</v>
      </c>
      <c r="H43" s="15">
        <f>B100</f>
        <v>5.36</v>
      </c>
      <c r="I43" s="23">
        <f t="shared" si="14"/>
        <v>2.6300000000000003</v>
      </c>
      <c r="J43" s="27">
        <f t="shared" si="15"/>
        <v>10</v>
      </c>
      <c r="K43" s="23">
        <f t="shared" si="16"/>
        <v>0.1</v>
      </c>
      <c r="L43" s="26">
        <f>K43/I43</f>
        <v>3.8022813688212927E-2</v>
      </c>
      <c r="N43">
        <v>11</v>
      </c>
      <c r="O43">
        <v>0.11</v>
      </c>
      <c r="P43">
        <f t="shared" si="11"/>
        <v>0.39653596604568581</v>
      </c>
      <c r="Q43">
        <f t="shared" si="12"/>
        <v>0.39630808891967095</v>
      </c>
      <c r="R43">
        <f>SUM($Q$32:Q42)*0.01</f>
        <v>4.3794949049204439E-2</v>
      </c>
      <c r="W43">
        <f t="shared" si="2"/>
        <v>0.35197388290204901</v>
      </c>
      <c r="X43">
        <f t="shared" si="3"/>
        <v>7.8026117097950987E-2</v>
      </c>
      <c r="Y43" t="str">
        <f t="shared" si="4"/>
        <v/>
      </c>
    </row>
    <row r="44" spans="1:25" x14ac:dyDescent="0.25">
      <c r="A44">
        <v>44</v>
      </c>
      <c r="B44">
        <v>0.75</v>
      </c>
      <c r="C44" s="1">
        <f t="shared" si="0"/>
        <v>0.5625</v>
      </c>
      <c r="D44">
        <f t="shared" si="1"/>
        <v>0.44</v>
      </c>
      <c r="N44">
        <v>12</v>
      </c>
      <c r="O44">
        <v>0.12</v>
      </c>
      <c r="P44">
        <f t="shared" si="11"/>
        <v>0.3960802117936561</v>
      </c>
      <c r="Q44">
        <f t="shared" si="12"/>
        <v>0.39583281631567174</v>
      </c>
      <c r="R44">
        <f>SUM($Q$32:Q43)*0.01</f>
        <v>4.7758029938401149E-2</v>
      </c>
      <c r="W44">
        <f t="shared" si="2"/>
        <v>0.35569239389558599</v>
      </c>
      <c r="X44">
        <f t="shared" si="3"/>
        <v>8.4307606104414012E-2</v>
      </c>
      <c r="Y44" t="str">
        <f t="shared" si="4"/>
        <v/>
      </c>
    </row>
    <row r="45" spans="1:25" x14ac:dyDescent="0.25">
      <c r="A45">
        <v>45</v>
      </c>
      <c r="B45">
        <v>0.77</v>
      </c>
      <c r="C45" s="1">
        <f t="shared" si="0"/>
        <v>0.59289999999999998</v>
      </c>
      <c r="D45">
        <f t="shared" si="1"/>
        <v>0.45</v>
      </c>
      <c r="N45">
        <v>13</v>
      </c>
      <c r="O45">
        <v>0.13</v>
      </c>
      <c r="P45">
        <f t="shared" si="11"/>
        <v>0.39558542083768738</v>
      </c>
      <c r="Q45">
        <f t="shared" si="12"/>
        <v>0.39531858083614935</v>
      </c>
      <c r="R45">
        <f>SUM($Q$32:Q44)*0.01</f>
        <v>5.1716358101557863E-2</v>
      </c>
      <c r="W45">
        <f t="shared" si="2"/>
        <v>0.36317044328064163</v>
      </c>
      <c r="X45">
        <f t="shared" si="3"/>
        <v>8.6829556719358381E-2</v>
      </c>
      <c r="Y45" t="str">
        <f>IF(X45=MAX($X$1:$X$100),"ВОТ","")</f>
        <v/>
      </c>
    </row>
    <row r="46" spans="1:25" x14ac:dyDescent="0.25">
      <c r="A46">
        <v>46</v>
      </c>
      <c r="B46">
        <v>0.8</v>
      </c>
      <c r="C46" s="1">
        <f t="shared" si="0"/>
        <v>0.64000000000000012</v>
      </c>
      <c r="D46">
        <f t="shared" si="1"/>
        <v>0.46</v>
      </c>
      <c r="N46">
        <v>14</v>
      </c>
      <c r="O46">
        <v>0.14000000000000001</v>
      </c>
      <c r="P46">
        <f>EXP(-O46*O46/2)/SQRT(2*PI())</f>
        <v>0.39505174083461125</v>
      </c>
      <c r="Q46">
        <f t="shared" si="12"/>
        <v>0.39476553587125007</v>
      </c>
      <c r="R46">
        <f>SUM($Q$32:Q45)*0.01</f>
        <v>5.5669543909919357E-2</v>
      </c>
      <c r="W46">
        <f t="shared" si="2"/>
        <v>0.37070102001621319</v>
      </c>
      <c r="X46">
        <f t="shared" si="3"/>
        <v>8.929897998378683E-2</v>
      </c>
      <c r="Y46" t="str">
        <f t="shared" si="4"/>
        <v/>
      </c>
    </row>
    <row r="47" spans="1:25" x14ac:dyDescent="0.25">
      <c r="A47">
        <v>47</v>
      </c>
      <c r="B47">
        <v>0.81</v>
      </c>
      <c r="C47" s="1">
        <f t="shared" si="0"/>
        <v>0.65610000000000013</v>
      </c>
      <c r="D47">
        <f t="shared" si="1"/>
        <v>0.47</v>
      </c>
      <c r="N47">
        <v>15</v>
      </c>
      <c r="O47">
        <v>0.15</v>
      </c>
      <c r="P47">
        <f t="shared" si="11"/>
        <v>0.39447933090788895</v>
      </c>
      <c r="Q47">
        <f t="shared" si="12"/>
        <v>0.39417384623821489</v>
      </c>
      <c r="R47">
        <f>SUM($Q$32:Q46)*0.01</f>
        <v>5.9617199268631856E-2</v>
      </c>
      <c r="W47">
        <f>IF(B47-$H$67&gt;0,0.5+VLOOKUP(((B47-$H$67)/$H$68),O$32:R$432,4,TRUE),0.5-VLOOKUP((-(B47-$H$67)/$H$68),O$32:R$432,4,TRUE))</f>
        <v>0.374485176029631</v>
      </c>
      <c r="X47">
        <f t="shared" si="3"/>
        <v>9.5514823970368978E-2</v>
      </c>
      <c r="Y47" t="str">
        <f t="shared" si="4"/>
        <v/>
      </c>
    </row>
    <row r="48" spans="1:25" x14ac:dyDescent="0.25">
      <c r="A48">
        <v>48</v>
      </c>
      <c r="B48">
        <v>0.82</v>
      </c>
      <c r="C48" s="1">
        <f t="shared" si="0"/>
        <v>0.67239999999999989</v>
      </c>
      <c r="D48">
        <f t="shared" si="1"/>
        <v>0.48</v>
      </c>
      <c r="N48">
        <v>16</v>
      </c>
      <c r="O48">
        <v>0.16</v>
      </c>
      <c r="P48">
        <f t="shared" si="11"/>
        <v>0.39386836156854083</v>
      </c>
      <c r="Q48">
        <f t="shared" si="12"/>
        <v>0.39354368809951901</v>
      </c>
      <c r="R48">
        <f>SUM($Q$32:Q47)*0.01</f>
        <v>6.3558937731014009E-2</v>
      </c>
      <c r="W48">
        <f t="shared" si="2"/>
        <v>0.37828146043415112</v>
      </c>
      <c r="X48">
        <f t="shared" si="3"/>
        <v>0.10171853956584886</v>
      </c>
      <c r="Y48" t="str">
        <f t="shared" si="4"/>
        <v/>
      </c>
    </row>
    <row r="49" spans="1:25" x14ac:dyDescent="0.25">
      <c r="A49">
        <v>49</v>
      </c>
      <c r="B49">
        <v>0.85</v>
      </c>
      <c r="C49" s="1">
        <f t="shared" si="0"/>
        <v>0.72249999999999992</v>
      </c>
      <c r="D49">
        <f t="shared" si="1"/>
        <v>0.49</v>
      </c>
      <c r="N49">
        <v>17</v>
      </c>
      <c r="O49">
        <v>0.17</v>
      </c>
      <c r="P49">
        <f t="shared" si="11"/>
        <v>0.39321901463049719</v>
      </c>
      <c r="Q49">
        <f t="shared" si="12"/>
        <v>0.39287524887546305</v>
      </c>
      <c r="R49">
        <f>SUM($Q$32:Q48)*0.01</f>
        <v>6.7494374612009203E-2</v>
      </c>
      <c r="W49">
        <f t="shared" si="2"/>
        <v>0.38973964752990964</v>
      </c>
      <c r="X49">
        <f t="shared" si="3"/>
        <v>0.10026035247009035</v>
      </c>
      <c r="Y49" t="str">
        <f t="shared" si="4"/>
        <v/>
      </c>
    </row>
    <row r="50" spans="1:25" x14ac:dyDescent="0.25">
      <c r="A50">
        <v>50</v>
      </c>
      <c r="B50">
        <v>0.87</v>
      </c>
      <c r="C50" s="1">
        <f t="shared" si="0"/>
        <v>0.75690000000000002</v>
      </c>
      <c r="D50">
        <f t="shared" si="1"/>
        <v>0.5</v>
      </c>
      <c r="N50">
        <v>18</v>
      </c>
      <c r="O50">
        <v>0.18</v>
      </c>
      <c r="P50">
        <f t="shared" si="11"/>
        <v>0.3925314831204289</v>
      </c>
      <c r="Q50">
        <f t="shared" si="12"/>
        <v>0.39216872715127504</v>
      </c>
      <c r="R50">
        <f>SUM($Q$32:Q49)*0.01</f>
        <v>7.1423127100763831E-2</v>
      </c>
      <c r="W50">
        <f t="shared" si="2"/>
        <v>0.39358099229717075</v>
      </c>
      <c r="X50">
        <f t="shared" si="3"/>
        <v>0.10641900770282925</v>
      </c>
      <c r="Y50" t="str">
        <f t="shared" si="4"/>
        <v/>
      </c>
    </row>
    <row r="51" spans="1:25" x14ac:dyDescent="0.25">
      <c r="A51">
        <v>51</v>
      </c>
      <c r="B51">
        <v>0.89</v>
      </c>
      <c r="C51" s="1">
        <f t="shared" si="0"/>
        <v>0.79210000000000003</v>
      </c>
      <c r="D51">
        <f t="shared" si="1"/>
        <v>0.51</v>
      </c>
      <c r="N51">
        <v>19</v>
      </c>
      <c r="O51">
        <v>0.19</v>
      </c>
      <c r="P51">
        <f t="shared" si="11"/>
        <v>0.39180597118212113</v>
      </c>
      <c r="Q51">
        <f t="shared" si="12"/>
        <v>0.3914243325787885</v>
      </c>
      <c r="R51">
        <f>SUM($Q$32:Q50)*0.01</f>
        <v>7.5344814372276581E-2</v>
      </c>
      <c r="W51">
        <f t="shared" si="2"/>
        <v>0.40129447987959688</v>
      </c>
      <c r="X51">
        <f t="shared" si="3"/>
        <v>0.10870552012040313</v>
      </c>
      <c r="Y51" t="str">
        <f t="shared" si="4"/>
        <v/>
      </c>
    </row>
    <row r="52" spans="1:25" x14ac:dyDescent="0.25">
      <c r="A52">
        <v>52</v>
      </c>
      <c r="B52">
        <v>0.9</v>
      </c>
      <c r="C52" s="1">
        <f t="shared" si="0"/>
        <v>0.81</v>
      </c>
      <c r="D52">
        <f t="shared" si="1"/>
        <v>0.52</v>
      </c>
      <c r="N52">
        <v>20</v>
      </c>
      <c r="O52">
        <v>0.2</v>
      </c>
      <c r="P52">
        <f t="shared" si="11"/>
        <v>0.39104269397545588</v>
      </c>
      <c r="Q52">
        <f t="shared" si="12"/>
        <v>0.39064228577276511</v>
      </c>
      <c r="R52">
        <f>SUM($Q$32:Q51)*0.01</f>
        <v>7.9259057698064461E-2</v>
      </c>
      <c r="W52">
        <f t="shared" si="2"/>
        <v>0.40516590353923621</v>
      </c>
      <c r="X52">
        <f t="shared" si="3"/>
        <v>0.11483409646076381</v>
      </c>
      <c r="Y52" t="str">
        <f t="shared" si="4"/>
        <v/>
      </c>
    </row>
    <row r="53" spans="1:25" x14ac:dyDescent="0.25">
      <c r="A53">
        <v>53</v>
      </c>
      <c r="B53">
        <v>0.91</v>
      </c>
      <c r="C53" s="1">
        <f t="shared" si="0"/>
        <v>0.82810000000000006</v>
      </c>
      <c r="D53">
        <f t="shared" si="1"/>
        <v>0.53</v>
      </c>
      <c r="N53">
        <v>21</v>
      </c>
      <c r="O53">
        <v>0.21</v>
      </c>
      <c r="P53">
        <f t="shared" si="11"/>
        <v>0.39024187757007434</v>
      </c>
      <c r="Q53">
        <f t="shared" si="12"/>
        <v>0.38982281820193243</v>
      </c>
      <c r="R53">
        <f>SUM($Q$32:Q52)*0.01</f>
        <v>8.3165480555792121E-2</v>
      </c>
      <c r="W53">
        <f t="shared" si="2"/>
        <v>0.40904662954144044</v>
      </c>
      <c r="X53">
        <f t="shared" si="3"/>
        <v>0.12095337045855958</v>
      </c>
      <c r="Y53" t="str">
        <f t="shared" si="4"/>
        <v/>
      </c>
    </row>
    <row r="54" spans="1:25" x14ac:dyDescent="0.25">
      <c r="A54">
        <v>54</v>
      </c>
      <c r="B54">
        <v>0.91</v>
      </c>
      <c r="C54" s="1">
        <f t="shared" si="0"/>
        <v>0.82810000000000006</v>
      </c>
      <c r="D54">
        <f t="shared" si="1"/>
        <v>0.54</v>
      </c>
      <c r="N54">
        <v>22</v>
      </c>
      <c r="O54">
        <v>0.22</v>
      </c>
      <c r="P54">
        <f t="shared" si="11"/>
        <v>0.38940375883379047</v>
      </c>
      <c r="Q54">
        <f t="shared" si="12"/>
        <v>0.38896617207481321</v>
      </c>
      <c r="R54">
        <f>SUM($Q$32:Q53)*0.01</f>
        <v>8.7063708737811427E-2</v>
      </c>
      <c r="W54">
        <f t="shared" si="2"/>
        <v>0.40904662954144044</v>
      </c>
      <c r="X54">
        <f t="shared" si="3"/>
        <v>0.13095337045855959</v>
      </c>
      <c r="Y54" t="str">
        <f t="shared" si="4"/>
        <v/>
      </c>
    </row>
    <row r="55" spans="1:25" x14ac:dyDescent="0.25">
      <c r="A55">
        <v>55</v>
      </c>
      <c r="B55">
        <v>0.95</v>
      </c>
      <c r="C55" s="1">
        <f t="shared" si="0"/>
        <v>0.90249999999999997</v>
      </c>
      <c r="D55">
        <f t="shared" si="1"/>
        <v>0.55000000000000004</v>
      </c>
      <c r="N55">
        <v>23</v>
      </c>
      <c r="O55">
        <v>0.23</v>
      </c>
      <c r="P55">
        <f>EXP(-O55*O55/2)/SQRT(2*PI())</f>
        <v>0.38852858531583589</v>
      </c>
      <c r="Q55">
        <f t="shared" si="12"/>
        <v>0.388072600220425</v>
      </c>
      <c r="R55">
        <f>SUM($Q$32:Q54)*0.01</f>
        <v>9.0953370458559557E-2</v>
      </c>
      <c r="W55">
        <f t="shared" si="2"/>
        <v>0.42074094230193554</v>
      </c>
      <c r="X55">
        <f t="shared" si="3"/>
        <v>0.12925905769806451</v>
      </c>
      <c r="Y55" t="str">
        <f t="shared" si="4"/>
        <v/>
      </c>
    </row>
    <row r="56" spans="1:25" x14ac:dyDescent="0.25">
      <c r="A56">
        <v>56</v>
      </c>
      <c r="B56">
        <v>0.95</v>
      </c>
      <c r="C56" s="1">
        <f t="shared" si="0"/>
        <v>0.90249999999999997</v>
      </c>
      <c r="D56">
        <f t="shared" si="1"/>
        <v>0.56000000000000005</v>
      </c>
      <c r="N56">
        <v>24</v>
      </c>
      <c r="O56">
        <v>0.24</v>
      </c>
      <c r="P56">
        <f>EXP(-O56*O56/2)/SQRT(2*PI())</f>
        <v>0.38761661512501416</v>
      </c>
      <c r="Q56">
        <f t="shared" si="12"/>
        <v>0.3871423659639317</v>
      </c>
      <c r="R56">
        <f>SUM($Q$32:Q55)*0.01</f>
        <v>9.4834096460763823E-2</v>
      </c>
      <c r="W56">
        <f t="shared" si="2"/>
        <v>0.42074094230193554</v>
      </c>
      <c r="X56">
        <f t="shared" si="3"/>
        <v>0.13925905769806451</v>
      </c>
      <c r="Y56" t="str">
        <f t="shared" si="4"/>
        <v/>
      </c>
    </row>
    <row r="57" spans="1:25" x14ac:dyDescent="0.25">
      <c r="A57">
        <v>57</v>
      </c>
      <c r="B57">
        <v>1.02</v>
      </c>
      <c r="C57" s="1">
        <f t="shared" si="0"/>
        <v>1.0404</v>
      </c>
      <c r="D57">
        <f t="shared" si="1"/>
        <v>0.56999999999999995</v>
      </c>
      <c r="N57">
        <v>25</v>
      </c>
      <c r="O57">
        <v>0.25</v>
      </c>
      <c r="P57">
        <f t="shared" ref="P57:P120" si="19">EXP(-O57*O57/2)/SQRT(2*PI())</f>
        <v>0.38666811680284929</v>
      </c>
      <c r="Q57">
        <f t="shared" si="12"/>
        <v>0.3861757429973327</v>
      </c>
      <c r="R57">
        <f>SUM($Q$32:Q56)*0.01</f>
        <v>9.8705520120403137E-2</v>
      </c>
      <c r="W57">
        <f t="shared" si="2"/>
        <v>0.44433045609008065</v>
      </c>
      <c r="X57">
        <f t="shared" si="3"/>
        <v>0.1256695439099193</v>
      </c>
      <c r="Y57" t="str">
        <f t="shared" si="4"/>
        <v/>
      </c>
    </row>
    <row r="58" spans="1:25" x14ac:dyDescent="0.25">
      <c r="A58">
        <v>58</v>
      </c>
      <c r="B58">
        <v>1.03</v>
      </c>
      <c r="C58" s="1">
        <f t="shared" si="0"/>
        <v>1.0609</v>
      </c>
      <c r="D58">
        <f t="shared" si="1"/>
        <v>0.57999999999999996</v>
      </c>
      <c r="N58">
        <v>26</v>
      </c>
      <c r="O58">
        <v>0.26</v>
      </c>
      <c r="P58">
        <f t="shared" si="19"/>
        <v>0.38568336919181612</v>
      </c>
      <c r="Q58">
        <f t="shared" si="12"/>
        <v>0.38517301524527947</v>
      </c>
      <c r="R58">
        <f>SUM($Q$32:Q57)*0.01</f>
        <v>0.10256727755037646</v>
      </c>
      <c r="W58">
        <f t="shared" si="2"/>
        <v>0.44828364189844216</v>
      </c>
      <c r="X58">
        <f t="shared" si="3"/>
        <v>0.1317163581015578</v>
      </c>
      <c r="Y58" t="str">
        <f t="shared" si="4"/>
        <v/>
      </c>
    </row>
    <row r="59" spans="1:25" x14ac:dyDescent="0.25">
      <c r="A59">
        <v>59</v>
      </c>
      <c r="B59">
        <v>1.05</v>
      </c>
      <c r="C59" s="1">
        <f t="shared" si="0"/>
        <v>1.1025</v>
      </c>
      <c r="D59">
        <f t="shared" si="1"/>
        <v>0.59</v>
      </c>
      <c r="G59" t="s">
        <v>0</v>
      </c>
      <c r="H59">
        <f>SUM(C:C)/99-100/99*H60^2</f>
        <v>1.1957282727272724</v>
      </c>
      <c r="N59">
        <v>27</v>
      </c>
      <c r="O59">
        <v>0.27</v>
      </c>
      <c r="P59">
        <f t="shared" si="19"/>
        <v>0.38466266129874283</v>
      </c>
      <c r="Q59">
        <f t="shared" si="12"/>
        <v>0.38413447672611067</v>
      </c>
      <c r="R59">
        <f>SUM($Q$32:Q58)*0.01</f>
        <v>0.10641900770282925</v>
      </c>
      <c r="W59">
        <f t="shared" si="2"/>
        <v>0.45620505095079555</v>
      </c>
      <c r="X59">
        <f t="shared" si="3"/>
        <v>0.13379494904920441</v>
      </c>
      <c r="Y59" t="str">
        <f t="shared" si="4"/>
        <v/>
      </c>
    </row>
    <row r="60" spans="1:25" x14ac:dyDescent="0.25">
      <c r="A60">
        <v>60</v>
      </c>
      <c r="B60">
        <v>1.07</v>
      </c>
      <c r="C60" s="1">
        <f t="shared" si="0"/>
        <v>1.1449</v>
      </c>
      <c r="D60">
        <f t="shared" si="1"/>
        <v>0.6</v>
      </c>
      <c r="G60" s="3" t="s">
        <v>20</v>
      </c>
      <c r="H60" s="4">
        <f>SUM(B1:B100)/G1</f>
        <v>1.1849000000000003</v>
      </c>
      <c r="N60">
        <v>28</v>
      </c>
      <c r="O60">
        <v>0.28000000000000003</v>
      </c>
      <c r="P60">
        <f t="shared" si="19"/>
        <v>0.38360629215347858</v>
      </c>
      <c r="Q60">
        <f t="shared" si="12"/>
        <v>0.38306043140820134</v>
      </c>
      <c r="R60">
        <f>SUM($Q$32:Q59)*0.01</f>
        <v>0.11026035247009036</v>
      </c>
      <c r="W60">
        <f t="shared" si="2"/>
        <v>0.46414390541368755</v>
      </c>
      <c r="X60">
        <f t="shared" si="3"/>
        <v>0.13585609458631243</v>
      </c>
      <c r="Y60" t="str">
        <f t="shared" si="4"/>
        <v/>
      </c>
    </row>
    <row r="61" spans="1:25" x14ac:dyDescent="0.25">
      <c r="A61">
        <v>61</v>
      </c>
      <c r="B61">
        <v>1.07</v>
      </c>
      <c r="C61" s="1">
        <f t="shared" si="0"/>
        <v>1.1449</v>
      </c>
      <c r="D61">
        <f>A61/100</f>
        <v>0.61</v>
      </c>
      <c r="G61" s="3" t="s">
        <v>21</v>
      </c>
      <c r="H61">
        <f>VAR(B:B)</f>
        <v>1.356359702970297</v>
      </c>
      <c r="N61">
        <v>29</v>
      </c>
      <c r="O61">
        <v>0.28999999999999998</v>
      </c>
      <c r="P61">
        <f t="shared" si="19"/>
        <v>0.38251457066292405</v>
      </c>
      <c r="Q61">
        <f t="shared" si="12"/>
        <v>0.38195119306172409</v>
      </c>
      <c r="R61">
        <f>SUM($Q$32:Q60)*0.01</f>
        <v>0.11409095678417237</v>
      </c>
      <c r="W61">
        <f t="shared" si="2"/>
        <v>0.46414390541368755</v>
      </c>
      <c r="X61">
        <f t="shared" si="3"/>
        <v>0.14585609458631243</v>
      </c>
      <c r="Y61" t="str">
        <f t="shared" si="4"/>
        <v/>
      </c>
    </row>
    <row r="62" spans="1:25" x14ac:dyDescent="0.25">
      <c r="A62">
        <v>62</v>
      </c>
      <c r="B62">
        <v>1.0900000000000001</v>
      </c>
      <c r="C62" s="1">
        <f t="shared" si="0"/>
        <v>1.1881000000000002</v>
      </c>
      <c r="D62">
        <f t="shared" si="1"/>
        <v>0.62</v>
      </c>
      <c r="G62" s="3" t="s">
        <v>25</v>
      </c>
      <c r="H62" s="4">
        <v>1.96</v>
      </c>
      <c r="N62">
        <v>30</v>
      </c>
      <c r="O62">
        <v>0.3</v>
      </c>
      <c r="P62">
        <f t="shared" si="19"/>
        <v>0.38138781546052414</v>
      </c>
      <c r="Q62">
        <f t="shared" si="12"/>
        <v>0.38080708510592454</v>
      </c>
      <c r="R62">
        <f>SUM($Q$32:Q61)*0.01</f>
        <v>0.11791046871478962</v>
      </c>
      <c r="W62">
        <f t="shared" si="2"/>
        <v>0.46811889309913901</v>
      </c>
      <c r="X62">
        <f t="shared" si="3"/>
        <v>0.15188110690086098</v>
      </c>
      <c r="Y62" t="str">
        <f t="shared" si="4"/>
        <v/>
      </c>
    </row>
    <row r="63" spans="1:25" x14ac:dyDescent="0.25">
      <c r="A63">
        <v>63</v>
      </c>
      <c r="B63">
        <v>1.0900000000000001</v>
      </c>
      <c r="C63" s="1">
        <f t="shared" si="0"/>
        <v>1.1881000000000002</v>
      </c>
      <c r="D63">
        <f t="shared" si="1"/>
        <v>0.63</v>
      </c>
      <c r="G63" s="3" t="s">
        <v>23</v>
      </c>
      <c r="H63">
        <f>H62*SQRT(H61)/SQRT(G1)</f>
        <v>0.22826719945999016</v>
      </c>
      <c r="N63">
        <v>31</v>
      </c>
      <c r="O63">
        <v>0.31</v>
      </c>
      <c r="P63">
        <f t="shared" si="19"/>
        <v>0.38022635475132494</v>
      </c>
      <c r="Q63">
        <f t="shared" si="12"/>
        <v>0.37962844045201333</v>
      </c>
      <c r="R63">
        <f>SUM($Q$32:Q62)*0.01</f>
        <v>0.12171853956584887</v>
      </c>
      <c r="W63">
        <f>IF(B63-$H$67&gt;0,0.5+VLOOKUP(((B63-$H$67)/$H$68),O$32:R$432,4,TRUE),0.5-VLOOKUP((-(B63-$H$67)/$H$68),O$32:R$432,4,TRUE))</f>
        <v>0.46811889309913901</v>
      </c>
      <c r="X63">
        <f t="shared" si="3"/>
        <v>0.16188110690086099</v>
      </c>
      <c r="Y63" t="str">
        <f t="shared" si="4"/>
        <v>ВОТ</v>
      </c>
    </row>
    <row r="64" spans="1:25" x14ac:dyDescent="0.25">
      <c r="A64">
        <v>64</v>
      </c>
      <c r="B64">
        <v>1.2</v>
      </c>
      <c r="C64" s="1">
        <f t="shared" si="0"/>
        <v>1.44</v>
      </c>
      <c r="D64">
        <f t="shared" si="1"/>
        <v>0.64</v>
      </c>
      <c r="G64" s="3" t="s">
        <v>22</v>
      </c>
      <c r="H64">
        <f>H60-H63</f>
        <v>0.9566328005400101</v>
      </c>
      <c r="I64">
        <f>H60+H63</f>
        <v>1.4131671994599904</v>
      </c>
      <c r="N64">
        <v>32</v>
      </c>
      <c r="O64">
        <v>0.32</v>
      </c>
      <c r="P64">
        <f t="shared" si="19"/>
        <v>0.37903052615270172</v>
      </c>
      <c r="Q64">
        <f t="shared" si="12"/>
        <v>0.3784156013417832</v>
      </c>
      <c r="R64">
        <f>SUM($Q$32:Q63)*0.01</f>
        <v>0.125514823970369</v>
      </c>
      <c r="W64">
        <f t="shared" si="2"/>
        <v>0.50398932307093758</v>
      </c>
      <c r="X64">
        <f t="shared" si="3"/>
        <v>0.13601067692906244</v>
      </c>
      <c r="Y64" t="str">
        <f t="shared" si="4"/>
        <v/>
      </c>
    </row>
    <row r="65" spans="1:25" x14ac:dyDescent="0.25">
      <c r="A65">
        <v>65</v>
      </c>
      <c r="B65">
        <v>1.21</v>
      </c>
      <c r="C65" s="1">
        <f t="shared" si="0"/>
        <v>1.4641</v>
      </c>
      <c r="D65">
        <f t="shared" si="1"/>
        <v>0.65</v>
      </c>
      <c r="G65" s="3" t="s">
        <v>24</v>
      </c>
      <c r="H65">
        <f>H62*SQRT(2/(G1-1))*H61</f>
        <v>0.37785776413728978</v>
      </c>
      <c r="N65">
        <v>33</v>
      </c>
      <c r="O65">
        <v>0.33</v>
      </c>
      <c r="P65">
        <f>EXP(-O65*O65/2)/SQRT(2*PI())</f>
        <v>0.37780067653086463</v>
      </c>
      <c r="Q65">
        <f t="shared" si="12"/>
        <v>0.3771689191820593</v>
      </c>
      <c r="R65">
        <f>SUM($Q$32:Q64)*0.01</f>
        <v>0.12929897998378684</v>
      </c>
      <c r="W65">
        <f t="shared" si="2"/>
        <v>0.50797824723948637</v>
      </c>
      <c r="X65">
        <f t="shared" si="3"/>
        <v>0.14202175276051365</v>
      </c>
      <c r="Y65" t="str">
        <f t="shared" si="4"/>
        <v/>
      </c>
    </row>
    <row r="66" spans="1:25" x14ac:dyDescent="0.25">
      <c r="A66">
        <v>66</v>
      </c>
      <c r="B66">
        <v>1.23</v>
      </c>
      <c r="C66" s="1">
        <f t="shared" ref="C66:C100" si="20">B66^2</f>
        <v>1.5128999999999999</v>
      </c>
      <c r="D66">
        <f t="shared" ref="D66:D75" si="21">A66/100</f>
        <v>0.66</v>
      </c>
      <c r="G66" s="3" t="s">
        <v>26</v>
      </c>
      <c r="H66">
        <f>H61-H65</f>
        <v>0.97850193883300718</v>
      </c>
      <c r="I66">
        <f>H61+H65</f>
        <v>1.7342174671075867</v>
      </c>
      <c r="N66">
        <v>34</v>
      </c>
      <c r="O66">
        <v>0.34</v>
      </c>
      <c r="P66">
        <f t="shared" si="19"/>
        <v>0.37653716183325397</v>
      </c>
      <c r="Q66">
        <f t="shared" si="12"/>
        <v>0.37588875437509595</v>
      </c>
      <c r="R66">
        <f>SUM($Q$32:Q65)*0.01</f>
        <v>0.13307066917560742</v>
      </c>
      <c r="W66">
        <f t="shared" ref="W66:W100" si="22">IF(B66-$H$67&gt;0,0.5+VLOOKUP(((B66-$H$67)/$H$68),O$32:R$432,4,TRUE),0.5-VLOOKUP((-(B66-$H$67)/$H$68),O$32:R$432,4,TRUE))</f>
        <v>0.51196637372291509</v>
      </c>
      <c r="X66">
        <f t="shared" ref="X66:X100" si="23">ABS(W66-D66)</f>
        <v>0.14803362627708494</v>
      </c>
      <c r="Y66" t="str">
        <f>IF(X66=MAX($X$1:$X$100),"ВОТ","")</f>
        <v/>
      </c>
    </row>
    <row r="67" spans="1:25" x14ac:dyDescent="0.25">
      <c r="A67">
        <v>67</v>
      </c>
      <c r="B67">
        <v>1.35</v>
      </c>
      <c r="C67" s="1">
        <f t="shared" si="20"/>
        <v>1.8225000000000002</v>
      </c>
      <c r="D67">
        <f t="shared" si="21"/>
        <v>0.67</v>
      </c>
      <c r="G67" s="3" t="s">
        <v>27</v>
      </c>
      <c r="H67" s="4">
        <f>H60</f>
        <v>1.1849000000000003</v>
      </c>
      <c r="N67">
        <v>35</v>
      </c>
      <c r="O67">
        <v>0.35</v>
      </c>
      <c r="P67">
        <f t="shared" si="19"/>
        <v>0.37524034691693792</v>
      </c>
      <c r="Q67">
        <f t="shared" si="12"/>
        <v>0.37457547614503317</v>
      </c>
      <c r="R67">
        <f>SUM($Q$32:Q66)*0.01</f>
        <v>0.1368295567193584</v>
      </c>
      <c r="W67">
        <f t="shared" si="22"/>
        <v>0.55566954390991941</v>
      </c>
      <c r="X67">
        <f t="shared" si="23"/>
        <v>0.11433045609008063</v>
      </c>
      <c r="Y67" t="str">
        <f t="shared" si="4"/>
        <v/>
      </c>
    </row>
    <row r="68" spans="1:25" x14ac:dyDescent="0.25">
      <c r="A68">
        <v>68</v>
      </c>
      <c r="B68">
        <v>1.36</v>
      </c>
      <c r="C68" s="1">
        <f t="shared" si="20"/>
        <v>1.8496000000000004</v>
      </c>
      <c r="D68">
        <f t="shared" si="21"/>
        <v>0.68</v>
      </c>
      <c r="G68" s="3" t="s">
        <v>28</v>
      </c>
      <c r="H68">
        <f>SQRT(H61)</f>
        <v>1.1646285686734192</v>
      </c>
      <c r="N68">
        <v>36</v>
      </c>
      <c r="O68">
        <v>0.36</v>
      </c>
      <c r="P68">
        <f t="shared" si="19"/>
        <v>0.37391060537312842</v>
      </c>
      <c r="Q68">
        <f t="shared" si="12"/>
        <v>0.37322946236053089</v>
      </c>
      <c r="R68">
        <f>SUM($Q$32:Q67)*0.01</f>
        <v>0.14057531148080871</v>
      </c>
      <c r="W68">
        <f t="shared" si="22"/>
        <v>0.55961719926863185</v>
      </c>
      <c r="X68">
        <f t="shared" si="23"/>
        <v>0.1203828007313682</v>
      </c>
      <c r="Y68" t="str">
        <f t="shared" ref="Y68:Y86" si="24">IF(X68=MAX($X$1:$X$100),"ВОТ","")</f>
        <v/>
      </c>
    </row>
    <row r="69" spans="1:25" ht="15.75" thickBot="1" x14ac:dyDescent="0.3">
      <c r="A69">
        <v>69</v>
      </c>
      <c r="B69">
        <v>1.38</v>
      </c>
      <c r="C69" s="1">
        <f t="shared" si="20"/>
        <v>1.9043999999999996</v>
      </c>
      <c r="D69">
        <f t="shared" si="21"/>
        <v>0.69</v>
      </c>
      <c r="N69">
        <v>37</v>
      </c>
      <c r="O69">
        <v>0.37</v>
      </c>
      <c r="P69">
        <f t="shared" si="19"/>
        <v>0.37254831934793342</v>
      </c>
      <c r="Q69">
        <f t="shared" si="12"/>
        <v>0.37185109935369975</v>
      </c>
      <c r="R69">
        <f>SUM($Q$32:Q68)*0.01</f>
        <v>0.14430760610441401</v>
      </c>
      <c r="W69">
        <f t="shared" si="22"/>
        <v>0.56355893773101395</v>
      </c>
      <c r="X69">
        <f t="shared" si="23"/>
        <v>0.12644106226898599</v>
      </c>
      <c r="Y69" t="str">
        <f t="shared" si="24"/>
        <v/>
      </c>
    </row>
    <row r="70" spans="1:25" ht="15.75" thickBot="1" x14ac:dyDescent="0.3">
      <c r="A70">
        <v>70</v>
      </c>
      <c r="B70">
        <v>1.42</v>
      </c>
      <c r="C70" s="1">
        <f t="shared" si="20"/>
        <v>2.0164</v>
      </c>
      <c r="D70">
        <f t="shared" si="21"/>
        <v>0.7</v>
      </c>
      <c r="F70" s="10" t="s">
        <v>3</v>
      </c>
      <c r="G70" s="28" t="s">
        <v>11</v>
      </c>
      <c r="H70" s="28" t="s">
        <v>12</v>
      </c>
      <c r="I70" s="28" t="s">
        <v>36</v>
      </c>
      <c r="J70" s="28" t="s">
        <v>37</v>
      </c>
      <c r="K70" s="28" t="s">
        <v>38</v>
      </c>
      <c r="L70" s="28" t="s">
        <v>15</v>
      </c>
      <c r="M70" s="39" t="s">
        <v>46</v>
      </c>
      <c r="N70">
        <v>38</v>
      </c>
      <c r="O70">
        <v>0.38</v>
      </c>
      <c r="P70">
        <f>EXP(-O70*O70/2)/SQRT(2*PI())</f>
        <v>0.37115387935946603</v>
      </c>
      <c r="Q70">
        <f t="shared" si="12"/>
        <v>0.3704407817354492</v>
      </c>
      <c r="R70">
        <f>SUM($Q$32:Q69)*0.01</f>
        <v>0.14802611709795102</v>
      </c>
      <c r="W70">
        <f t="shared" si="22"/>
        <v>0.57925905769806452</v>
      </c>
      <c r="X70">
        <f t="shared" si="23"/>
        <v>0.12074094230193544</v>
      </c>
      <c r="Y70" t="str">
        <f t="shared" si="24"/>
        <v/>
      </c>
    </row>
    <row r="71" spans="1:25" x14ac:dyDescent="0.25">
      <c r="A71">
        <v>71</v>
      </c>
      <c r="B71">
        <v>1.42</v>
      </c>
      <c r="C71" s="1">
        <f t="shared" si="20"/>
        <v>2.0164</v>
      </c>
      <c r="D71">
        <f t="shared" si="21"/>
        <v>0.71</v>
      </c>
      <c r="F71" s="16">
        <v>1</v>
      </c>
      <c r="G71" s="33" t="s">
        <v>34</v>
      </c>
      <c r="H71" s="19">
        <f>G72</f>
        <v>0.56300000000000006</v>
      </c>
      <c r="I71" s="22">
        <v>0</v>
      </c>
      <c r="J71" s="19">
        <f>I72</f>
        <v>0.29805749651758445</v>
      </c>
      <c r="K71" s="22">
        <f>J71-I71</f>
        <v>0.29805749651758445</v>
      </c>
      <c r="L71" s="19">
        <f>K5</f>
        <v>0.32</v>
      </c>
      <c r="M71" s="12">
        <f>((L71-K71)^2)/K71</f>
        <v>1.6153710767258401E-3</v>
      </c>
      <c r="N71">
        <v>39</v>
      </c>
      <c r="O71">
        <v>0.39</v>
      </c>
      <c r="P71">
        <f t="shared" si="19"/>
        <v>0.36972768411143236</v>
      </c>
      <c r="Q71">
        <f t="shared" si="12"/>
        <v>0.36899891220737785</v>
      </c>
      <c r="R71">
        <f>SUM($Q$32:Q70)*0.01</f>
        <v>0.15173052491530553</v>
      </c>
      <c r="W71">
        <f t="shared" si="22"/>
        <v>0.57925905769806452</v>
      </c>
      <c r="X71">
        <f t="shared" si="23"/>
        <v>0.13074094230193545</v>
      </c>
      <c r="Y71" t="str">
        <f t="shared" si="24"/>
        <v/>
      </c>
    </row>
    <row r="72" spans="1:25" x14ac:dyDescent="0.25">
      <c r="A72">
        <v>72</v>
      </c>
      <c r="B72">
        <v>1.49</v>
      </c>
      <c r="C72" s="1">
        <f t="shared" si="20"/>
        <v>2.2201</v>
      </c>
      <c r="D72">
        <f t="shared" si="21"/>
        <v>0.72</v>
      </c>
      <c r="F72" s="17">
        <v>2</v>
      </c>
      <c r="G72" s="20">
        <f>G6</f>
        <v>0.56300000000000006</v>
      </c>
      <c r="H72" s="20">
        <f t="shared" ref="H72:H79" si="25">G73</f>
        <v>1.0960000000000001</v>
      </c>
      <c r="I72" s="20">
        <f>IF(G72-$H$67&gt;0,0.5+VLOOKUP(((G72-$H$67)/$H$68),O$32:R$432,4,TRUE),0.5-VLOOKUP((-(G72-$H$67)/$H$68),O$32:R$432,4,TRUE))</f>
        <v>0.29805749651758445</v>
      </c>
      <c r="J72" s="20">
        <f>I73</f>
        <v>0.47209706196751083</v>
      </c>
      <c r="K72" s="20">
        <f>J72-I72</f>
        <v>0.17403956544992638</v>
      </c>
      <c r="L72" s="20">
        <f t="shared" ref="L72:L80" si="26">K6</f>
        <v>0.31</v>
      </c>
      <c r="M72" s="25">
        <f t="shared" ref="M72:M80" si="27">((L72-K72)^2)/K72</f>
        <v>0.10621285864083195</v>
      </c>
      <c r="N72">
        <v>40</v>
      </c>
      <c r="O72">
        <v>0.4</v>
      </c>
      <c r="P72">
        <f t="shared" si="19"/>
        <v>0.36827014030332333</v>
      </c>
      <c r="Q72">
        <f t="shared" si="12"/>
        <v>0.3675259013703297</v>
      </c>
      <c r="R72">
        <f>SUM($Q$32:Q71)*0.01</f>
        <v>0.1554205140373793</v>
      </c>
      <c r="W72">
        <f t="shared" si="22"/>
        <v>0.60256727755037642</v>
      </c>
      <c r="X72">
        <f t="shared" si="23"/>
        <v>0.11743272244962355</v>
      </c>
      <c r="Y72" t="str">
        <f t="shared" si="24"/>
        <v/>
      </c>
    </row>
    <row r="73" spans="1:25" x14ac:dyDescent="0.25">
      <c r="A73">
        <v>73</v>
      </c>
      <c r="B73">
        <v>1.56</v>
      </c>
      <c r="C73" s="1">
        <f t="shared" si="20"/>
        <v>2.4336000000000002</v>
      </c>
      <c r="D73">
        <f t="shared" si="21"/>
        <v>0.73</v>
      </c>
      <c r="F73" s="13">
        <v>3</v>
      </c>
      <c r="G73" s="20">
        <f t="shared" ref="G73:G80" si="28">G7</f>
        <v>1.0960000000000001</v>
      </c>
      <c r="H73" s="20">
        <f t="shared" si="25"/>
        <v>1.6290000000000002</v>
      </c>
      <c r="I73" s="20">
        <f>IF(G73-$H$67&gt;0,0.5+VLOOKUP(((G73-$H$67)/$H$68),O$32:R$432,4,TRUE),0.5-VLOOKUP((-(G73-$H$67)/$H$68),O$32:R$432,4,TRUE))</f>
        <v>0.47209706196751083</v>
      </c>
      <c r="J73" s="20">
        <f t="shared" ref="J73:J79" si="29">I74</f>
        <v>0.64802611709795099</v>
      </c>
      <c r="K73" s="20">
        <f t="shared" ref="K73:K80" si="30">J73-I73</f>
        <v>0.17592905513044016</v>
      </c>
      <c r="L73" s="20">
        <f t="shared" si="26"/>
        <v>0.11</v>
      </c>
      <c r="M73" s="25">
        <f t="shared" si="27"/>
        <v>2.4706779145547399E-2</v>
      </c>
      <c r="N73">
        <v>41</v>
      </c>
      <c r="O73">
        <v>0.41</v>
      </c>
      <c r="P73">
        <f t="shared" si="19"/>
        <v>0.36678166243733612</v>
      </c>
      <c r="Q73">
        <f t="shared" si="12"/>
        <v>0.36602216752974503</v>
      </c>
      <c r="R73">
        <f>SUM($Q$32:Q72)*0.01</f>
        <v>0.15909577305108261</v>
      </c>
      <c r="W73">
        <f t="shared" si="22"/>
        <v>0.62551482397036895</v>
      </c>
      <c r="X73">
        <f t="shared" si="23"/>
        <v>0.10448517602963103</v>
      </c>
      <c r="Y73" t="str">
        <f t="shared" si="24"/>
        <v/>
      </c>
    </row>
    <row r="74" spans="1:25" x14ac:dyDescent="0.25">
      <c r="A74">
        <v>74</v>
      </c>
      <c r="B74">
        <v>1.59</v>
      </c>
      <c r="C74" s="1">
        <f t="shared" si="20"/>
        <v>2.5281000000000002</v>
      </c>
      <c r="D74">
        <f t="shared" si="21"/>
        <v>0.74</v>
      </c>
      <c r="F74" s="17">
        <v>4</v>
      </c>
      <c r="G74" s="20">
        <f t="shared" si="28"/>
        <v>1.6290000000000002</v>
      </c>
      <c r="H74" s="20">
        <f t="shared" si="25"/>
        <v>2.1619999999999999</v>
      </c>
      <c r="I74" s="20">
        <f t="shared" ref="I74:I80" si="31">IF(G74-$H$67&gt;0,0.5+VLOOKUP(((G74-$H$67)/$H$68),O$32:R$432,4,TRUE),0.5-VLOOKUP((-(G74-$H$67)/$H$68),O$32:R$432,4,TRUE))</f>
        <v>0.64802611709795099</v>
      </c>
      <c r="J74" s="20">
        <f t="shared" si="29"/>
        <v>0.79672865286089922</v>
      </c>
      <c r="K74" s="20">
        <f t="shared" si="30"/>
        <v>0.14870253576294823</v>
      </c>
      <c r="L74" s="20">
        <f t="shared" si="26"/>
        <v>0.12</v>
      </c>
      <c r="M74" s="25">
        <f t="shared" si="27"/>
        <v>5.5401581082425294E-3</v>
      </c>
      <c r="N74">
        <v>42</v>
      </c>
      <c r="O74">
        <v>0.42</v>
      </c>
      <c r="P74">
        <f t="shared" si="19"/>
        <v>0.36526267262215389</v>
      </c>
      <c r="Q74">
        <f t="shared" si="12"/>
        <v>0.36448813649793366</v>
      </c>
      <c r="R74">
        <f>SUM($Q$32:Q73)*0.01</f>
        <v>0.16275599472638003</v>
      </c>
      <c r="W74">
        <f t="shared" si="22"/>
        <v>0.63307066917560739</v>
      </c>
      <c r="X74">
        <f t="shared" si="23"/>
        <v>0.1069293308243926</v>
      </c>
      <c r="Y74" t="str">
        <f t="shared" si="24"/>
        <v/>
      </c>
    </row>
    <row r="75" spans="1:25" x14ac:dyDescent="0.25">
      <c r="A75">
        <v>75</v>
      </c>
      <c r="B75">
        <v>1.63</v>
      </c>
      <c r="C75" s="1">
        <f t="shared" si="20"/>
        <v>2.6568999999999998</v>
      </c>
      <c r="D75">
        <f t="shared" si="21"/>
        <v>0.75</v>
      </c>
      <c r="F75" s="13">
        <v>5</v>
      </c>
      <c r="G75" s="20">
        <f t="shared" si="28"/>
        <v>2.1619999999999999</v>
      </c>
      <c r="H75" s="20">
        <f t="shared" si="25"/>
        <v>2.6949999999999998</v>
      </c>
      <c r="I75" s="20">
        <f t="shared" si="31"/>
        <v>0.79672865286089922</v>
      </c>
      <c r="J75" s="20">
        <f t="shared" si="29"/>
        <v>0.90147280472194158</v>
      </c>
      <c r="K75" s="20">
        <f t="shared" si="30"/>
        <v>0.10474415186104236</v>
      </c>
      <c r="L75" s="20">
        <f t="shared" si="26"/>
        <v>0.04</v>
      </c>
      <c r="M75" s="25">
        <f t="shared" si="27"/>
        <v>4.0019467681276601E-2</v>
      </c>
      <c r="N75">
        <v>43</v>
      </c>
      <c r="O75">
        <v>0.43</v>
      </c>
      <c r="P75">
        <f t="shared" si="19"/>
        <v>0.36371360037371342</v>
      </c>
      <c r="Q75">
        <f t="shared" si="12"/>
        <v>0.36292424139340285</v>
      </c>
      <c r="R75">
        <f>SUM($Q$32:Q74)*0.01</f>
        <v>0.16640087609135937</v>
      </c>
      <c r="W75">
        <f t="shared" si="22"/>
        <v>0.64802611709795099</v>
      </c>
      <c r="X75">
        <f t="shared" si="23"/>
        <v>0.10197388290204901</v>
      </c>
      <c r="Y75" t="str">
        <f t="shared" si="24"/>
        <v/>
      </c>
    </row>
    <row r="76" spans="1:25" x14ac:dyDescent="0.25">
      <c r="A76">
        <v>76</v>
      </c>
      <c r="B76">
        <v>1.66</v>
      </c>
      <c r="C76" s="1">
        <f t="shared" si="20"/>
        <v>2.7555999999999998</v>
      </c>
      <c r="D76">
        <f>A76/100</f>
        <v>0.76</v>
      </c>
      <c r="F76" s="17">
        <v>6</v>
      </c>
      <c r="G76" s="20">
        <f t="shared" si="28"/>
        <v>2.6949999999999998</v>
      </c>
      <c r="H76" s="20">
        <f t="shared" si="25"/>
        <v>3.2280000000000002</v>
      </c>
      <c r="I76" s="20">
        <f t="shared" si="31"/>
        <v>0.90147280472194158</v>
      </c>
      <c r="J76" s="20">
        <f t="shared" si="29"/>
        <v>0.95993958492541442</v>
      </c>
      <c r="K76" s="20">
        <f t="shared" si="30"/>
        <v>5.8466780203472846E-2</v>
      </c>
      <c r="L76" s="20">
        <f t="shared" si="26"/>
        <v>0.06</v>
      </c>
      <c r="M76" s="25">
        <f t="shared" si="27"/>
        <v>4.0206813788646598E-5</v>
      </c>
      <c r="N76">
        <v>44</v>
      </c>
      <c r="O76">
        <v>0.44</v>
      </c>
      <c r="P76">
        <f t="shared" si="19"/>
        <v>0.36213488241309222</v>
      </c>
      <c r="Q76">
        <f t="shared" si="12"/>
        <v>0.36133092243737008</v>
      </c>
      <c r="R76">
        <f>SUM($Q$32:Q75)*0.01</f>
        <v>0.1700301185052934</v>
      </c>
      <c r="W76">
        <f t="shared" si="22"/>
        <v>0.65542051403737933</v>
      </c>
      <c r="X76">
        <f t="shared" si="23"/>
        <v>0.10457948596262068</v>
      </c>
      <c r="Y76" t="str">
        <f t="shared" si="24"/>
        <v/>
      </c>
    </row>
    <row r="77" spans="1:25" x14ac:dyDescent="0.25">
      <c r="A77">
        <v>77</v>
      </c>
      <c r="B77">
        <v>1.66</v>
      </c>
      <c r="C77" s="1">
        <f t="shared" si="20"/>
        <v>2.7555999999999998</v>
      </c>
      <c r="D77">
        <f t="shared" ref="D77:D100" si="32">A77/100</f>
        <v>0.77</v>
      </c>
      <c r="F77" s="13">
        <v>7</v>
      </c>
      <c r="G77" s="20">
        <f t="shared" si="28"/>
        <v>3.2280000000000002</v>
      </c>
      <c r="H77" s="20">
        <f t="shared" si="25"/>
        <v>3.7610000000000001</v>
      </c>
      <c r="I77" s="20">
        <f t="shared" si="31"/>
        <v>0.95993958492541442</v>
      </c>
      <c r="J77" s="20">
        <f t="shared" si="29"/>
        <v>0.98644677977996109</v>
      </c>
      <c r="K77" s="20">
        <f t="shared" si="30"/>
        <v>2.6507194854546667E-2</v>
      </c>
      <c r="L77" s="20">
        <f t="shared" si="26"/>
        <v>0</v>
      </c>
      <c r="M77" s="25">
        <f t="shared" si="27"/>
        <v>2.6507194854546667E-2</v>
      </c>
      <c r="N77">
        <v>45</v>
      </c>
      <c r="O77">
        <v>0.45</v>
      </c>
      <c r="P77">
        <f t="shared" si="19"/>
        <v>0.36052696246164795</v>
      </c>
      <c r="Q77">
        <f t="shared" si="12"/>
        <v>0.35970862674759629</v>
      </c>
      <c r="R77">
        <f>SUM($Q$32:Q76)*0.01</f>
        <v>0.17364342772966712</v>
      </c>
      <c r="W77">
        <f t="shared" si="22"/>
        <v>0.65542051403737933</v>
      </c>
      <c r="X77">
        <f t="shared" si="23"/>
        <v>0.11457948596262069</v>
      </c>
      <c r="Y77" t="str">
        <f t="shared" si="24"/>
        <v/>
      </c>
    </row>
    <row r="78" spans="1:25" x14ac:dyDescent="0.25">
      <c r="A78">
        <v>78</v>
      </c>
      <c r="B78">
        <v>1.73</v>
      </c>
      <c r="C78" s="1">
        <f t="shared" si="20"/>
        <v>2.9929000000000001</v>
      </c>
      <c r="D78">
        <f t="shared" si="32"/>
        <v>0.78</v>
      </c>
      <c r="F78" s="17">
        <v>8</v>
      </c>
      <c r="G78" s="20">
        <f t="shared" si="28"/>
        <v>3.7610000000000001</v>
      </c>
      <c r="H78" s="20">
        <f t="shared" si="25"/>
        <v>4.2940000000000005</v>
      </c>
      <c r="I78" s="20">
        <f t="shared" si="31"/>
        <v>0.98644677977996109</v>
      </c>
      <c r="J78" s="20">
        <f t="shared" si="29"/>
        <v>0.99609271029056545</v>
      </c>
      <c r="K78" s="20">
        <f t="shared" si="30"/>
        <v>9.6459305106043614E-3</v>
      </c>
      <c r="L78" s="20">
        <f t="shared" si="26"/>
        <v>0</v>
      </c>
      <c r="M78" s="25">
        <f t="shared" si="27"/>
        <v>9.6459305106043614E-3</v>
      </c>
      <c r="N78">
        <v>46</v>
      </c>
      <c r="O78">
        <v>0.46</v>
      </c>
      <c r="P78">
        <f t="shared" si="19"/>
        <v>0.35889029103354464</v>
      </c>
      <c r="Q78">
        <f t="shared" si="12"/>
        <v>0.35805780812967275</v>
      </c>
      <c r="R78">
        <f>SUM($Q$32:Q77)*0.01</f>
        <v>0.17724051399714311</v>
      </c>
      <c r="W78">
        <f t="shared" si="22"/>
        <v>0.67724051399714313</v>
      </c>
      <c r="X78">
        <f t="shared" si="23"/>
        <v>0.10275948600285689</v>
      </c>
      <c r="Y78" t="str">
        <f t="shared" si="24"/>
        <v/>
      </c>
    </row>
    <row r="79" spans="1:25" x14ac:dyDescent="0.25">
      <c r="A79">
        <v>79</v>
      </c>
      <c r="B79">
        <v>1.78</v>
      </c>
      <c r="C79" s="1">
        <f t="shared" si="20"/>
        <v>3.1684000000000001</v>
      </c>
      <c r="D79">
        <f t="shared" si="32"/>
        <v>0.79</v>
      </c>
      <c r="F79" s="17">
        <v>9</v>
      </c>
      <c r="G79" s="20">
        <f t="shared" si="28"/>
        <v>4.2940000000000005</v>
      </c>
      <c r="H79" s="20">
        <f t="shared" si="25"/>
        <v>4.8270000000000008</v>
      </c>
      <c r="I79" s="20">
        <f t="shared" si="31"/>
        <v>0.99609271029056545</v>
      </c>
      <c r="J79" s="20">
        <f t="shared" si="29"/>
        <v>0.99909566498592772</v>
      </c>
      <c r="K79" s="20">
        <f t="shared" si="30"/>
        <v>3.0029546953622699E-3</v>
      </c>
      <c r="L79" s="20">
        <f t="shared" si="26"/>
        <v>0.03</v>
      </c>
      <c r="M79" s="25">
        <f>((L79-K79)^2)/K79</f>
        <v>0.24270777588029391</v>
      </c>
      <c r="N79">
        <v>47</v>
      </c>
      <c r="O79">
        <v>0.47</v>
      </c>
      <c r="P79">
        <f t="shared" si="19"/>
        <v>0.35722532522580086</v>
      </c>
      <c r="Q79">
        <f t="shared" si="12"/>
        <v>0.356378926865899</v>
      </c>
      <c r="R79">
        <f>SUM($Q$32:Q78)*0.01</f>
        <v>0.18082109207843983</v>
      </c>
      <c r="W79">
        <f t="shared" si="22"/>
        <v>0.69497278035519816</v>
      </c>
      <c r="X79">
        <f t="shared" si="23"/>
        <v>9.5027219644801875E-2</v>
      </c>
      <c r="Y79" t="str">
        <f t="shared" si="24"/>
        <v/>
      </c>
    </row>
    <row r="80" spans="1:25" ht="15.75" thickBot="1" x14ac:dyDescent="0.3">
      <c r="A80">
        <v>80</v>
      </c>
      <c r="B80">
        <v>1.86</v>
      </c>
      <c r="C80" s="1">
        <f t="shared" si="20"/>
        <v>3.4596000000000005</v>
      </c>
      <c r="D80">
        <f t="shared" si="32"/>
        <v>0.8</v>
      </c>
      <c r="F80" s="14">
        <v>10</v>
      </c>
      <c r="G80" s="23">
        <f t="shared" si="28"/>
        <v>4.8270000000000008</v>
      </c>
      <c r="H80" s="34" t="s">
        <v>35</v>
      </c>
      <c r="I80" s="23">
        <f t="shared" si="31"/>
        <v>0.99909566498592772</v>
      </c>
      <c r="J80" s="23">
        <v>1</v>
      </c>
      <c r="K80" s="23">
        <f t="shared" si="30"/>
        <v>9.0433501407227723E-4</v>
      </c>
      <c r="L80" s="23">
        <f t="shared" si="26"/>
        <v>0.01</v>
      </c>
      <c r="M80" s="26">
        <f t="shared" si="27"/>
        <v>9.1482824671012278E-2</v>
      </c>
      <c r="N80">
        <v>48</v>
      </c>
      <c r="O80">
        <v>0.48</v>
      </c>
      <c r="P80">
        <f t="shared" si="19"/>
        <v>0.35553252850599709</v>
      </c>
      <c r="Q80">
        <f t="shared" si="12"/>
        <v>0.35467244950188836</v>
      </c>
      <c r="R80">
        <f>SUM($Q$32:Q79)*0.01</f>
        <v>0.18438488134709879</v>
      </c>
      <c r="W80">
        <f t="shared" si="22"/>
        <v>0.71565954010600619</v>
      </c>
      <c r="X80">
        <f t="shared" si="23"/>
        <v>8.4340459893993858E-2</v>
      </c>
      <c r="Y80" t="str">
        <f t="shared" si="24"/>
        <v/>
      </c>
    </row>
    <row r="81" spans="1:25" ht="15.75" thickBot="1" x14ac:dyDescent="0.3">
      <c r="A81">
        <v>81</v>
      </c>
      <c r="B81">
        <v>1.9</v>
      </c>
      <c r="C81" s="1">
        <f t="shared" si="20"/>
        <v>3.61</v>
      </c>
      <c r="D81">
        <f t="shared" si="32"/>
        <v>0.81</v>
      </c>
      <c r="I81" s="38">
        <f>J80</f>
        <v>1</v>
      </c>
      <c r="J81" s="35" t="s">
        <v>39</v>
      </c>
      <c r="K81" s="36">
        <f>SUM(K71:K80)</f>
        <v>1</v>
      </c>
      <c r="L81" s="21">
        <f>SUM(L71:L80)</f>
        <v>1</v>
      </c>
      <c r="M81" s="37">
        <f>0.161213</f>
        <v>0.161213</v>
      </c>
      <c r="N81">
        <v>49</v>
      </c>
      <c r="O81">
        <v>0.49</v>
      </c>
      <c r="P81">
        <f t="shared" si="19"/>
        <v>0.35381237049777969</v>
      </c>
      <c r="Q81">
        <f t="shared" si="12"/>
        <v>0.35293884863103964</v>
      </c>
      <c r="R81">
        <f>SUM($Q$32:Q80)*0.01</f>
        <v>0.18793160584211765</v>
      </c>
      <c r="W81">
        <f t="shared" si="22"/>
        <v>0.72906741253499585</v>
      </c>
      <c r="X81">
        <f t="shared" si="23"/>
        <v>8.0932587465004202E-2</v>
      </c>
      <c r="Y81" t="str">
        <f t="shared" si="24"/>
        <v/>
      </c>
    </row>
    <row r="82" spans="1:25" x14ac:dyDescent="0.25">
      <c r="A82">
        <v>82</v>
      </c>
      <c r="B82">
        <v>1.98</v>
      </c>
      <c r="C82" s="1">
        <f t="shared" si="20"/>
        <v>3.9203999999999999</v>
      </c>
      <c r="D82">
        <f t="shared" si="32"/>
        <v>0.82</v>
      </c>
      <c r="N82">
        <v>50</v>
      </c>
      <c r="O82">
        <v>0.5</v>
      </c>
      <c r="P82">
        <f t="shared" si="19"/>
        <v>0.35206532676429952</v>
      </c>
      <c r="Q82">
        <f t="shared" si="12"/>
        <v>0.35117860267701267</v>
      </c>
      <c r="R82">
        <f>SUM($Q$32:Q81)*0.01</f>
        <v>0.19146099432842806</v>
      </c>
      <c r="W82">
        <f t="shared" si="22"/>
        <v>0.75174597551236499</v>
      </c>
      <c r="X82">
        <f t="shared" si="23"/>
        <v>6.8254024487634957E-2</v>
      </c>
      <c r="Y82" t="str">
        <f t="shared" si="24"/>
        <v/>
      </c>
    </row>
    <row r="83" spans="1:25" x14ac:dyDescent="0.25">
      <c r="A83">
        <v>83</v>
      </c>
      <c r="B83">
        <v>2</v>
      </c>
      <c r="C83" s="1">
        <f t="shared" si="20"/>
        <v>4</v>
      </c>
      <c r="D83">
        <f t="shared" si="32"/>
        <v>0.83</v>
      </c>
      <c r="F83" t="s">
        <v>41</v>
      </c>
      <c r="G83" t="str">
        <f>IF(ABS(K81-L81)&lt;0.01,"да","нет")</f>
        <v>да</v>
      </c>
      <c r="N83">
        <v>51</v>
      </c>
      <c r="O83">
        <v>0.51</v>
      </c>
      <c r="P83">
        <f t="shared" si="19"/>
        <v>0.35029187858972582</v>
      </c>
      <c r="Q83">
        <f t="shared" si="12"/>
        <v>0.3493921956743502</v>
      </c>
      <c r="R83">
        <f>SUM($Q$32:Q82)*0.01</f>
        <v>0.19497278035519819</v>
      </c>
      <c r="W83">
        <f t="shared" si="22"/>
        <v>0.75490109833605734</v>
      </c>
      <c r="X83">
        <f t="shared" si="23"/>
        <v>7.5098901663942619E-2</v>
      </c>
      <c r="Y83" t="str">
        <f t="shared" si="24"/>
        <v/>
      </c>
    </row>
    <row r="84" spans="1:25" x14ac:dyDescent="0.25">
      <c r="A84">
        <v>84</v>
      </c>
      <c r="B84">
        <v>2.08</v>
      </c>
      <c r="C84" s="1">
        <f t="shared" si="20"/>
        <v>4.3264000000000005</v>
      </c>
      <c r="D84">
        <f t="shared" si="32"/>
        <v>0.84</v>
      </c>
      <c r="F84" s="3" t="s">
        <v>40</v>
      </c>
      <c r="G84">
        <f>100*M81</f>
        <v>16.121299999999998</v>
      </c>
      <c r="N84">
        <v>52</v>
      </c>
      <c r="O84">
        <v>0.52</v>
      </c>
      <c r="P84">
        <f t="shared" si="19"/>
        <v>0.34849251275897453</v>
      </c>
      <c r="Q84">
        <f t="shared" si="12"/>
        <v>0.34758011704738312</v>
      </c>
      <c r="R84">
        <f>SUM($Q$32:Q83)*0.01</f>
        <v>0.19846670231194172</v>
      </c>
      <c r="W84">
        <f t="shared" si="22"/>
        <v>0.77637081469618863</v>
      </c>
      <c r="X84">
        <f t="shared" si="23"/>
        <v>6.3629185303811342E-2</v>
      </c>
      <c r="Y84" t="str">
        <f t="shared" si="24"/>
        <v/>
      </c>
    </row>
    <row r="85" spans="1:25" x14ac:dyDescent="0.25">
      <c r="A85">
        <v>85</v>
      </c>
      <c r="B85">
        <v>2.12</v>
      </c>
      <c r="C85" s="1">
        <f t="shared" si="20"/>
        <v>4.4944000000000006</v>
      </c>
      <c r="D85">
        <f t="shared" si="32"/>
        <v>0.85</v>
      </c>
      <c r="F85" s="3" t="s">
        <v>44</v>
      </c>
      <c r="G85" t="str">
        <f>IF(G84&lt;14.07,"гипотеза принимается","Не принимается")</f>
        <v>Не принимается</v>
      </c>
      <c r="N85">
        <v>53</v>
      </c>
      <c r="O85">
        <v>0.53</v>
      </c>
      <c r="P85">
        <f t="shared" si="19"/>
        <v>0.34666772133579166</v>
      </c>
      <c r="Q85">
        <f t="shared" si="12"/>
        <v>0.34574286138756249</v>
      </c>
      <c r="R85">
        <f>SUM($Q$32:Q84)*0.01</f>
        <v>0.20194250348241555</v>
      </c>
      <c r="W85">
        <f t="shared" si="22"/>
        <v>0.78814267013198858</v>
      </c>
      <c r="X85">
        <f t="shared" si="23"/>
        <v>6.1857329868011401E-2</v>
      </c>
      <c r="Y85" t="str">
        <f t="shared" si="24"/>
        <v/>
      </c>
    </row>
    <row r="86" spans="1:25" x14ac:dyDescent="0.25">
      <c r="A86">
        <v>86</v>
      </c>
      <c r="B86">
        <v>2.16</v>
      </c>
      <c r="C86" s="1">
        <f t="shared" si="20"/>
        <v>4.6656000000000004</v>
      </c>
      <c r="D86">
        <f t="shared" si="32"/>
        <v>0.86</v>
      </c>
      <c r="F86" s="3" t="s">
        <v>43</v>
      </c>
      <c r="G86">
        <v>0.92579999999999996</v>
      </c>
      <c r="H86" s="3"/>
      <c r="N86">
        <v>54</v>
      </c>
      <c r="O86">
        <v>0.54</v>
      </c>
      <c r="P86">
        <f t="shared" si="19"/>
        <v>0.34481800143933339</v>
      </c>
      <c r="Q86">
        <f t="shared" si="12"/>
        <v>0.34388092822935867</v>
      </c>
      <c r="R86">
        <f>SUM($Q$32:Q85)*0.01</f>
        <v>0.20539993209629118</v>
      </c>
      <c r="W86">
        <f t="shared" si="22"/>
        <v>0.79672865286089922</v>
      </c>
      <c r="X86">
        <f t="shared" si="23"/>
        <v>6.3271347139100764E-2</v>
      </c>
      <c r="Y86" t="str">
        <f t="shared" si="24"/>
        <v/>
      </c>
    </row>
    <row r="87" spans="1:25" x14ac:dyDescent="0.25">
      <c r="A87">
        <v>87</v>
      </c>
      <c r="B87">
        <v>2.17</v>
      </c>
      <c r="C87" s="1">
        <f t="shared" si="20"/>
        <v>4.7088999999999999</v>
      </c>
      <c r="D87">
        <f t="shared" si="32"/>
        <v>0.87</v>
      </c>
      <c r="F87" s="3" t="s">
        <v>42</v>
      </c>
      <c r="G87">
        <f>0.92</f>
        <v>0.92</v>
      </c>
      <c r="N87">
        <v>55</v>
      </c>
      <c r="O87">
        <v>0.55000000000000004</v>
      </c>
      <c r="P87">
        <f t="shared" si="19"/>
        <v>0.3429438550193839</v>
      </c>
      <c r="Q87">
        <f t="shared" si="12"/>
        <v>0.34199482182486823</v>
      </c>
      <c r="R87">
        <f>SUM($Q$32:Q86)*0.01</f>
        <v>0.20883874137858477</v>
      </c>
      <c r="W87">
        <f t="shared" si="22"/>
        <v>0.79954384432537029</v>
      </c>
      <c r="X87">
        <f t="shared" si="23"/>
        <v>7.0456155674629706E-2</v>
      </c>
      <c r="Y87" t="str">
        <f>IF(X87=MAX($X$1:$X$100),"ВОТ","")</f>
        <v/>
      </c>
    </row>
    <row r="88" spans="1:25" x14ac:dyDescent="0.25">
      <c r="A88">
        <v>88</v>
      </c>
      <c r="B88">
        <v>2.4900000000000002</v>
      </c>
      <c r="C88" s="1">
        <f t="shared" si="20"/>
        <v>6.2001000000000008</v>
      </c>
      <c r="D88">
        <f t="shared" si="32"/>
        <v>0.88</v>
      </c>
      <c r="F88" s="3" t="s">
        <v>45</v>
      </c>
      <c r="G88" t="str">
        <f>IF(G87&lt;1.36,"гипотеза принимается","Не принимается")</f>
        <v>гипотеза принимается</v>
      </c>
      <c r="N88">
        <v>56</v>
      </c>
      <c r="O88">
        <v>0.56000000000000005</v>
      </c>
      <c r="P88">
        <f t="shared" si="19"/>
        <v>0.34104578863035256</v>
      </c>
      <c r="Q88">
        <f t="shared" si="12"/>
        <v>0.34008505091727237</v>
      </c>
      <c r="R88">
        <f>SUM($Q$32:Q87)*0.01</f>
        <v>0.21225868959683347</v>
      </c>
      <c r="W88">
        <f t="shared" si="22"/>
        <v>0.86864113030611378</v>
      </c>
      <c r="X88">
        <f t="shared" si="23"/>
        <v>1.135886969388622E-2</v>
      </c>
      <c r="Y88" t="str">
        <f t="shared" ref="Y88:Y100" si="33">IF(X88=MAX($X$1:$X$100),"ВОТ","")</f>
        <v/>
      </c>
    </row>
    <row r="89" spans="1:25" x14ac:dyDescent="0.25">
      <c r="A89">
        <v>89</v>
      </c>
      <c r="B89">
        <v>2.67</v>
      </c>
      <c r="C89" s="1">
        <f t="shared" si="20"/>
        <v>7.1288999999999998</v>
      </c>
      <c r="D89">
        <f t="shared" si="32"/>
        <v>0.89</v>
      </c>
      <c r="N89">
        <v>57</v>
      </c>
      <c r="O89">
        <v>0.56999999999999995</v>
      </c>
      <c r="P89">
        <f t="shared" si="19"/>
        <v>0.33912431320419223</v>
      </c>
      <c r="Q89">
        <f t="shared" si="12"/>
        <v>0.33815212851328641</v>
      </c>
      <c r="R89">
        <f>SUM($Q$32:Q88)*0.01</f>
        <v>0.21565954010600621</v>
      </c>
      <c r="W89">
        <f t="shared" si="22"/>
        <v>0.89795579998852637</v>
      </c>
      <c r="X89">
        <f t="shared" si="23"/>
        <v>7.9557999885263575E-3</v>
      </c>
      <c r="Y89" t="str">
        <f t="shared" si="33"/>
        <v/>
      </c>
    </row>
    <row r="90" spans="1:25" x14ac:dyDescent="0.25">
      <c r="A90">
        <v>90</v>
      </c>
      <c r="B90">
        <v>2.69</v>
      </c>
      <c r="C90" s="1">
        <f t="shared" si="20"/>
        <v>7.2360999999999995</v>
      </c>
      <c r="D90">
        <f t="shared" si="32"/>
        <v>0.9</v>
      </c>
      <c r="N90">
        <v>58</v>
      </c>
      <c r="O90">
        <v>0.57999999999999996</v>
      </c>
      <c r="P90">
        <f t="shared" si="19"/>
        <v>0.33717994382238059</v>
      </c>
      <c r="Q90">
        <f t="shared" si="12"/>
        <v>0.33619657165474337</v>
      </c>
      <c r="R90">
        <f>SUM($Q$32:Q89)*0.01</f>
        <v>0.21904106139113907</v>
      </c>
      <c r="W90">
        <f t="shared" si="22"/>
        <v>0.90147280472194158</v>
      </c>
      <c r="X90">
        <f t="shared" si="23"/>
        <v>1.4728047219415563E-3</v>
      </c>
      <c r="Y90" t="str">
        <f t="shared" si="33"/>
        <v/>
      </c>
    </row>
    <row r="91" spans="1:25" x14ac:dyDescent="0.25">
      <c r="A91">
        <v>91</v>
      </c>
      <c r="B91">
        <v>2.77</v>
      </c>
      <c r="C91" s="1">
        <f t="shared" si="20"/>
        <v>7.6729000000000003</v>
      </c>
      <c r="D91">
        <f t="shared" si="32"/>
        <v>0.91</v>
      </c>
      <c r="N91">
        <v>59</v>
      </c>
      <c r="O91">
        <v>0.59</v>
      </c>
      <c r="P91">
        <f t="shared" si="19"/>
        <v>0.33521319948710615</v>
      </c>
      <c r="Q91">
        <f t="shared" si="12"/>
        <v>0.33421890118945291</v>
      </c>
      <c r="R91">
        <f>SUM($Q$32:Q90)*0.01</f>
        <v>0.2224030271076865</v>
      </c>
      <c r="W91">
        <f t="shared" si="22"/>
        <v>0.91308324483518588</v>
      </c>
      <c r="X91">
        <f t="shared" si="23"/>
        <v>3.0832448351858499E-3</v>
      </c>
      <c r="Y91" t="str">
        <f t="shared" si="33"/>
        <v/>
      </c>
    </row>
    <row r="92" spans="1:25" x14ac:dyDescent="0.25">
      <c r="A92">
        <v>92</v>
      </c>
      <c r="B92">
        <v>2.95</v>
      </c>
      <c r="C92" s="1">
        <f t="shared" si="20"/>
        <v>8.7025000000000006</v>
      </c>
      <c r="D92">
        <f t="shared" si="32"/>
        <v>0.92</v>
      </c>
      <c r="N92">
        <v>60</v>
      </c>
      <c r="O92">
        <v>0.6</v>
      </c>
      <c r="P92">
        <f t="shared" si="19"/>
        <v>0.33322460289179967</v>
      </c>
      <c r="Q92">
        <f t="shared" si="12"/>
        <v>0.33221964154147632</v>
      </c>
      <c r="R92">
        <f>SUM($Q$32:Q91)*0.01</f>
        <v>0.22574521611958101</v>
      </c>
      <c r="W92">
        <f>IF(B92-$H$67&gt;0,0.5+VLOOKUP(((B92-$H$67)/$H$68),O$32:R$432,4,TRUE),0.5-VLOOKUP((-(B92-$H$67)/$H$68),O$32:R$432,4,TRUE))</f>
        <v>0.93447668249036253</v>
      </c>
      <c r="X92">
        <f t="shared" si="23"/>
        <v>1.4476682490362491E-2</v>
      </c>
      <c r="Y92" t="str">
        <f t="shared" si="33"/>
        <v/>
      </c>
    </row>
    <row r="93" spans="1:25" x14ac:dyDescent="0.25">
      <c r="A93">
        <v>93</v>
      </c>
      <c r="B93">
        <v>2.98</v>
      </c>
      <c r="C93" s="1">
        <f t="shared" si="20"/>
        <v>8.8803999999999998</v>
      </c>
      <c r="D93">
        <f t="shared" si="32"/>
        <v>0.93</v>
      </c>
      <c r="N93">
        <v>61</v>
      </c>
      <c r="O93">
        <v>0.61</v>
      </c>
      <c r="P93">
        <f t="shared" si="19"/>
        <v>0.33121468019115297</v>
      </c>
      <c r="Q93">
        <f t="shared" si="12"/>
        <v>0.3301993204809589</v>
      </c>
      <c r="R93">
        <f>SUM($Q$32:Q92)*0.01</f>
        <v>0.2290674125349958</v>
      </c>
      <c r="W93">
        <f t="shared" si="22"/>
        <v>0.93821825919149138</v>
      </c>
      <c r="X93">
        <f t="shared" si="23"/>
        <v>8.2182591914913283E-3</v>
      </c>
      <c r="Y93" t="str">
        <f t="shared" si="33"/>
        <v/>
      </c>
    </row>
    <row r="94" spans="1:25" x14ac:dyDescent="0.25">
      <c r="A94">
        <v>94</v>
      </c>
      <c r="B94">
        <v>3.12</v>
      </c>
      <c r="C94" s="1">
        <f t="shared" si="20"/>
        <v>9.7344000000000008</v>
      </c>
      <c r="D94">
        <f t="shared" si="32"/>
        <v>0.94</v>
      </c>
      <c r="N94">
        <v>62</v>
      </c>
      <c r="O94">
        <v>0.62</v>
      </c>
      <c r="P94">
        <f t="shared" si="19"/>
        <v>0.32918396077076478</v>
      </c>
      <c r="Q94">
        <f t="shared" si="12"/>
        <v>0.32815846889365963</v>
      </c>
      <c r="R94">
        <f>SUM($Q$32:Q93)*0.01</f>
        <v>0.23236940573980536</v>
      </c>
      <c r="W94">
        <f t="shared" si="22"/>
        <v>0.95154138228794727</v>
      </c>
      <c r="X94">
        <f t="shared" si="23"/>
        <v>1.1541382287947322E-2</v>
      </c>
      <c r="Y94" t="str">
        <f t="shared" si="33"/>
        <v/>
      </c>
    </row>
    <row r="95" spans="1:25" x14ac:dyDescent="0.25">
      <c r="A95">
        <v>95</v>
      </c>
      <c r="B95">
        <v>3.15</v>
      </c>
      <c r="C95" s="1">
        <f t="shared" si="20"/>
        <v>9.9224999999999994</v>
      </c>
      <c r="D95">
        <f t="shared" si="32"/>
        <v>0.95</v>
      </c>
      <c r="N95">
        <v>63</v>
      </c>
      <c r="O95">
        <v>0.63</v>
      </c>
      <c r="P95">
        <f t="shared" si="19"/>
        <v>0.32713297701655453</v>
      </c>
      <c r="Q95">
        <f t="shared" si="12"/>
        <v>0.32609762055031832</v>
      </c>
      <c r="R95">
        <f>SUM($Q$32:Q94)*0.01</f>
        <v>0.23565099042874196</v>
      </c>
      <c r="W95">
        <f t="shared" si="22"/>
        <v>0.95351998018410633</v>
      </c>
      <c r="X95">
        <f t="shared" si="23"/>
        <v>3.5199801841063749E-3</v>
      </c>
      <c r="Y95" t="str">
        <f t="shared" si="33"/>
        <v/>
      </c>
    </row>
    <row r="96" spans="1:25" x14ac:dyDescent="0.25">
      <c r="A96">
        <v>96</v>
      </c>
      <c r="B96">
        <v>3.19</v>
      </c>
      <c r="C96" s="1">
        <f t="shared" si="20"/>
        <v>10.1761</v>
      </c>
      <c r="D96">
        <f t="shared" si="32"/>
        <v>0.96</v>
      </c>
      <c r="N96">
        <v>64</v>
      </c>
      <c r="O96">
        <v>0.64</v>
      </c>
      <c r="P96">
        <f t="shared" si="19"/>
        <v>0.32506226408408218</v>
      </c>
      <c r="Q96">
        <f t="shared" si="12"/>
        <v>0.32401731187599825</v>
      </c>
      <c r="R96">
        <f>SUM($Q$32:Q95)*0.01</f>
        <v>0.23891196663424513</v>
      </c>
      <c r="W96">
        <f t="shared" si="22"/>
        <v>0.95728247649521492</v>
      </c>
      <c r="X96">
        <f t="shared" si="23"/>
        <v>2.7175235047850466E-3</v>
      </c>
      <c r="Y96" t="str">
        <f t="shared" si="33"/>
        <v/>
      </c>
    </row>
    <row r="97" spans="1:25" x14ac:dyDescent="0.25">
      <c r="A97">
        <v>97</v>
      </c>
      <c r="B97">
        <v>4.18</v>
      </c>
      <c r="C97" s="1">
        <f t="shared" si="20"/>
        <v>17.472399999999997</v>
      </c>
      <c r="D97">
        <f t="shared" si="32"/>
        <v>0.97</v>
      </c>
      <c r="N97">
        <v>65</v>
      </c>
      <c r="O97">
        <v>0.65</v>
      </c>
      <c r="P97">
        <f t="shared" si="19"/>
        <v>0.32297235966791432</v>
      </c>
      <c r="Q97">
        <f t="shared" ref="Q97:Q160" si="34">(P97+P98)/2</f>
        <v>0.32191808171954339</v>
      </c>
      <c r="R97">
        <f>SUM($Q$32:Q96)*0.01</f>
        <v>0.24215213975300512</v>
      </c>
      <c r="W97">
        <f t="shared" si="22"/>
        <v>0.99491475989372924</v>
      </c>
      <c r="X97">
        <f t="shared" si="23"/>
        <v>2.4914759893729266E-2</v>
      </c>
      <c r="Y97" t="str">
        <f t="shared" si="33"/>
        <v/>
      </c>
    </row>
    <row r="98" spans="1:25" x14ac:dyDescent="0.25">
      <c r="A98">
        <v>98</v>
      </c>
      <c r="B98">
        <v>4.4800000000000004</v>
      </c>
      <c r="C98" s="1">
        <f t="shared" si="20"/>
        <v>20.070400000000003</v>
      </c>
      <c r="D98">
        <f t="shared" si="32"/>
        <v>0.98</v>
      </c>
      <c r="N98">
        <v>66</v>
      </c>
      <c r="O98">
        <v>0.66</v>
      </c>
      <c r="P98">
        <f t="shared" si="19"/>
        <v>0.32086380377117252</v>
      </c>
      <c r="Q98">
        <f t="shared" si="34"/>
        <v>0.31980047112328702</v>
      </c>
      <c r="R98">
        <f>SUM($Q$32:Q97)*0.01</f>
        <v>0.24537132057020056</v>
      </c>
      <c r="W98">
        <f t="shared" si="22"/>
        <v>0.99759864167975798</v>
      </c>
      <c r="X98">
        <f t="shared" si="23"/>
        <v>1.7598641679757998E-2</v>
      </c>
      <c r="Y98" t="str">
        <f t="shared" si="33"/>
        <v/>
      </c>
    </row>
    <row r="99" spans="1:25" x14ac:dyDescent="0.25">
      <c r="A99">
        <v>99</v>
      </c>
      <c r="B99">
        <v>4.82</v>
      </c>
      <c r="C99" s="1">
        <f t="shared" si="20"/>
        <v>23.232400000000002</v>
      </c>
      <c r="D99">
        <f t="shared" si="32"/>
        <v>0.99</v>
      </c>
      <c r="N99">
        <v>67</v>
      </c>
      <c r="O99">
        <v>0.67</v>
      </c>
      <c r="P99">
        <f t="shared" si="19"/>
        <v>0.31873713847540153</v>
      </c>
      <c r="Q99">
        <f t="shared" si="34"/>
        <v>0.31766502309314715</v>
      </c>
      <c r="R99">
        <f>SUM($Q$32:Q98)*0.01</f>
        <v>0.24856932528143344</v>
      </c>
      <c r="W99">
        <f t="shared" si="22"/>
        <v>0.99909566498592772</v>
      </c>
      <c r="X99">
        <f t="shared" si="23"/>
        <v>9.0956649859277316E-3</v>
      </c>
      <c r="Y99" t="str">
        <f t="shared" si="33"/>
        <v/>
      </c>
    </row>
    <row r="100" spans="1:25" x14ac:dyDescent="0.25">
      <c r="A100">
        <v>100</v>
      </c>
      <c r="B100">
        <v>5.36</v>
      </c>
      <c r="C100" s="1">
        <f t="shared" si="20"/>
        <v>28.729600000000005</v>
      </c>
      <c r="D100">
        <f t="shared" si="32"/>
        <v>1</v>
      </c>
      <c r="N100">
        <v>68</v>
      </c>
      <c r="O100">
        <v>0.68</v>
      </c>
      <c r="P100">
        <f t="shared" si="19"/>
        <v>0.31659290771089277</v>
      </c>
      <c r="Q100">
        <f t="shared" si="34"/>
        <v>0.31551228236924506</v>
      </c>
      <c r="R100">
        <f>SUM($Q$32:Q99)*0.01</f>
        <v>0.25174597551236494</v>
      </c>
      <c r="W100">
        <f t="shared" si="22"/>
        <v>0.99982818328258505</v>
      </c>
      <c r="X100">
        <f t="shared" si="23"/>
        <v>1.7181671741495208E-4</v>
      </c>
      <c r="Y100" t="str">
        <f t="shared" si="33"/>
        <v/>
      </c>
    </row>
    <row r="101" spans="1:25" x14ac:dyDescent="0.25">
      <c r="B101" s="40"/>
      <c r="N101">
        <v>69</v>
      </c>
      <c r="O101">
        <v>0.69</v>
      </c>
      <c r="P101">
        <f t="shared" si="19"/>
        <v>0.31443165702759734</v>
      </c>
      <c r="Q101">
        <f t="shared" si="34"/>
        <v>0.31334279519717934</v>
      </c>
      <c r="R101">
        <f>SUM($Q$32:Q100)*0.01</f>
        <v>0.25490109833605734</v>
      </c>
    </row>
    <row r="102" spans="1:25" x14ac:dyDescent="0.25">
      <c r="B102" s="40">
        <f>B100</f>
        <v>5.36</v>
      </c>
      <c r="N102">
        <v>70</v>
      </c>
      <c r="O102">
        <v>0.7</v>
      </c>
      <c r="P102">
        <f t="shared" si="19"/>
        <v>0.31225393336676127</v>
      </c>
      <c r="Q102">
        <f t="shared" si="34"/>
        <v>0.3111571091000887</v>
      </c>
      <c r="R102">
        <f>SUM($Q$32:Q101)*0.01</f>
        <v>0.25803452628802914</v>
      </c>
    </row>
    <row r="103" spans="1:25" x14ac:dyDescent="0.25">
      <c r="B103" s="40"/>
      <c r="N103">
        <v>71</v>
      </c>
      <c r="O103">
        <v>0.71</v>
      </c>
      <c r="P103">
        <f t="shared" si="19"/>
        <v>0.31006028483341613</v>
      </c>
      <c r="Q103">
        <f t="shared" si="34"/>
        <v>0.30895577265163454</v>
      </c>
      <c r="R103">
        <f>SUM($Q$32:Q102)*0.01</f>
        <v>0.26114609737903005</v>
      </c>
    </row>
    <row r="104" spans="1:25" x14ac:dyDescent="0.25">
      <c r="B104" s="40"/>
      <c r="N104">
        <v>72</v>
      </c>
      <c r="O104">
        <v>0.72</v>
      </c>
      <c r="P104">
        <f t="shared" si="19"/>
        <v>0.30785126046985295</v>
      </c>
      <c r="Q104">
        <f t="shared" si="34"/>
        <v>0.30673933525003144</v>
      </c>
      <c r="R104">
        <f>SUM($Q$32:Q103)*0.01</f>
        <v>0.26423565510554642</v>
      </c>
    </row>
    <row r="105" spans="1:25" x14ac:dyDescent="0.25">
      <c r="B105" s="40"/>
      <c r="N105">
        <v>73</v>
      </c>
      <c r="O105">
        <v>0.73</v>
      </c>
      <c r="P105">
        <f t="shared" si="19"/>
        <v>0.30562741003020993</v>
      </c>
      <c r="Q105">
        <f t="shared" si="34"/>
        <v>0.30450834689325501</v>
      </c>
      <c r="R105">
        <f>SUM($Q$32:Q104)*0.01</f>
        <v>0.26730304845804675</v>
      </c>
    </row>
    <row r="106" spans="1:25" x14ac:dyDescent="0.25">
      <c r="B106" s="40"/>
      <c r="N106">
        <v>74</v>
      </c>
      <c r="O106">
        <v>0.74</v>
      </c>
      <c r="P106">
        <f t="shared" si="19"/>
        <v>0.30338928375630014</v>
      </c>
      <c r="Q106">
        <f t="shared" si="34"/>
        <v>0.30226335795555226</v>
      </c>
      <c r="R106">
        <f>SUM($Q$32:Q105)*0.01</f>
        <v>0.27034813192697932</v>
      </c>
    </row>
    <row r="107" spans="1:25" x14ac:dyDescent="0.25">
      <c r="B107" s="40"/>
      <c r="N107">
        <v>75</v>
      </c>
      <c r="O107">
        <v>0.75</v>
      </c>
      <c r="P107">
        <f t="shared" si="19"/>
        <v>0.30113743215480443</v>
      </c>
      <c r="Q107">
        <f t="shared" si="34"/>
        <v>0.30000491896537862</v>
      </c>
      <c r="R107">
        <f>SUM($Q$32:Q106)*0.01</f>
        <v>0.27337076550653483</v>
      </c>
    </row>
    <row r="108" spans="1:25" x14ac:dyDescent="0.25">
      <c r="B108" s="40"/>
      <c r="N108">
        <v>76</v>
      </c>
      <c r="O108">
        <v>0.76</v>
      </c>
      <c r="P108">
        <f t="shared" si="19"/>
        <v>0.29887240577595275</v>
      </c>
      <c r="Q108">
        <f t="shared" si="34"/>
        <v>0.29773358038488423</v>
      </c>
      <c r="R108">
        <f>SUM($Q$32:Q107)*0.01</f>
        <v>0.27637081469618863</v>
      </c>
    </row>
    <row r="109" spans="1:25" x14ac:dyDescent="0.25">
      <c r="B109" s="40"/>
      <c r="N109">
        <v>77</v>
      </c>
      <c r="O109">
        <v>0.77</v>
      </c>
      <c r="P109">
        <f t="shared" si="19"/>
        <v>0.29659475499381571</v>
      </c>
      <c r="Q109">
        <f t="shared" si="34"/>
        <v>0.29544989239107045</v>
      </c>
      <c r="R109">
        <f>SUM($Q$32:Q108)*0.01</f>
        <v>0.27934815050003747</v>
      </c>
    </row>
    <row r="110" spans="1:25" x14ac:dyDescent="0.25">
      <c r="B110" s="40"/>
      <c r="N110">
        <v>78</v>
      </c>
      <c r="O110">
        <v>0.78</v>
      </c>
      <c r="P110">
        <f t="shared" si="19"/>
        <v>0.29430502978832512</v>
      </c>
      <c r="Q110">
        <f t="shared" si="34"/>
        <v>0.29315440465873327</v>
      </c>
      <c r="R110">
        <f>SUM($Q$32:Q109)*0.01</f>
        <v>0.28230264942394817</v>
      </c>
    </row>
    <row r="111" spans="1:25" x14ac:dyDescent="0.25">
      <c r="B111" s="40"/>
      <c r="N111">
        <v>79</v>
      </c>
      <c r="O111">
        <v>0.79</v>
      </c>
      <c r="P111">
        <f t="shared" si="19"/>
        <v>0.29200377952914142</v>
      </c>
      <c r="Q111">
        <f t="shared" si="34"/>
        <v>0.2908476661453121</v>
      </c>
      <c r="R111">
        <f>SUM($Q$32:Q110)*0.01</f>
        <v>0.28523419347053547</v>
      </c>
    </row>
    <row r="112" spans="1:25" x14ac:dyDescent="0.25">
      <c r="B112" s="40"/>
      <c r="N112">
        <v>80</v>
      </c>
      <c r="O112">
        <v>0.8</v>
      </c>
      <c r="P112">
        <f t="shared" si="19"/>
        <v>0.28969155276148273</v>
      </c>
      <c r="Q112">
        <f t="shared" si="34"/>
        <v>0.28853022487775548</v>
      </c>
      <c r="R112">
        <f>SUM($Q$32:Q111)*0.01</f>
        <v>0.28814267013198858</v>
      </c>
    </row>
    <row r="113" spans="2:18" x14ac:dyDescent="0.25">
      <c r="B113" s="40"/>
      <c r="N113">
        <v>81</v>
      </c>
      <c r="O113">
        <v>0.81</v>
      </c>
      <c r="P113">
        <f t="shared" si="19"/>
        <v>0.28736889699402829</v>
      </c>
      <c r="Q113">
        <f t="shared" si="34"/>
        <v>0.28620262774151778</v>
      </c>
      <c r="R113">
        <f>SUM($Q$32:Q112)*0.01</f>
        <v>0.29102797238076616</v>
      </c>
    </row>
    <row r="114" spans="2:18" x14ac:dyDescent="0.25">
      <c r="B114" s="40"/>
      <c r="N114">
        <v>82</v>
      </c>
      <c r="O114">
        <v>0.82</v>
      </c>
      <c r="P114">
        <f t="shared" si="19"/>
        <v>0.28503635848900727</v>
      </c>
      <c r="Q114">
        <f t="shared" si="34"/>
        <v>0.28386542027179373</v>
      </c>
      <c r="R114">
        <f>SUM($Q$32:Q113)*0.01</f>
        <v>0.29388999865818133</v>
      </c>
    </row>
    <row r="115" spans="2:18" x14ac:dyDescent="0.25">
      <c r="B115" s="40"/>
      <c r="N115">
        <v>83</v>
      </c>
      <c r="O115">
        <v>0.83</v>
      </c>
      <c r="P115">
        <f t="shared" si="19"/>
        <v>0.28269448205458025</v>
      </c>
      <c r="Q115">
        <f t="shared" si="34"/>
        <v>0.28151914644710041</v>
      </c>
      <c r="R115">
        <f>SUM($Q$32:Q114)*0.01</f>
        <v>0.29672865286089928</v>
      </c>
    </row>
    <row r="116" spans="2:18" x14ac:dyDescent="0.25">
      <c r="B116" s="40"/>
      <c r="N116">
        <v>84</v>
      </c>
      <c r="O116">
        <v>0.84</v>
      </c>
      <c r="P116">
        <f t="shared" si="19"/>
        <v>0.28034381083962062</v>
      </c>
      <c r="Q116">
        <f t="shared" si="34"/>
        <v>0.27916434848530858</v>
      </c>
      <c r="R116">
        <f>SUM($Q$32:Q115)*0.01</f>
        <v>0.29954384432537029</v>
      </c>
    </row>
    <row r="117" spans="2:18" x14ac:dyDescent="0.25">
      <c r="B117" s="40"/>
      <c r="N117">
        <v>85</v>
      </c>
      <c r="O117">
        <v>0.85</v>
      </c>
      <c r="P117">
        <f t="shared" si="19"/>
        <v>0.27798488613099648</v>
      </c>
      <c r="Q117">
        <f t="shared" si="34"/>
        <v>0.2768015666422266</v>
      </c>
      <c r="R117">
        <f>SUM($Q$32:Q116)*0.01</f>
        <v>0.30233548781022335</v>
      </c>
    </row>
    <row r="118" spans="2:18" x14ac:dyDescent="0.25">
      <c r="B118" s="40"/>
      <c r="N118">
        <v>86</v>
      </c>
      <c r="O118">
        <v>0.86</v>
      </c>
      <c r="P118">
        <f t="shared" si="19"/>
        <v>0.27561824715345673</v>
      </c>
      <c r="Q118">
        <f t="shared" si="34"/>
        <v>0.27443133901283645</v>
      </c>
      <c r="R118">
        <f>SUM($Q$32:Q117)*0.01</f>
        <v>0.30510350347664561</v>
      </c>
    </row>
    <row r="119" spans="2:18" x14ac:dyDescent="0.25">
      <c r="B119" s="40"/>
      <c r="N119">
        <v>87</v>
      </c>
      <c r="O119">
        <v>0.87</v>
      </c>
      <c r="P119">
        <f t="shared" si="19"/>
        <v>0.27324443087221623</v>
      </c>
      <c r="Q119">
        <f t="shared" si="34"/>
        <v>0.27205420133527713</v>
      </c>
      <c r="R119">
        <f>SUM($Q$32:Q118)*0.01</f>
        <v>0.30784781686677398</v>
      </c>
    </row>
    <row r="120" spans="2:18" x14ac:dyDescent="0.25">
      <c r="B120" s="40"/>
      <c r="N120">
        <v>88</v>
      </c>
      <c r="O120">
        <v>0.88</v>
      </c>
      <c r="P120">
        <f t="shared" si="19"/>
        <v>0.27086397179833804</v>
      </c>
      <c r="Q120">
        <f t="shared" si="34"/>
        <v>0.26967068679767026</v>
      </c>
      <c r="R120">
        <f>SUM($Q$32:Q119)*0.01</f>
        <v>0.31056835888012674</v>
      </c>
    </row>
    <row r="121" spans="2:18" x14ac:dyDescent="0.25">
      <c r="B121" s="40"/>
      <c r="N121">
        <v>89</v>
      </c>
      <c r="O121">
        <v>0.89</v>
      </c>
      <c r="P121">
        <f t="shared" ref="P121:P184" si="35">EXP(-O121*O121/2)/SQRT(2*PI())</f>
        <v>0.26847740179700241</v>
      </c>
      <c r="Q121">
        <f t="shared" si="34"/>
        <v>0.26728132584787861</v>
      </c>
      <c r="R121">
        <f>SUM($Q$32:Q120)*0.01</f>
        <v>0.31326506574810348</v>
      </c>
    </row>
    <row r="122" spans="2:18" x14ac:dyDescent="0.25">
      <c r="B122" s="40"/>
      <c r="N122">
        <v>90</v>
      </c>
      <c r="O122">
        <v>0.9</v>
      </c>
      <c r="P122">
        <f t="shared" si="35"/>
        <v>0.26608524989875482</v>
      </c>
      <c r="Q122">
        <f t="shared" si="34"/>
        <v>0.26488664600628653</v>
      </c>
      <c r="R122">
        <f>SUM($Q$32:Q121)*0.01</f>
        <v>0.31593787900658227</v>
      </c>
    </row>
    <row r="123" spans="2:18" x14ac:dyDescent="0.25">
      <c r="B123" s="40"/>
      <c r="N123">
        <v>91</v>
      </c>
      <c r="O123">
        <v>0.91</v>
      </c>
      <c r="P123">
        <f t="shared" si="35"/>
        <v>0.26368804211381819</v>
      </c>
      <c r="Q123">
        <f t="shared" si="34"/>
        <v>0.26248717168168567</v>
      </c>
      <c r="R123">
        <f>SUM($Q$32:Q122)*0.01</f>
        <v>0.31858674546664512</v>
      </c>
    </row>
    <row r="124" spans="2:18" x14ac:dyDescent="0.25">
      <c r="B124" s="40"/>
      <c r="N124">
        <v>92</v>
      </c>
      <c r="O124">
        <v>0.92</v>
      </c>
      <c r="P124">
        <f t="shared" si="35"/>
        <v>0.26128630124955315</v>
      </c>
      <c r="Q124">
        <f t="shared" si="34"/>
        <v>0.260083423990351</v>
      </c>
      <c r="R124">
        <f>SUM($Q$32:Q123)*0.01</f>
        <v>0.32121161718346197</v>
      </c>
    </row>
    <row r="125" spans="2:18" x14ac:dyDescent="0.25">
      <c r="B125" s="40"/>
      <c r="N125">
        <v>93</v>
      </c>
      <c r="O125">
        <v>0.93</v>
      </c>
      <c r="P125">
        <f t="shared" si="35"/>
        <v>0.25888054673114885</v>
      </c>
      <c r="Q125">
        <f t="shared" si="34"/>
        <v>0.25767592057838462</v>
      </c>
      <c r="R125">
        <f>SUM($Q$32:Q124)*0.01</f>
        <v>0.32381245142336545</v>
      </c>
    </row>
    <row r="126" spans="2:18" x14ac:dyDescent="0.25">
      <c r="B126" s="40"/>
      <c r="N126">
        <v>94</v>
      </c>
      <c r="O126">
        <v>0.94</v>
      </c>
      <c r="P126">
        <f t="shared" si="35"/>
        <v>0.25647129442562033</v>
      </c>
      <c r="Q126">
        <f t="shared" si="34"/>
        <v>0.25526517544740468</v>
      </c>
      <c r="R126">
        <f>SUM($Q$32:Q125)*0.01</f>
        <v>0.32638921062914933</v>
      </c>
    </row>
    <row r="127" spans="2:18" x14ac:dyDescent="0.25">
      <c r="B127" s="40"/>
      <c r="N127">
        <v>95</v>
      </c>
      <c r="O127">
        <v>0.95</v>
      </c>
      <c r="P127">
        <f t="shared" si="35"/>
        <v>0.25405905646918903</v>
      </c>
      <c r="Q127">
        <f t="shared" si="34"/>
        <v>0.2528516987836531</v>
      </c>
      <c r="R127">
        <f>SUM($Q$32:Q126)*0.01</f>
        <v>0.32894186238362338</v>
      </c>
    </row>
    <row r="128" spans="2:18" x14ac:dyDescent="0.25">
      <c r="B128" s="40"/>
      <c r="N128">
        <v>96</v>
      </c>
      <c r="O128">
        <v>0.96</v>
      </c>
      <c r="P128">
        <f t="shared" si="35"/>
        <v>0.25164434109811712</v>
      </c>
      <c r="Q128">
        <f t="shared" si="34"/>
        <v>0.25043599679059153</v>
      </c>
      <c r="R128">
        <f>SUM($Q$32:Q127)*0.01</f>
        <v>0.3314703793714599</v>
      </c>
    </row>
    <row r="129" spans="2:18" x14ac:dyDescent="0.25">
      <c r="B129" s="40"/>
      <c r="N129">
        <v>97</v>
      </c>
      <c r="O129">
        <v>0.97</v>
      </c>
      <c r="P129">
        <f t="shared" si="35"/>
        <v>0.24922765248306594</v>
      </c>
      <c r="Q129">
        <f t="shared" si="34"/>
        <v>0.24801857152505435</v>
      </c>
      <c r="R129">
        <f>SUM($Q$32:Q128)*0.01</f>
        <v>0.33397473933936583</v>
      </c>
    </row>
    <row r="130" spans="2:18" x14ac:dyDescent="0.25">
      <c r="B130" s="40"/>
      <c r="N130">
        <v>98</v>
      </c>
      <c r="O130">
        <v>0.98</v>
      </c>
      <c r="P130">
        <f t="shared" si="35"/>
        <v>0.24680949056704274</v>
      </c>
      <c r="Q130">
        <f t="shared" si="34"/>
        <v>0.24559992073702117</v>
      </c>
      <c r="R130">
        <f>SUM($Q$32:Q129)*0.01</f>
        <v>0.33645492505461633</v>
      </c>
    </row>
    <row r="131" spans="2:18" x14ac:dyDescent="0.25">
      <c r="B131" s="40"/>
      <c r="N131">
        <v>99</v>
      </c>
      <c r="O131">
        <v>0.99</v>
      </c>
      <c r="P131">
        <f t="shared" si="35"/>
        <v>0.24439035090699959</v>
      </c>
      <c r="Q131">
        <f t="shared" si="34"/>
        <v>0.24318053771307147</v>
      </c>
      <c r="R131">
        <f>SUM($Q$32:Q130)*0.01</f>
        <v>0.33891092426198655</v>
      </c>
    </row>
    <row r="132" spans="2:18" x14ac:dyDescent="0.25">
      <c r="B132" s="40"/>
      <c r="N132">
        <v>100</v>
      </c>
      <c r="O132">
        <v>1</v>
      </c>
      <c r="P132">
        <f t="shared" si="35"/>
        <v>0.24197072451914337</v>
      </c>
      <c r="Q132">
        <f t="shared" si="34"/>
        <v>0.24076091112357836</v>
      </c>
      <c r="R132">
        <f>SUM($Q$32:Q131)*0.01</f>
        <v>0.34134272963911727</v>
      </c>
    </row>
    <row r="133" spans="2:18" x14ac:dyDescent="0.25">
      <c r="B133" s="40"/>
      <c r="N133">
        <v>101</v>
      </c>
      <c r="O133">
        <v>1.01</v>
      </c>
      <c r="P133">
        <f t="shared" si="35"/>
        <v>0.23955109772801336</v>
      </c>
      <c r="Q133">
        <f t="shared" si="34"/>
        <v>0.23834152487369648</v>
      </c>
      <c r="R133">
        <f>SUM($Q$32:Q132)*0.01</f>
        <v>0.34375033875035305</v>
      </c>
    </row>
    <row r="134" spans="2:18" x14ac:dyDescent="0.25">
      <c r="B134" s="40"/>
      <c r="N134">
        <v>102</v>
      </c>
      <c r="O134">
        <v>1.02</v>
      </c>
      <c r="P134">
        <f t="shared" si="35"/>
        <v>0.23713195201937962</v>
      </c>
      <c r="Q134">
        <f t="shared" si="34"/>
        <v>0.23592285795819573</v>
      </c>
      <c r="R134">
        <f>SUM($Q$32:Q133)*0.01</f>
        <v>0.34613375399909002</v>
      </c>
    </row>
    <row r="135" spans="2:18" x14ac:dyDescent="0.25">
      <c r="B135" s="40"/>
      <c r="N135">
        <v>103</v>
      </c>
      <c r="O135">
        <v>1.03</v>
      </c>
      <c r="P135">
        <f t="shared" si="35"/>
        <v>0.23471376389701185</v>
      </c>
      <c r="Q135">
        <f t="shared" si="34"/>
        <v>0.23350538432018902</v>
      </c>
      <c r="R135">
        <f>SUM($Q$32:Q134)*0.01</f>
        <v>0.34849298257867195</v>
      </c>
    </row>
    <row r="136" spans="2:18" x14ac:dyDescent="0.25">
      <c r="B136" s="40"/>
      <c r="N136">
        <v>104</v>
      </c>
      <c r="O136">
        <v>1.04</v>
      </c>
      <c r="P136">
        <f t="shared" si="35"/>
        <v>0.2322970047433662</v>
      </c>
      <c r="Q136">
        <f t="shared" si="34"/>
        <v>0.2310895727137996</v>
      </c>
      <c r="R136">
        <f>SUM($Q$32:Q135)*0.01</f>
        <v>0.35082803642187388</v>
      </c>
    </row>
    <row r="137" spans="2:18" x14ac:dyDescent="0.25">
      <c r="B137" s="40"/>
      <c r="N137">
        <v>105</v>
      </c>
      <c r="O137">
        <v>1.05</v>
      </c>
      <c r="P137">
        <f t="shared" si="35"/>
        <v>0.22988214068423302</v>
      </c>
      <c r="Q137">
        <f t="shared" si="34"/>
        <v>0.22867588657080945</v>
      </c>
      <c r="R137">
        <f>SUM($Q$32:Q136)*0.01</f>
        <v>0.35313893214901187</v>
      </c>
    </row>
    <row r="138" spans="2:18" x14ac:dyDescent="0.25">
      <c r="B138" s="40"/>
      <c r="N138">
        <v>106</v>
      </c>
      <c r="O138">
        <v>1.06</v>
      </c>
      <c r="P138">
        <f t="shared" si="35"/>
        <v>0.22746963245738591</v>
      </c>
      <c r="Q138">
        <f t="shared" si="34"/>
        <v>0.22626478387132781</v>
      </c>
      <c r="R138">
        <f>SUM($Q$32:Q137)*0.01</f>
        <v>0.35542569101471999</v>
      </c>
    </row>
    <row r="139" spans="2:18" x14ac:dyDescent="0.25">
      <c r="B139" s="40"/>
      <c r="N139">
        <v>107</v>
      </c>
      <c r="O139">
        <v>1.07</v>
      </c>
      <c r="P139">
        <f t="shared" si="35"/>
        <v>0.22505993528526969</v>
      </c>
      <c r="Q139">
        <f t="shared" si="34"/>
        <v>0.22385671701851542</v>
      </c>
      <c r="R139">
        <f>SUM($Q$32:Q138)*0.01</f>
        <v>0.35768833885343326</v>
      </c>
    </row>
    <row r="140" spans="2:18" x14ac:dyDescent="0.25">
      <c r="B140" s="40"/>
      <c r="N140">
        <v>108</v>
      </c>
      <c r="O140">
        <v>1.08</v>
      </c>
      <c r="P140">
        <f t="shared" si="35"/>
        <v>0.22265349875176116</v>
      </c>
      <c r="Q140">
        <f t="shared" si="34"/>
        <v>0.22145213271739722</v>
      </c>
      <c r="R140">
        <f>SUM($Q$32:Q139)*0.01</f>
        <v>0.35992690602361843</v>
      </c>
    </row>
    <row r="141" spans="2:18" x14ac:dyDescent="0.25">
      <c r="B141" s="40"/>
      <c r="N141">
        <v>109</v>
      </c>
      <c r="O141">
        <v>1.0900000000000001</v>
      </c>
      <c r="P141">
        <f t="shared" si="35"/>
        <v>0.22025076668303326</v>
      </c>
      <c r="Q141">
        <f t="shared" si="34"/>
        <v>0.21905147185779189</v>
      </c>
      <c r="R141">
        <f>SUM($Q$32:Q140)*0.01</f>
        <v>0.36214142735079236</v>
      </c>
    </row>
    <row r="142" spans="2:18" x14ac:dyDescent="0.25">
      <c r="B142" s="40"/>
      <c r="N142">
        <v>110</v>
      </c>
      <c r="O142">
        <v>1.1000000000000001</v>
      </c>
      <c r="P142">
        <f t="shared" si="35"/>
        <v>0.21785217703255055</v>
      </c>
      <c r="Q142">
        <f t="shared" si="34"/>
        <v>0.21665516940138513</v>
      </c>
      <c r="R142">
        <f>SUM($Q$32:Q141)*0.01</f>
        <v>0.36433194206937025</v>
      </c>
    </row>
    <row r="143" spans="2:18" x14ac:dyDescent="0.25">
      <c r="B143" s="40"/>
      <c r="N143">
        <v>111</v>
      </c>
      <c r="O143">
        <v>1.1100000000000001</v>
      </c>
      <c r="P143">
        <f t="shared" si="35"/>
        <v>0.2154581617702197</v>
      </c>
      <c r="Q143">
        <f t="shared" si="34"/>
        <v>0.21426365427296878</v>
      </c>
      <c r="R143">
        <f>SUM($Q$32:Q142)*0.01</f>
        <v>0.36649849376338411</v>
      </c>
    </row>
    <row r="144" spans="2:18" x14ac:dyDescent="0.25">
      <c r="B144" s="40"/>
      <c r="N144">
        <v>112</v>
      </c>
      <c r="O144">
        <v>1.1200000000000001</v>
      </c>
      <c r="P144">
        <f t="shared" si="35"/>
        <v>0.21306914677571784</v>
      </c>
      <c r="Q144">
        <f t="shared" si="34"/>
        <v>0.2118773492558666</v>
      </c>
      <c r="R144">
        <f>SUM($Q$32:Q143)*0.01</f>
        <v>0.36864113030611378</v>
      </c>
    </row>
    <row r="145" spans="2:18" x14ac:dyDescent="0.25">
      <c r="B145" s="40"/>
      <c r="N145">
        <v>113</v>
      </c>
      <c r="O145">
        <v>1.1299999999999999</v>
      </c>
      <c r="P145">
        <f t="shared" si="35"/>
        <v>0.21068555173601533</v>
      </c>
      <c r="Q145">
        <f t="shared" si="34"/>
        <v>0.20949667089156185</v>
      </c>
      <c r="R145">
        <f>SUM($Q$32:Q144)*0.01</f>
        <v>0.37075990379867241</v>
      </c>
    </row>
    <row r="146" spans="2:18" x14ac:dyDescent="0.25">
      <c r="B146" s="40"/>
      <c r="N146">
        <v>114</v>
      </c>
      <c r="O146">
        <v>1.1399999999999999</v>
      </c>
      <c r="P146">
        <f t="shared" si="35"/>
        <v>0.20830779004710837</v>
      </c>
      <c r="Q146">
        <f t="shared" si="34"/>
        <v>0.20712202938354157</v>
      </c>
      <c r="R146">
        <f>SUM($Q$32:Q145)*0.01</f>
        <v>0.37285487050758803</v>
      </c>
    </row>
    <row r="147" spans="2:18" x14ac:dyDescent="0.25">
      <c r="B147" s="40"/>
      <c r="N147">
        <v>115</v>
      </c>
      <c r="O147">
        <v>1.1499999999999999</v>
      </c>
      <c r="P147">
        <f t="shared" si="35"/>
        <v>0.20593626871997478</v>
      </c>
      <c r="Q147">
        <f t="shared" si="34"/>
        <v>0.20475382850536711</v>
      </c>
      <c r="R147">
        <f>SUM($Q$32:Q146)*0.01</f>
        <v>0.37492609080142347</v>
      </c>
    </row>
    <row r="148" spans="2:18" x14ac:dyDescent="0.25">
      <c r="B148" s="40"/>
      <c r="N148">
        <v>116</v>
      </c>
      <c r="O148">
        <v>1.1599999999999999</v>
      </c>
      <c r="P148">
        <f t="shared" si="35"/>
        <v>0.20357138829075944</v>
      </c>
      <c r="Q148">
        <f t="shared" si="34"/>
        <v>0.2023924655129784</v>
      </c>
      <c r="R148">
        <f>SUM($Q$32:Q147)*0.01</f>
        <v>0.37697362908647714</v>
      </c>
    </row>
    <row r="149" spans="2:18" x14ac:dyDescent="0.25">
      <c r="B149" s="40"/>
      <c r="N149">
        <v>117</v>
      </c>
      <c r="O149">
        <v>1.17</v>
      </c>
      <c r="P149">
        <f t="shared" si="35"/>
        <v>0.2012135427351974</v>
      </c>
      <c r="Q149">
        <f t="shared" si="34"/>
        <v>0.20003833106123664</v>
      </c>
      <c r="R149">
        <f>SUM($Q$32:Q148)*0.01</f>
        <v>0.37899755374160693</v>
      </c>
    </row>
    <row r="150" spans="2:18" x14ac:dyDescent="0.25">
      <c r="B150" s="40"/>
      <c r="N150">
        <v>118</v>
      </c>
      <c r="O150">
        <v>1.18</v>
      </c>
      <c r="P150">
        <f t="shared" si="35"/>
        <v>0.19886311938727591</v>
      </c>
      <c r="Q150">
        <f t="shared" si="34"/>
        <v>0.19769180912470624</v>
      </c>
      <c r="R150">
        <f>SUM($Q$32:Q149)*0.01</f>
        <v>0.38099793705221929</v>
      </c>
    </row>
    <row r="151" spans="2:18" x14ac:dyDescent="0.25">
      <c r="B151" s="40"/>
      <c r="N151">
        <v>119</v>
      </c>
      <c r="O151">
        <v>1.19</v>
      </c>
      <c r="P151">
        <f t="shared" si="35"/>
        <v>0.19652049886213654</v>
      </c>
      <c r="Q151">
        <f t="shared" si="34"/>
        <v>0.19535327692267476</v>
      </c>
      <c r="R151">
        <f>SUM($Q$32:Q150)*0.01</f>
        <v>0.38297485514346635</v>
      </c>
    </row>
    <row r="152" spans="2:18" x14ac:dyDescent="0.25">
      <c r="B152" s="40"/>
      <c r="N152">
        <v>120</v>
      </c>
      <c r="O152">
        <v>1.2</v>
      </c>
      <c r="P152">
        <f t="shared" si="35"/>
        <v>0.19418605498321298</v>
      </c>
      <c r="Q152">
        <f t="shared" si="34"/>
        <v>0.19302310484840618</v>
      </c>
      <c r="R152">
        <f>SUM($Q$32:Q151)*0.01</f>
        <v>0.38492838791269307</v>
      </c>
    </row>
    <row r="153" spans="2:18" x14ac:dyDescent="0.25">
      <c r="B153" s="40"/>
      <c r="N153">
        <v>121</v>
      </c>
      <c r="O153">
        <v>1.21</v>
      </c>
      <c r="P153">
        <f t="shared" si="35"/>
        <v>0.19186015471359941</v>
      </c>
      <c r="Q153">
        <f t="shared" si="34"/>
        <v>0.19070165640261982</v>
      </c>
      <c r="R153">
        <f>SUM($Q$32:Q152)*0.01</f>
        <v>0.38685861896117713</v>
      </c>
    </row>
    <row r="154" spans="2:18" x14ac:dyDescent="0.25">
      <c r="B154" s="40"/>
      <c r="N154">
        <v>122</v>
      </c>
      <c r="O154">
        <v>1.22</v>
      </c>
      <c r="P154">
        <f t="shared" si="35"/>
        <v>0.18954315809164027</v>
      </c>
      <c r="Q154">
        <f t="shared" si="34"/>
        <v>0.18838928813118491</v>
      </c>
      <c r="R154">
        <f>SUM($Q$32:Q153)*0.01</f>
        <v>0.38876563552520332</v>
      </c>
    </row>
    <row r="155" spans="2:18" x14ac:dyDescent="0.25">
      <c r="B155" s="40"/>
      <c r="N155">
        <v>123</v>
      </c>
      <c r="O155">
        <v>1.23</v>
      </c>
      <c r="P155">
        <f t="shared" si="35"/>
        <v>0.18723541817072956</v>
      </c>
      <c r="Q155">
        <f t="shared" si="34"/>
        <v>0.18608634956701742</v>
      </c>
      <c r="R155">
        <f>SUM($Q$32:Q154)*0.01</f>
        <v>0.39064952840651518</v>
      </c>
    </row>
    <row r="156" spans="2:18" x14ac:dyDescent="0.25">
      <c r="B156" s="40"/>
      <c r="N156">
        <v>124</v>
      </c>
      <c r="O156">
        <v>1.24</v>
      </c>
      <c r="P156">
        <f t="shared" si="35"/>
        <v>0.18493728096330531</v>
      </c>
      <c r="Q156">
        <f t="shared" si="34"/>
        <v>0.18379318317616361</v>
      </c>
      <c r="R156">
        <f>SUM($Q$32:Q155)*0.01</f>
        <v>0.39251039190218534</v>
      </c>
    </row>
    <row r="157" spans="2:18" x14ac:dyDescent="0.25">
      <c r="B157" s="40"/>
      <c r="N157">
        <v>125</v>
      </c>
      <c r="O157">
        <v>1.25</v>
      </c>
      <c r="P157">
        <f t="shared" si="35"/>
        <v>0.18264908538902191</v>
      </c>
      <c r="Q157">
        <f t="shared" si="34"/>
        <v>0.18151012430805114</v>
      </c>
      <c r="R157">
        <f>SUM($Q$32:Q156)*0.01</f>
        <v>0.39434832373394701</v>
      </c>
    </row>
    <row r="158" spans="2:18" x14ac:dyDescent="0.25">
      <c r="B158" s="40"/>
      <c r="N158">
        <v>126</v>
      </c>
      <c r="O158">
        <v>1.26</v>
      </c>
      <c r="P158">
        <f t="shared" si="35"/>
        <v>0.18037116322708033</v>
      </c>
      <c r="Q158">
        <f t="shared" si="34"/>
        <v>0.17923750114988696</v>
      </c>
      <c r="R158">
        <f>SUM($Q$32:Q157)*0.01</f>
        <v>0.39616342497702745</v>
      </c>
    </row>
    <row r="159" spans="2:18" x14ac:dyDescent="0.25">
      <c r="B159" s="40"/>
      <c r="N159">
        <v>127</v>
      </c>
      <c r="O159">
        <v>1.27</v>
      </c>
      <c r="P159">
        <f t="shared" si="35"/>
        <v>0.17810383907269359</v>
      </c>
      <c r="Q159">
        <f t="shared" si="34"/>
        <v>0.17697563468517796</v>
      </c>
      <c r="R159">
        <f>SUM($Q$32:Q158)*0.01</f>
        <v>0.39795579998852632</v>
      </c>
    </row>
    <row r="160" spans="2:18" x14ac:dyDescent="0.25">
      <c r="B160" s="40"/>
      <c r="N160">
        <v>128</v>
      </c>
      <c r="O160">
        <v>1.28</v>
      </c>
      <c r="P160">
        <f t="shared" si="35"/>
        <v>0.17584743029766237</v>
      </c>
      <c r="Q160">
        <f t="shared" si="34"/>
        <v>0.17472483865634769</v>
      </c>
      <c r="R160">
        <f>SUM($Q$32:Q159)*0.01</f>
        <v>0.3997255563353781</v>
      </c>
    </row>
    <row r="161" spans="2:18" x14ac:dyDescent="0.25">
      <c r="B161" s="40"/>
      <c r="N161">
        <v>129</v>
      </c>
      <c r="O161">
        <v>1.29</v>
      </c>
      <c r="P161">
        <f t="shared" si="35"/>
        <v>0.17360224701503299</v>
      </c>
      <c r="Q161">
        <f t="shared" ref="Q161:Q224" si="36">(P161+P162)/2</f>
        <v>0.17248541953142016</v>
      </c>
      <c r="R161">
        <f>SUM($Q$32:Q160)*0.01</f>
        <v>0.40147280472194158</v>
      </c>
    </row>
    <row r="162" spans="2:18" x14ac:dyDescent="0.25">
      <c r="B162" s="40"/>
      <c r="N162">
        <v>130</v>
      </c>
      <c r="O162">
        <v>1.3</v>
      </c>
      <c r="P162">
        <f t="shared" si="35"/>
        <v>0.17136859204780736</v>
      </c>
      <c r="Q162">
        <f t="shared" si="36"/>
        <v>0.17025767647473988</v>
      </c>
      <c r="R162">
        <f>SUM($Q$32:Q161)*0.01</f>
        <v>0.40319765891725573</v>
      </c>
    </row>
    <row r="163" spans="2:18" x14ac:dyDescent="0.25">
      <c r="B163" s="40"/>
      <c r="N163">
        <v>131</v>
      </c>
      <c r="O163">
        <v>1.31</v>
      </c>
      <c r="P163">
        <f t="shared" si="35"/>
        <v>0.16914676090167241</v>
      </c>
      <c r="Q163">
        <f t="shared" si="36"/>
        <v>0.16804190132169311</v>
      </c>
      <c r="R163">
        <f>SUM($Q$32:Q162)*0.01</f>
        <v>0.40490023568200317</v>
      </c>
    </row>
    <row r="164" spans="2:18" x14ac:dyDescent="0.25">
      <c r="B164" s="40"/>
      <c r="N164">
        <v>132</v>
      </c>
      <c r="O164">
        <v>1.32</v>
      </c>
      <c r="P164">
        <f t="shared" si="35"/>
        <v>0.16693704174171381</v>
      </c>
      <c r="Q164">
        <f t="shared" si="36"/>
        <v>0.16583837855739531</v>
      </c>
      <c r="R164">
        <f>SUM($Q$32:Q163)*0.01</f>
        <v>0.40658065469522009</v>
      </c>
    </row>
    <row r="165" spans="2:18" x14ac:dyDescent="0.25">
      <c r="B165" s="40"/>
      <c r="N165">
        <v>133</v>
      </c>
      <c r="O165">
        <v>1.33</v>
      </c>
      <c r="P165">
        <f t="shared" si="35"/>
        <v>0.1647397153730768</v>
      </c>
      <c r="Q165">
        <f t="shared" si="36"/>
        <v>0.16364738529930545</v>
      </c>
      <c r="R165">
        <f>SUM($Q$32:Q164)*0.01</f>
        <v>0.40823903848079407</v>
      </c>
    </row>
    <row r="166" spans="2:18" x14ac:dyDescent="0.25">
      <c r="B166" s="40"/>
      <c r="N166">
        <v>134</v>
      </c>
      <c r="O166">
        <v>1.34</v>
      </c>
      <c r="P166">
        <f t="shared" si="35"/>
        <v>0.16255505522553412</v>
      </c>
      <c r="Q166">
        <f t="shared" si="36"/>
        <v>0.16146919128372686</v>
      </c>
      <c r="R166">
        <f>SUM($Q$32:Q165)*0.01</f>
        <v>0.40987551233378711</v>
      </c>
    </row>
    <row r="167" spans="2:18" x14ac:dyDescent="0.25">
      <c r="B167" s="40"/>
      <c r="N167">
        <v>135</v>
      </c>
      <c r="O167">
        <v>1.35</v>
      </c>
      <c r="P167">
        <f t="shared" si="35"/>
        <v>0.1603833273419196</v>
      </c>
      <c r="Q167">
        <f t="shared" si="36"/>
        <v>0.15930405885615131</v>
      </c>
      <c r="R167">
        <f>SUM($Q$32:Q166)*0.01</f>
        <v>0.41149020424662441</v>
      </c>
    </row>
    <row r="168" spans="2:18" x14ac:dyDescent="0.25">
      <c r="B168" s="40"/>
      <c r="N168">
        <v>136</v>
      </c>
      <c r="O168">
        <v>1.36</v>
      </c>
      <c r="P168">
        <f t="shared" si="35"/>
        <v>0.15822479037038303</v>
      </c>
      <c r="Q168">
        <f t="shared" si="36"/>
        <v>0.15715224296540192</v>
      </c>
      <c r="R168">
        <f>SUM($Q$32:Q167)*0.01</f>
        <v>0.41308324483518588</v>
      </c>
    </row>
    <row r="169" spans="2:18" x14ac:dyDescent="0.25">
      <c r="B169" s="40"/>
      <c r="N169">
        <v>137</v>
      </c>
      <c r="O169">
        <v>1.37</v>
      </c>
      <c r="P169">
        <f t="shared" si="35"/>
        <v>0.15607969556042084</v>
      </c>
      <c r="Q169">
        <f t="shared" si="36"/>
        <v>0.15501399116152728</v>
      </c>
      <c r="R169">
        <f>SUM($Q$32:Q168)*0.01</f>
        <v>0.41465476726483991</v>
      </c>
    </row>
    <row r="170" spans="2:18" x14ac:dyDescent="0.25">
      <c r="B170" s="40"/>
      <c r="N170">
        <v>138</v>
      </c>
      <c r="O170">
        <v>1.38</v>
      </c>
      <c r="P170">
        <f t="shared" si="35"/>
        <v>0.15394828676263372</v>
      </c>
      <c r="Q170">
        <f t="shared" si="36"/>
        <v>0.1528895435973977</v>
      </c>
      <c r="R170">
        <f>SUM($Q$32:Q169)*0.01</f>
        <v>0.4162049071764552</v>
      </c>
    </row>
    <row r="171" spans="2:18" x14ac:dyDescent="0.25">
      <c r="B171" s="40"/>
      <c r="N171">
        <v>139</v>
      </c>
      <c r="O171">
        <v>1.39</v>
      </c>
      <c r="P171">
        <f t="shared" si="35"/>
        <v>0.15183080043216171</v>
      </c>
      <c r="Q171">
        <f t="shared" si="36"/>
        <v>0.15077913303395329</v>
      </c>
      <c r="R171">
        <f>SUM($Q$32:Q170)*0.01</f>
        <v>0.41773380261242915</v>
      </c>
    </row>
    <row r="172" spans="2:18" x14ac:dyDescent="0.25">
      <c r="B172" s="40"/>
      <c r="N172">
        <v>140</v>
      </c>
      <c r="O172">
        <v>1.4</v>
      </c>
      <c r="P172">
        <f t="shared" si="35"/>
        <v>0.14972746563574488</v>
      </c>
      <c r="Q172">
        <f t="shared" si="36"/>
        <v>0.14868298484905029</v>
      </c>
      <c r="R172">
        <f>SUM($Q$32:Q171)*0.01</f>
        <v>0.41924159394276866</v>
      </c>
    </row>
    <row r="173" spans="2:18" x14ac:dyDescent="0.25">
      <c r="B173" s="40"/>
      <c r="N173">
        <v>141</v>
      </c>
      <c r="O173">
        <v>1.41</v>
      </c>
      <c r="P173">
        <f t="shared" si="35"/>
        <v>0.14763850406235574</v>
      </c>
      <c r="Q173">
        <f t="shared" si="36"/>
        <v>0.14660131704985169</v>
      </c>
      <c r="R173">
        <f>SUM($Q$32:Q172)*0.01</f>
        <v>0.42072842379125919</v>
      </c>
    </row>
    <row r="174" spans="2:18" x14ac:dyDescent="0.25">
      <c r="B174" s="40"/>
      <c r="N174">
        <v>142</v>
      </c>
      <c r="O174">
        <v>1.42</v>
      </c>
      <c r="P174">
        <f t="shared" si="35"/>
        <v>0.14556413003734761</v>
      </c>
      <c r="Q174">
        <f t="shared" si="36"/>
        <v>0.14453434028870502</v>
      </c>
      <c r="R174">
        <f>SUM($Q$32:Q173)*0.01</f>
        <v>0.42219443696175768</v>
      </c>
    </row>
    <row r="175" spans="2:18" x14ac:dyDescent="0.25">
      <c r="B175" s="40"/>
      <c r="N175">
        <v>143</v>
      </c>
      <c r="O175">
        <v>1.43</v>
      </c>
      <c r="P175">
        <f t="shared" si="35"/>
        <v>0.14350455054006242</v>
      </c>
      <c r="Q175">
        <f t="shared" si="36"/>
        <v>0.14248225788245061</v>
      </c>
      <c r="R175">
        <f>SUM($Q$32:Q174)*0.01</f>
        <v>0.42363978036464472</v>
      </c>
    </row>
    <row r="176" spans="2:18" x14ac:dyDescent="0.25">
      <c r="B176" s="40"/>
      <c r="N176">
        <v>144</v>
      </c>
      <c r="O176">
        <v>1.44</v>
      </c>
      <c r="P176">
        <f t="shared" si="35"/>
        <v>0.14145996522483881</v>
      </c>
      <c r="Q176">
        <f t="shared" si="36"/>
        <v>0.14044526583509953</v>
      </c>
      <c r="R176">
        <f>SUM($Q$32:Q175)*0.01</f>
        <v>0.42506460294346926</v>
      </c>
    </row>
    <row r="177" spans="2:18" x14ac:dyDescent="0.25">
      <c r="B177" s="40"/>
      <c r="N177">
        <v>145</v>
      </c>
      <c r="O177">
        <v>1.45</v>
      </c>
      <c r="P177">
        <f t="shared" si="35"/>
        <v>0.13943056644536028</v>
      </c>
      <c r="Q177">
        <f t="shared" si="36"/>
        <v>0.13842355286382102</v>
      </c>
      <c r="R177">
        <f>SUM($Q$32:Q176)*0.01</f>
        <v>0.42646905560182019</v>
      </c>
    </row>
    <row r="178" spans="2:18" x14ac:dyDescent="0.25">
      <c r="B178" s="40"/>
      <c r="N178">
        <v>146</v>
      </c>
      <c r="O178">
        <v>1.46</v>
      </c>
      <c r="P178">
        <f t="shared" si="35"/>
        <v>0.13741653928228179</v>
      </c>
      <c r="Q178">
        <f t="shared" si="36"/>
        <v>0.13641730042817654</v>
      </c>
      <c r="R178">
        <f>SUM($Q$32:Q177)*0.01</f>
        <v>0.42785329113045839</v>
      </c>
    </row>
    <row r="179" spans="2:18" x14ac:dyDescent="0.25">
      <c r="B179" s="40"/>
      <c r="N179">
        <v>147</v>
      </c>
      <c r="O179">
        <v>1.47</v>
      </c>
      <c r="P179">
        <f t="shared" si="35"/>
        <v>0.1354180615740713</v>
      </c>
      <c r="Q179">
        <f t="shared" si="36"/>
        <v>0.13442668276253683</v>
      </c>
      <c r="R179">
        <f>SUM($Q$32:Q178)*0.01</f>
        <v>0.42921746413474021</v>
      </c>
    </row>
    <row r="180" spans="2:18" x14ac:dyDescent="0.25">
      <c r="B180" s="40"/>
      <c r="N180">
        <v>148</v>
      </c>
      <c r="O180">
        <v>1.48</v>
      </c>
      <c r="P180">
        <f t="shared" si="35"/>
        <v>0.13343530395100234</v>
      </c>
      <c r="Q180">
        <f t="shared" si="36"/>
        <v>0.1324518669116167</v>
      </c>
      <c r="R180">
        <f>SUM($Q$32:Q179)*0.01</f>
        <v>0.43056173096236555</v>
      </c>
    </row>
    <row r="181" spans="2:18" x14ac:dyDescent="0.25">
      <c r="B181" s="40"/>
      <c r="N181">
        <v>149</v>
      </c>
      <c r="O181">
        <v>1.49</v>
      </c>
      <c r="P181">
        <f t="shared" si="35"/>
        <v>0.13146842987223106</v>
      </c>
      <c r="Q181">
        <f t="shared" si="36"/>
        <v>0.13049301276906139</v>
      </c>
      <c r="R181">
        <f>SUM($Q$32:Q180)*0.01</f>
        <v>0.4318862496314817</v>
      </c>
    </row>
    <row r="182" spans="2:18" x14ac:dyDescent="0.25">
      <c r="B182" s="40"/>
      <c r="N182">
        <v>150</v>
      </c>
      <c r="O182">
        <v>1.5</v>
      </c>
      <c r="P182">
        <f t="shared" si="35"/>
        <v>0.12951759566589174</v>
      </c>
      <c r="Q182">
        <f t="shared" si="36"/>
        <v>0.12855027311901679</v>
      </c>
      <c r="R182">
        <f>SUM($Q$32:Q181)*0.01</f>
        <v>0.43319117975917232</v>
      </c>
    </row>
    <row r="183" spans="2:18" x14ac:dyDescent="0.25">
      <c r="B183" s="40"/>
      <c r="N183">
        <v>151</v>
      </c>
      <c r="O183">
        <v>1.51</v>
      </c>
      <c r="P183">
        <f t="shared" si="35"/>
        <v>0.12758295057214186</v>
      </c>
      <c r="Q183">
        <f t="shared" si="36"/>
        <v>0.12662379368061499</v>
      </c>
      <c r="R183">
        <f>SUM($Q$32:Q182)*0.01</f>
        <v>0.43447668249036248</v>
      </c>
    </row>
    <row r="184" spans="2:18" x14ac:dyDescent="0.25">
      <c r="B184" s="40"/>
      <c r="N184">
        <v>152</v>
      </c>
      <c r="O184">
        <v>1.52</v>
      </c>
      <c r="P184">
        <f t="shared" si="35"/>
        <v>0.12566463678908815</v>
      </c>
      <c r="Q184">
        <f t="shared" si="36"/>
        <v>0.12471371315530565</v>
      </c>
      <c r="R184">
        <f>SUM($Q$32:Q183)*0.01</f>
        <v>0.43574292042716861</v>
      </c>
    </row>
    <row r="185" spans="2:18" x14ac:dyDescent="0.25">
      <c r="B185" s="40"/>
      <c r="N185">
        <v>153</v>
      </c>
      <c r="O185">
        <v>1.53</v>
      </c>
      <c r="P185">
        <f t="shared" ref="P185:P248" si="37">EXP(-O185*O185/2)/SQRT(2*PI())</f>
        <v>0.12376278952152314</v>
      </c>
      <c r="Q185">
        <f t="shared" si="36"/>
        <v>0.12282016327696246</v>
      </c>
      <c r="R185">
        <f>SUM($Q$32:Q184)*0.01</f>
        <v>0.43699005755872172</v>
      </c>
    </row>
    <row r="186" spans="2:18" x14ac:dyDescent="0.25">
      <c r="B186" s="40"/>
      <c r="N186">
        <v>154</v>
      </c>
      <c r="O186">
        <v>1.54</v>
      </c>
      <c r="P186">
        <f t="shared" si="37"/>
        <v>0.12187753703240178</v>
      </c>
      <c r="Q186">
        <f t="shared" si="36"/>
        <v>0.12094326886469368</v>
      </c>
      <c r="R186">
        <f>SUM($Q$32:Q185)*0.01</f>
        <v>0.43821825919149138</v>
      </c>
    </row>
    <row r="187" spans="2:18" x14ac:dyDescent="0.25">
      <c r="B187" s="40"/>
      <c r="N187">
        <v>155</v>
      </c>
      <c r="O187">
        <v>1.55</v>
      </c>
      <c r="P187">
        <f t="shared" si="37"/>
        <v>0.12000900069698558</v>
      </c>
      <c r="Q187">
        <f t="shared" si="36"/>
        <v>0.11908314787828393</v>
      </c>
      <c r="R187">
        <f>SUM($Q$32:Q186)*0.01</f>
        <v>0.4394276918801383</v>
      </c>
    </row>
    <row r="188" spans="2:18" x14ac:dyDescent="0.25">
      <c r="B188" s="40"/>
      <c r="N188">
        <v>156</v>
      </c>
      <c r="O188">
        <v>1.56</v>
      </c>
      <c r="P188">
        <f t="shared" si="37"/>
        <v>0.11815729505958228</v>
      </c>
      <c r="Q188">
        <f t="shared" si="36"/>
        <v>0.1172399114761947</v>
      </c>
      <c r="R188">
        <f>SUM($Q$32:Q187)*0.01</f>
        <v>0.44061852335892115</v>
      </c>
    </row>
    <row r="189" spans="2:18" x14ac:dyDescent="0.25">
      <c r="B189" s="40"/>
      <c r="N189">
        <v>157</v>
      </c>
      <c r="O189">
        <v>1.57</v>
      </c>
      <c r="P189">
        <f t="shared" si="37"/>
        <v>0.1163225278928071</v>
      </c>
      <c r="Q189">
        <f t="shared" si="36"/>
        <v>0.11541366407604972</v>
      </c>
      <c r="R189">
        <f>SUM($Q$32:Q188)*0.01</f>
        <v>0.44179092247368312</v>
      </c>
    </row>
    <row r="190" spans="2:18" x14ac:dyDescent="0.25">
      <c r="B190" s="40"/>
      <c r="N190">
        <v>158</v>
      </c>
      <c r="O190">
        <v>1.58</v>
      </c>
      <c r="P190">
        <f t="shared" si="37"/>
        <v>0.11450480025929236</v>
      </c>
      <c r="Q190">
        <f t="shared" si="36"/>
        <v>0.11360450341753145</v>
      </c>
      <c r="R190">
        <f>SUM($Q$32:Q189)*0.01</f>
        <v>0.4429450591144436</v>
      </c>
    </row>
    <row r="191" spans="2:18" x14ac:dyDescent="0.25">
      <c r="B191" s="40"/>
      <c r="N191">
        <v>159</v>
      </c>
      <c r="O191">
        <v>1.59</v>
      </c>
      <c r="P191">
        <f t="shared" si="37"/>
        <v>0.11270420657577056</v>
      </c>
      <c r="Q191">
        <f t="shared" si="36"/>
        <v>0.11181252062761304</v>
      </c>
      <c r="R191">
        <f>SUM($Q$32:Q190)*0.01</f>
        <v>0.44408110414861895</v>
      </c>
    </row>
    <row r="192" spans="2:18" x14ac:dyDescent="0.25">
      <c r="B192" s="40"/>
      <c r="N192">
        <v>160</v>
      </c>
      <c r="O192">
        <v>1.6</v>
      </c>
      <c r="P192">
        <f t="shared" si="37"/>
        <v>0.11092083467945554</v>
      </c>
      <c r="Q192">
        <f t="shared" si="36"/>
        <v>0.11003780028805145</v>
      </c>
      <c r="R192">
        <f>SUM($Q$32:Q191)*0.01</f>
        <v>0.44519922935489514</v>
      </c>
    </row>
    <row r="193" spans="2:18" x14ac:dyDescent="0.25">
      <c r="B193" s="40"/>
      <c r="N193">
        <v>161</v>
      </c>
      <c r="O193">
        <v>1.61</v>
      </c>
      <c r="P193">
        <f t="shared" si="37"/>
        <v>0.10915476589664735</v>
      </c>
      <c r="Q193">
        <f t="shared" si="36"/>
        <v>0.10828042050506557</v>
      </c>
      <c r="R193">
        <f>SUM($Q$32:Q192)*0.01</f>
        <v>0.44629960735777569</v>
      </c>
    </row>
    <row r="194" spans="2:18" x14ac:dyDescent="0.25">
      <c r="B194" s="40"/>
      <c r="N194">
        <v>162</v>
      </c>
      <c r="O194">
        <v>1.62</v>
      </c>
      <c r="P194">
        <f t="shared" si="37"/>
        <v>0.1074060751134838</v>
      </c>
      <c r="Q194">
        <f t="shared" si="36"/>
        <v>0.10654045298112372</v>
      </c>
      <c r="R194">
        <f>SUM($Q$32:Q193)*0.01</f>
        <v>0.44738241156282632</v>
      </c>
    </row>
    <row r="195" spans="2:18" x14ac:dyDescent="0.25">
      <c r="B195" s="40"/>
      <c r="N195">
        <v>163</v>
      </c>
      <c r="O195">
        <v>1.63</v>
      </c>
      <c r="P195">
        <f t="shared" si="37"/>
        <v>0.10567483084876363</v>
      </c>
      <c r="Q195">
        <f t="shared" si="36"/>
        <v>0.10481796308876393</v>
      </c>
      <c r="R195">
        <f>SUM($Q$32:Q194)*0.01</f>
        <v>0.44844781609263756</v>
      </c>
    </row>
    <row r="196" spans="2:18" x14ac:dyDescent="0.25">
      <c r="B196" s="40"/>
      <c r="N196">
        <v>164</v>
      </c>
      <c r="O196">
        <v>1.64</v>
      </c>
      <c r="P196">
        <f t="shared" si="37"/>
        <v>0.10396109532876424</v>
      </c>
      <c r="Q196">
        <f t="shared" si="36"/>
        <v>0.10311300994637114</v>
      </c>
      <c r="R196">
        <f>SUM($Q$32:Q195)*0.01</f>
        <v>0.44949599572352517</v>
      </c>
    </row>
    <row r="197" spans="2:18" x14ac:dyDescent="0.25">
      <c r="B197" s="40"/>
      <c r="N197">
        <v>165</v>
      </c>
      <c r="O197">
        <v>1.65</v>
      </c>
      <c r="P197">
        <f t="shared" si="37"/>
        <v>0.10226492456397804</v>
      </c>
      <c r="Q197">
        <f t="shared" si="36"/>
        <v>0.1014256464958343</v>
      </c>
      <c r="R197">
        <f>SUM($Q$32:Q196)*0.01</f>
        <v>0.45052712582298887</v>
      </c>
    </row>
    <row r="198" spans="2:18" x14ac:dyDescent="0.25">
      <c r="B198" s="40"/>
      <c r="N198">
        <v>166</v>
      </c>
      <c r="O198">
        <v>1.66</v>
      </c>
      <c r="P198">
        <f t="shared" si="37"/>
        <v>0.10058636842769057</v>
      </c>
      <c r="Q198">
        <f t="shared" si="36"/>
        <v>9.9755919582007149E-2</v>
      </c>
      <c r="R198">
        <f>SUM($Q$32:Q197)*0.01</f>
        <v>0.45154138228794721</v>
      </c>
    </row>
    <row r="199" spans="2:18" x14ac:dyDescent="0.25">
      <c r="B199" s="40"/>
      <c r="N199">
        <v>167</v>
      </c>
      <c r="O199">
        <v>1.67</v>
      </c>
      <c r="P199">
        <f t="shared" si="37"/>
        <v>9.8925470736323726E-2</v>
      </c>
      <c r="Q199">
        <f t="shared" si="36"/>
        <v>9.8103870033895618E-2</v>
      </c>
      <c r="R199">
        <f>SUM($Q$32:Q198)*0.01</f>
        <v>0.45253894148376733</v>
      </c>
    </row>
    <row r="200" spans="2:18" x14ac:dyDescent="0.25">
      <c r="B200" s="40"/>
      <c r="N200">
        <v>168</v>
      </c>
      <c r="O200">
        <v>1.68</v>
      </c>
      <c r="P200">
        <f t="shared" si="37"/>
        <v>9.7282269331467525E-2</v>
      </c>
      <c r="Q200">
        <f t="shared" si="36"/>
        <v>9.646953274749577E-2</v>
      </c>
      <c r="R200">
        <f>SUM($Q$32:Q199)*0.01</f>
        <v>0.45351998018410628</v>
      </c>
    </row>
    <row r="201" spans="2:18" x14ac:dyDescent="0.25">
      <c r="B201" s="40"/>
      <c r="N201">
        <v>169</v>
      </c>
      <c r="O201">
        <v>1.69</v>
      </c>
      <c r="P201">
        <f t="shared" si="37"/>
        <v>9.5656796163524016E-2</v>
      </c>
      <c r="Q201">
        <f t="shared" si="36"/>
        <v>9.4852936770205482E-2</v>
      </c>
      <c r="R201">
        <f>SUM($Q$32:Q200)*0.01</f>
        <v>0.45448467551158123</v>
      </c>
    </row>
    <row r="202" spans="2:18" x14ac:dyDescent="0.25">
      <c r="B202" s="40"/>
      <c r="N202">
        <v>170</v>
      </c>
      <c r="O202">
        <v>1.7</v>
      </c>
      <c r="P202">
        <f t="shared" si="37"/>
        <v>9.4049077376886947E-2</v>
      </c>
      <c r="Q202">
        <f t="shared" si="36"/>
        <v>9.3254105386733815E-2</v>
      </c>
      <c r="R202">
        <f>SUM($Q$32:Q201)*0.01</f>
        <v>0.45543320487928329</v>
      </c>
    </row>
    <row r="203" spans="2:18" x14ac:dyDescent="0.25">
      <c r="B203" s="40"/>
      <c r="N203">
        <v>171</v>
      </c>
      <c r="O203">
        <v>1.71</v>
      </c>
      <c r="P203">
        <f t="shared" si="37"/>
        <v>9.2459133396580684E-2</v>
      </c>
      <c r="Q203">
        <f t="shared" si="36"/>
        <v>9.1673056206431791E-2</v>
      </c>
      <c r="R203">
        <f>SUM($Q$32:Q202)*0.01</f>
        <v>0.4563657459331506</v>
      </c>
    </row>
    <row r="204" spans="2:18" x14ac:dyDescent="0.25">
      <c r="B204" s="40"/>
      <c r="N204">
        <v>172</v>
      </c>
      <c r="O204">
        <v>1.72</v>
      </c>
      <c r="P204">
        <f t="shared" si="37"/>
        <v>9.0886979016282884E-2</v>
      </c>
      <c r="Q204">
        <f t="shared" si="36"/>
        <v>9.0109801251968935E-2</v>
      </c>
      <c r="R204">
        <f>SUM($Q$32:Q203)*0.01</f>
        <v>0.45728247649521492</v>
      </c>
    </row>
    <row r="205" spans="2:18" x14ac:dyDescent="0.25">
      <c r="B205" s="40"/>
      <c r="N205">
        <v>173</v>
      </c>
      <c r="O205">
        <v>1.73</v>
      </c>
      <c r="P205">
        <f t="shared" si="37"/>
        <v>8.9332623487655E-2</v>
      </c>
      <c r="Q205">
        <f t="shared" si="36"/>
        <v>8.8564347049280318E-2</v>
      </c>
      <c r="R205">
        <f>SUM($Q$32:Q204)*0.01</f>
        <v>0.45818357450773461</v>
      </c>
    </row>
    <row r="206" spans="2:18" x14ac:dyDescent="0.25">
      <c r="B206" s="40"/>
      <c r="N206">
        <v>174</v>
      </c>
      <c r="O206">
        <v>1.74</v>
      </c>
      <c r="P206">
        <f t="shared" si="37"/>
        <v>8.7796070610905635E-2</v>
      </c>
      <c r="Q206">
        <f t="shared" si="36"/>
        <v>8.703669471870859E-2</v>
      </c>
      <c r="R206">
        <f>SUM($Q$32:Q205)*0.01</f>
        <v>0.45906921797822742</v>
      </c>
    </row>
    <row r="207" spans="2:18" x14ac:dyDescent="0.25">
      <c r="B207" s="40"/>
      <c r="N207">
        <v>175</v>
      </c>
      <c r="O207">
        <v>1.75</v>
      </c>
      <c r="P207">
        <f t="shared" si="37"/>
        <v>8.6277318826511532E-2</v>
      </c>
      <c r="Q207">
        <f t="shared" si="36"/>
        <v>8.5526840067266879E-2</v>
      </c>
      <c r="R207">
        <f>SUM($Q$32:Q206)*0.01</f>
        <v>0.45993958492541448</v>
      </c>
    </row>
    <row r="208" spans="2:18" x14ac:dyDescent="0.25">
      <c r="B208" s="40"/>
      <c r="N208">
        <v>176</v>
      </c>
      <c r="O208">
        <v>1.76</v>
      </c>
      <c r="P208">
        <f t="shared" si="37"/>
        <v>8.4776361308022241E-2</v>
      </c>
      <c r="Q208">
        <f t="shared" si="36"/>
        <v>8.4034773681948352E-2</v>
      </c>
      <c r="R208">
        <f>SUM($Q$32:Q207)*0.01</f>
        <v>0.46079485332608711</v>
      </c>
    </row>
    <row r="209" spans="2:18" x14ac:dyDescent="0.25">
      <c r="B209" s="40"/>
      <c r="N209">
        <v>177</v>
      </c>
      <c r="O209">
        <v>1.77</v>
      </c>
      <c r="P209">
        <f t="shared" si="37"/>
        <v>8.3293186055874463E-2</v>
      </c>
      <c r="Q209">
        <f t="shared" si="36"/>
        <v>8.2560481024008647E-2</v>
      </c>
      <c r="R209">
        <f>SUM($Q$32:Q208)*0.01</f>
        <v>0.46163520106290662</v>
      </c>
    </row>
    <row r="210" spans="2:18" x14ac:dyDescent="0.25">
      <c r="B210" s="40"/>
      <c r="N210">
        <v>178</v>
      </c>
      <c r="O210">
        <v>1.78</v>
      </c>
      <c r="P210">
        <f t="shared" si="37"/>
        <v>8.1827775992142818E-2</v>
      </c>
      <c r="Q210">
        <f t="shared" si="36"/>
        <v>8.1103942524148487E-2</v>
      </c>
      <c r="R210">
        <f>SUM($Q$32:Q209)*0.01</f>
        <v>0.46246080587314675</v>
      </c>
    </row>
    <row r="211" spans="2:18" x14ac:dyDescent="0.25">
      <c r="B211" s="40"/>
      <c r="N211">
        <v>179</v>
      </c>
      <c r="O211">
        <v>1.79</v>
      </c>
      <c r="P211">
        <f t="shared" si="37"/>
        <v>8.038010905615417E-2</v>
      </c>
      <c r="Q211">
        <f t="shared" si="36"/>
        <v>7.9665133678524153E-2</v>
      </c>
      <c r="R211">
        <f>SUM($Q$32:Q210)*0.01</f>
        <v>0.46327184529838827</v>
      </c>
    </row>
    <row r="212" spans="2:18" x14ac:dyDescent="0.25">
      <c r="B212" s="40"/>
      <c r="N212">
        <v>180</v>
      </c>
      <c r="O212">
        <v>1.8</v>
      </c>
      <c r="P212">
        <f t="shared" si="37"/>
        <v>7.8950158300894149E-2</v>
      </c>
      <c r="Q212">
        <f t="shared" si="36"/>
        <v>7.8244025145514068E-2</v>
      </c>
      <c r="R212">
        <f>SUM($Q$32:Q211)*0.01</f>
        <v>0.46406849663517352</v>
      </c>
    </row>
    <row r="213" spans="2:18" x14ac:dyDescent="0.25">
      <c r="B213" s="40"/>
      <c r="N213">
        <v>181</v>
      </c>
      <c r="O213">
        <v>1.81</v>
      </c>
      <c r="P213">
        <f t="shared" si="37"/>
        <v>7.7537891990133986E-2</v>
      </c>
      <c r="Q213">
        <f t="shared" si="36"/>
        <v>7.6840582843170649E-2</v>
      </c>
      <c r="R213">
        <f>SUM($Q$32:Q212)*0.01</f>
        <v>0.46485093688662865</v>
      </c>
    </row>
    <row r="214" spans="2:18" x14ac:dyDescent="0.25">
      <c r="B214" s="40"/>
      <c r="N214">
        <v>182</v>
      </c>
      <c r="O214">
        <v>1.82</v>
      </c>
      <c r="P214">
        <f t="shared" si="37"/>
        <v>7.6143273696207311E-2</v>
      </c>
      <c r="Q214">
        <f t="shared" si="36"/>
        <v>7.5454768047287457E-2</v>
      </c>
      <c r="R214">
        <f>SUM($Q$32:Q213)*0.01</f>
        <v>0.46561934271506034</v>
      </c>
    </row>
    <row r="215" spans="2:18" x14ac:dyDescent="0.25">
      <c r="B215" s="40"/>
      <c r="N215">
        <v>183</v>
      </c>
      <c r="O215">
        <v>1.83</v>
      </c>
      <c r="P215">
        <f t="shared" si="37"/>
        <v>7.4766262398367603E-2</v>
      </c>
      <c r="Q215">
        <f t="shared" si="36"/>
        <v>7.4086537490012247E-2</v>
      </c>
      <c r="R215">
        <f>SUM($Q$32:Q214)*0.01</f>
        <v>0.46637389039553323</v>
      </c>
    </row>
    <row r="216" spans="2:18" x14ac:dyDescent="0.25">
      <c r="B216" s="40"/>
      <c r="N216">
        <v>184</v>
      </c>
      <c r="O216">
        <v>1.84</v>
      </c>
      <c r="P216">
        <f t="shared" si="37"/>
        <v>7.3406812581656891E-2</v>
      </c>
      <c r="Q216">
        <f t="shared" si="36"/>
        <v>7.2735843458937438E-2</v>
      </c>
      <c r="R216">
        <f>SUM($Q$32:Q215)*0.01</f>
        <v>0.46711475577043332</v>
      </c>
    </row>
    <row r="217" spans="2:18" x14ac:dyDescent="0.25">
      <c r="B217" s="40"/>
      <c r="N217">
        <v>185</v>
      </c>
      <c r="O217">
        <v>1.85</v>
      </c>
      <c r="P217">
        <f t="shared" si="37"/>
        <v>7.2064874336217999E-2</v>
      </c>
      <c r="Q217">
        <f t="shared" si="36"/>
        <v>7.140263389660069E-2</v>
      </c>
      <c r="R217">
        <f>SUM($Q$32:Q216)*0.01</f>
        <v>0.4678421142050227</v>
      </c>
    </row>
    <row r="218" spans="2:18" x14ac:dyDescent="0.25">
      <c r="B218" s="40"/>
      <c r="N218">
        <v>186</v>
      </c>
      <c r="O218">
        <v>1.86</v>
      </c>
      <c r="P218">
        <f t="shared" si="37"/>
        <v>7.074039345698338E-2</v>
      </c>
      <c r="Q218">
        <f t="shared" si="36"/>
        <v>7.0086852500328783E-2</v>
      </c>
      <c r="R218">
        <f>SUM($Q$32:Q217)*0.01</f>
        <v>0.4685561405439887</v>
      </c>
    </row>
    <row r="219" spans="2:18" x14ac:dyDescent="0.25">
      <c r="B219" s="40"/>
      <c r="N219">
        <v>187</v>
      </c>
      <c r="O219">
        <v>1.87</v>
      </c>
      <c r="P219">
        <f t="shared" si="37"/>
        <v>6.9433311543674187E-2</v>
      </c>
      <c r="Q219">
        <f t="shared" si="36"/>
        <v>6.8788438822359382E-2</v>
      </c>
      <c r="R219">
        <f>SUM($Q$32:Q218)*0.01</f>
        <v>0.46925700906899204</v>
      </c>
    </row>
    <row r="220" spans="2:18" x14ac:dyDescent="0.25">
      <c r="B220" s="40"/>
      <c r="N220">
        <v>188</v>
      </c>
      <c r="O220">
        <v>1.88</v>
      </c>
      <c r="P220">
        <f t="shared" si="37"/>
        <v>6.8143566101044592E-2</v>
      </c>
      <c r="Q220">
        <f t="shared" si="36"/>
        <v>6.7507328370175868E-2</v>
      </c>
      <c r="R220">
        <f>SUM($Q$32:Q219)*0.01</f>
        <v>0.46994489345721563</v>
      </c>
    </row>
    <row r="221" spans="2:18" x14ac:dyDescent="0.25">
      <c r="B221" s="40"/>
      <c r="N221">
        <v>189</v>
      </c>
      <c r="O221">
        <v>1.89</v>
      </c>
      <c r="P221">
        <f t="shared" si="37"/>
        <v>6.6871090639307157E-2</v>
      </c>
      <c r="Q221">
        <f t="shared" si="36"/>
        <v>6.6243452706991876E-2</v>
      </c>
      <c r="R221">
        <f>SUM($Q$32:Q220)*0.01</f>
        <v>0.47061996674091738</v>
      </c>
    </row>
    <row r="222" spans="2:18" x14ac:dyDescent="0.25">
      <c r="B222" s="40"/>
      <c r="N222">
        <v>190</v>
      </c>
      <c r="O222">
        <v>1.9</v>
      </c>
      <c r="P222">
        <f t="shared" si="37"/>
        <v>6.5615814774676595E-2</v>
      </c>
      <c r="Q222">
        <f t="shared" si="36"/>
        <v>6.4996739552322977E-2</v>
      </c>
      <c r="R222">
        <f>SUM($Q$32:Q221)*0.01</f>
        <v>0.47128240126798732</v>
      </c>
    </row>
    <row r="223" spans="2:18" x14ac:dyDescent="0.25">
      <c r="B223" s="40"/>
      <c r="N223">
        <v>191</v>
      </c>
      <c r="O223">
        <v>1.91</v>
      </c>
      <c r="P223">
        <f t="shared" si="37"/>
        <v>6.4377664329969359E-2</v>
      </c>
      <c r="Q223">
        <f t="shared" si="36"/>
        <v>6.3767112882584007E-2</v>
      </c>
      <c r="R223">
        <f>SUM($Q$32:Q222)*0.01</f>
        <v>0.47193236866351052</v>
      </c>
    </row>
    <row r="224" spans="2:18" x14ac:dyDescent="0.25">
      <c r="B224" s="40"/>
      <c r="N224">
        <v>192</v>
      </c>
      <c r="O224">
        <v>1.92</v>
      </c>
      <c r="P224">
        <f t="shared" si="37"/>
        <v>6.3156561435198655E-2</v>
      </c>
      <c r="Q224">
        <f t="shared" si="36"/>
        <v>6.2554493031651906E-2</v>
      </c>
      <c r="R224">
        <f>SUM($Q$32:Q223)*0.01</f>
        <v>0.47257003979233636</v>
      </c>
    </row>
    <row r="225" spans="2:18" x14ac:dyDescent="0.25">
      <c r="B225" s="40"/>
      <c r="N225">
        <v>193</v>
      </c>
      <c r="O225">
        <v>1.93</v>
      </c>
      <c r="P225">
        <f t="shared" si="37"/>
        <v>6.1952424628105164E-2</v>
      </c>
      <c r="Q225">
        <f t="shared" ref="Q225:Q288" si="38">(P225+P226)/2</f>
        <v>6.1358796791334977E-2</v>
      </c>
      <c r="R225">
        <f>SUM($Q$32:Q224)*0.01</f>
        <v>0.47319558472265294</v>
      </c>
    </row>
    <row r="226" spans="2:18" x14ac:dyDescent="0.25">
      <c r="B226" s="40"/>
      <c r="N226">
        <v>194</v>
      </c>
      <c r="O226">
        <v>1.94</v>
      </c>
      <c r="P226">
        <f t="shared" si="37"/>
        <v>6.0765168954564783E-2</v>
      </c>
      <c r="Q226">
        <f t="shared" si="38"/>
        <v>6.0179937511690429E-2</v>
      </c>
      <c r="R226">
        <f>SUM($Q$32:Q225)*0.01</f>
        <v>0.47380917269056627</v>
      </c>
    </row>
    <row r="227" spans="2:18" x14ac:dyDescent="0.25">
      <c r="B227" s="40"/>
      <c r="N227">
        <v>195</v>
      </c>
      <c r="O227">
        <v>1.95</v>
      </c>
      <c r="P227">
        <f t="shared" si="37"/>
        <v>5.9594706068816075E-2</v>
      </c>
      <c r="Q227">
        <f t="shared" si="38"/>
        <v>5.9017825201133772E-2</v>
      </c>
      <c r="R227">
        <f>SUM($Q$32:Q226)*0.01</f>
        <v>0.47441097206568317</v>
      </c>
    </row>
    <row r="228" spans="2:18" x14ac:dyDescent="0.25">
      <c r="B228" s="40"/>
      <c r="N228">
        <v>196</v>
      </c>
      <c r="O228">
        <v>1.96</v>
      </c>
      <c r="P228">
        <f t="shared" si="37"/>
        <v>5.8440944333451476E-2</v>
      </c>
      <c r="Q228">
        <f t="shared" si="38"/>
        <v>5.7872366626284304E-2</v>
      </c>
      <c r="R228">
        <f>SUM($Q$32:Q227)*0.01</f>
        <v>0.47500115031769446</v>
      </c>
    </row>
    <row r="229" spans="2:18" x14ac:dyDescent="0.25">
      <c r="B229" s="40"/>
      <c r="N229">
        <v>197</v>
      </c>
      <c r="O229">
        <v>1.97</v>
      </c>
      <c r="P229">
        <f t="shared" si="37"/>
        <v>5.7303788919117131E-2</v>
      </c>
      <c r="Q229">
        <f t="shared" si="38"/>
        <v>5.674346541149259E-2</v>
      </c>
      <c r="R229">
        <f>SUM($Q$32:Q228)*0.01</f>
        <v>0.47557987398395735</v>
      </c>
    </row>
    <row r="230" spans="2:18" x14ac:dyDescent="0.25">
      <c r="B230" s="40"/>
      <c r="N230">
        <v>198</v>
      </c>
      <c r="O230">
        <v>1.98</v>
      </c>
      <c r="P230">
        <f t="shared" si="37"/>
        <v>5.6183141903868049E-2</v>
      </c>
      <c r="Q230">
        <f t="shared" si="38"/>
        <v>5.5631022137996908E-2</v>
      </c>
      <c r="R230">
        <f>SUM($Q$32:Q229)*0.01</f>
        <v>0.47614730863807225</v>
      </c>
    </row>
    <row r="231" spans="2:18" x14ac:dyDescent="0.25">
      <c r="B231" s="40"/>
      <c r="N231">
        <v>199</v>
      </c>
      <c r="O231">
        <v>1.99</v>
      </c>
      <c r="P231">
        <f t="shared" si="37"/>
        <v>5.5078902372125767E-2</v>
      </c>
      <c r="Q231">
        <f t="shared" si="38"/>
        <v>5.4534934442656918E-2</v>
      </c>
      <c r="R231">
        <f>SUM($Q$32:Q230)*0.01</f>
        <v>0.47670361885945223</v>
      </c>
    </row>
    <row r="232" spans="2:18" x14ac:dyDescent="0.25">
      <c r="B232" s="40"/>
      <c r="N232">
        <v>200</v>
      </c>
      <c r="O232">
        <v>2</v>
      </c>
      <c r="P232">
        <f t="shared" si="37"/>
        <v>5.3990966513188063E-2</v>
      </c>
      <c r="Q232">
        <f t="shared" si="38"/>
        <v>5.3455097116214191E-2</v>
      </c>
      <c r="R232">
        <f>SUM($Q$32:Q231)*0.01</f>
        <v>0.47724896820387874</v>
      </c>
    </row>
    <row r="233" spans="2:18" x14ac:dyDescent="0.25">
      <c r="B233" s="40"/>
      <c r="N233">
        <v>201</v>
      </c>
      <c r="O233">
        <v>2.0099999999999998</v>
      </c>
      <c r="P233">
        <f t="shared" si="37"/>
        <v>5.2919227719240319E-2</v>
      </c>
      <c r="Q233">
        <f t="shared" si="38"/>
        <v>5.2391402201030446E-2</v>
      </c>
      <c r="R233">
        <f>SUM($Q$32:Q232)*0.01</f>
        <v>0.47778351917504092</v>
      </c>
    </row>
    <row r="234" spans="2:18" x14ac:dyDescent="0.25">
      <c r="B234" s="40"/>
      <c r="N234">
        <v>202</v>
      </c>
      <c r="O234">
        <v>2.02</v>
      </c>
      <c r="P234">
        <f t="shared" si="37"/>
        <v>5.1863576682820565E-2</v>
      </c>
      <c r="Q234">
        <f t="shared" si="38"/>
        <v>5.1343739088255888E-2</v>
      </c>
      <c r="R234">
        <f>SUM($Q$32:Q233)*0.01</f>
        <v>0.47830743319705121</v>
      </c>
    </row>
    <row r="235" spans="2:18" x14ac:dyDescent="0.25">
      <c r="B235" s="40"/>
      <c r="N235">
        <v>203</v>
      </c>
      <c r="O235">
        <v>2.0299999999999998</v>
      </c>
      <c r="P235">
        <f t="shared" si="37"/>
        <v>5.0823901493691211E-2</v>
      </c>
      <c r="Q235">
        <f t="shared" si="38"/>
        <v>5.0311994614380989E-2</v>
      </c>
      <c r="R235">
        <f>SUM($Q$32:Q234)*0.01</f>
        <v>0.47882087058793377</v>
      </c>
    </row>
    <row r="236" spans="2:18" x14ac:dyDescent="0.25">
      <c r="B236" s="40"/>
      <c r="N236">
        <v>204</v>
      </c>
      <c r="O236">
        <v>2.04</v>
      </c>
      <c r="P236">
        <f t="shared" si="37"/>
        <v>4.9800087735070775E-2</v>
      </c>
      <c r="Q236">
        <f t="shared" si="38"/>
        <v>4.9296053157126776E-2</v>
      </c>
      <c r="R236">
        <f>SUM($Q$32:Q235)*0.01</f>
        <v>0.47932399053407759</v>
      </c>
    </row>
    <row r="237" spans="2:18" x14ac:dyDescent="0.25">
      <c r="B237" s="40"/>
      <c r="N237">
        <v>205</v>
      </c>
      <c r="O237">
        <v>2.0499999999999998</v>
      </c>
      <c r="P237">
        <f t="shared" si="37"/>
        <v>4.8792018579182771E-2</v>
      </c>
      <c r="Q237">
        <f t="shared" si="38"/>
        <v>4.8295796730629906E-2</v>
      </c>
      <c r="R237">
        <f>SUM($Q$32:Q236)*0.01</f>
        <v>0.47981695106564887</v>
      </c>
    </row>
    <row r="238" spans="2:18" x14ac:dyDescent="0.25">
      <c r="B238" s="40"/>
      <c r="N238">
        <v>206</v>
      </c>
      <c r="O238">
        <v>2.06</v>
      </c>
      <c r="P238">
        <f t="shared" si="37"/>
        <v>4.7799574882077034E-2</v>
      </c>
      <c r="Q238">
        <f t="shared" si="38"/>
        <v>4.7311105079880095E-2</v>
      </c>
      <c r="R238">
        <f>SUM($Q$32:Q237)*0.01</f>
        <v>0.48029990903295516</v>
      </c>
    </row>
    <row r="239" spans="2:18" x14ac:dyDescent="0.25">
      <c r="B239" s="40"/>
      <c r="N239">
        <v>207</v>
      </c>
      <c r="O239">
        <v>2.0699999999999998</v>
      </c>
      <c r="P239">
        <f t="shared" si="37"/>
        <v>4.6822635277683163E-2</v>
      </c>
      <c r="Q239">
        <f t="shared" si="38"/>
        <v>4.6341855774369028E-2</v>
      </c>
      <c r="R239">
        <f>SUM($Q$32:Q238)*0.01</f>
        <v>0.48077302008375394</v>
      </c>
    </row>
    <row r="240" spans="2:18" x14ac:dyDescent="0.25">
      <c r="B240" s="40"/>
      <c r="N240">
        <v>208</v>
      </c>
      <c r="O240">
        <v>2.08</v>
      </c>
      <c r="P240">
        <f t="shared" si="37"/>
        <v>4.5861076271054894E-2</v>
      </c>
      <c r="Q240">
        <f t="shared" si="38"/>
        <v>4.5387924300911001E-2</v>
      </c>
      <c r="R240">
        <f>SUM($Q$32:Q239)*0.01</f>
        <v>0.48123643864149762</v>
      </c>
    </row>
    <row r="241" spans="2:18" x14ac:dyDescent="0.25">
      <c r="B241" s="40"/>
      <c r="N241">
        <v>209</v>
      </c>
      <c r="O241">
        <v>2.09</v>
      </c>
      <c r="P241">
        <f t="shared" si="37"/>
        <v>4.49147723307671E-2</v>
      </c>
      <c r="Q241">
        <f t="shared" si="38"/>
        <v>4.4449184155597149E-2</v>
      </c>
      <c r="R241">
        <f>SUM($Q$32:Q240)*0.01</f>
        <v>0.48169031788450672</v>
      </c>
    </row>
    <row r="242" spans="2:18" x14ac:dyDescent="0.25">
      <c r="B242" s="40"/>
      <c r="N242">
        <v>210</v>
      </c>
      <c r="O242">
        <v>2.1</v>
      </c>
      <c r="P242">
        <f t="shared" si="37"/>
        <v>4.3983595980427198E-2</v>
      </c>
      <c r="Q242">
        <f t="shared" si="38"/>
        <v>4.352550693484647E-2</v>
      </c>
      <c r="R242">
        <f>SUM($Q$32:Q241)*0.01</f>
        <v>0.48213480972606271</v>
      </c>
    </row>
    <row r="243" spans="2:18" x14ac:dyDescent="0.25">
      <c r="B243" s="40"/>
      <c r="N243">
        <v>211</v>
      </c>
      <c r="O243">
        <v>2.11</v>
      </c>
      <c r="P243">
        <f t="shared" si="37"/>
        <v>4.3067417889265741E-2</v>
      </c>
      <c r="Q243">
        <f t="shared" si="38"/>
        <v>4.2616762425518026E-2</v>
      </c>
      <c r="R243">
        <f>SUM($Q$32:Q242)*0.01</f>
        <v>0.4825700647954112</v>
      </c>
    </row>
    <row r="244" spans="2:18" x14ac:dyDescent="0.25">
      <c r="B244" s="40"/>
      <c r="N244">
        <v>212</v>
      </c>
      <c r="O244">
        <v>2.12</v>
      </c>
      <c r="P244">
        <f t="shared" si="37"/>
        <v>4.2166106961770311E-2</v>
      </c>
      <c r="Q244">
        <f t="shared" si="38"/>
        <v>4.1722818694050368E-2</v>
      </c>
      <c r="R244">
        <f>SUM($Q$32:Q243)*0.01</f>
        <v>0.48299623241966638</v>
      </c>
    </row>
    <row r="245" spans="2:18" x14ac:dyDescent="0.25">
      <c r="B245" s="40"/>
      <c r="N245">
        <v>213</v>
      </c>
      <c r="O245">
        <v>2.13</v>
      </c>
      <c r="P245">
        <f t="shared" si="37"/>
        <v>4.1279530426330424E-2</v>
      </c>
      <c r="Q245">
        <f t="shared" si="38"/>
        <v>4.0843542174595363E-2</v>
      </c>
      <c r="R245">
        <f>SUM($Q$32:Q244)*0.01</f>
        <v>0.48341346060660684</v>
      </c>
    </row>
    <row r="246" spans="2:18" x14ac:dyDescent="0.25">
      <c r="B246" s="40"/>
      <c r="N246">
        <v>214</v>
      </c>
      <c r="O246">
        <v>2.14</v>
      </c>
      <c r="P246">
        <f t="shared" si="37"/>
        <v>4.0407553922860308E-2</v>
      </c>
      <c r="Q246">
        <f t="shared" si="38"/>
        <v>3.9978797756115264E-2</v>
      </c>
      <c r="R246">
        <f>SUM($Q$32:Q245)*0.01</f>
        <v>0.48382189602835274</v>
      </c>
    </row>
    <row r="247" spans="2:18" x14ac:dyDescent="0.25">
      <c r="B247" s="40"/>
      <c r="N247">
        <v>215</v>
      </c>
      <c r="O247">
        <v>2.15</v>
      </c>
      <c r="P247">
        <f t="shared" si="37"/>
        <v>3.955004158937022E-2</v>
      </c>
      <c r="Q247">
        <f t="shared" si="38"/>
        <v>3.9128448868412914E-2</v>
      </c>
      <c r="R247">
        <f>SUM($Q$32:Q246)*0.01</f>
        <v>0.48422168400591392</v>
      </c>
    </row>
    <row r="248" spans="2:18" x14ac:dyDescent="0.25">
      <c r="B248" s="40"/>
      <c r="N248">
        <v>216</v>
      </c>
      <c r="O248">
        <v>2.16</v>
      </c>
      <c r="P248">
        <f t="shared" si="37"/>
        <v>3.8706856147455608E-2</v>
      </c>
      <c r="Q248">
        <f t="shared" si="38"/>
        <v>3.8292357567066546E-2</v>
      </c>
      <c r="R248">
        <f>SUM($Q$32:Q247)*0.01</f>
        <v>0.48461296849459801</v>
      </c>
    </row>
    <row r="249" spans="2:18" x14ac:dyDescent="0.25">
      <c r="B249" s="40"/>
      <c r="N249">
        <v>217</v>
      </c>
      <c r="O249">
        <v>2.17</v>
      </c>
      <c r="P249">
        <f t="shared" ref="P249:P312" si="39">EXP(-O249*O249/2)/SQRT(2*PI())</f>
        <v>3.7877858986677483E-2</v>
      </c>
      <c r="Q249">
        <f t="shared" si="38"/>
        <v>3.7470384617241975E-2</v>
      </c>
      <c r="R249">
        <f>SUM($Q$32:Q248)*0.01</f>
        <v>0.48499589207026866</v>
      </c>
    </row>
    <row r="250" spans="2:18" x14ac:dyDescent="0.25">
      <c r="B250" s="40"/>
      <c r="N250">
        <v>218</v>
      </c>
      <c r="O250">
        <v>2.1800000000000002</v>
      </c>
      <c r="P250">
        <f t="shared" si="39"/>
        <v>3.7062910247806474E-2</v>
      </c>
      <c r="Q250">
        <f t="shared" si="38"/>
        <v>3.6662389576356348E-2</v>
      </c>
      <c r="R250">
        <f>SUM($Q$32:Q249)*0.01</f>
        <v>0.48537059591644111</v>
      </c>
    </row>
    <row r="251" spans="2:18" x14ac:dyDescent="0.25">
      <c r="B251" s="40"/>
      <c r="N251">
        <v>219</v>
      </c>
      <c r="O251">
        <v>2.19</v>
      </c>
      <c r="P251">
        <f t="shared" si="39"/>
        <v>3.6261868904906222E-2</v>
      </c>
      <c r="Q251">
        <f t="shared" si="38"/>
        <v>3.5868230875568827E-2</v>
      </c>
      <c r="R251">
        <f>SUM($Q$32:Q250)*0.01</f>
        <v>0.48573721981220469</v>
      </c>
    </row>
    <row r="252" spans="2:18" x14ac:dyDescent="0.25">
      <c r="B252" s="40"/>
      <c r="N252">
        <v>220</v>
      </c>
      <c r="O252">
        <v>2.2000000000000002</v>
      </c>
      <c r="P252">
        <f t="shared" si="39"/>
        <v>3.5474592846231424E-2</v>
      </c>
      <c r="Q252">
        <f t="shared" si="38"/>
        <v>3.5087765900075119E-2</v>
      </c>
      <c r="R252">
        <f>SUM($Q$32:Q251)*0.01</f>
        <v>0.48609590212096038</v>
      </c>
    </row>
    <row r="253" spans="2:18" x14ac:dyDescent="0.25">
      <c r="B253" s="40"/>
      <c r="N253">
        <v>221</v>
      </c>
      <c r="O253">
        <v>2.21</v>
      </c>
      <c r="P253">
        <f t="shared" si="39"/>
        <v>3.470093895391882E-2</v>
      </c>
      <c r="Q253">
        <f t="shared" si="38"/>
        <v>3.4320851068184E-2</v>
      </c>
      <c r="R253">
        <f>SUM($Q$32:Q252)*0.01</f>
        <v>0.48644677977996109</v>
      </c>
    </row>
    <row r="254" spans="2:18" x14ac:dyDescent="0.25">
      <c r="B254" s="40"/>
      <c r="N254">
        <v>222</v>
      </c>
      <c r="O254">
        <v>2.2200000000000002</v>
      </c>
      <c r="P254">
        <f t="shared" si="39"/>
        <v>3.3940763182449186E-2</v>
      </c>
      <c r="Q254">
        <f t="shared" si="38"/>
        <v>3.3567341909155154E-2</v>
      </c>
      <c r="R254">
        <f>SUM($Q$32:Q253)*0.01</f>
        <v>0.48678998829064291</v>
      </c>
    </row>
    <row r="255" spans="2:18" x14ac:dyDescent="0.25">
      <c r="B255" s="40"/>
      <c r="N255">
        <v>223</v>
      </c>
      <c r="O255">
        <v>2.23</v>
      </c>
      <c r="P255">
        <f t="shared" si="39"/>
        <v>3.3193920635861122E-2</v>
      </c>
      <c r="Q255">
        <f t="shared" si="38"/>
        <v>3.2827093139779287E-2</v>
      </c>
      <c r="R255">
        <f>SUM($Q$32:Q254)*0.01</f>
        <v>0.48712566170973448</v>
      </c>
    </row>
    <row r="256" spans="2:18" x14ac:dyDescent="0.25">
      <c r="B256" s="40"/>
      <c r="N256">
        <v>224</v>
      </c>
      <c r="O256">
        <v>2.2400000000000002</v>
      </c>
      <c r="P256">
        <f t="shared" si="39"/>
        <v>3.2460265643697445E-2</v>
      </c>
      <c r="Q256">
        <f t="shared" si="38"/>
        <v>3.2099958739682431E-2</v>
      </c>
      <c r="R256">
        <f>SUM($Q$32:Q255)*0.01</f>
        <v>0.48745393264113229</v>
      </c>
    </row>
    <row r="257" spans="2:18" x14ac:dyDescent="0.25">
      <c r="B257" s="40"/>
      <c r="N257">
        <v>225</v>
      </c>
      <c r="O257">
        <v>2.25</v>
      </c>
      <c r="P257">
        <f t="shared" si="39"/>
        <v>3.1739651835667418E-2</v>
      </c>
      <c r="Q257">
        <f t="shared" si="38"/>
        <v>3.1385792025337846E-2</v>
      </c>
      <c r="R257">
        <f>SUM($Q$32:Q256)*0.01</f>
        <v>0.48777493222852913</v>
      </c>
    </row>
    <row r="258" spans="2:18" x14ac:dyDescent="0.25">
      <c r="B258" s="40"/>
      <c r="N258">
        <v>226</v>
      </c>
      <c r="O258">
        <v>2.2599999999999998</v>
      </c>
      <c r="P258">
        <f t="shared" si="39"/>
        <v>3.1031932215008273E-2</v>
      </c>
      <c r="Q258">
        <f t="shared" si="38"/>
        <v>3.0684445722769956E-2</v>
      </c>
      <c r="R258">
        <f>SUM($Q$32:Q257)*0.01</f>
        <v>0.48808879014878254</v>
      </c>
    </row>
    <row r="259" spans="2:18" x14ac:dyDescent="0.25">
      <c r="B259" s="40"/>
      <c r="N259">
        <v>227</v>
      </c>
      <c r="O259">
        <v>2.27</v>
      </c>
      <c r="P259">
        <f t="shared" si="39"/>
        <v>3.0336959230531639E-2</v>
      </c>
      <c r="Q259">
        <f t="shared" si="38"/>
        <v>2.9995772038936459E-2</v>
      </c>
      <c r="R259">
        <f>SUM($Q$32:Q258)*0.01</f>
        <v>0.48839563460601021</v>
      </c>
    </row>
    <row r="260" spans="2:18" x14ac:dyDescent="0.25">
      <c r="B260" s="40"/>
      <c r="N260">
        <v>228</v>
      </c>
      <c r="O260">
        <v>2.2799999999999998</v>
      </c>
      <c r="P260">
        <f t="shared" si="39"/>
        <v>2.9654584847341278E-2</v>
      </c>
      <c r="Q260">
        <f t="shared" si="38"/>
        <v>2.9319622731775345E-2</v>
      </c>
      <c r="R260">
        <f>SUM($Q$32:Q259)*0.01</f>
        <v>0.48869559232639959</v>
      </c>
    </row>
    <row r="261" spans="2:18" x14ac:dyDescent="0.25">
      <c r="B261" s="40"/>
      <c r="N261">
        <v>229</v>
      </c>
      <c r="O261">
        <v>2.29</v>
      </c>
      <c r="P261">
        <f t="shared" si="39"/>
        <v>2.8984660616209416E-2</v>
      </c>
      <c r="Q261">
        <f t="shared" si="38"/>
        <v>2.8655849178905304E-2</v>
      </c>
      <c r="R261">
        <f>SUM($Q$32:Q260)*0.01</f>
        <v>0.48898878855371736</v>
      </c>
    </row>
    <row r="262" spans="2:18" x14ac:dyDescent="0.25">
      <c r="B262" s="40"/>
      <c r="N262">
        <v>230</v>
      </c>
      <c r="O262">
        <v>2.2999999999999998</v>
      </c>
      <c r="P262">
        <f t="shared" si="39"/>
        <v>2.832703774160119E-2</v>
      </c>
      <c r="Q262">
        <f t="shared" si="38"/>
        <v>2.8004302444968883E-2</v>
      </c>
      <c r="R262">
        <f>SUM($Q$32:Q261)*0.01</f>
        <v>0.4892753470455064</v>
      </c>
    </row>
    <row r="263" spans="2:18" x14ac:dyDescent="0.25">
      <c r="B263" s="40"/>
      <c r="N263">
        <v>231</v>
      </c>
      <c r="O263">
        <v>2.31</v>
      </c>
      <c r="P263">
        <f t="shared" si="39"/>
        <v>2.7681567148336573E-2</v>
      </c>
      <c r="Q263">
        <f t="shared" si="38"/>
        <v>2.7364833347609179E-2</v>
      </c>
      <c r="R263">
        <f>SUM($Q$32:Q262)*0.01</f>
        <v>0.48955539006995608</v>
      </c>
    </row>
    <row r="264" spans="2:18" x14ac:dyDescent="0.25">
      <c r="B264" s="40"/>
      <c r="N264">
        <v>232</v>
      </c>
      <c r="O264">
        <v>2.3199999999999998</v>
      </c>
      <c r="P264">
        <f t="shared" si="39"/>
        <v>2.7048099546881785E-2</v>
      </c>
      <c r="Q264">
        <f t="shared" si="38"/>
        <v>2.6737292522071757E-2</v>
      </c>
      <c r="R264">
        <f>SUM($Q$32:Q263)*0.01</f>
        <v>0.48982903840343223</v>
      </c>
    </row>
    <row r="265" spans="2:18" x14ac:dyDescent="0.25">
      <c r="B265" s="40"/>
      <c r="N265">
        <v>233</v>
      </c>
      <c r="O265">
        <v>2.33</v>
      </c>
      <c r="P265">
        <f t="shared" si="39"/>
        <v>2.6426485497261724E-2</v>
      </c>
      <c r="Q265">
        <f t="shared" si="38"/>
        <v>2.6121530484424706E-2</v>
      </c>
      <c r="R265">
        <f>SUM($Q$32:Q264)*0.01</f>
        <v>0.49009641132865289</v>
      </c>
    </row>
    <row r="266" spans="2:18" x14ac:dyDescent="0.25">
      <c r="B266" s="40"/>
      <c r="N266">
        <v>234</v>
      </c>
      <c r="O266">
        <v>2.34</v>
      </c>
      <c r="P266">
        <f t="shared" si="39"/>
        <v>2.581657547158769E-2</v>
      </c>
      <c r="Q266">
        <f t="shared" si="38"/>
        <v>2.5517397693391036E-2</v>
      </c>
      <c r="R266">
        <f>SUM($Q$32:Q265)*0.01</f>
        <v>0.49035762663349713</v>
      </c>
    </row>
    <row r="267" spans="2:18" x14ac:dyDescent="0.25">
      <c r="B267" s="40"/>
      <c r="N267">
        <v>235</v>
      </c>
      <c r="O267">
        <v>2.35</v>
      </c>
      <c r="P267">
        <f t="shared" si="39"/>
        <v>2.5218219915194382E-2</v>
      </c>
      <c r="Q267">
        <f t="shared" si="38"/>
        <v>2.4924744610788446E-2</v>
      </c>
      <c r="R267">
        <f>SUM($Q$32:Q266)*0.01</f>
        <v>0.49061280061043105</v>
      </c>
    </row>
    <row r="268" spans="2:18" x14ac:dyDescent="0.25">
      <c r="B268" s="40"/>
      <c r="N268">
        <v>236</v>
      </c>
      <c r="O268">
        <v>2.36</v>
      </c>
      <c r="P268">
        <f t="shared" si="39"/>
        <v>2.4631269306382507E-2</v>
      </c>
      <c r="Q268">
        <f t="shared" si="38"/>
        <v>2.4343421760572741E-2</v>
      </c>
      <c r="R268">
        <f>SUM($Q$32:Q267)*0.01</f>
        <v>0.49086204805653894</v>
      </c>
    </row>
    <row r="269" spans="2:18" x14ac:dyDescent="0.25">
      <c r="B269" s="40"/>
      <c r="N269">
        <v>237</v>
      </c>
      <c r="O269">
        <v>2.37</v>
      </c>
      <c r="P269">
        <f t="shared" si="39"/>
        <v>2.4055574214762971E-2</v>
      </c>
      <c r="Q269">
        <f t="shared" si="38"/>
        <v>2.3773279786482169E-2</v>
      </c>
      <c r="R269">
        <f>SUM($Q$32:Q268)*0.01</f>
        <v>0.49110548227414463</v>
      </c>
    </row>
    <row r="270" spans="2:18" x14ac:dyDescent="0.25">
      <c r="B270" s="40"/>
      <c r="N270">
        <v>238</v>
      </c>
      <c r="O270">
        <v>2.38</v>
      </c>
      <c r="P270">
        <f t="shared" si="39"/>
        <v>2.3490985358201367E-2</v>
      </c>
      <c r="Q270">
        <f t="shared" si="38"/>
        <v>2.3214169508281028E-2</v>
      </c>
      <c r="R270">
        <f>SUM($Q$32:Q269)*0.01</f>
        <v>0.49134321507200945</v>
      </c>
    </row>
    <row r="271" spans="2:18" x14ac:dyDescent="0.25">
      <c r="B271" s="40"/>
      <c r="N271">
        <v>239</v>
      </c>
      <c r="O271">
        <v>2.39</v>
      </c>
      <c r="P271">
        <f t="shared" si="39"/>
        <v>2.2937353658360693E-2</v>
      </c>
      <c r="Q271">
        <f t="shared" si="38"/>
        <v>2.2665941976601794E-2</v>
      </c>
      <c r="R271">
        <f>SUM($Q$32:Q270)*0.01</f>
        <v>0.49157535676709224</v>
      </c>
    </row>
    <row r="272" spans="2:18" x14ac:dyDescent="0.25">
      <c r="B272" s="40"/>
      <c r="N272">
        <v>240</v>
      </c>
      <c r="O272">
        <v>2.4</v>
      </c>
      <c r="P272">
        <f t="shared" si="39"/>
        <v>2.2394530294842899E-2</v>
      </c>
      <c r="Q272">
        <f t="shared" si="38"/>
        <v>2.2128448526386145E-2</v>
      </c>
      <c r="R272">
        <f>SUM($Q$32:Q271)*0.01</f>
        <v>0.49180201618685832</v>
      </c>
    </row>
    <row r="273" spans="2:18" x14ac:dyDescent="0.25">
      <c r="B273" s="40"/>
      <c r="N273">
        <v>241</v>
      </c>
      <c r="O273">
        <v>2.41</v>
      </c>
      <c r="P273">
        <f t="shared" si="39"/>
        <v>2.1862366757929387E-2</v>
      </c>
      <c r="Q273">
        <f t="shared" si="38"/>
        <v>2.1601540828926086E-2</v>
      </c>
      <c r="R273">
        <f>SUM($Q$32:Q272)*0.01</f>
        <v>0.49202330067212219</v>
      </c>
    </row>
    <row r="274" spans="2:18" x14ac:dyDescent="0.25">
      <c r="B274" s="40"/>
      <c r="N274">
        <v>242</v>
      </c>
      <c r="O274">
        <v>2.42</v>
      </c>
      <c r="P274">
        <f t="shared" si="39"/>
        <v>2.1340714899922786E-2</v>
      </c>
      <c r="Q274">
        <f t="shared" si="38"/>
        <v>2.1085070942507486E-2</v>
      </c>
      <c r="R274">
        <f>SUM($Q$32:Q273)*0.01</f>
        <v>0.49223931608041144</v>
      </c>
    </row>
    <row r="275" spans="2:18" x14ac:dyDescent="0.25">
      <c r="B275" s="40"/>
      <c r="N275">
        <v>243</v>
      </c>
      <c r="O275">
        <v>2.4300000000000002</v>
      </c>
      <c r="P275">
        <f t="shared" si="39"/>
        <v>2.0829426985092186E-2</v>
      </c>
      <c r="Q275">
        <f t="shared" si="38"/>
        <v>2.0578891361659014E-2</v>
      </c>
      <c r="R275">
        <f>SUM($Q$32:Q274)*0.01</f>
        <v>0.4924501667898365</v>
      </c>
    </row>
    <row r="276" spans="2:18" x14ac:dyDescent="0.25">
      <c r="B276" s="40"/>
      <c r="N276">
        <v>244</v>
      </c>
      <c r="O276">
        <v>2.44</v>
      </c>
      <c r="P276">
        <f t="shared" si="39"/>
        <v>2.0328355738225841E-2</v>
      </c>
      <c r="Q276">
        <f t="shared" si="38"/>
        <v>2.0082855065010577E-2</v>
      </c>
      <c r="R276">
        <f>SUM($Q$32:Q275)*0.01</f>
        <v>0.49265595570345305</v>
      </c>
    </row>
    <row r="277" spans="2:18" x14ac:dyDescent="0.25">
      <c r="B277" s="40"/>
      <c r="N277">
        <v>245</v>
      </c>
      <c r="O277">
        <v>2.4500000000000002</v>
      </c>
      <c r="P277">
        <f t="shared" si="39"/>
        <v>1.9837354391795313E-2</v>
      </c>
      <c r="Q277">
        <f t="shared" si="38"/>
        <v>1.9596815561766137E-2</v>
      </c>
      <c r="R277">
        <f>SUM($Q$32:Q276)*0.01</f>
        <v>0.49285678425410318</v>
      </c>
    </row>
    <row r="278" spans="2:18" x14ac:dyDescent="0.25">
      <c r="B278" s="40"/>
      <c r="N278">
        <v>246</v>
      </c>
      <c r="O278">
        <v>2.46</v>
      </c>
      <c r="P278">
        <f t="shared" si="39"/>
        <v>1.9356276731736965E-2</v>
      </c>
      <c r="Q278">
        <f t="shared" si="38"/>
        <v>1.9120626936796566E-2</v>
      </c>
      <c r="R278">
        <f>SUM($Q$32:Q277)*0.01</f>
        <v>0.49305275240972085</v>
      </c>
    </row>
    <row r="279" spans="2:18" x14ac:dyDescent="0.25">
      <c r="B279" s="40"/>
      <c r="N279">
        <v>247</v>
      </c>
      <c r="O279">
        <v>2.4700000000000002</v>
      </c>
      <c r="P279">
        <f t="shared" si="39"/>
        <v>1.8884977141856163E-2</v>
      </c>
      <c r="Q279">
        <f t="shared" si="38"/>
        <v>1.8654143894359106E-2</v>
      </c>
      <c r="R279">
        <f>SUM($Q$32:Q278)*0.01</f>
        <v>0.49324395867908882</v>
      </c>
    </row>
    <row r="280" spans="2:18" x14ac:dyDescent="0.25">
      <c r="B280" s="40"/>
      <c r="N280">
        <v>248</v>
      </c>
      <c r="O280">
        <v>2.48</v>
      </c>
      <c r="P280">
        <f t="shared" si="39"/>
        <v>1.8423310646862048E-2</v>
      </c>
      <c r="Q280">
        <f t="shared" si="38"/>
        <v>1.8197221800450841E-2</v>
      </c>
      <c r="R280">
        <f>SUM($Q$32:Q279)*0.01</f>
        <v>0.49343050011803241</v>
      </c>
    </row>
    <row r="281" spans="2:18" x14ac:dyDescent="0.25">
      <c r="B281" s="40"/>
      <c r="N281">
        <v>249</v>
      </c>
      <c r="O281">
        <v>2.4900000000000002</v>
      </c>
      <c r="P281">
        <f t="shared" si="39"/>
        <v>1.7971132954039633E-2</v>
      </c>
      <c r="Q281">
        <f t="shared" si="38"/>
        <v>1.7749716723804085E-2</v>
      </c>
      <c r="R281">
        <f>SUM($Q$32:Q280)*0.01</f>
        <v>0.49361247233603694</v>
      </c>
    </row>
    <row r="282" spans="2:18" x14ac:dyDescent="0.25">
      <c r="B282" s="40"/>
      <c r="N282">
        <v>250</v>
      </c>
      <c r="O282">
        <v>2.5</v>
      </c>
      <c r="P282">
        <f t="shared" si="39"/>
        <v>1.752830049356854E-2</v>
      </c>
      <c r="Q282">
        <f t="shared" si="38"/>
        <v>1.7311485475532747E-2</v>
      </c>
      <c r="R282">
        <f>SUM($Q$32:Q281)*0.01</f>
        <v>0.49378996950327497</v>
      </c>
    </row>
    <row r="283" spans="2:18" x14ac:dyDescent="0.25">
      <c r="B283" s="40"/>
      <c r="N283">
        <v>251</v>
      </c>
      <c r="O283">
        <v>2.5099999999999998</v>
      </c>
      <c r="P283">
        <f t="shared" si="39"/>
        <v>1.7094670457496956E-2</v>
      </c>
      <c r="Q283">
        <f t="shared" si="38"/>
        <v>1.6882385647439005E-2</v>
      </c>
      <c r="R283">
        <f>SUM($Q$32:Q282)*0.01</f>
        <v>0.49396308435803032</v>
      </c>
    </row>
    <row r="284" spans="2:18" x14ac:dyDescent="0.25">
      <c r="B284" s="40"/>
      <c r="N284">
        <v>252</v>
      </c>
      <c r="O284">
        <v>2.52</v>
      </c>
      <c r="P284">
        <f t="shared" si="39"/>
        <v>1.6670100837381057E-2</v>
      </c>
      <c r="Q284">
        <f t="shared" si="38"/>
        <v>1.6462275648990783E-2</v>
      </c>
      <c r="R284">
        <f>SUM($Q$32:Q283)*0.01</f>
        <v>0.4941319082145047</v>
      </c>
    </row>
    <row r="285" spans="2:18" x14ac:dyDescent="0.25">
      <c r="B285" s="40"/>
      <c r="N285">
        <v>253</v>
      </c>
      <c r="O285">
        <v>2.5299999999999998</v>
      </c>
      <c r="P285">
        <f t="shared" si="39"/>
        <v>1.6254450460600506E-2</v>
      </c>
      <c r="Q285">
        <f t="shared" si="38"/>
        <v>1.6051014742980662E-2</v>
      </c>
      <c r="R285">
        <f>SUM($Q$32:Q284)*0.01</f>
        <v>0.49429653097099463</v>
      </c>
    </row>
    <row r="286" spans="2:18" x14ac:dyDescent="0.25">
      <c r="B286" s="40"/>
      <c r="N286">
        <v>254</v>
      </c>
      <c r="O286">
        <v>2.54</v>
      </c>
      <c r="P286">
        <f t="shared" si="39"/>
        <v>1.5847579025360818E-2</v>
      </c>
      <c r="Q286">
        <f t="shared" si="38"/>
        <v>1.5648463079877994E-2</v>
      </c>
      <c r="R286">
        <f>SUM($Q$32:Q285)*0.01</f>
        <v>0.49445704111842442</v>
      </c>
    </row>
    <row r="287" spans="2:18" x14ac:dyDescent="0.25">
      <c r="B287" s="40"/>
      <c r="N287">
        <v>255</v>
      </c>
      <c r="O287">
        <v>2.5499999999999998</v>
      </c>
      <c r="P287">
        <f t="shared" si="39"/>
        <v>1.5449347134395174E-2</v>
      </c>
      <c r="Q287">
        <f t="shared" si="38"/>
        <v>1.5254481730886312E-2</v>
      </c>
      <c r="R287">
        <f>SUM($Q$32:Q286)*0.01</f>
        <v>0.49461352574922318</v>
      </c>
    </row>
    <row r="288" spans="2:18" x14ac:dyDescent="0.25">
      <c r="B288" s="40"/>
      <c r="N288">
        <v>256</v>
      </c>
      <c r="O288">
        <v>2.56</v>
      </c>
      <c r="P288">
        <f t="shared" si="39"/>
        <v>1.5059616327377449E-2</v>
      </c>
      <c r="Q288">
        <f t="shared" si="38"/>
        <v>1.4868932719718748E-2</v>
      </c>
      <c r="R288">
        <f>SUM($Q$32:Q287)*0.01</f>
        <v>0.49476607056653205</v>
      </c>
    </row>
    <row r="289" spans="2:18" x14ac:dyDescent="0.25">
      <c r="B289" s="40"/>
      <c r="N289">
        <v>257</v>
      </c>
      <c r="O289">
        <v>2.57</v>
      </c>
      <c r="P289">
        <f t="shared" si="39"/>
        <v>1.4678249112060044E-2</v>
      </c>
      <c r="Q289">
        <f t="shared" ref="Q289:Q352" si="40">(P289+P290)/2</f>
        <v>1.4491679053104868E-2</v>
      </c>
      <c r="R289">
        <f>SUM($Q$32:Q288)*0.01</f>
        <v>0.49491475989372924</v>
      </c>
    </row>
    <row r="290" spans="2:18" x14ac:dyDescent="0.25">
      <c r="B290" s="40"/>
      <c r="N290">
        <v>258</v>
      </c>
      <c r="O290">
        <v>2.58</v>
      </c>
      <c r="P290">
        <f t="shared" si="39"/>
        <v>1.4305108994149692E-2</v>
      </c>
      <c r="Q290">
        <f t="shared" si="40"/>
        <v>1.4122584750042758E-2</v>
      </c>
      <c r="R290">
        <f>SUM($Q$32:Q289)*0.01</f>
        <v>0.49505967668426026</v>
      </c>
    </row>
    <row r="291" spans="2:18" x14ac:dyDescent="0.25">
      <c r="B291" s="40"/>
      <c r="N291">
        <v>259</v>
      </c>
      <c r="O291">
        <v>2.59</v>
      </c>
      <c r="P291">
        <f t="shared" si="39"/>
        <v>1.3940060505935825E-2</v>
      </c>
      <c r="Q291">
        <f t="shared" si="40"/>
        <v>1.3761514869810719E-2</v>
      </c>
      <c r="R291">
        <f>SUM($Q$32:Q290)*0.01</f>
        <v>0.49520090253176063</v>
      </c>
    </row>
    <row r="292" spans="2:18" x14ac:dyDescent="0.25">
      <c r="B292" s="40"/>
      <c r="N292">
        <v>260</v>
      </c>
      <c r="O292">
        <v>2.6</v>
      </c>
      <c r="P292">
        <f t="shared" si="39"/>
        <v>1.3582969233685615E-2</v>
      </c>
      <c r="Q292">
        <f t="shared" si="40"/>
        <v>1.3408335538753494E-2</v>
      </c>
      <c r="R292">
        <f>SUM($Q$32:Q291)*0.01</f>
        <v>0.49533851768045878</v>
      </c>
    </row>
    <row r="293" spans="2:18" x14ac:dyDescent="0.25">
      <c r="B293" s="40"/>
      <c r="N293">
        <v>261</v>
      </c>
      <c r="O293">
        <v>2.61</v>
      </c>
      <c r="P293">
        <f t="shared" si="39"/>
        <v>1.3233701843821374E-2</v>
      </c>
      <c r="Q293">
        <f t="shared" si="40"/>
        <v>1.3062913975858339E-2</v>
      </c>
      <c r="R293">
        <f>SUM($Q$32:Q292)*0.01</f>
        <v>0.49547260103584634</v>
      </c>
    </row>
    <row r="294" spans="2:18" x14ac:dyDescent="0.25">
      <c r="B294" s="40"/>
      <c r="N294">
        <v>262</v>
      </c>
      <c r="O294">
        <v>2.62</v>
      </c>
      <c r="P294">
        <f t="shared" si="39"/>
        <v>1.2892126107895304E-2</v>
      </c>
      <c r="Q294">
        <f t="shared" si="40"/>
        <v>1.2725118517136758E-2</v>
      </c>
      <c r="R294">
        <f>SUM($Q$32:Q293)*0.01</f>
        <v>0.49560323017560493</v>
      </c>
    </row>
    <row r="295" spans="2:18" x14ac:dyDescent="0.25">
      <c r="B295" s="40"/>
      <c r="N295">
        <v>263</v>
      </c>
      <c r="O295">
        <v>2.63</v>
      </c>
      <c r="P295">
        <f t="shared" si="39"/>
        <v>1.2558110926378211E-2</v>
      </c>
      <c r="Q295">
        <f t="shared" si="40"/>
        <v>1.2394818638828091E-2</v>
      </c>
      <c r="R295">
        <f>SUM($Q$32:Q294)*0.01</f>
        <v>0.4957304813607763</v>
      </c>
    </row>
    <row r="296" spans="2:18" x14ac:dyDescent="0.25">
      <c r="B296" s="40"/>
      <c r="N296">
        <v>264</v>
      </c>
      <c r="O296">
        <v>2.64</v>
      </c>
      <c r="P296">
        <f t="shared" si="39"/>
        <v>1.2231526351277971E-2</v>
      </c>
      <c r="Q296">
        <f t="shared" si="40"/>
        <v>1.2071884979441574E-2</v>
      </c>
      <c r="R296">
        <f>SUM($Q$32:Q295)*0.01</f>
        <v>0.49585442954716458</v>
      </c>
    </row>
    <row r="297" spans="2:18" x14ac:dyDescent="0.25">
      <c r="B297" s="40"/>
      <c r="N297">
        <v>265</v>
      </c>
      <c r="O297">
        <v>2.65</v>
      </c>
      <c r="P297">
        <f t="shared" si="39"/>
        <v>1.1912243607605179E-2</v>
      </c>
      <c r="Q297">
        <f t="shared" si="40"/>
        <v>1.1756189360653872E-2</v>
      </c>
      <c r="R297">
        <f>SUM($Q$32:Q296)*0.01</f>
        <v>0.495975148396959</v>
      </c>
    </row>
    <row r="298" spans="2:18" x14ac:dyDescent="0.25">
      <c r="B298" s="40"/>
      <c r="N298">
        <v>266</v>
      </c>
      <c r="O298">
        <v>2.66</v>
      </c>
      <c r="P298">
        <f t="shared" si="39"/>
        <v>1.1600135113702562E-2</v>
      </c>
      <c r="Q298">
        <f t="shared" si="40"/>
        <v>1.1447604807079348E-2</v>
      </c>
      <c r="R298">
        <f>SUM($Q$32:Q297)*0.01</f>
        <v>0.49609271029056551</v>
      </c>
    </row>
    <row r="299" spans="2:18" x14ac:dyDescent="0.25">
      <c r="B299" s="40"/>
      <c r="N299">
        <v>267</v>
      </c>
      <c r="O299">
        <v>2.67</v>
      </c>
      <c r="P299">
        <f t="shared" si="39"/>
        <v>1.1295074500456135E-2</v>
      </c>
      <c r="Q299">
        <f t="shared" si="40"/>
        <v>1.1146005564930853E-2</v>
      </c>
      <c r="R299">
        <f>SUM($Q$32:Q298)*0.01</f>
        <v>0.49620718633863631</v>
      </c>
    </row>
    <row r="300" spans="2:18" x14ac:dyDescent="0.25">
      <c r="B300" s="40"/>
      <c r="N300">
        <v>268</v>
      </c>
      <c r="O300">
        <v>2.68</v>
      </c>
      <c r="P300">
        <f t="shared" si="39"/>
        <v>1.0996936629405572E-2</v>
      </c>
      <c r="Q300">
        <f t="shared" si="40"/>
        <v>1.085126711958888E-2</v>
      </c>
      <c r="R300">
        <f>SUM($Q$32:Q299)*0.01</f>
        <v>0.49631864639428563</v>
      </c>
    </row>
    <row r="301" spans="2:18" x14ac:dyDescent="0.25">
      <c r="B301" s="40"/>
      <c r="N301">
        <v>269</v>
      </c>
      <c r="O301">
        <v>2.69</v>
      </c>
      <c r="P301">
        <f t="shared" si="39"/>
        <v>1.0705597609772188E-2</v>
      </c>
      <c r="Q301">
        <f t="shared" si="40"/>
        <v>1.056326621209739E-2</v>
      </c>
      <c r="R301">
        <f>SUM($Q$32:Q300)*0.01</f>
        <v>0.49642715906548157</v>
      </c>
    </row>
    <row r="302" spans="2:18" x14ac:dyDescent="0.25">
      <c r="B302" s="40"/>
      <c r="N302">
        <v>270</v>
      </c>
      <c r="O302">
        <v>2.7</v>
      </c>
      <c r="P302">
        <f t="shared" si="39"/>
        <v>1.0420934814422592E-2</v>
      </c>
      <c r="Q302">
        <f t="shared" si="40"/>
        <v>1.0281880854604835E-2</v>
      </c>
      <c r="R302">
        <f>SUM($Q$32:Q301)*0.01</f>
        <v>0.49653279172760251</v>
      </c>
    </row>
    <row r="303" spans="2:18" x14ac:dyDescent="0.25">
      <c r="B303" s="40"/>
      <c r="N303">
        <v>271</v>
      </c>
      <c r="O303">
        <v>2.71</v>
      </c>
      <c r="P303">
        <f t="shared" si="39"/>
        <v>1.0142826894787078E-2</v>
      </c>
      <c r="Q303">
        <f t="shared" si="40"/>
        <v>1.0006990344769106E-2</v>
      </c>
      <c r="R303">
        <f>SUM($Q$32:Q302)*0.01</f>
        <v>0.49663561053614858</v>
      </c>
    </row>
    <row r="304" spans="2:18" x14ac:dyDescent="0.25">
      <c r="B304" s="40"/>
      <c r="N304">
        <v>272</v>
      </c>
      <c r="O304">
        <v>2.72</v>
      </c>
      <c r="P304">
        <f t="shared" si="39"/>
        <v>9.8711537947511318E-3</v>
      </c>
      <c r="Q304">
        <f t="shared" si="40"/>
        <v>9.7384752791453595E-3</v>
      </c>
      <c r="R304">
        <f>SUM($Q$32:Q303)*0.01</f>
        <v>0.49673568043959626</v>
      </c>
    </row>
    <row r="305" spans="2:18" x14ac:dyDescent="0.25">
      <c r="B305" s="40"/>
      <c r="N305">
        <v>273</v>
      </c>
      <c r="O305">
        <v>2.73</v>
      </c>
      <c r="P305">
        <f t="shared" si="39"/>
        <v>9.6057967635395872E-3</v>
      </c>
      <c r="Q305">
        <f t="shared" si="40"/>
        <v>9.4762175655759354E-3</v>
      </c>
      <c r="R305">
        <f>SUM($Q$32:Q304)*0.01</f>
        <v>0.49683306519238768</v>
      </c>
    </row>
    <row r="306" spans="2:18" x14ac:dyDescent="0.25">
      <c r="B306" s="40"/>
      <c r="N306">
        <v>274</v>
      </c>
      <c r="O306">
        <v>2.74</v>
      </c>
      <c r="P306">
        <f t="shared" si="39"/>
        <v>9.3466383676122835E-3</v>
      </c>
      <c r="Q306">
        <f t="shared" si="40"/>
        <v>9.2201004346016691E-3</v>
      </c>
      <c r="R306">
        <f>SUM($Q$32:Q305)*0.01</f>
        <v>0.49692782736804347</v>
      </c>
    </row>
    <row r="307" spans="2:18" x14ac:dyDescent="0.25">
      <c r="B307" s="40"/>
      <c r="N307">
        <v>275</v>
      </c>
      <c r="O307">
        <v>2.75</v>
      </c>
      <c r="P307">
        <f t="shared" si="39"/>
        <v>9.0935625015910529E-3</v>
      </c>
      <c r="Q307">
        <f t="shared" si="40"/>
        <v>8.9700084499141422E-3</v>
      </c>
      <c r="R307">
        <f>SUM($Q$32:Q306)*0.01</f>
        <v>0.49702002837238951</v>
      </c>
    </row>
    <row r="308" spans="2:18" x14ac:dyDescent="0.25">
      <c r="B308" s="40"/>
      <c r="N308">
        <v>276</v>
      </c>
      <c r="O308">
        <v>2.76</v>
      </c>
      <c r="P308">
        <f t="shared" si="39"/>
        <v>8.8464543982372315E-3</v>
      </c>
      <c r="Q308">
        <f t="shared" si="40"/>
        <v>8.7258275178684515E-3</v>
      </c>
      <c r="R308">
        <f>SUM($Q$32:Q307)*0.01</f>
        <v>0.49710972845688867</v>
      </c>
    </row>
    <row r="309" spans="2:18" x14ac:dyDescent="0.25">
      <c r="B309" s="40"/>
      <c r="N309">
        <v>277</v>
      </c>
      <c r="O309">
        <v>2.77</v>
      </c>
      <c r="P309">
        <f t="shared" si="39"/>
        <v>8.6052006374996732E-3</v>
      </c>
      <c r="Q309">
        <f t="shared" si="40"/>
        <v>8.4874448960763522E-3</v>
      </c>
      <c r="R309">
        <f>SUM($Q$32:Q308)*0.01</f>
        <v>0.49719698673206736</v>
      </c>
    </row>
    <row r="310" spans="2:18" x14ac:dyDescent="0.25">
      <c r="B310" s="40"/>
      <c r="N310">
        <v>278</v>
      </c>
      <c r="O310">
        <v>2.78</v>
      </c>
      <c r="P310">
        <f t="shared" si="39"/>
        <v>8.369689154653033E-3</v>
      </c>
      <c r="Q310">
        <f t="shared" si="40"/>
        <v>8.2547492010995281E-3</v>
      </c>
      <c r="R310">
        <f>SUM($Q$32:Q309)*0.01</f>
        <v>0.49728186118102813</v>
      </c>
    </row>
    <row r="311" spans="2:18" x14ac:dyDescent="0.25">
      <c r="B311" s="40"/>
      <c r="N311">
        <v>279</v>
      </c>
      <c r="O311">
        <v>2.79</v>
      </c>
      <c r="P311">
        <f t="shared" si="39"/>
        <v>8.1398092475460215E-3</v>
      </c>
      <c r="Q311">
        <f t="shared" si="40"/>
        <v>8.027630415262995E-3</v>
      </c>
      <c r="R311">
        <f>SUM($Q$32:Q310)*0.01</f>
        <v>0.49736440867303916</v>
      </c>
    </row>
    <row r="312" spans="2:18" x14ac:dyDescent="0.25">
      <c r="B312" s="40"/>
      <c r="N312">
        <v>280</v>
      </c>
      <c r="O312">
        <v>2.8</v>
      </c>
      <c r="P312">
        <f t="shared" si="39"/>
        <v>7.9154515829799686E-3</v>
      </c>
      <c r="Q312">
        <f t="shared" si="40"/>
        <v>7.8059798926086452E-3</v>
      </c>
      <c r="R312">
        <f>SUM($Q$32:Q311)*0.01</f>
        <v>0.49744468497719174</v>
      </c>
    </row>
    <row r="313" spans="2:18" x14ac:dyDescent="0.25">
      <c r="B313" s="40"/>
      <c r="N313">
        <v>281</v>
      </c>
      <c r="O313">
        <v>2.81</v>
      </c>
      <c r="P313">
        <f t="shared" ref="P313:P376" si="41">EXP(-O313*O313/2)/SQRT(2*PI())</f>
        <v>7.6965082022373218E-3</v>
      </c>
      <c r="Q313">
        <f t="shared" si="40"/>
        <v>7.5896903640089424E-3</v>
      </c>
      <c r="R313">
        <f>SUM($Q$32:Q312)*0.01</f>
        <v>0.49752274477611785</v>
      </c>
    </row>
    <row r="314" spans="2:18" x14ac:dyDescent="0.25">
      <c r="B314" s="40"/>
      <c r="N314">
        <v>282</v>
      </c>
      <c r="O314">
        <v>2.82</v>
      </c>
      <c r="P314">
        <f t="shared" si="41"/>
        <v>7.4828725257805638E-3</v>
      </c>
      <c r="Q314">
        <f t="shared" si="40"/>
        <v>7.3786559414608915E-3</v>
      </c>
      <c r="R314">
        <f>SUM($Q$32:Q313)*0.01</f>
        <v>0.49759864167975792</v>
      </c>
    </row>
    <row r="315" spans="2:18" x14ac:dyDescent="0.25">
      <c r="B315" s="40"/>
      <c r="N315">
        <v>283</v>
      </c>
      <c r="O315">
        <v>2.83</v>
      </c>
      <c r="P315">
        <f t="shared" si="41"/>
        <v>7.2744393571412182E-3</v>
      </c>
      <c r="Q315">
        <f t="shared" si="40"/>
        <v>7.1727721215803335E-3</v>
      </c>
      <c r="R315">
        <f>SUM($Q$32:Q314)*0.01</f>
        <v>0.49767242823917252</v>
      </c>
    </row>
    <row r="316" spans="2:18" x14ac:dyDescent="0.25">
      <c r="B316" s="40"/>
      <c r="N316">
        <v>284</v>
      </c>
      <c r="O316">
        <v>2.84</v>
      </c>
      <c r="P316">
        <f t="shared" si="41"/>
        <v>7.0711048860194487E-3</v>
      </c>
      <c r="Q316">
        <f t="shared" si="40"/>
        <v>6.9719357883167099E-3</v>
      </c>
      <c r="R316">
        <f>SUM($Q$32:Q315)*0.01</f>
        <v>0.49774415596038829</v>
      </c>
    </row>
    <row r="317" spans="2:18" x14ac:dyDescent="0.25">
      <c r="B317" s="40"/>
      <c r="N317">
        <v>285</v>
      </c>
      <c r="O317">
        <v>2.85</v>
      </c>
      <c r="P317">
        <f t="shared" si="41"/>
        <v>6.8727666906139712E-3</v>
      </c>
      <c r="Q317">
        <f t="shared" si="40"/>
        <v>6.7760452149082957E-3</v>
      </c>
      <c r="R317">
        <f>SUM($Q$32:Q316)*0.01</f>
        <v>0.49781387531827143</v>
      </c>
    </row>
    <row r="318" spans="2:18" x14ac:dyDescent="0.25">
      <c r="B318" s="40"/>
      <c r="N318">
        <v>286</v>
      </c>
      <c r="O318">
        <v>2.86</v>
      </c>
      <c r="P318">
        <f t="shared" si="41"/>
        <v>6.6793237392026202E-3</v>
      </c>
      <c r="Q318">
        <f t="shared" si="40"/>
        <v>6.5850000650979918E-3</v>
      </c>
      <c r="R318">
        <f>SUM($Q$32:Q317)*0.01</f>
        <v>0.49788163577042049</v>
      </c>
    </row>
    <row r="319" spans="2:18" x14ac:dyDescent="0.25">
      <c r="B319" s="40"/>
      <c r="N319">
        <v>287</v>
      </c>
      <c r="O319">
        <v>2.87</v>
      </c>
      <c r="P319">
        <f t="shared" si="41"/>
        <v>6.4906763909933643E-3</v>
      </c>
      <c r="Q319">
        <f t="shared" si="40"/>
        <v>6.3987013936296459E-3</v>
      </c>
      <c r="R319">
        <f>SUM($Q$32:Q318)*0.01</f>
        <v>0.49794748577107151</v>
      </c>
    </row>
    <row r="320" spans="2:18" x14ac:dyDescent="0.25">
      <c r="B320" s="40"/>
      <c r="N320">
        <v>288</v>
      </c>
      <c r="O320">
        <v>2.88</v>
      </c>
      <c r="P320">
        <f t="shared" si="41"/>
        <v>6.3067263962659275E-3</v>
      </c>
      <c r="Q320">
        <f t="shared" si="40"/>
        <v>6.2170516460448074E-3</v>
      </c>
      <c r="R320">
        <f>SUM($Q$32:Q319)*0.01</f>
        <v>0.49801147278500779</v>
      </c>
    </row>
    <row r="321" spans="2:18" x14ac:dyDescent="0.25">
      <c r="B321" s="40"/>
      <c r="N321">
        <v>289</v>
      </c>
      <c r="O321">
        <v>2.89</v>
      </c>
      <c r="P321">
        <f t="shared" si="41"/>
        <v>6.1273768958236881E-3</v>
      </c>
      <c r="Q321">
        <f t="shared" si="40"/>
        <v>6.0399546577997714E-3</v>
      </c>
      <c r="R321">
        <f>SUM($Q$32:Q320)*0.01</f>
        <v>0.49807364330146825</v>
      </c>
    </row>
    <row r="322" spans="2:18" x14ac:dyDescent="0.25">
      <c r="B322" s="40"/>
      <c r="N322">
        <v>290</v>
      </c>
      <c r="O322">
        <v>2.9</v>
      </c>
      <c r="P322">
        <f t="shared" si="41"/>
        <v>5.9525324197758538E-3</v>
      </c>
      <c r="Q322">
        <f t="shared" si="40"/>
        <v>5.8673156527226638E-3</v>
      </c>
      <c r="R322">
        <f>SUM($Q$32:Q321)*0.01</f>
        <v>0.4981340428480463</v>
      </c>
    </row>
    <row r="323" spans="2:18" x14ac:dyDescent="0.25">
      <c r="B323" s="40"/>
      <c r="N323">
        <v>291</v>
      </c>
      <c r="O323">
        <v>2.91</v>
      </c>
      <c r="P323">
        <f t="shared" si="41"/>
        <v>5.7820988856694729E-3</v>
      </c>
      <c r="Q323">
        <f t="shared" si="40"/>
        <v>5.6990412408302205E-3</v>
      </c>
      <c r="R323">
        <f>SUM($Q$32:Q322)*0.01</f>
        <v>0.49819271600457349</v>
      </c>
    </row>
    <row r="324" spans="2:18" x14ac:dyDescent="0.25">
      <c r="B324" s="40"/>
      <c r="N324">
        <v>292</v>
      </c>
      <c r="O324">
        <v>2.92</v>
      </c>
      <c r="P324">
        <f t="shared" si="41"/>
        <v>5.615983595990969E-3</v>
      </c>
      <c r="Q324">
        <f t="shared" si="40"/>
        <v>5.5350394155237572E-3</v>
      </c>
      <c r="R324">
        <f>SUM($Q$32:Q323)*0.01</f>
        <v>0.4982497064169818</v>
      </c>
    </row>
    <row r="325" spans="2:18" x14ac:dyDescent="0.25">
      <c r="B325" s="40"/>
      <c r="N325">
        <v>293</v>
      </c>
      <c r="O325">
        <v>2.93</v>
      </c>
      <c r="P325">
        <f t="shared" si="41"/>
        <v>5.4540952350565454E-3</v>
      </c>
      <c r="Q325">
        <f t="shared" si="40"/>
        <v>5.3752195501837827E-3</v>
      </c>
      <c r="R325">
        <f>SUM($Q$32:Q324)*0.01</f>
        <v>0.49830505681113707</v>
      </c>
    </row>
    <row r="326" spans="2:18" x14ac:dyDescent="0.25">
      <c r="B326" s="40"/>
      <c r="N326">
        <v>294</v>
      </c>
      <c r="O326">
        <v>2.94</v>
      </c>
      <c r="P326">
        <f t="shared" si="41"/>
        <v>5.2963438653110201E-3</v>
      </c>
      <c r="Q326">
        <f t="shared" si="40"/>
        <v>5.2194923941824792E-3</v>
      </c>
      <c r="R326">
        <f>SUM($Q$32:Q325)*0.01</f>
        <v>0.49835880900663887</v>
      </c>
    </row>
    <row r="327" spans="2:18" x14ac:dyDescent="0.25">
      <c r="B327" s="40"/>
      <c r="N327">
        <v>295</v>
      </c>
      <c r="O327">
        <v>2.95</v>
      </c>
      <c r="P327">
        <f t="shared" si="41"/>
        <v>5.1426409230539392E-3</v>
      </c>
      <c r="Q327">
        <f t="shared" si="40"/>
        <v>5.0677700683331578E-3</v>
      </c>
      <c r="R327">
        <f>SUM($Q$32:Q326)*0.01</f>
        <v>0.49841100393058074</v>
      </c>
    </row>
    <row r="328" spans="2:18" x14ac:dyDescent="0.25">
      <c r="B328" s="40"/>
      <c r="N328">
        <v>296</v>
      </c>
      <c r="O328">
        <v>2.96</v>
      </c>
      <c r="P328">
        <f t="shared" si="41"/>
        <v>4.9928992136123763E-3</v>
      </c>
      <c r="Q328">
        <f t="shared" si="40"/>
        <v>4.9199660597956611E-3</v>
      </c>
      <c r="R328">
        <f>SUM($Q$32:Q327)*0.01</f>
        <v>0.49846168163126409</v>
      </c>
    </row>
    <row r="329" spans="2:18" x14ac:dyDescent="0.25">
      <c r="B329" s="40"/>
      <c r="N329">
        <v>297</v>
      </c>
      <c r="O329">
        <v>2.97</v>
      </c>
      <c r="P329">
        <f t="shared" si="41"/>
        <v>4.8470329059789449E-3</v>
      </c>
      <c r="Q329">
        <f t="shared" si="40"/>
        <v>4.775995216456462E-3</v>
      </c>
      <c r="R329">
        <f>SUM($Q$32:Q328)*0.01</f>
        <v>0.49851088129186205</v>
      </c>
    </row>
    <row r="330" spans="2:18" x14ac:dyDescent="0.25">
      <c r="B330" s="40"/>
      <c r="N330">
        <v>298</v>
      </c>
      <c r="O330">
        <v>2.98</v>
      </c>
      <c r="P330">
        <f t="shared" si="41"/>
        <v>4.7049575269339792E-3</v>
      </c>
      <c r="Q330">
        <f t="shared" si="40"/>
        <v>4.6357737408020622E-3</v>
      </c>
      <c r="R330">
        <f>SUM($Q$32:Q329)*0.01</f>
        <v>0.4985586412440266</v>
      </c>
    </row>
    <row r="331" spans="2:18" x14ac:dyDescent="0.25">
      <c r="B331" s="40"/>
      <c r="N331">
        <v>299</v>
      </c>
      <c r="O331">
        <v>2.99</v>
      </c>
      <c r="P331">
        <f t="shared" si="41"/>
        <v>4.5665899546701453E-3</v>
      </c>
      <c r="Q331">
        <f t="shared" si="40"/>
        <v>4.4992191833040764E-3</v>
      </c>
      <c r="R331">
        <f>SUM($Q$32:Q330)*0.01</f>
        <v>0.49860499898143462</v>
      </c>
    </row>
    <row r="332" spans="2:18" x14ac:dyDescent="0.25">
      <c r="B332" s="40"/>
      <c r="N332">
        <v>300</v>
      </c>
      <c r="O332">
        <v>3</v>
      </c>
      <c r="P332">
        <f t="shared" si="41"/>
        <v>4.4318484119380075E-3</v>
      </c>
      <c r="Q332">
        <f t="shared" si="40"/>
        <v>4.3662504353342291E-3</v>
      </c>
      <c r="R332">
        <f>SUM($Q$32:Q331)*0.01</f>
        <v>0.49864999117326764</v>
      </c>
    </row>
    <row r="333" spans="2:18" x14ac:dyDescent="0.25">
      <c r="B333" s="40"/>
      <c r="N333">
        <v>301</v>
      </c>
      <c r="O333">
        <v>3.01</v>
      </c>
      <c r="P333">
        <f t="shared" si="41"/>
        <v>4.3006524587304498E-3</v>
      </c>
      <c r="Q333">
        <f t="shared" si="40"/>
        <v>4.2367877216272064E-3</v>
      </c>
      <c r="R333">
        <f>SUM($Q$32:Q332)*0.01</f>
        <v>0.49869365367762092</v>
      </c>
    </row>
    <row r="334" spans="2:18" x14ac:dyDescent="0.25">
      <c r="B334" s="40"/>
      <c r="N334">
        <v>302</v>
      </c>
      <c r="O334">
        <v>3.02</v>
      </c>
      <c r="P334">
        <f t="shared" si="41"/>
        <v>4.1729229845239623E-3</v>
      </c>
      <c r="Q334">
        <f t="shared" si="40"/>
        <v>4.1107525923091961E-3</v>
      </c>
      <c r="R334">
        <f>SUM($Q$32:Q333)*0.01</f>
        <v>0.49873602155483726</v>
      </c>
    </row>
    <row r="335" spans="2:18" x14ac:dyDescent="0.25">
      <c r="B335" s="40"/>
      <c r="N335">
        <v>303</v>
      </c>
      <c r="O335">
        <v>3.03</v>
      </c>
      <c r="P335">
        <f t="shared" si="41"/>
        <v>4.04858220009443E-3</v>
      </c>
      <c r="Q335">
        <f t="shared" si="40"/>
        <v>3.9880679145096048E-3</v>
      </c>
      <c r="R335">
        <f>SUM($Q$32:Q334)*0.01</f>
        <v>0.49877712908076038</v>
      </c>
    </row>
    <row r="336" spans="2:18" x14ac:dyDescent="0.25">
      <c r="B336" s="40"/>
      <c r="N336">
        <v>304</v>
      </c>
      <c r="O336">
        <v>3.04</v>
      </c>
      <c r="P336">
        <f t="shared" si="41"/>
        <v>3.9275536289247789E-3</v>
      </c>
      <c r="Q336">
        <f t="shared" si="40"/>
        <v>3.8686578635732946E-3</v>
      </c>
      <c r="R336">
        <f>SUM($Q$32:Q335)*0.01</f>
        <v>0.49881700975990551</v>
      </c>
    </row>
    <row r="337" spans="2:18" x14ac:dyDescent="0.25">
      <c r="B337" s="40"/>
      <c r="N337">
        <v>305</v>
      </c>
      <c r="O337">
        <v>3.05</v>
      </c>
      <c r="P337">
        <f t="shared" si="41"/>
        <v>3.8097620982218104E-3</v>
      </c>
      <c r="Q337">
        <f t="shared" si="40"/>
        <v>3.7524479138904224E-3</v>
      </c>
      <c r="R337">
        <f>SUM($Q$32:Q336)*0.01</f>
        <v>0.49885569633854121</v>
      </c>
    </row>
    <row r="338" spans="2:18" x14ac:dyDescent="0.25">
      <c r="B338" s="40"/>
      <c r="N338">
        <v>306</v>
      </c>
      <c r="O338">
        <v>3.06</v>
      </c>
      <c r="P338">
        <f t="shared" si="41"/>
        <v>3.6951337295590349E-3</v>
      </c>
      <c r="Q338">
        <f t="shared" si="40"/>
        <v>3.6393648293606981E-3</v>
      </c>
      <c r="R338">
        <f>SUM($Q$32:Q337)*0.01</f>
        <v>0.49889322081768006</v>
      </c>
    </row>
    <row r="339" spans="2:18" x14ac:dyDescent="0.25">
      <c r="B339" s="40"/>
      <c r="N339">
        <v>307</v>
      </c>
      <c r="O339">
        <v>3.07</v>
      </c>
      <c r="P339">
        <f t="shared" si="41"/>
        <v>3.5835959291623614E-3</v>
      </c>
      <c r="Q339">
        <f t="shared" si="40"/>
        <v>3.5293366535086496E-3</v>
      </c>
      <c r="R339">
        <f>SUM($Q$32:Q338)*0.01</f>
        <v>0.49892961446597367</v>
      </c>
    </row>
    <row r="340" spans="2:18" x14ac:dyDescent="0.25">
      <c r="B340" s="40"/>
      <c r="N340">
        <v>308</v>
      </c>
      <c r="O340">
        <v>3.08</v>
      </c>
      <c r="P340">
        <f t="shared" si="41"/>
        <v>3.4750773778549379E-3</v>
      </c>
      <c r="Q340">
        <f t="shared" si="40"/>
        <v>3.4222926992662096E-3</v>
      </c>
      <c r="R340">
        <f>SUM($Q$32:Q339)*0.01</f>
        <v>0.49896490783250874</v>
      </c>
    </row>
    <row r="341" spans="2:18" x14ac:dyDescent="0.25">
      <c r="B341" s="40"/>
      <c r="N341">
        <v>309</v>
      </c>
      <c r="O341">
        <v>3.09</v>
      </c>
      <c r="P341">
        <f t="shared" si="41"/>
        <v>3.3695080206774812E-3</v>
      </c>
      <c r="Q341">
        <f t="shared" si="40"/>
        <v>3.3181635384386997E-3</v>
      </c>
      <c r="R341">
        <f>SUM($Q$32:Q340)*0.01</f>
        <v>0.49899913075950147</v>
      </c>
    </row>
    <row r="342" spans="2:18" x14ac:dyDescent="0.25">
      <c r="B342" s="40"/>
      <c r="N342">
        <v>310</v>
      </c>
      <c r="O342">
        <v>3.1</v>
      </c>
      <c r="P342">
        <f t="shared" si="41"/>
        <v>3.2668190561999186E-3</v>
      </c>
      <c r="Q342">
        <f t="shared" si="40"/>
        <v>3.2168809908699999E-3</v>
      </c>
      <c r="R342">
        <f>SUM($Q$32:Q341)*0.01</f>
        <v>0.49903231239488582</v>
      </c>
    </row>
    <row r="343" spans="2:18" x14ac:dyDescent="0.25">
      <c r="B343" s="40"/>
      <c r="N343">
        <v>311</v>
      </c>
      <c r="O343">
        <v>3.11</v>
      </c>
      <c r="P343">
        <f t="shared" si="41"/>
        <v>3.1669429255400815E-3</v>
      </c>
      <c r="Q343">
        <f t="shared" si="40"/>
        <v>3.1183781133224111E-3</v>
      </c>
      <c r="R343">
        <f>SUM($Q$32:Q342)*0.01</f>
        <v>0.49906448120479452</v>
      </c>
    </row>
    <row r="344" spans="2:18" x14ac:dyDescent="0.25">
      <c r="B344" s="40"/>
      <c r="N344">
        <v>312</v>
      </c>
      <c r="O344">
        <v>3.12</v>
      </c>
      <c r="P344">
        <f t="shared" si="41"/>
        <v>3.0698133011047403E-3</v>
      </c>
      <c r="Q344">
        <f t="shared" si="40"/>
        <v>3.0225891880864969E-3</v>
      </c>
      <c r="R344">
        <f>SUM($Q$32:Q343)*0.01</f>
        <v>0.49909566498592778</v>
      </c>
    </row>
    <row r="345" spans="2:18" x14ac:dyDescent="0.25">
      <c r="B345" s="40"/>
      <c r="N345">
        <v>313</v>
      </c>
      <c r="O345">
        <v>3.13</v>
      </c>
      <c r="P345">
        <f t="shared" si="41"/>
        <v>2.9753650750682539E-3</v>
      </c>
      <c r="Q345">
        <f t="shared" si="40"/>
        <v>2.9294497113358468E-3</v>
      </c>
      <c r="R345">
        <f>SUM($Q$32:Q344)*0.01</f>
        <v>0.49912589087780862</v>
      </c>
    </row>
    <row r="346" spans="2:18" x14ac:dyDescent="0.25">
      <c r="B346" s="40"/>
      <c r="N346">
        <v>314</v>
      </c>
      <c r="O346">
        <v>3.14</v>
      </c>
      <c r="P346">
        <f t="shared" si="41"/>
        <v>2.8835343476034392E-3</v>
      </c>
      <c r="Q346">
        <f t="shared" si="40"/>
        <v>2.8388963812414434E-3</v>
      </c>
      <c r="R346">
        <f>SUM($Q$32:Q345)*0.01</f>
        <v>0.49915518537492198</v>
      </c>
    </row>
    <row r="347" spans="2:18" x14ac:dyDescent="0.25">
      <c r="B347" s="40"/>
      <c r="N347">
        <v>315</v>
      </c>
      <c r="O347">
        <v>3.15</v>
      </c>
      <c r="P347">
        <f t="shared" si="41"/>
        <v>2.7942584148794472E-3</v>
      </c>
      <c r="Q347">
        <f t="shared" si="40"/>
        <v>2.750867085860074E-3</v>
      </c>
      <c r="R347">
        <f>SUM($Q$32:Q346)*0.01</f>
        <v>0.49918357433873439</v>
      </c>
    </row>
    <row r="348" spans="2:18" x14ac:dyDescent="0.25">
      <c r="B348" s="40"/>
      <c r="N348">
        <v>316</v>
      </c>
      <c r="O348">
        <v>3.16</v>
      </c>
      <c r="P348">
        <f t="shared" si="41"/>
        <v>2.7074757568407003E-3</v>
      </c>
      <c r="Q348">
        <f t="shared" si="40"/>
        <v>2.6653008908108624E-3</v>
      </c>
      <c r="R348">
        <f>SUM($Q$32:Q347)*0.01</f>
        <v>0.49921108300959299</v>
      </c>
    </row>
    <row r="349" spans="2:18" x14ac:dyDescent="0.25">
      <c r="B349" s="40"/>
      <c r="N349">
        <v>317</v>
      </c>
      <c r="O349">
        <v>3.17</v>
      </c>
      <c r="P349">
        <f t="shared" si="41"/>
        <v>2.6231260247810244E-3</v>
      </c>
      <c r="Q349">
        <f t="shared" si="40"/>
        <v>2.5821380267537731E-3</v>
      </c>
      <c r="R349">
        <f>SUM($Q$32:Q348)*0.01</f>
        <v>0.49923773601850108</v>
      </c>
    </row>
    <row r="350" spans="2:18" x14ac:dyDescent="0.25">
      <c r="B350" s="40"/>
      <c r="N350">
        <v>318</v>
      </c>
      <c r="O350">
        <v>3.18</v>
      </c>
      <c r="P350">
        <f t="shared" si="41"/>
        <v>2.5411500287265219E-3</v>
      </c>
      <c r="Q350">
        <f t="shared" si="40"/>
        <v>2.5013198766836112E-3</v>
      </c>
      <c r="R350">
        <f>SUM($Q$32:Q349)*0.01</f>
        <v>0.4992635573987686</v>
      </c>
    </row>
    <row r="351" spans="2:18" x14ac:dyDescent="0.25">
      <c r="B351" s="40"/>
      <c r="N351">
        <v>319</v>
      </c>
      <c r="O351">
        <v>3.19</v>
      </c>
      <c r="P351">
        <f t="shared" si="41"/>
        <v>2.4614897246407006E-3</v>
      </c>
      <c r="Q351">
        <f t="shared" si="40"/>
        <v>2.4227889630527707E-3</v>
      </c>
      <c r="R351">
        <f>SUM($Q$32:Q350)*0.01</f>
        <v>0.49928857059753545</v>
      </c>
    </row>
    <row r="352" spans="2:18" x14ac:dyDescent="0.25">
      <c r="B352" s="40"/>
      <c r="N352">
        <v>320</v>
      </c>
      <c r="O352">
        <v>3.2</v>
      </c>
      <c r="P352">
        <f t="shared" si="41"/>
        <v>2.3840882014648404E-3</v>
      </c>
      <c r="Q352">
        <f t="shared" si="40"/>
        <v>2.3464889347356681E-3</v>
      </c>
      <c r="R352">
        <f>SUM($Q$32:Q351)*0.01</f>
        <v>0.49931279848716598</v>
      </c>
    </row>
    <row r="353" spans="2:18" x14ac:dyDescent="0.25">
      <c r="B353" s="40"/>
      <c r="N353">
        <v>321</v>
      </c>
      <c r="O353">
        <v>3.21</v>
      </c>
      <c r="P353">
        <f t="shared" si="41"/>
        <v>2.3088896680064958E-3</v>
      </c>
      <c r="Q353">
        <f t="shared" ref="Q353:Q416" si="42">(P353+P354)/2</f>
        <v>2.2723645538475171E-3</v>
      </c>
      <c r="R353">
        <f>SUM($Q$32:Q352)*0.01</f>
        <v>0.49933626337651332</v>
      </c>
    </row>
    <row r="354" spans="2:18" x14ac:dyDescent="0.25">
      <c r="B354" s="40"/>
      <c r="N354">
        <v>322</v>
      </c>
      <c r="O354">
        <v>3.22</v>
      </c>
      <c r="P354">
        <f t="shared" si="41"/>
        <v>2.2358394396885385E-3</v>
      </c>
      <c r="Q354">
        <f t="shared" si="42"/>
        <v>2.2003616824298007E-3</v>
      </c>
      <c r="R354">
        <f>SUM($Q$32:Q353)*0.01</f>
        <v>0.49935898702205178</v>
      </c>
    </row>
    <row r="355" spans="2:18" x14ac:dyDescent="0.25">
      <c r="B355" s="40"/>
      <c r="N355">
        <v>323</v>
      </c>
      <c r="O355">
        <v>3.23</v>
      </c>
      <c r="P355">
        <f t="shared" si="41"/>
        <v>2.1648839251710624E-3</v>
      </c>
      <c r="Q355">
        <f t="shared" si="42"/>
        <v>2.1304272690145024E-3</v>
      </c>
      <c r="R355">
        <f>SUM($Q$32:Q354)*0.01</f>
        <v>0.49938099063887609</v>
      </c>
    </row>
    <row r="356" spans="2:18" x14ac:dyDescent="0.25">
      <c r="B356" s="40"/>
      <c r="N356">
        <v>324</v>
      </c>
      <c r="O356">
        <v>3.24</v>
      </c>
      <c r="P356">
        <f t="shared" si="41"/>
        <v>2.0959706128579419E-3</v>
      </c>
      <c r="Q356">
        <f t="shared" si="42"/>
        <v>2.062509335078855E-3</v>
      </c>
      <c r="R356">
        <f>SUM($Q$32:Q355)*0.01</f>
        <v>0.49940229491156624</v>
      </c>
    </row>
    <row r="357" spans="2:18" x14ac:dyDescent="0.25">
      <c r="B357" s="40"/>
      <c r="N357">
        <v>325</v>
      </c>
      <c r="O357">
        <v>3.25</v>
      </c>
      <c r="P357">
        <f t="shared" si="41"/>
        <v>2.0290480572997681E-3</v>
      </c>
      <c r="Q357">
        <f t="shared" si="42"/>
        <v>1.9965569614020721E-3</v>
      </c>
      <c r="R357">
        <f>SUM($Q$32:Q356)*0.01</f>
        <v>0.499422920004917</v>
      </c>
    </row>
    <row r="358" spans="2:18" x14ac:dyDescent="0.25">
      <c r="B358" s="40"/>
      <c r="N358">
        <v>326</v>
      </c>
      <c r="O358">
        <v>3.26</v>
      </c>
      <c r="P358">
        <f t="shared" si="41"/>
        <v>1.9640658655043761E-3</v>
      </c>
      <c r="Q358">
        <f t="shared" si="42"/>
        <v>1.9325202743352282E-3</v>
      </c>
      <c r="R358">
        <f>SUM($Q$32:Q357)*0.01</f>
        <v>0.49944288557453098</v>
      </c>
    </row>
    <row r="359" spans="2:18" x14ac:dyDescent="0.25">
      <c r="B359" s="40"/>
      <c r="N359">
        <v>327</v>
      </c>
      <c r="O359">
        <v>3.27</v>
      </c>
      <c r="P359">
        <f t="shared" si="41"/>
        <v>1.9009746831660803E-3</v>
      </c>
      <c r="Q359">
        <f t="shared" si="42"/>
        <v>1.8703504319951807E-3</v>
      </c>
      <c r="R359">
        <f>SUM($Q$32:Q358)*0.01</f>
        <v>0.49946221077727437</v>
      </c>
    </row>
    <row r="360" spans="2:18" x14ac:dyDescent="0.25">
      <c r="B360" s="40"/>
      <c r="N360">
        <v>328</v>
      </c>
      <c r="O360">
        <v>3.28</v>
      </c>
      <c r="P360">
        <f t="shared" si="41"/>
        <v>1.8397261808242812E-3</v>
      </c>
      <c r="Q360">
        <f t="shared" si="42"/>
        <v>1.8099996103930799E-3</v>
      </c>
      <c r="R360">
        <f>SUM($Q$32:Q359)*0.01</f>
        <v>0.4994809142815943</v>
      </c>
    </row>
    <row r="361" spans="2:18" x14ac:dyDescent="0.25">
      <c r="B361" s="40"/>
      <c r="N361">
        <v>329</v>
      </c>
      <c r="O361">
        <v>3.29</v>
      </c>
      <c r="P361">
        <f t="shared" si="41"/>
        <v>1.7802730399618788E-3</v>
      </c>
      <c r="Q361">
        <f t="shared" si="42"/>
        <v>1.75142098950778E-3</v>
      </c>
      <c r="R361">
        <f>SUM($Q$32:Q360)*0.01</f>
        <v>0.49949901427769827</v>
      </c>
    </row>
    <row r="362" spans="2:18" x14ac:dyDescent="0.25">
      <c r="B362" s="40"/>
      <c r="N362">
        <v>330</v>
      </c>
      <c r="O362">
        <v>3.3</v>
      </c>
      <c r="P362">
        <f t="shared" si="41"/>
        <v>1.7225689390536812E-3</v>
      </c>
      <c r="Q362">
        <f t="shared" si="42"/>
        <v>1.6945687393141303E-3</v>
      </c>
      <c r="R362">
        <f>SUM($Q$32:Q361)*0.01</f>
        <v>0.49951652848759331</v>
      </c>
    </row>
    <row r="363" spans="2:18" x14ac:dyDescent="0.25">
      <c r="B363" s="40"/>
      <c r="N363">
        <v>331</v>
      </c>
      <c r="O363">
        <v>3.31</v>
      </c>
      <c r="P363">
        <f t="shared" si="41"/>
        <v>1.6665685395745797E-3</v>
      </c>
      <c r="Q363">
        <f t="shared" si="42"/>
        <v>1.639398005775852E-3</v>
      </c>
      <c r="R363">
        <f>SUM($Q$32:Q362)*0.01</f>
        <v>0.4995334741749865</v>
      </c>
    </row>
    <row r="364" spans="2:18" x14ac:dyDescent="0.25">
      <c r="B364" s="40"/>
      <c r="N364">
        <v>332</v>
      </c>
      <c r="O364">
        <v>3.32</v>
      </c>
      <c r="P364">
        <f t="shared" si="41"/>
        <v>1.6122274719771244E-3</v>
      </c>
      <c r="Q364">
        <f t="shared" si="42"/>
        <v>1.585864896812408E-3</v>
      </c>
      <c r="R364">
        <f>SUM($Q$32:Q363)*0.01</f>
        <v>0.49954986815504426</v>
      </c>
    </row>
    <row r="365" spans="2:18" x14ac:dyDescent="0.25">
      <c r="B365" s="40"/>
      <c r="N365">
        <v>333</v>
      </c>
      <c r="O365">
        <v>3.33</v>
      </c>
      <c r="P365">
        <f t="shared" si="41"/>
        <v>1.5595023216476915E-3</v>
      </c>
      <c r="Q365">
        <f t="shared" si="42"/>
        <v>1.5339264682489996E-3</v>
      </c>
      <c r="R365">
        <f>SUM($Q$32:Q364)*0.01</f>
        <v>0.4995657268040124</v>
      </c>
    </row>
    <row r="366" spans="2:18" x14ac:dyDescent="0.25">
      <c r="B366" s="40"/>
      <c r="N366">
        <v>334</v>
      </c>
      <c r="O366">
        <v>3.34</v>
      </c>
      <c r="P366">
        <f t="shared" si="41"/>
        <v>1.5083506148503075E-3</v>
      </c>
      <c r="Q366">
        <f t="shared" si="42"/>
        <v>1.4835407097585267E-3</v>
      </c>
      <c r="R366">
        <f>SUM($Q$32:Q365)*0.01</f>
        <v>0.49958106606869485</v>
      </c>
    </row>
    <row r="367" spans="2:18" x14ac:dyDescent="0.25">
      <c r="B367" s="40"/>
      <c r="N367">
        <v>335</v>
      </c>
      <c r="O367">
        <v>3.35</v>
      </c>
      <c r="P367">
        <f t="shared" si="41"/>
        <v>1.4587308046667459E-3</v>
      </c>
      <c r="Q367">
        <f t="shared" si="42"/>
        <v>1.4346665308040654E-3</v>
      </c>
      <c r="R367">
        <f>SUM($Q$32:Q366)*0.01</f>
        <v>0.49959590147579241</v>
      </c>
    </row>
    <row r="368" spans="2:18" x14ac:dyDescent="0.25">
      <c r="B368" s="40"/>
      <c r="N368">
        <v>336</v>
      </c>
      <c r="O368">
        <v>3.36</v>
      </c>
      <c r="P368">
        <f t="shared" si="41"/>
        <v>1.410602256941385E-3</v>
      </c>
      <c r="Q368">
        <f t="shared" si="42"/>
        <v>1.3872637465901444E-3</v>
      </c>
      <c r="R368">
        <f>SUM($Q$32:Q367)*0.01</f>
        <v>0.4996102481411005</v>
      </c>
    </row>
    <row r="369" spans="2:18" x14ac:dyDescent="0.25">
      <c r="B369" s="40"/>
      <c r="N369">
        <v>337</v>
      </c>
      <c r="O369">
        <v>3.37</v>
      </c>
      <c r="P369">
        <f t="shared" si="41"/>
        <v>1.3639252362389036E-3</v>
      </c>
      <c r="Q369">
        <f t="shared" si="42"/>
        <v>1.3412930640308231E-3</v>
      </c>
      <c r="R369">
        <f>SUM($Q$32:Q368)*0.01</f>
        <v>0.49962412077856633</v>
      </c>
    </row>
    <row r="370" spans="2:18" x14ac:dyDescent="0.25">
      <c r="B370" s="40"/>
      <c r="N370">
        <v>338</v>
      </c>
      <c r="O370">
        <v>3.38</v>
      </c>
      <c r="P370">
        <f t="shared" si="41"/>
        <v>1.3186608918227423E-3</v>
      </c>
      <c r="Q370">
        <f t="shared" si="42"/>
        <v>1.2967160677422877E-3</v>
      </c>
      <c r="R370">
        <f>SUM($Q$32:Q369)*0.01</f>
        <v>0.49963753370920666</v>
      </c>
    </row>
    <row r="371" spans="2:18" x14ac:dyDescent="0.25">
      <c r="B371" s="40"/>
      <c r="N371">
        <v>339</v>
      </c>
      <c r="O371">
        <v>3.39</v>
      </c>
      <c r="P371">
        <f t="shared" si="41"/>
        <v>1.274771243661833E-3</v>
      </c>
      <c r="Q371">
        <f t="shared" si="42"/>
        <v>1.2534952060674264E-3</v>
      </c>
      <c r="R371">
        <f>SUM($Q$32:Q370)*0.01</f>
        <v>0.49965050086988405</v>
      </c>
    </row>
    <row r="372" spans="2:18" x14ac:dyDescent="0.25">
      <c r="B372" s="40"/>
      <c r="N372">
        <v>340</v>
      </c>
      <c r="O372">
        <v>3.4</v>
      </c>
      <c r="P372">
        <f t="shared" si="41"/>
        <v>1.2322191684730199E-3</v>
      </c>
      <c r="Q372">
        <f t="shared" si="42"/>
        <v>1.2115937771395684E-3</v>
      </c>
      <c r="R372">
        <f>SUM($Q$32:Q371)*0.01</f>
        <v>0.49966303582194471</v>
      </c>
    </row>
    <row r="373" spans="2:18" x14ac:dyDescent="0.25">
      <c r="B373" s="40"/>
      <c r="N373">
        <v>341</v>
      </c>
      <c r="O373">
        <v>3.41</v>
      </c>
      <c r="P373">
        <f t="shared" si="41"/>
        <v>1.1909683858061168E-3</v>
      </c>
      <c r="Q373">
        <f t="shared" si="42"/>
        <v>1.1709759149923006E-3</v>
      </c>
      <c r="R373">
        <f>SUM($Q$32:Q372)*0.01</f>
        <v>0.49967515175971616</v>
      </c>
    </row>
    <row r="374" spans="2:18" x14ac:dyDescent="0.25">
      <c r="B374" s="40"/>
      <c r="N374">
        <v>342</v>
      </c>
      <c r="O374">
        <v>3.42</v>
      </c>
      <c r="P374">
        <f t="shared" si="41"/>
        <v>1.1509834441784845E-3</v>
      </c>
      <c r="Q374">
        <f t="shared" si="42"/>
        <v>1.1316065757220246E-3</v>
      </c>
      <c r="R374">
        <f>SUM($Q$32:Q373)*0.01</f>
        <v>0.4996868615188661</v>
      </c>
    </row>
    <row r="375" spans="2:18" x14ac:dyDescent="0.25">
      <c r="B375" s="40"/>
      <c r="N375">
        <v>343</v>
      </c>
      <c r="O375">
        <v>3.43</v>
      </c>
      <c r="P375">
        <f t="shared" si="41"/>
        <v>1.1122297072655649E-3</v>
      </c>
      <c r="Q375">
        <f t="shared" si="42"/>
        <v>1.0934515237096504E-3</v>
      </c>
      <c r="R375">
        <f>SUM($Q$32:Q374)*0.01</f>
        <v>0.49969817758462326</v>
      </c>
    </row>
    <row r="376" spans="2:18" x14ac:dyDescent="0.25">
      <c r="B376" s="40"/>
      <c r="N376">
        <v>344</v>
      </c>
      <c r="O376">
        <v>3.44</v>
      </c>
      <c r="P376">
        <f t="shared" si="41"/>
        <v>1.0746733401537356E-3</v>
      </c>
      <c r="Q376">
        <f t="shared" si="42"/>
        <v>1.056477317907573E-3</v>
      </c>
      <c r="R376">
        <f>SUM($Q$32:Q375)*0.01</f>
        <v>0.49970911209986035</v>
      </c>
    </row>
    <row r="377" spans="2:18" x14ac:dyDescent="0.25">
      <c r="B377" s="40"/>
      <c r="N377">
        <v>345</v>
      </c>
      <c r="O377">
        <v>3.45</v>
      </c>
      <c r="P377">
        <f t="shared" ref="P377:P432" si="43">EXP(-O377*O377/2)/SQRT(2*PI())</f>
        <v>1.0382812956614103E-3</v>
      </c>
      <c r="Q377">
        <f t="shared" si="42"/>
        <v>1.0206512981978241E-3</v>
      </c>
      <c r="R377">
        <f>SUM($Q$32:Q376)*0.01</f>
        <v>0.49971967687303948</v>
      </c>
    </row>
    <row r="378" spans="2:18" x14ac:dyDescent="0.25">
      <c r="B378" s="40"/>
      <c r="N378">
        <v>346</v>
      </c>
      <c r="O378">
        <v>3.46</v>
      </c>
      <c r="P378">
        <f t="shared" si="43"/>
        <v>1.0030213007342376E-3</v>
      </c>
      <c r="Q378">
        <f t="shared" si="42"/>
        <v>9.8594157182704182E-4</v>
      </c>
      <c r="R378">
        <f>SUM($Q$32:Q377)*0.01</f>
        <v>0.49972988338602142</v>
      </c>
    </row>
    <row r="379" spans="2:18" x14ac:dyDescent="0.25">
      <c r="B379" s="40"/>
      <c r="N379">
        <v>347</v>
      </c>
      <c r="O379">
        <v>3.47</v>
      </c>
      <c r="P379">
        <f t="shared" si="43"/>
        <v>9.6886184291984591E-4</v>
      </c>
      <c r="Q379">
        <f t="shared" si="42"/>
        <v>9.5231699992366289E-4</v>
      </c>
      <c r="R379">
        <f>SUM($Q$32:Q378)*0.01</f>
        <v>0.49973974280173972</v>
      </c>
    </row>
    <row r="380" spans="2:18" x14ac:dyDescent="0.25">
      <c r="B380" s="40"/>
      <c r="N380">
        <v>348</v>
      </c>
      <c r="O380">
        <v>3.48</v>
      </c>
      <c r="P380">
        <f t="shared" si="43"/>
        <v>9.3577215692747977E-4</v>
      </c>
      <c r="Q380">
        <f t="shared" si="42"/>
        <v>9.1974718410250218E-4</v>
      </c>
      <c r="R380">
        <f>SUM($Q$32:Q379)*0.01</f>
        <v>0.49974926597173891</v>
      </c>
    </row>
    <row r="381" spans="2:18" x14ac:dyDescent="0.25">
      <c r="B381" s="40"/>
      <c r="N381">
        <v>349</v>
      </c>
      <c r="O381">
        <v>3.49</v>
      </c>
      <c r="P381">
        <f t="shared" si="43"/>
        <v>9.0372221127752448E-4</v>
      </c>
      <c r="Q381">
        <f t="shared" si="42"/>
        <v>8.8820245316164237E-4</v>
      </c>
      <c r="R381">
        <f>SUM($Q$32:Q380)*0.01</f>
        <v>0.49975846344357994</v>
      </c>
    </row>
    <row r="382" spans="2:18" x14ac:dyDescent="0.25">
      <c r="B382" s="40"/>
      <c r="N382">
        <v>350</v>
      </c>
      <c r="O382">
        <v>3.5</v>
      </c>
      <c r="P382">
        <f t="shared" si="43"/>
        <v>8.7268269504576015E-4</v>
      </c>
      <c r="Q382">
        <f t="shared" si="42"/>
        <v>8.5765384987633152E-4</v>
      </c>
      <c r="R382">
        <f>SUM($Q$32:Q381)*0.01</f>
        <v>0.49976734546811152</v>
      </c>
    </row>
    <row r="383" spans="2:18" x14ac:dyDescent="0.25">
      <c r="B383" s="40"/>
      <c r="N383">
        <v>351</v>
      </c>
      <c r="O383">
        <v>3.51</v>
      </c>
      <c r="P383">
        <f t="shared" si="43"/>
        <v>8.4262500470690279E-4</v>
      </c>
      <c r="Q383">
        <f t="shared" si="42"/>
        <v>8.2807311789435565E-4</v>
      </c>
      <c r="R383">
        <f>SUM($Q$32:Q382)*0.01</f>
        <v>0.49977592200661031</v>
      </c>
    </row>
    <row r="384" spans="2:18" x14ac:dyDescent="0.25">
      <c r="B384" s="40"/>
      <c r="N384">
        <v>352</v>
      </c>
      <c r="O384">
        <v>3.52</v>
      </c>
      <c r="P384">
        <f t="shared" si="43"/>
        <v>8.1352123108180852E-4</v>
      </c>
      <c r="Q384">
        <f t="shared" si="42"/>
        <v>7.9943268873713925E-4</v>
      </c>
      <c r="R384">
        <f>SUM($Q$32:Q383)*0.01</f>
        <v>0.49978420273778923</v>
      </c>
    </row>
    <row r="385" spans="2:18" x14ac:dyDescent="0.25">
      <c r="B385" s="40"/>
      <c r="N385">
        <v>353</v>
      </c>
      <c r="O385">
        <v>3.53</v>
      </c>
      <c r="P385">
        <f t="shared" si="43"/>
        <v>7.8534414639246997E-4</v>
      </c>
      <c r="Q385">
        <f t="shared" si="42"/>
        <v>7.7170566891059014E-4</v>
      </c>
      <c r="R385">
        <f>SUM($Q$32:Q384)*0.01</f>
        <v>0.49979219706467659</v>
      </c>
    </row>
    <row r="386" spans="2:18" x14ac:dyDescent="0.25">
      <c r="B386" s="40"/>
      <c r="N386">
        <v>354</v>
      </c>
      <c r="O386">
        <v>3.54</v>
      </c>
      <c r="P386">
        <f t="shared" si="43"/>
        <v>7.580671914287103E-4</v>
      </c>
      <c r="Q386">
        <f t="shared" si="42"/>
        <v>7.4486582712951065E-4</v>
      </c>
      <c r="R386">
        <f>SUM($Q$32:Q385)*0.01</f>
        <v>0.49979991412136571</v>
      </c>
    </row>
    <row r="387" spans="2:18" x14ac:dyDescent="0.25">
      <c r="B387" s="40"/>
      <c r="N387">
        <v>355</v>
      </c>
      <c r="O387">
        <v>3.55</v>
      </c>
      <c r="P387">
        <f t="shared" si="43"/>
        <v>7.3166446283031089E-4</v>
      </c>
      <c r="Q387">
        <f t="shared" si="42"/>
        <v>7.188875816591736E-4</v>
      </c>
      <c r="R387">
        <f>SUM($Q$32:Q386)*0.01</f>
        <v>0.499807362779637</v>
      </c>
    </row>
    <row r="388" spans="2:18" x14ac:dyDescent="0.25">
      <c r="B388" s="40"/>
      <c r="N388">
        <v>356</v>
      </c>
      <c r="O388">
        <v>3.56</v>
      </c>
      <c r="P388">
        <f t="shared" si="43"/>
        <v>7.061107004880362E-4</v>
      </c>
      <c r="Q388">
        <f t="shared" si="42"/>
        <v>6.9374598777746416E-4</v>
      </c>
      <c r="R388">
        <f>SUM($Q$32:Q387)*0.01</f>
        <v>0.49981455165545363</v>
      </c>
    </row>
    <row r="389" spans="2:18" x14ac:dyDescent="0.25">
      <c r="B389" s="40"/>
      <c r="N389">
        <v>357</v>
      </c>
      <c r="O389">
        <v>3.57</v>
      </c>
      <c r="P389">
        <f t="shared" si="43"/>
        <v>6.8138127506689212E-4</v>
      </c>
      <c r="Q389">
        <f t="shared" si="42"/>
        <v>6.6941672536078439E-4</v>
      </c>
      <c r="R389">
        <f>SUM($Q$32:Q388)*0.01</f>
        <v>0.49982148911533136</v>
      </c>
    </row>
    <row r="390" spans="2:18" x14ac:dyDescent="0.25">
      <c r="B390" s="40"/>
      <c r="N390">
        <v>358</v>
      </c>
      <c r="O390">
        <v>3.58</v>
      </c>
      <c r="P390">
        <f t="shared" si="43"/>
        <v>6.5745217565467656E-4</v>
      </c>
      <c r="Q390">
        <f t="shared" si="42"/>
        <v>6.4587608659671708E-4</v>
      </c>
      <c r="R390">
        <f>SUM($Q$32:Q389)*0.01</f>
        <v>0.49982818328258499</v>
      </c>
    </row>
    <row r="391" spans="2:18" x14ac:dyDescent="0.25">
      <c r="B391" s="40"/>
      <c r="N391">
        <v>359</v>
      </c>
      <c r="O391">
        <v>3.59</v>
      </c>
      <c r="P391">
        <f t="shared" si="43"/>
        <v>6.342999975387576E-4</v>
      </c>
      <c r="Q391">
        <f t="shared" si="42"/>
        <v>6.2310096382626481E-4</v>
      </c>
      <c r="R391">
        <f>SUM($Q$32:Q390)*0.01</f>
        <v>0.49983464204345091</v>
      </c>
    </row>
    <row r="392" spans="2:18" x14ac:dyDescent="0.25">
      <c r="B392" s="40"/>
      <c r="N392">
        <v>360</v>
      </c>
      <c r="O392">
        <v>3.6</v>
      </c>
      <c r="P392">
        <f t="shared" si="43"/>
        <v>6.119019301137719E-4</v>
      </c>
      <c r="Q392">
        <f t="shared" si="42"/>
        <v>6.0106883751827875E-4</v>
      </c>
      <c r="R392">
        <f>SUM($Q$32:Q391)*0.01</f>
        <v>0.49984087305308922</v>
      </c>
    </row>
    <row r="393" spans="2:18" x14ac:dyDescent="0.25">
      <c r="B393" s="40"/>
      <c r="N393">
        <v>361</v>
      </c>
      <c r="O393">
        <v>3.61</v>
      </c>
      <c r="P393">
        <f t="shared" si="43"/>
        <v>5.9023574492278561E-4</v>
      </c>
      <c r="Q393">
        <f t="shared" si="42"/>
        <v>5.7975776437851911E-4</v>
      </c>
      <c r="R393">
        <f>SUM($Q$32:Q392)*0.01</f>
        <v>0.49984688374146435</v>
      </c>
    </row>
    <row r="394" spans="2:18" x14ac:dyDescent="0.25">
      <c r="B394" s="40"/>
      <c r="N394">
        <v>362</v>
      </c>
      <c r="O394">
        <v>3.62</v>
      </c>
      <c r="P394">
        <f t="shared" si="43"/>
        <v>5.6927978383425261E-4</v>
      </c>
      <c r="Q394">
        <f t="shared" si="42"/>
        <v>5.591463655956056E-4</v>
      </c>
      <c r="R394">
        <f>SUM($Q$32:Q393)*0.01</f>
        <v>0.49985268131910815</v>
      </c>
    </row>
    <row r="395" spans="2:18" x14ac:dyDescent="0.25">
      <c r="B395" s="40"/>
      <c r="N395">
        <v>363</v>
      </c>
      <c r="O395">
        <v>3.63</v>
      </c>
      <c r="P395">
        <f t="shared" si="43"/>
        <v>5.490129473569587E-4</v>
      </c>
      <c r="Q395">
        <f t="shared" si="42"/>
        <v>5.3921381522594673E-4</v>
      </c>
      <c r="R395">
        <f>SUM($Q$32:Q394)*0.01</f>
        <v>0.49985827278276412</v>
      </c>
    </row>
    <row r="396" spans="2:18" x14ac:dyDescent="0.25">
      <c r="B396" s="40"/>
      <c r="N396">
        <v>364</v>
      </c>
      <c r="O396">
        <v>3.64</v>
      </c>
      <c r="P396">
        <f t="shared" si="43"/>
        <v>5.2941468309493475E-4</v>
      </c>
      <c r="Q396">
        <f t="shared" si="42"/>
        <v>5.1993982871956018E-4</v>
      </c>
      <c r="R396">
        <f>SUM($Q$32:Q395)*0.01</f>
        <v>0.49986366492091633</v>
      </c>
    </row>
    <row r="397" spans="2:18" x14ac:dyDescent="0.25">
      <c r="B397" s="40"/>
      <c r="N397">
        <v>365</v>
      </c>
      <c r="O397">
        <v>3.65</v>
      </c>
      <c r="P397">
        <f t="shared" si="43"/>
        <v>5.104649743441856E-4</v>
      </c>
      <c r="Q397">
        <f t="shared" si="42"/>
        <v>5.0130465158853936E-4</v>
      </c>
      <c r="R397">
        <f>SUM($Q$32:Q396)*0.01</f>
        <v>0.49986886431920358</v>
      </c>
    </row>
    <row r="398" spans="2:18" x14ac:dyDescent="0.25">
      <c r="B398" s="40"/>
      <c r="N398">
        <v>366</v>
      </c>
      <c r="O398">
        <v>3.66</v>
      </c>
      <c r="P398">
        <f t="shared" si="43"/>
        <v>4.9214432883289312E-4</v>
      </c>
      <c r="Q398">
        <f t="shared" si="42"/>
        <v>4.8328904821975688E-4</v>
      </c>
      <c r="R398">
        <f>SUM($Q$32:Q397)*0.01</f>
        <v>0.49987387736571942</v>
      </c>
    </row>
    <row r="399" spans="2:18" x14ac:dyDescent="0.25">
      <c r="B399" s="40"/>
      <c r="N399">
        <v>367</v>
      </c>
      <c r="O399">
        <v>3.67</v>
      </c>
      <c r="P399">
        <f t="shared" si="43"/>
        <v>4.7443376760662064E-4</v>
      </c>
      <c r="Q399">
        <f t="shared" si="42"/>
        <v>4.658742908332387E-4</v>
      </c>
      <c r="R399">
        <f>SUM($Q$32:Q398)*0.01</f>
        <v>0.49987871025620162</v>
      </c>
    </row>
    <row r="400" spans="2:18" x14ac:dyDescent="0.25">
      <c r="B400" s="40"/>
      <c r="N400">
        <v>368</v>
      </c>
      <c r="O400">
        <v>3.68</v>
      </c>
      <c r="P400">
        <f t="shared" si="43"/>
        <v>4.5731481405985675E-4</v>
      </c>
      <c r="Q400">
        <f t="shared" si="42"/>
        <v>4.490421485874946E-4</v>
      </c>
      <c r="R400">
        <f>SUM($Q$32:Q399)*0.01</f>
        <v>0.4998833689991099</v>
      </c>
    </row>
    <row r="401" spans="2:18" x14ac:dyDescent="0.25">
      <c r="B401" s="40"/>
      <c r="N401">
        <v>369</v>
      </c>
      <c r="O401">
        <v>3.69</v>
      </c>
      <c r="P401">
        <f t="shared" si="43"/>
        <v>4.4076948311513252E-4</v>
      </c>
      <c r="Q401">
        <f t="shared" si="42"/>
        <v>4.32774876832942E-4</v>
      </c>
      <c r="R401">
        <f>SUM($Q$32:Q400)*0.01</f>
        <v>0.49988785942059583</v>
      </c>
    </row>
    <row r="402" spans="2:18" x14ac:dyDescent="0.25">
      <c r="B402" s="40"/>
      <c r="N402">
        <v>370</v>
      </c>
      <c r="O402">
        <v>3.7</v>
      </c>
      <c r="P402">
        <f t="shared" si="43"/>
        <v>4.2478027055075143E-4</v>
      </c>
      <c r="Q402">
        <f t="shared" si="42"/>
        <v>4.1705520651441516E-4</v>
      </c>
      <c r="R402">
        <f>SUM($Q$32:Q401)*0.01</f>
        <v>0.49989218716936412</v>
      </c>
    </row>
    <row r="403" spans="2:18" x14ac:dyDescent="0.25">
      <c r="B403" s="40"/>
      <c r="N403">
        <v>371</v>
      </c>
      <c r="O403">
        <v>3.71</v>
      </c>
      <c r="P403">
        <f t="shared" si="43"/>
        <v>4.0933014247807888E-4</v>
      </c>
      <c r="Q403">
        <f t="shared" si="42"/>
        <v>4.0186633372361755E-4</v>
      </c>
      <c r="R403">
        <f>SUM($Q$32:Q402)*0.01</f>
        <v>0.49989635772142926</v>
      </c>
    </row>
    <row r="404" spans="2:18" x14ac:dyDescent="0.25">
      <c r="B404" s="40"/>
      <c r="N404">
        <v>372</v>
      </c>
      <c r="O404">
        <v>3.72</v>
      </c>
      <c r="P404">
        <f t="shared" si="43"/>
        <v>3.9440252496915622E-4</v>
      </c>
      <c r="Q404">
        <f t="shared" si="42"/>
        <v>3.8719190940223884E-4</v>
      </c>
      <c r="R404">
        <f>SUM($Q$32:Q403)*0.01</f>
        <v>0.49990037638476653</v>
      </c>
    </row>
    <row r="405" spans="2:18" x14ac:dyDescent="0.25">
      <c r="B405" s="40"/>
      <c r="N405">
        <v>373</v>
      </c>
      <c r="O405">
        <v>3.73</v>
      </c>
      <c r="P405">
        <f t="shared" si="43"/>
        <v>3.7998129383532146E-4</v>
      </c>
      <c r="Q405">
        <f t="shared" si="42"/>
        <v>3.7301602919632824E-4</v>
      </c>
      <c r="R405">
        <f>SUM($Q$32:Q404)*0.01</f>
        <v>0.49990424830386054</v>
      </c>
    </row>
    <row r="406" spans="2:18" x14ac:dyDescent="0.25">
      <c r="B406" s="40"/>
      <c r="N406">
        <v>374</v>
      </c>
      <c r="O406">
        <v>3.74</v>
      </c>
      <c r="P406">
        <f t="shared" si="43"/>
        <v>3.6605076455733501E-4</v>
      </c>
      <c r="Q406">
        <f t="shared" si="42"/>
        <v>3.5932322346239024E-4</v>
      </c>
      <c r="R406">
        <f>SUM($Q$32:Q405)*0.01</f>
        <v>0.49990797846415247</v>
      </c>
    </row>
    <row r="407" spans="2:18" x14ac:dyDescent="0.25">
      <c r="B407" s="40"/>
      <c r="N407">
        <v>375</v>
      </c>
      <c r="O407">
        <v>3.75</v>
      </c>
      <c r="P407">
        <f t="shared" si="43"/>
        <v>3.5259568236744546E-4</v>
      </c>
      <c r="Q407">
        <f t="shared" si="42"/>
        <v>3.4609844742555015E-4</v>
      </c>
      <c r="R407">
        <f>SUM($Q$32:Q406)*0.01</f>
        <v>0.49991157169638711</v>
      </c>
    </row>
    <row r="408" spans="2:18" x14ac:dyDescent="0.25">
      <c r="B408" s="40"/>
      <c r="N408">
        <v>376</v>
      </c>
      <c r="O408">
        <v>3.76</v>
      </c>
      <c r="P408">
        <f t="shared" si="43"/>
        <v>3.3960121248365478E-4</v>
      </c>
      <c r="Q408">
        <f t="shared" si="42"/>
        <v>3.3332707149001488E-4</v>
      </c>
      <c r="R408">
        <f>SUM($Q$32:Q407)*0.01</f>
        <v>0.49991503268086135</v>
      </c>
    </row>
    <row r="409" spans="2:18" x14ac:dyDescent="0.25">
      <c r="B409" s="40"/>
      <c r="N409">
        <v>377</v>
      </c>
      <c r="O409">
        <v>3.77</v>
      </c>
      <c r="P409">
        <f t="shared" si="43"/>
        <v>3.2705293049637503E-4</v>
      </c>
      <c r="Q409">
        <f t="shared" si="42"/>
        <v>3.2099487170194848E-4</v>
      </c>
      <c r="R409">
        <f>SUM($Q$32:Q408)*0.01</f>
        <v>0.49991836595157624</v>
      </c>
    </row>
    <row r="410" spans="2:18" x14ac:dyDescent="0.25">
      <c r="B410" s="40"/>
      <c r="N410">
        <v>378</v>
      </c>
      <c r="O410">
        <v>3.78</v>
      </c>
      <c r="P410">
        <f t="shared" si="43"/>
        <v>3.1493681290752188E-4</v>
      </c>
      <c r="Q410">
        <f t="shared" si="42"/>
        <v>3.0908802036476305E-4</v>
      </c>
      <c r="R410">
        <f>SUM($Q$32:Q409)*0.01</f>
        <v>0.49992157590029324</v>
      </c>
    </row>
    <row r="411" spans="2:18" x14ac:dyDescent="0.25">
      <c r="B411" s="40"/>
      <c r="N411">
        <v>379</v>
      </c>
      <c r="O411">
        <v>3.79</v>
      </c>
      <c r="P411">
        <f t="shared" si="43"/>
        <v>3.0323922782200422E-4</v>
      </c>
      <c r="Q411">
        <f t="shared" si="42"/>
        <v>2.9759307680673227E-4</v>
      </c>
      <c r="R411">
        <f>SUM($Q$32:Q410)*0.01</f>
        <v>0.49992466678049691</v>
      </c>
    </row>
    <row r="412" spans="2:18" x14ac:dyDescent="0.25">
      <c r="B412" s="40"/>
      <c r="N412">
        <v>380</v>
      </c>
      <c r="O412">
        <v>3.8</v>
      </c>
      <c r="P412">
        <f t="shared" si="43"/>
        <v>2.9194692579146027E-4</v>
      </c>
      <c r="Q412">
        <f t="shared" si="42"/>
        <v>2.8649697830072332E-4</v>
      </c>
      <c r="R412">
        <f>SUM($Q$32:Q411)*0.01</f>
        <v>0.499927642711265</v>
      </c>
    </row>
    <row r="413" spans="2:18" x14ac:dyDescent="0.25">
      <c r="B413" s="40"/>
      <c r="N413">
        <v>381</v>
      </c>
      <c r="O413">
        <v>3.81</v>
      </c>
      <c r="P413">
        <f t="shared" si="43"/>
        <v>2.8104703080998632E-4</v>
      </c>
      <c r="Q413">
        <f t="shared" si="42"/>
        <v>2.7578703113575369E-4</v>
      </c>
      <c r="R413">
        <f>SUM($Q$32:Q412)*0.01</f>
        <v>0.49993050768104796</v>
      </c>
    </row>
    <row r="414" spans="2:18" x14ac:dyDescent="0.25">
      <c r="B414" s="40"/>
      <c r="N414">
        <v>382</v>
      </c>
      <c r="O414">
        <v>3.82</v>
      </c>
      <c r="P414">
        <f t="shared" si="43"/>
        <v>2.70527031461521E-4</v>
      </c>
      <c r="Q414">
        <f t="shared" si="42"/>
        <v>2.6545090183998174E-4</v>
      </c>
      <c r="R414">
        <f>SUM($Q$32:Q413)*0.01</f>
        <v>0.49993326555135931</v>
      </c>
    </row>
    <row r="415" spans="2:18" x14ac:dyDescent="0.25">
      <c r="B415" s="40"/>
      <c r="N415">
        <v>383</v>
      </c>
      <c r="O415">
        <v>3.83</v>
      </c>
      <c r="P415">
        <f t="shared" si="43"/>
        <v>2.6037477221844247E-4</v>
      </c>
      <c r="Q415">
        <f t="shared" si="42"/>
        <v>2.5547660855465158E-4</v>
      </c>
      <c r="R415">
        <f>SUM($Q$32:Q414)*0.01</f>
        <v>0.49993592006037774</v>
      </c>
    </row>
    <row r="416" spans="2:18" x14ac:dyDescent="0.25">
      <c r="B416" s="40"/>
      <c r="N416">
        <v>384</v>
      </c>
      <c r="O416">
        <v>3.84</v>
      </c>
      <c r="P416">
        <f t="shared" si="43"/>
        <v>2.5057844489086075E-4</v>
      </c>
      <c r="Q416">
        <f t="shared" si="42"/>
        <v>2.4585251255842698E-4</v>
      </c>
      <c r="R416">
        <f>SUM($Q$32:Q415)*0.01</f>
        <v>0.49993847482646331</v>
      </c>
    </row>
    <row r="417" spans="2:18" x14ac:dyDescent="0.25">
      <c r="B417" s="40"/>
      <c r="N417">
        <v>385</v>
      </c>
      <c r="O417">
        <v>3.85</v>
      </c>
      <c r="P417">
        <f t="shared" si="43"/>
        <v>2.4112658022599324E-4</v>
      </c>
      <c r="Q417">
        <f t="shared" ref="Q417:Q431" si="44">(P417+P418)/2</f>
        <v>2.3656730994146781E-4</v>
      </c>
      <c r="R417">
        <f>SUM($Q$32:Q416)*0.01</f>
        <v>0.4999409333515889</v>
      </c>
    </row>
    <row r="418" spans="2:18" x14ac:dyDescent="0.25">
      <c r="B418" s="40"/>
      <c r="N418">
        <v>386</v>
      </c>
      <c r="O418">
        <v>3.86</v>
      </c>
      <c r="P418">
        <f t="shared" si="43"/>
        <v>2.3200803965694238E-4</v>
      </c>
      <c r="Q418">
        <f t="shared" si="44"/>
        <v>2.2761002342852225E-4</v>
      </c>
      <c r="R418">
        <f>SUM($Q$32:Q417)*0.01</f>
        <v>0.49994329902468826</v>
      </c>
    </row>
    <row r="419" spans="2:18" x14ac:dyDescent="0.25">
      <c r="B419" s="40"/>
      <c r="N419">
        <v>387</v>
      </c>
      <c r="O419">
        <v>3.87</v>
      </c>
      <c r="P419">
        <f t="shared" si="43"/>
        <v>2.2321200720010209E-4</v>
      </c>
      <c r="Q419">
        <f t="shared" si="44"/>
        <v>2.1896999435023457E-4</v>
      </c>
      <c r="R419">
        <f>SUM($Q$32:Q418)*0.01</f>
        <v>0.4999455751249226</v>
      </c>
    </row>
    <row r="420" spans="2:18" x14ac:dyDescent="0.25">
      <c r="B420" s="40"/>
      <c r="N420">
        <v>388</v>
      </c>
      <c r="O420">
        <v>3.88</v>
      </c>
      <c r="P420">
        <f t="shared" si="43"/>
        <v>2.1472798150036704E-4</v>
      </c>
      <c r="Q420">
        <f t="shared" si="44"/>
        <v>2.1063687476179625E-4</v>
      </c>
      <c r="R420">
        <f>SUM($Q$32:Q419)*0.01</f>
        <v>0.49994776482486608</v>
      </c>
    </row>
    <row r="421" spans="2:18" x14ac:dyDescent="0.25">
      <c r="B421" s="40"/>
      <c r="N421">
        <v>389</v>
      </c>
      <c r="O421">
        <v>3.89</v>
      </c>
      <c r="P421">
        <f t="shared" si="43"/>
        <v>2.0654576802322548E-4</v>
      </c>
      <c r="Q421">
        <f t="shared" si="44"/>
        <v>2.026006197079991E-4</v>
      </c>
      <c r="R421">
        <f>SUM($Q$32:Q420)*0.01</f>
        <v>0.49994987119361373</v>
      </c>
    </row>
    <row r="422" spans="2:18" x14ac:dyDescent="0.25">
      <c r="B422" s="40"/>
      <c r="N422">
        <v>390</v>
      </c>
      <c r="O422">
        <v>3.9</v>
      </c>
      <c r="P422">
        <f t="shared" si="43"/>
        <v>1.9865547139277272E-4</v>
      </c>
      <c r="Q422">
        <f t="shared" si="44"/>
        <v>1.9485147963368515E-4</v>
      </c>
      <c r="R422">
        <f>SUM($Q$32:Q421)*0.01</f>
        <v>0.49995189719981076</v>
      </c>
    </row>
    <row r="423" spans="2:18" x14ac:dyDescent="0.25">
      <c r="B423" s="40"/>
      <c r="N423">
        <v>391</v>
      </c>
      <c r="O423">
        <v>3.91</v>
      </c>
      <c r="P423">
        <f t="shared" si="43"/>
        <v>1.9104748787459762E-4</v>
      </c>
      <c r="Q423">
        <f t="shared" si="44"/>
        <v>1.8737999293852735E-4</v>
      </c>
      <c r="R423">
        <f>SUM($Q$32:Q422)*0.01</f>
        <v>0.4999538457146071</v>
      </c>
    </row>
    <row r="424" spans="2:18" x14ac:dyDescent="0.25">
      <c r="B424" s="40"/>
      <c r="N424">
        <v>392</v>
      </c>
      <c r="O424">
        <v>3.92</v>
      </c>
      <c r="P424">
        <f t="shared" si="43"/>
        <v>1.8371249800245711E-4</v>
      </c>
      <c r="Q424">
        <f t="shared" si="44"/>
        <v>1.8017697867501401E-4</v>
      </c>
      <c r="R424">
        <f>SUM($Q$32:Q423)*0.01</f>
        <v>0.49995571951453649</v>
      </c>
    </row>
    <row r="425" spans="2:18" x14ac:dyDescent="0.25">
      <c r="B425" s="40"/>
      <c r="N425">
        <v>393</v>
      </c>
      <c r="O425">
        <v>3.93</v>
      </c>
      <c r="P425">
        <f t="shared" si="43"/>
        <v>1.7664145934757092E-4</v>
      </c>
      <c r="Q425">
        <f t="shared" si="44"/>
        <v>1.7323352938845724E-4</v>
      </c>
      <c r="R425">
        <f>SUM($Q$32:Q424)*0.01</f>
        <v>0.49995752128432325</v>
      </c>
    </row>
    <row r="426" spans="2:18" x14ac:dyDescent="0.25">
      <c r="B426" s="40"/>
      <c r="N426">
        <v>394</v>
      </c>
      <c r="O426">
        <v>3.94</v>
      </c>
      <c r="P426">
        <f t="shared" si="43"/>
        <v>1.6982559942934359E-4</v>
      </c>
      <c r="Q426">
        <f t="shared" si="44"/>
        <v>1.665410040977928E-4</v>
      </c>
      <c r="R426">
        <f>SUM($Q$32:Q425)*0.01</f>
        <v>0.49995925361961713</v>
      </c>
    </row>
    <row r="427" spans="2:18" x14ac:dyDescent="0.25">
      <c r="B427" s="40"/>
      <c r="N427">
        <v>395</v>
      </c>
      <c r="O427">
        <v>3.95</v>
      </c>
      <c r="P427">
        <f t="shared" si="43"/>
        <v>1.6325640876624202E-4</v>
      </c>
      <c r="Q427">
        <f t="shared" si="44"/>
        <v>1.6009102141588714E-4</v>
      </c>
      <c r="R427">
        <f>SUM($Q$32:Q426)*0.01</f>
        <v>0.49996091902965811</v>
      </c>
    </row>
    <row r="428" spans="2:18" x14ac:dyDescent="0.25">
      <c r="B428" s="40"/>
      <c r="N428">
        <v>396</v>
      </c>
      <c r="O428">
        <v>3.96</v>
      </c>
      <c r="P428">
        <f t="shared" si="43"/>
        <v>1.5692563406553226E-4</v>
      </c>
      <c r="Q428">
        <f t="shared" si="44"/>
        <v>1.5387545280802503E-4</v>
      </c>
      <c r="R428">
        <f>SUM($Q$32:Q427)*0.01</f>
        <v>0.49996251993987223</v>
      </c>
    </row>
    <row r="429" spans="2:18" x14ac:dyDescent="0.25">
      <c r="B429" s="40"/>
      <c r="N429">
        <v>397</v>
      </c>
      <c r="O429">
        <v>3.97</v>
      </c>
      <c r="P429">
        <f t="shared" si="43"/>
        <v>1.508252715505178E-4</v>
      </c>
      <c r="Q429">
        <f t="shared" si="44"/>
        <v>1.4788641598720444E-4</v>
      </c>
      <c r="R429">
        <f>SUM($Q$32:Q428)*0.01</f>
        <v>0.49996405869440036</v>
      </c>
    </row>
    <row r="430" spans="2:18" x14ac:dyDescent="0.25">
      <c r="B430" s="40"/>
      <c r="N430">
        <v>398</v>
      </c>
      <c r="O430">
        <v>3.98</v>
      </c>
      <c r="P430">
        <f t="shared" si="43"/>
        <v>1.4494756042389106E-4</v>
      </c>
      <c r="Q430">
        <f t="shared" si="44"/>
        <v>1.421162684448255E-4</v>
      </c>
      <c r="R430">
        <f>SUM($Q$32:Q429)*0.01</f>
        <v>0.49996553755856021</v>
      </c>
    </row>
    <row r="431" spans="2:18" x14ac:dyDescent="0.25">
      <c r="B431" s="40"/>
      <c r="N431">
        <v>399</v>
      </c>
      <c r="O431">
        <v>3.99</v>
      </c>
      <c r="P431">
        <f t="shared" si="43"/>
        <v>1.3928497646575994E-4</v>
      </c>
      <c r="Q431">
        <f t="shared" si="44"/>
        <v>1.3655760111532265E-4</v>
      </c>
      <c r="R431">
        <f>SUM($Q$32:Q430)*0.01</f>
        <v>0.49996695872124464</v>
      </c>
    </row>
    <row r="432" spans="2:18" x14ac:dyDescent="0.25">
      <c r="B432" s="40"/>
      <c r="N432">
        <v>400</v>
      </c>
      <c r="O432">
        <v>4</v>
      </c>
      <c r="P432">
        <f t="shared" si="43"/>
        <v>1.3383022576488537E-4</v>
      </c>
      <c r="Q432">
        <f>(P432+O433)/2</f>
        <v>6.6915112882442684E-5</v>
      </c>
      <c r="R432">
        <f>SUM($Q$32:Q431)*0.01</f>
        <v>0.4999683242972558</v>
      </c>
    </row>
    <row r="433" spans="2:2" x14ac:dyDescent="0.25">
      <c r="B433" s="40"/>
    </row>
    <row r="434" spans="2:2" x14ac:dyDescent="0.25">
      <c r="B434" s="40"/>
    </row>
    <row r="435" spans="2:2" x14ac:dyDescent="0.25">
      <c r="B435" s="40"/>
    </row>
    <row r="436" spans="2:2" x14ac:dyDescent="0.25">
      <c r="B436" s="40"/>
    </row>
    <row r="437" spans="2:2" x14ac:dyDescent="0.25">
      <c r="B437" s="40"/>
    </row>
    <row r="438" spans="2:2" x14ac:dyDescent="0.25">
      <c r="B438" s="40"/>
    </row>
    <row r="439" spans="2:2" x14ac:dyDescent="0.25">
      <c r="B439" s="40"/>
    </row>
    <row r="440" spans="2:2" x14ac:dyDescent="0.25">
      <c r="B440" s="40"/>
    </row>
    <row r="441" spans="2:2" x14ac:dyDescent="0.25">
      <c r="B441" s="40"/>
    </row>
    <row r="442" spans="2:2" x14ac:dyDescent="0.25">
      <c r="B442" s="40"/>
    </row>
    <row r="443" spans="2:2" x14ac:dyDescent="0.25">
      <c r="B443" s="40"/>
    </row>
    <row r="444" spans="2:2" x14ac:dyDescent="0.25">
      <c r="B444" s="40"/>
    </row>
    <row r="445" spans="2:2" x14ac:dyDescent="0.25">
      <c r="B445" s="40"/>
    </row>
    <row r="446" spans="2:2" x14ac:dyDescent="0.25">
      <c r="B446" s="40"/>
    </row>
    <row r="447" spans="2:2" x14ac:dyDescent="0.25">
      <c r="B447" s="40"/>
    </row>
    <row r="448" spans="2:2" x14ac:dyDescent="0.25">
      <c r="B448" s="40"/>
    </row>
    <row r="449" spans="2:2" x14ac:dyDescent="0.25">
      <c r="B449" s="40"/>
    </row>
    <row r="450" spans="2:2" x14ac:dyDescent="0.25">
      <c r="B450" s="40"/>
    </row>
    <row r="451" spans="2:2" x14ac:dyDescent="0.25">
      <c r="B451" s="40"/>
    </row>
    <row r="452" spans="2:2" x14ac:dyDescent="0.25">
      <c r="B452" s="40"/>
    </row>
    <row r="453" spans="2:2" x14ac:dyDescent="0.25">
      <c r="B453" s="40"/>
    </row>
    <row r="454" spans="2:2" x14ac:dyDescent="0.25">
      <c r="B454" s="40"/>
    </row>
    <row r="455" spans="2:2" x14ac:dyDescent="0.25">
      <c r="B455" s="40"/>
    </row>
    <row r="456" spans="2:2" x14ac:dyDescent="0.25">
      <c r="B456" s="40"/>
    </row>
    <row r="457" spans="2:2" x14ac:dyDescent="0.25">
      <c r="B457" s="40"/>
    </row>
    <row r="458" spans="2:2" x14ac:dyDescent="0.25">
      <c r="B458" s="40"/>
    </row>
    <row r="459" spans="2:2" x14ac:dyDescent="0.25">
      <c r="B459" s="40"/>
    </row>
    <row r="460" spans="2:2" x14ac:dyDescent="0.25">
      <c r="B460" s="40"/>
    </row>
    <row r="461" spans="2:2" x14ac:dyDescent="0.25">
      <c r="B461" s="40"/>
    </row>
    <row r="462" spans="2:2" x14ac:dyDescent="0.25">
      <c r="B462" s="40"/>
    </row>
    <row r="463" spans="2:2" x14ac:dyDescent="0.25">
      <c r="B463" s="40"/>
    </row>
    <row r="464" spans="2:2" x14ac:dyDescent="0.25">
      <c r="B464" s="40"/>
    </row>
    <row r="465" spans="2:2" x14ac:dyDescent="0.25">
      <c r="B465" s="40"/>
    </row>
    <row r="466" spans="2:2" x14ac:dyDescent="0.25">
      <c r="B466" s="40"/>
    </row>
    <row r="467" spans="2:2" x14ac:dyDescent="0.25">
      <c r="B467" s="40"/>
    </row>
    <row r="468" spans="2:2" x14ac:dyDescent="0.25">
      <c r="B468" s="40"/>
    </row>
    <row r="469" spans="2:2" x14ac:dyDescent="0.25">
      <c r="B469" s="40"/>
    </row>
    <row r="470" spans="2:2" x14ac:dyDescent="0.25">
      <c r="B470" s="40"/>
    </row>
    <row r="471" spans="2:2" x14ac:dyDescent="0.25">
      <c r="B471" s="40"/>
    </row>
    <row r="472" spans="2:2" x14ac:dyDescent="0.25">
      <c r="B472" s="40"/>
    </row>
    <row r="473" spans="2:2" x14ac:dyDescent="0.25">
      <c r="B473" s="40"/>
    </row>
    <row r="474" spans="2:2" x14ac:dyDescent="0.25">
      <c r="B474" s="40"/>
    </row>
    <row r="475" spans="2:2" x14ac:dyDescent="0.25">
      <c r="B475" s="40"/>
    </row>
    <row r="476" spans="2:2" x14ac:dyDescent="0.25">
      <c r="B476" s="40"/>
    </row>
    <row r="477" spans="2:2" x14ac:dyDescent="0.25">
      <c r="B477" s="40"/>
    </row>
    <row r="478" spans="2:2" x14ac:dyDescent="0.25">
      <c r="B478" s="40"/>
    </row>
    <row r="479" spans="2:2" x14ac:dyDescent="0.25">
      <c r="B479" s="40"/>
    </row>
    <row r="480" spans="2:2" x14ac:dyDescent="0.25">
      <c r="B480" s="40"/>
    </row>
    <row r="481" spans="2:2" x14ac:dyDescent="0.25">
      <c r="B481" s="40"/>
    </row>
    <row r="482" spans="2:2" x14ac:dyDescent="0.25">
      <c r="B482" s="40"/>
    </row>
    <row r="483" spans="2:2" x14ac:dyDescent="0.25">
      <c r="B483" s="40"/>
    </row>
    <row r="484" spans="2:2" x14ac:dyDescent="0.25">
      <c r="B484" s="40"/>
    </row>
    <row r="485" spans="2:2" x14ac:dyDescent="0.25">
      <c r="B485" s="40"/>
    </row>
    <row r="486" spans="2:2" x14ac:dyDescent="0.25">
      <c r="B486" s="40"/>
    </row>
    <row r="487" spans="2:2" x14ac:dyDescent="0.25">
      <c r="B487" s="40"/>
    </row>
    <row r="488" spans="2:2" x14ac:dyDescent="0.25">
      <c r="B488" s="40"/>
    </row>
    <row r="489" spans="2:2" x14ac:dyDescent="0.25">
      <c r="B489" s="40"/>
    </row>
    <row r="490" spans="2:2" x14ac:dyDescent="0.25">
      <c r="B490" s="40"/>
    </row>
    <row r="491" spans="2:2" x14ac:dyDescent="0.25">
      <c r="B491" s="40"/>
    </row>
    <row r="492" spans="2:2" x14ac:dyDescent="0.25">
      <c r="B492" s="40"/>
    </row>
    <row r="493" spans="2:2" x14ac:dyDescent="0.25">
      <c r="B493" s="40"/>
    </row>
    <row r="494" spans="2:2" x14ac:dyDescent="0.25">
      <c r="B494" s="40"/>
    </row>
    <row r="495" spans="2:2" x14ac:dyDescent="0.25">
      <c r="B495" s="40"/>
    </row>
    <row r="496" spans="2:2" x14ac:dyDescent="0.25">
      <c r="B496" s="40"/>
    </row>
    <row r="497" spans="2:2" x14ac:dyDescent="0.25">
      <c r="B497" s="40"/>
    </row>
    <row r="498" spans="2:2" x14ac:dyDescent="0.25">
      <c r="B498" s="40"/>
    </row>
    <row r="499" spans="2:2" x14ac:dyDescent="0.25">
      <c r="B499" s="40"/>
    </row>
    <row r="500" spans="2:2" x14ac:dyDescent="0.25">
      <c r="B500" s="40"/>
    </row>
    <row r="501" spans="2:2" x14ac:dyDescent="0.25">
      <c r="B501" s="40"/>
    </row>
    <row r="502" spans="2:2" x14ac:dyDescent="0.25">
      <c r="B502" s="40"/>
    </row>
    <row r="503" spans="2:2" x14ac:dyDescent="0.25">
      <c r="B503" s="40"/>
    </row>
    <row r="504" spans="2:2" x14ac:dyDescent="0.25">
      <c r="B504" s="40"/>
    </row>
    <row r="505" spans="2:2" x14ac:dyDescent="0.25">
      <c r="B505" s="40"/>
    </row>
    <row r="506" spans="2:2" x14ac:dyDescent="0.25">
      <c r="B506" s="40"/>
    </row>
    <row r="507" spans="2:2" x14ac:dyDescent="0.25">
      <c r="B507" s="40"/>
    </row>
    <row r="508" spans="2:2" x14ac:dyDescent="0.25">
      <c r="B508" s="40"/>
    </row>
    <row r="509" spans="2:2" x14ac:dyDescent="0.25">
      <c r="B509" s="40"/>
    </row>
    <row r="510" spans="2:2" x14ac:dyDescent="0.25">
      <c r="B510" s="40"/>
    </row>
    <row r="511" spans="2:2" x14ac:dyDescent="0.25">
      <c r="B511" s="40"/>
    </row>
    <row r="512" spans="2:2" x14ac:dyDescent="0.25">
      <c r="B512" s="40"/>
    </row>
    <row r="513" spans="2:2" x14ac:dyDescent="0.25">
      <c r="B513" s="40"/>
    </row>
    <row r="514" spans="2:2" x14ac:dyDescent="0.25">
      <c r="B514" s="40"/>
    </row>
    <row r="515" spans="2:2" x14ac:dyDescent="0.25">
      <c r="B515" s="40"/>
    </row>
    <row r="516" spans="2:2" x14ac:dyDescent="0.25">
      <c r="B516" s="40"/>
    </row>
    <row r="517" spans="2:2" x14ac:dyDescent="0.25">
      <c r="B517" s="40"/>
    </row>
    <row r="518" spans="2:2" x14ac:dyDescent="0.25">
      <c r="B518" s="40"/>
    </row>
    <row r="519" spans="2:2" x14ac:dyDescent="0.25">
      <c r="B519" s="40"/>
    </row>
    <row r="520" spans="2:2" x14ac:dyDescent="0.25">
      <c r="B520" s="40"/>
    </row>
    <row r="521" spans="2:2" x14ac:dyDescent="0.25">
      <c r="B521" s="40"/>
    </row>
    <row r="522" spans="2:2" x14ac:dyDescent="0.25">
      <c r="B522" s="40"/>
    </row>
    <row r="523" spans="2:2" x14ac:dyDescent="0.25">
      <c r="B523" s="40"/>
    </row>
    <row r="524" spans="2:2" x14ac:dyDescent="0.25">
      <c r="B524" s="40"/>
    </row>
    <row r="525" spans="2:2" x14ac:dyDescent="0.25">
      <c r="B525" s="40"/>
    </row>
    <row r="526" spans="2:2" x14ac:dyDescent="0.25">
      <c r="B526" s="40"/>
    </row>
    <row r="527" spans="2:2" x14ac:dyDescent="0.25">
      <c r="B527" s="40"/>
    </row>
    <row r="528" spans="2:2" x14ac:dyDescent="0.25">
      <c r="B528" s="40"/>
    </row>
    <row r="529" spans="2:2" x14ac:dyDescent="0.25">
      <c r="B529" s="40"/>
    </row>
    <row r="530" spans="2:2" x14ac:dyDescent="0.25">
      <c r="B530" s="40"/>
    </row>
    <row r="531" spans="2:2" x14ac:dyDescent="0.25">
      <c r="B531" s="40"/>
    </row>
    <row r="532" spans="2:2" x14ac:dyDescent="0.25">
      <c r="B532" s="40"/>
    </row>
    <row r="533" spans="2:2" x14ac:dyDescent="0.25">
      <c r="B533" s="40"/>
    </row>
    <row r="534" spans="2:2" x14ac:dyDescent="0.25">
      <c r="B534" s="40"/>
    </row>
    <row r="535" spans="2:2" x14ac:dyDescent="0.25">
      <c r="B535" s="40"/>
    </row>
    <row r="536" spans="2:2" x14ac:dyDescent="0.25">
      <c r="B536" s="40"/>
    </row>
    <row r="537" spans="2:2" x14ac:dyDescent="0.25">
      <c r="B537" s="40"/>
    </row>
    <row r="538" spans="2:2" x14ac:dyDescent="0.25">
      <c r="B538" s="40"/>
    </row>
    <row r="539" spans="2:2" x14ac:dyDescent="0.25">
      <c r="B539" s="40"/>
    </row>
    <row r="540" spans="2:2" x14ac:dyDescent="0.25">
      <c r="B540" s="40"/>
    </row>
    <row r="541" spans="2:2" x14ac:dyDescent="0.25">
      <c r="B541" s="40"/>
    </row>
    <row r="542" spans="2:2" x14ac:dyDescent="0.25">
      <c r="B542" s="40"/>
    </row>
    <row r="543" spans="2:2" x14ac:dyDescent="0.25">
      <c r="B543" s="40"/>
    </row>
    <row r="544" spans="2:2" x14ac:dyDescent="0.25">
      <c r="B544" s="40"/>
    </row>
    <row r="545" spans="2:2" x14ac:dyDescent="0.25">
      <c r="B545" s="40"/>
    </row>
    <row r="546" spans="2:2" x14ac:dyDescent="0.25">
      <c r="B546" s="40"/>
    </row>
    <row r="547" spans="2:2" x14ac:dyDescent="0.25">
      <c r="B547" s="40"/>
    </row>
    <row r="548" spans="2:2" x14ac:dyDescent="0.25">
      <c r="B548" s="40"/>
    </row>
    <row r="549" spans="2:2" x14ac:dyDescent="0.25">
      <c r="B549" s="40"/>
    </row>
    <row r="550" spans="2:2" x14ac:dyDescent="0.25">
      <c r="B550" s="40"/>
    </row>
    <row r="551" spans="2:2" x14ac:dyDescent="0.25">
      <c r="B551" s="40"/>
    </row>
    <row r="552" spans="2:2" x14ac:dyDescent="0.25">
      <c r="B552" s="40"/>
    </row>
    <row r="553" spans="2:2" x14ac:dyDescent="0.25">
      <c r="B553" s="40"/>
    </row>
    <row r="554" spans="2:2" x14ac:dyDescent="0.25">
      <c r="B554" s="40"/>
    </row>
    <row r="555" spans="2:2" x14ac:dyDescent="0.25">
      <c r="B555" s="40"/>
    </row>
    <row r="556" spans="2:2" x14ac:dyDescent="0.25">
      <c r="B556" s="40"/>
    </row>
    <row r="557" spans="2:2" x14ac:dyDescent="0.25">
      <c r="B557" s="40"/>
    </row>
    <row r="558" spans="2:2" x14ac:dyDescent="0.25">
      <c r="B558" s="40"/>
    </row>
    <row r="559" spans="2:2" x14ac:dyDescent="0.25">
      <c r="B559" s="40"/>
    </row>
    <row r="560" spans="2:2" x14ac:dyDescent="0.25">
      <c r="B560" s="40"/>
    </row>
    <row r="561" spans="2:2" x14ac:dyDescent="0.25">
      <c r="B561" s="40"/>
    </row>
    <row r="562" spans="2:2" x14ac:dyDescent="0.25">
      <c r="B562" s="40"/>
    </row>
    <row r="563" spans="2:2" x14ac:dyDescent="0.25">
      <c r="B563" s="40"/>
    </row>
    <row r="564" spans="2:2" x14ac:dyDescent="0.25">
      <c r="B564" s="40"/>
    </row>
    <row r="565" spans="2:2" x14ac:dyDescent="0.25">
      <c r="B565" s="40"/>
    </row>
    <row r="566" spans="2:2" x14ac:dyDescent="0.25">
      <c r="B566" s="40"/>
    </row>
    <row r="567" spans="2:2" x14ac:dyDescent="0.25">
      <c r="B567" s="40"/>
    </row>
  </sheetData>
  <sortState ref="C1:C100">
    <sortCondition ref="C6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2BF0-319E-4081-97DD-F9BC7EB5FABC}">
  <dimension ref="A1:CY100"/>
  <sheetViews>
    <sheetView workbookViewId="0">
      <selection activeCell="H12" sqref="H12"/>
    </sheetView>
  </sheetViews>
  <sheetFormatPr defaultRowHeight="15" x14ac:dyDescent="0.25"/>
  <sheetData>
    <row r="1" spans="1:14" x14ac:dyDescent="0.25">
      <c r="A1">
        <v>0.03</v>
      </c>
      <c r="B1">
        <f>TRANSPOSE(A1:A100)</f>
        <v>0.03</v>
      </c>
      <c r="C1">
        <f>TRANSPOSE(B1:B100)</f>
        <v>0.03</v>
      </c>
      <c r="D1">
        <f t="shared" ref="D1:N1" si="0">TRANSPOSE(C1:C100)</f>
        <v>0.03</v>
      </c>
      <c r="E1">
        <f t="shared" si="0"/>
        <v>0.03</v>
      </c>
      <c r="F1">
        <f t="shared" si="0"/>
        <v>0.03</v>
      </c>
      <c r="G1">
        <f t="shared" si="0"/>
        <v>0.03</v>
      </c>
      <c r="H1">
        <f t="shared" si="0"/>
        <v>0.03</v>
      </c>
      <c r="I1">
        <f t="shared" si="0"/>
        <v>0.03</v>
      </c>
      <c r="J1">
        <f t="shared" si="0"/>
        <v>0.03</v>
      </c>
      <c r="K1">
        <f t="shared" si="0"/>
        <v>0.03</v>
      </c>
      <c r="L1">
        <f t="shared" si="0"/>
        <v>0.03</v>
      </c>
      <c r="M1">
        <f t="shared" si="0"/>
        <v>0.03</v>
      </c>
      <c r="N1">
        <f t="shared" si="0"/>
        <v>0.03</v>
      </c>
    </row>
    <row r="2" spans="1:14" x14ac:dyDescent="0.25">
      <c r="A2">
        <v>0.03</v>
      </c>
    </row>
    <row r="3" spans="1:14" x14ac:dyDescent="0.25">
      <c r="A3">
        <v>0.03</v>
      </c>
    </row>
    <row r="4" spans="1:14" x14ac:dyDescent="0.25">
      <c r="A4">
        <v>0.06</v>
      </c>
    </row>
    <row r="5" spans="1:14" x14ac:dyDescent="0.25">
      <c r="A5">
        <v>7.0000000000000007E-2</v>
      </c>
    </row>
    <row r="6" spans="1:14" x14ac:dyDescent="0.25">
      <c r="A6">
        <v>7.0000000000000007E-2</v>
      </c>
    </row>
    <row r="7" spans="1:14" x14ac:dyDescent="0.25">
      <c r="A7">
        <v>7.0000000000000007E-2</v>
      </c>
    </row>
    <row r="8" spans="1:14" x14ac:dyDescent="0.25">
      <c r="A8">
        <v>0.08</v>
      </c>
    </row>
    <row r="9" spans="1:14" x14ac:dyDescent="0.25">
      <c r="A9">
        <v>0.1</v>
      </c>
    </row>
    <row r="10" spans="1:14" x14ac:dyDescent="0.25">
      <c r="A10">
        <v>0.15</v>
      </c>
    </row>
    <row r="11" spans="1:14" x14ac:dyDescent="0.25">
      <c r="A11">
        <v>0.18</v>
      </c>
    </row>
    <row r="12" spans="1:14" x14ac:dyDescent="0.25">
      <c r="A12">
        <v>0.19</v>
      </c>
    </row>
    <row r="13" spans="1:14" x14ac:dyDescent="0.25">
      <c r="A13">
        <v>0.19</v>
      </c>
    </row>
    <row r="14" spans="1:14" x14ac:dyDescent="0.25">
      <c r="A14">
        <v>0.25</v>
      </c>
    </row>
    <row r="15" spans="1:14" x14ac:dyDescent="0.25">
      <c r="A15">
        <v>0.25</v>
      </c>
    </row>
    <row r="16" spans="1:14" x14ac:dyDescent="0.25">
      <c r="A16">
        <v>0.26</v>
      </c>
    </row>
    <row r="17" spans="1:103" x14ac:dyDescent="0.25">
      <c r="A17">
        <v>0.27</v>
      </c>
    </row>
    <row r="18" spans="1:103" x14ac:dyDescent="0.25">
      <c r="A18">
        <v>0.28000000000000003</v>
      </c>
    </row>
    <row r="19" spans="1:103" x14ac:dyDescent="0.25">
      <c r="A19">
        <v>0.28999999999999998</v>
      </c>
    </row>
    <row r="20" spans="1:103" x14ac:dyDescent="0.25">
      <c r="A20">
        <v>0.31</v>
      </c>
      <c r="D20">
        <v>0.03</v>
      </c>
      <c r="E20">
        <v>0.03</v>
      </c>
      <c r="F20">
        <v>0.03</v>
      </c>
      <c r="G20">
        <v>0.06</v>
      </c>
      <c r="H20">
        <v>7.0000000000000007E-2</v>
      </c>
      <c r="I20">
        <v>7.0000000000000007E-2</v>
      </c>
      <c r="J20">
        <v>7.0000000000000007E-2</v>
      </c>
      <c r="K20">
        <v>0.08</v>
      </c>
      <c r="L20">
        <v>0.1</v>
      </c>
      <c r="M20">
        <v>0.15</v>
      </c>
      <c r="N20">
        <v>0.18</v>
      </c>
      <c r="O20">
        <v>0.19</v>
      </c>
      <c r="P20">
        <v>0.19</v>
      </c>
      <c r="Q20">
        <v>0.25</v>
      </c>
      <c r="R20">
        <v>0.25</v>
      </c>
      <c r="S20">
        <v>0.26</v>
      </c>
      <c r="T20">
        <v>0.27</v>
      </c>
      <c r="U20">
        <v>0.28000000000000003</v>
      </c>
      <c r="V20">
        <v>0.28999999999999998</v>
      </c>
      <c r="W20">
        <v>0.31</v>
      </c>
      <c r="X20">
        <v>0.32</v>
      </c>
      <c r="Y20">
        <v>0.32</v>
      </c>
      <c r="Z20">
        <v>0.32</v>
      </c>
      <c r="AA20">
        <v>0.33</v>
      </c>
      <c r="AB20">
        <v>0.36</v>
      </c>
      <c r="AC20">
        <v>0.38</v>
      </c>
      <c r="AD20">
        <v>0.41</v>
      </c>
      <c r="AE20">
        <v>0.41</v>
      </c>
      <c r="AF20">
        <v>0.46</v>
      </c>
      <c r="AG20">
        <v>0.46</v>
      </c>
      <c r="AH20">
        <v>0.48</v>
      </c>
      <c r="AI20">
        <v>0.5</v>
      </c>
      <c r="AJ20">
        <v>0.56999999999999995</v>
      </c>
      <c r="AK20">
        <v>0.56999999999999995</v>
      </c>
      <c r="AL20">
        <v>0.6</v>
      </c>
      <c r="AM20">
        <v>0.62</v>
      </c>
      <c r="AN20">
        <v>0.62</v>
      </c>
      <c r="AO20">
        <v>0.64</v>
      </c>
      <c r="AP20">
        <v>0.68</v>
      </c>
      <c r="AQ20">
        <v>0.7</v>
      </c>
      <c r="AR20">
        <v>0.72</v>
      </c>
      <c r="AS20">
        <v>0.73</v>
      </c>
      <c r="AT20">
        <v>0.74</v>
      </c>
      <c r="AU20">
        <v>0.75</v>
      </c>
      <c r="AV20">
        <v>0.77</v>
      </c>
      <c r="AW20">
        <v>0.8</v>
      </c>
      <c r="AX20">
        <v>0.81</v>
      </c>
      <c r="AY20">
        <v>0.82</v>
      </c>
      <c r="AZ20">
        <v>0.85</v>
      </c>
      <c r="BA20">
        <v>0.87</v>
      </c>
      <c r="BB20">
        <v>0.89</v>
      </c>
      <c r="BC20">
        <v>0.9</v>
      </c>
      <c r="BD20">
        <v>0.91</v>
      </c>
      <c r="BE20">
        <v>0.91</v>
      </c>
      <c r="BF20">
        <v>0.95</v>
      </c>
      <c r="BG20">
        <v>0.95</v>
      </c>
      <c r="BH20">
        <v>1.02</v>
      </c>
      <c r="BI20">
        <v>1.03</v>
      </c>
      <c r="BJ20">
        <v>1.05</v>
      </c>
      <c r="BK20">
        <v>1.07</v>
      </c>
      <c r="BL20">
        <v>1.07</v>
      </c>
      <c r="BM20">
        <v>1.0900000000000001</v>
      </c>
      <c r="BN20">
        <v>1.0900000000000001</v>
      </c>
      <c r="BO20">
        <v>1.2</v>
      </c>
      <c r="BP20">
        <v>1.21</v>
      </c>
      <c r="BQ20">
        <v>1.23</v>
      </c>
      <c r="BR20">
        <v>1.35</v>
      </c>
      <c r="BS20">
        <v>1.36</v>
      </c>
      <c r="BT20">
        <v>1.38</v>
      </c>
      <c r="BU20">
        <v>1.42</v>
      </c>
      <c r="BV20">
        <v>1.42</v>
      </c>
      <c r="BW20">
        <v>1.49</v>
      </c>
      <c r="BX20">
        <v>1.56</v>
      </c>
      <c r="BY20">
        <v>1.59</v>
      </c>
      <c r="BZ20">
        <v>1.63</v>
      </c>
      <c r="CA20">
        <v>1.66</v>
      </c>
      <c r="CB20">
        <v>1.66</v>
      </c>
      <c r="CC20">
        <v>1.73</v>
      </c>
      <c r="CD20">
        <v>1.78</v>
      </c>
      <c r="CE20">
        <v>1.86</v>
      </c>
      <c r="CF20">
        <v>1.9</v>
      </c>
      <c r="CG20">
        <v>1.98</v>
      </c>
      <c r="CH20">
        <v>2</v>
      </c>
      <c r="CI20">
        <v>2.08</v>
      </c>
      <c r="CJ20">
        <v>2.12</v>
      </c>
      <c r="CK20">
        <v>2.16</v>
      </c>
      <c r="CL20">
        <v>2.17</v>
      </c>
      <c r="CM20">
        <v>2.4900000000000002</v>
      </c>
      <c r="CN20">
        <v>2.67</v>
      </c>
      <c r="CO20">
        <v>2.69</v>
      </c>
      <c r="CP20">
        <v>2.77</v>
      </c>
      <c r="CQ20">
        <v>2.95</v>
      </c>
      <c r="CR20">
        <v>2.98</v>
      </c>
      <c r="CS20">
        <v>3.12</v>
      </c>
      <c r="CT20">
        <v>3.15</v>
      </c>
      <c r="CU20">
        <v>3.19</v>
      </c>
      <c r="CV20">
        <v>4.18</v>
      </c>
      <c r="CW20">
        <v>4.4800000000000004</v>
      </c>
      <c r="CX20">
        <v>4.82</v>
      </c>
      <c r="CY20">
        <v>5.36</v>
      </c>
    </row>
    <row r="21" spans="1:103" x14ac:dyDescent="0.25">
      <c r="A21">
        <v>0.32</v>
      </c>
      <c r="D21">
        <f>D20</f>
        <v>0.03</v>
      </c>
      <c r="E21">
        <f t="shared" ref="E21:N21" si="1">E20</f>
        <v>0.03</v>
      </c>
      <c r="F21">
        <f t="shared" si="1"/>
        <v>0.03</v>
      </c>
      <c r="G21">
        <f t="shared" si="1"/>
        <v>0.06</v>
      </c>
      <c r="H21">
        <f t="shared" si="1"/>
        <v>7.0000000000000007E-2</v>
      </c>
      <c r="I21">
        <f t="shared" si="1"/>
        <v>7.0000000000000007E-2</v>
      </c>
      <c r="J21">
        <f t="shared" si="1"/>
        <v>7.0000000000000007E-2</v>
      </c>
      <c r="K21">
        <f t="shared" si="1"/>
        <v>0.08</v>
      </c>
      <c r="L21">
        <f t="shared" si="1"/>
        <v>0.1</v>
      </c>
      <c r="M21">
        <f t="shared" si="1"/>
        <v>0.15</v>
      </c>
      <c r="N21">
        <f t="shared" si="1"/>
        <v>0.18</v>
      </c>
      <c r="O21">
        <f t="shared" ref="O21" si="2">O20</f>
        <v>0.19</v>
      </c>
      <c r="P21">
        <f t="shared" ref="P21" si="3">P20</f>
        <v>0.19</v>
      </c>
      <c r="Q21">
        <f t="shared" ref="Q21" si="4">Q20</f>
        <v>0.25</v>
      </c>
      <c r="R21">
        <f t="shared" ref="R21" si="5">R20</f>
        <v>0.25</v>
      </c>
      <c r="S21">
        <f t="shared" ref="S21" si="6">S20</f>
        <v>0.26</v>
      </c>
      <c r="T21">
        <f t="shared" ref="T21" si="7">T20</f>
        <v>0.27</v>
      </c>
      <c r="U21">
        <f t="shared" ref="U21" si="8">U20</f>
        <v>0.28000000000000003</v>
      </c>
      <c r="V21">
        <f t="shared" ref="V21" si="9">V20</f>
        <v>0.28999999999999998</v>
      </c>
      <c r="W21">
        <f t="shared" ref="W21" si="10">W20</f>
        <v>0.31</v>
      </c>
    </row>
    <row r="22" spans="1:103" x14ac:dyDescent="0.25">
      <c r="A22">
        <v>0.32</v>
      </c>
      <c r="D22">
        <f>X20</f>
        <v>0.32</v>
      </c>
      <c r="E22">
        <f t="shared" ref="E22:W22" si="11">Y20</f>
        <v>0.32</v>
      </c>
      <c r="F22">
        <f t="shared" si="11"/>
        <v>0.32</v>
      </c>
      <c r="G22">
        <f t="shared" si="11"/>
        <v>0.33</v>
      </c>
      <c r="H22">
        <f t="shared" si="11"/>
        <v>0.36</v>
      </c>
      <c r="I22">
        <f t="shared" si="11"/>
        <v>0.38</v>
      </c>
      <c r="J22">
        <f t="shared" si="11"/>
        <v>0.41</v>
      </c>
      <c r="K22">
        <f t="shared" si="11"/>
        <v>0.41</v>
      </c>
      <c r="L22">
        <f t="shared" si="11"/>
        <v>0.46</v>
      </c>
      <c r="M22">
        <f t="shared" si="11"/>
        <v>0.46</v>
      </c>
      <c r="N22">
        <f t="shared" si="11"/>
        <v>0.48</v>
      </c>
      <c r="O22">
        <f t="shared" si="11"/>
        <v>0.5</v>
      </c>
      <c r="P22">
        <f t="shared" si="11"/>
        <v>0.56999999999999995</v>
      </c>
      <c r="Q22">
        <f t="shared" si="11"/>
        <v>0.56999999999999995</v>
      </c>
      <c r="R22">
        <f t="shared" si="11"/>
        <v>0.6</v>
      </c>
      <c r="S22">
        <f t="shared" si="11"/>
        <v>0.62</v>
      </c>
      <c r="T22">
        <f t="shared" si="11"/>
        <v>0.62</v>
      </c>
      <c r="U22">
        <f t="shared" si="11"/>
        <v>0.64</v>
      </c>
      <c r="V22">
        <f t="shared" si="11"/>
        <v>0.68</v>
      </c>
      <c r="W22">
        <f t="shared" si="11"/>
        <v>0.7</v>
      </c>
    </row>
    <row r="23" spans="1:103" x14ac:dyDescent="0.25">
      <c r="A23">
        <v>0.32</v>
      </c>
      <c r="D23">
        <f>AR20</f>
        <v>0.72</v>
      </c>
      <c r="E23">
        <f t="shared" ref="E23:W23" si="12">AS20</f>
        <v>0.73</v>
      </c>
      <c r="F23">
        <f t="shared" si="12"/>
        <v>0.74</v>
      </c>
      <c r="G23">
        <f t="shared" si="12"/>
        <v>0.75</v>
      </c>
      <c r="H23">
        <f t="shared" si="12"/>
        <v>0.77</v>
      </c>
      <c r="I23">
        <f t="shared" si="12"/>
        <v>0.8</v>
      </c>
      <c r="J23">
        <f t="shared" si="12"/>
        <v>0.81</v>
      </c>
      <c r="K23">
        <f t="shared" si="12"/>
        <v>0.82</v>
      </c>
      <c r="L23">
        <f t="shared" si="12"/>
        <v>0.85</v>
      </c>
      <c r="M23">
        <f t="shared" si="12"/>
        <v>0.87</v>
      </c>
      <c r="N23">
        <f t="shared" si="12"/>
        <v>0.89</v>
      </c>
      <c r="O23">
        <f t="shared" si="12"/>
        <v>0.9</v>
      </c>
      <c r="P23">
        <f t="shared" si="12"/>
        <v>0.91</v>
      </c>
      <c r="Q23">
        <f t="shared" si="12"/>
        <v>0.91</v>
      </c>
      <c r="R23">
        <f t="shared" si="12"/>
        <v>0.95</v>
      </c>
      <c r="S23">
        <f t="shared" si="12"/>
        <v>0.95</v>
      </c>
      <c r="T23">
        <f t="shared" si="12"/>
        <v>1.02</v>
      </c>
      <c r="U23">
        <f t="shared" si="12"/>
        <v>1.03</v>
      </c>
      <c r="V23">
        <f t="shared" si="12"/>
        <v>1.05</v>
      </c>
      <c r="W23">
        <f t="shared" si="12"/>
        <v>1.07</v>
      </c>
    </row>
    <row r="24" spans="1:103" x14ac:dyDescent="0.25">
      <c r="A24">
        <v>0.33</v>
      </c>
      <c r="D24">
        <f>BL20</f>
        <v>1.07</v>
      </c>
      <c r="E24">
        <f t="shared" ref="E24:W24" si="13">BM20</f>
        <v>1.0900000000000001</v>
      </c>
      <c r="F24">
        <f t="shared" si="13"/>
        <v>1.0900000000000001</v>
      </c>
      <c r="G24">
        <f t="shared" si="13"/>
        <v>1.2</v>
      </c>
      <c r="H24">
        <f t="shared" si="13"/>
        <v>1.21</v>
      </c>
      <c r="I24">
        <f t="shared" si="13"/>
        <v>1.23</v>
      </c>
      <c r="J24">
        <f t="shared" si="13"/>
        <v>1.35</v>
      </c>
      <c r="K24">
        <f t="shared" si="13"/>
        <v>1.36</v>
      </c>
      <c r="L24">
        <f t="shared" si="13"/>
        <v>1.38</v>
      </c>
      <c r="M24">
        <f t="shared" si="13"/>
        <v>1.42</v>
      </c>
      <c r="N24">
        <f t="shared" si="13"/>
        <v>1.42</v>
      </c>
      <c r="O24">
        <f t="shared" si="13"/>
        <v>1.49</v>
      </c>
      <c r="P24">
        <f t="shared" si="13"/>
        <v>1.56</v>
      </c>
      <c r="Q24">
        <f t="shared" si="13"/>
        <v>1.59</v>
      </c>
      <c r="R24">
        <f t="shared" si="13"/>
        <v>1.63</v>
      </c>
      <c r="S24">
        <f t="shared" si="13"/>
        <v>1.66</v>
      </c>
      <c r="T24">
        <f t="shared" si="13"/>
        <v>1.66</v>
      </c>
      <c r="U24">
        <f t="shared" si="13"/>
        <v>1.73</v>
      </c>
      <c r="V24">
        <f t="shared" si="13"/>
        <v>1.78</v>
      </c>
      <c r="W24">
        <f t="shared" si="13"/>
        <v>1.86</v>
      </c>
    </row>
    <row r="25" spans="1:103" x14ac:dyDescent="0.25">
      <c r="A25">
        <v>0.36</v>
      </c>
      <c r="D25">
        <f>CF20</f>
        <v>1.9</v>
      </c>
      <c r="E25">
        <f t="shared" ref="E25:X25" si="14">CG20</f>
        <v>1.98</v>
      </c>
      <c r="F25">
        <f t="shared" si="14"/>
        <v>2</v>
      </c>
      <c r="G25">
        <f t="shared" si="14"/>
        <v>2.08</v>
      </c>
      <c r="H25">
        <f t="shared" si="14"/>
        <v>2.12</v>
      </c>
      <c r="I25">
        <f t="shared" si="14"/>
        <v>2.16</v>
      </c>
      <c r="J25">
        <f t="shared" si="14"/>
        <v>2.17</v>
      </c>
      <c r="K25">
        <f t="shared" si="14"/>
        <v>2.4900000000000002</v>
      </c>
      <c r="L25">
        <f t="shared" si="14"/>
        <v>2.67</v>
      </c>
      <c r="M25">
        <f t="shared" si="14"/>
        <v>2.69</v>
      </c>
      <c r="N25">
        <f t="shared" si="14"/>
        <v>2.77</v>
      </c>
      <c r="O25">
        <f t="shared" si="14"/>
        <v>2.95</v>
      </c>
      <c r="P25">
        <f t="shared" si="14"/>
        <v>2.98</v>
      </c>
      <c r="Q25">
        <f t="shared" si="14"/>
        <v>3.12</v>
      </c>
      <c r="R25">
        <f t="shared" si="14"/>
        <v>3.15</v>
      </c>
      <c r="S25">
        <f t="shared" si="14"/>
        <v>3.19</v>
      </c>
      <c r="T25">
        <f t="shared" si="14"/>
        <v>4.18</v>
      </c>
      <c r="U25">
        <f t="shared" si="14"/>
        <v>4.4800000000000004</v>
      </c>
      <c r="V25">
        <f t="shared" si="14"/>
        <v>4.82</v>
      </c>
      <c r="W25">
        <f t="shared" si="14"/>
        <v>5.36</v>
      </c>
    </row>
    <row r="26" spans="1:103" x14ac:dyDescent="0.25">
      <c r="A26">
        <v>0.38</v>
      </c>
    </row>
    <row r="27" spans="1:103" x14ac:dyDescent="0.25">
      <c r="A27">
        <v>0.41</v>
      </c>
    </row>
    <row r="28" spans="1:103" x14ac:dyDescent="0.25">
      <c r="A28">
        <v>0.41</v>
      </c>
    </row>
    <row r="29" spans="1:103" x14ac:dyDescent="0.25">
      <c r="A29">
        <v>0.46</v>
      </c>
    </row>
    <row r="30" spans="1:103" x14ac:dyDescent="0.25">
      <c r="A30">
        <v>0.46</v>
      </c>
    </row>
    <row r="31" spans="1:103" x14ac:dyDescent="0.25">
      <c r="A31">
        <v>0.48</v>
      </c>
    </row>
    <row r="32" spans="1:103" x14ac:dyDescent="0.25">
      <c r="A32">
        <v>0.5</v>
      </c>
    </row>
    <row r="33" spans="1:1" x14ac:dyDescent="0.25">
      <c r="A33">
        <v>0.56999999999999995</v>
      </c>
    </row>
    <row r="34" spans="1:1" x14ac:dyDescent="0.25">
      <c r="A34">
        <v>0.56999999999999995</v>
      </c>
    </row>
    <row r="35" spans="1:1" x14ac:dyDescent="0.25">
      <c r="A35">
        <v>0.6</v>
      </c>
    </row>
    <row r="36" spans="1:1" x14ac:dyDescent="0.25">
      <c r="A36">
        <v>0.62</v>
      </c>
    </row>
    <row r="37" spans="1:1" x14ac:dyDescent="0.25">
      <c r="A37">
        <v>0.62</v>
      </c>
    </row>
    <row r="38" spans="1:1" x14ac:dyDescent="0.25">
      <c r="A38">
        <v>0.64</v>
      </c>
    </row>
    <row r="39" spans="1:1" x14ac:dyDescent="0.25">
      <c r="A39">
        <v>0.68</v>
      </c>
    </row>
    <row r="40" spans="1:1" x14ac:dyDescent="0.25">
      <c r="A40">
        <v>0.7</v>
      </c>
    </row>
    <row r="41" spans="1:1" x14ac:dyDescent="0.25">
      <c r="A41">
        <v>0.72</v>
      </c>
    </row>
    <row r="42" spans="1:1" x14ac:dyDescent="0.25">
      <c r="A42">
        <v>0.73</v>
      </c>
    </row>
    <row r="43" spans="1:1" x14ac:dyDescent="0.25">
      <c r="A43">
        <v>0.74</v>
      </c>
    </row>
    <row r="44" spans="1:1" x14ac:dyDescent="0.25">
      <c r="A44">
        <v>0.75</v>
      </c>
    </row>
    <row r="45" spans="1:1" x14ac:dyDescent="0.25">
      <c r="A45">
        <v>0.77</v>
      </c>
    </row>
    <row r="46" spans="1:1" x14ac:dyDescent="0.25">
      <c r="A46">
        <v>0.8</v>
      </c>
    </row>
    <row r="47" spans="1:1" x14ac:dyDescent="0.25">
      <c r="A47">
        <v>0.81</v>
      </c>
    </row>
    <row r="48" spans="1:1" x14ac:dyDescent="0.25">
      <c r="A48">
        <v>0.82</v>
      </c>
    </row>
    <row r="49" spans="1:1" x14ac:dyDescent="0.25">
      <c r="A49">
        <v>0.85</v>
      </c>
    </row>
    <row r="50" spans="1:1" x14ac:dyDescent="0.25">
      <c r="A50">
        <v>0.87</v>
      </c>
    </row>
    <row r="51" spans="1:1" x14ac:dyDescent="0.25">
      <c r="A51">
        <v>0.89</v>
      </c>
    </row>
    <row r="52" spans="1:1" x14ac:dyDescent="0.25">
      <c r="A52">
        <v>0.9</v>
      </c>
    </row>
    <row r="53" spans="1:1" x14ac:dyDescent="0.25">
      <c r="A53">
        <v>0.91</v>
      </c>
    </row>
    <row r="54" spans="1:1" x14ac:dyDescent="0.25">
      <c r="A54">
        <v>0.91</v>
      </c>
    </row>
    <row r="55" spans="1:1" x14ac:dyDescent="0.25">
      <c r="A55">
        <v>0.95</v>
      </c>
    </row>
    <row r="56" spans="1:1" x14ac:dyDescent="0.25">
      <c r="A56">
        <v>0.95</v>
      </c>
    </row>
    <row r="57" spans="1:1" x14ac:dyDescent="0.25">
      <c r="A57">
        <v>1.02</v>
      </c>
    </row>
    <row r="58" spans="1:1" x14ac:dyDescent="0.25">
      <c r="A58">
        <v>1.03</v>
      </c>
    </row>
    <row r="59" spans="1:1" x14ac:dyDescent="0.25">
      <c r="A59">
        <v>1.05</v>
      </c>
    </row>
    <row r="60" spans="1:1" x14ac:dyDescent="0.25">
      <c r="A60">
        <v>1.07</v>
      </c>
    </row>
    <row r="61" spans="1:1" x14ac:dyDescent="0.25">
      <c r="A61">
        <v>1.07</v>
      </c>
    </row>
    <row r="62" spans="1:1" x14ac:dyDescent="0.25">
      <c r="A62">
        <v>1.0900000000000001</v>
      </c>
    </row>
    <row r="63" spans="1:1" x14ac:dyDescent="0.25">
      <c r="A63">
        <v>1.0900000000000001</v>
      </c>
    </row>
    <row r="64" spans="1:1" x14ac:dyDescent="0.25">
      <c r="A64">
        <v>1.2</v>
      </c>
    </row>
    <row r="65" spans="1:1" x14ac:dyDescent="0.25">
      <c r="A65">
        <v>1.21</v>
      </c>
    </row>
    <row r="66" spans="1:1" x14ac:dyDescent="0.25">
      <c r="A66">
        <v>1.23</v>
      </c>
    </row>
    <row r="67" spans="1:1" x14ac:dyDescent="0.25">
      <c r="A67">
        <v>1.35</v>
      </c>
    </row>
    <row r="68" spans="1:1" x14ac:dyDescent="0.25">
      <c r="A68">
        <v>1.36</v>
      </c>
    </row>
    <row r="69" spans="1:1" x14ac:dyDescent="0.25">
      <c r="A69">
        <v>1.38</v>
      </c>
    </row>
    <row r="70" spans="1:1" x14ac:dyDescent="0.25">
      <c r="A70">
        <v>1.42</v>
      </c>
    </row>
    <row r="71" spans="1:1" x14ac:dyDescent="0.25">
      <c r="A71">
        <v>1.42</v>
      </c>
    </row>
    <row r="72" spans="1:1" x14ac:dyDescent="0.25">
      <c r="A72">
        <v>1.49</v>
      </c>
    </row>
    <row r="73" spans="1:1" x14ac:dyDescent="0.25">
      <c r="A73">
        <v>1.56</v>
      </c>
    </row>
    <row r="74" spans="1:1" x14ac:dyDescent="0.25">
      <c r="A74">
        <v>1.59</v>
      </c>
    </row>
    <row r="75" spans="1:1" x14ac:dyDescent="0.25">
      <c r="A75">
        <v>1.63</v>
      </c>
    </row>
    <row r="76" spans="1:1" x14ac:dyDescent="0.25">
      <c r="A76">
        <v>1.66</v>
      </c>
    </row>
    <row r="77" spans="1:1" x14ac:dyDescent="0.25">
      <c r="A77">
        <v>1.66</v>
      </c>
    </row>
    <row r="78" spans="1:1" x14ac:dyDescent="0.25">
      <c r="A78">
        <v>1.73</v>
      </c>
    </row>
    <row r="79" spans="1:1" x14ac:dyDescent="0.25">
      <c r="A79">
        <v>1.78</v>
      </c>
    </row>
    <row r="80" spans="1:1" x14ac:dyDescent="0.25">
      <c r="A80">
        <v>1.86</v>
      </c>
    </row>
    <row r="81" spans="1:1" x14ac:dyDescent="0.25">
      <c r="A81">
        <v>1.9</v>
      </c>
    </row>
    <row r="82" spans="1:1" x14ac:dyDescent="0.25">
      <c r="A82">
        <v>1.98</v>
      </c>
    </row>
    <row r="83" spans="1:1" x14ac:dyDescent="0.25">
      <c r="A83">
        <v>2</v>
      </c>
    </row>
    <row r="84" spans="1:1" x14ac:dyDescent="0.25">
      <c r="A84">
        <v>2.08</v>
      </c>
    </row>
    <row r="85" spans="1:1" x14ac:dyDescent="0.25">
      <c r="A85">
        <v>2.12</v>
      </c>
    </row>
    <row r="86" spans="1:1" x14ac:dyDescent="0.25">
      <c r="A86">
        <v>2.16</v>
      </c>
    </row>
    <row r="87" spans="1:1" x14ac:dyDescent="0.25">
      <c r="A87">
        <v>2.17</v>
      </c>
    </row>
    <row r="88" spans="1:1" x14ac:dyDescent="0.25">
      <c r="A88">
        <v>2.4900000000000002</v>
      </c>
    </row>
    <row r="89" spans="1:1" x14ac:dyDescent="0.25">
      <c r="A89">
        <v>2.67</v>
      </c>
    </row>
    <row r="90" spans="1:1" x14ac:dyDescent="0.25">
      <c r="A90">
        <v>2.69</v>
      </c>
    </row>
    <row r="91" spans="1:1" x14ac:dyDescent="0.25">
      <c r="A91">
        <v>2.77</v>
      </c>
    </row>
    <row r="92" spans="1:1" x14ac:dyDescent="0.25">
      <c r="A92">
        <v>2.95</v>
      </c>
    </row>
    <row r="93" spans="1:1" x14ac:dyDescent="0.25">
      <c r="A93">
        <v>2.98</v>
      </c>
    </row>
    <row r="94" spans="1:1" x14ac:dyDescent="0.25">
      <c r="A94">
        <v>3.12</v>
      </c>
    </row>
    <row r="95" spans="1:1" x14ac:dyDescent="0.25">
      <c r="A95">
        <v>3.15</v>
      </c>
    </row>
    <row r="96" spans="1:1" x14ac:dyDescent="0.25">
      <c r="A96">
        <v>3.19</v>
      </c>
    </row>
    <row r="97" spans="1:1" x14ac:dyDescent="0.25">
      <c r="A97">
        <v>4.18</v>
      </c>
    </row>
    <row r="98" spans="1:1" x14ac:dyDescent="0.25">
      <c r="A98">
        <v>4.4800000000000004</v>
      </c>
    </row>
    <row r="99" spans="1:1" x14ac:dyDescent="0.25">
      <c r="A99">
        <v>4.82</v>
      </c>
    </row>
    <row r="100" spans="1:1" x14ac:dyDescent="0.25">
      <c r="A100">
        <v>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Лист1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</dc:creator>
  <cp:lastModifiedBy>Asus</cp:lastModifiedBy>
  <dcterms:created xsi:type="dcterms:W3CDTF">2009-10-21T19:12:07Z</dcterms:created>
  <dcterms:modified xsi:type="dcterms:W3CDTF">2021-12-07T17:50:37Z</dcterms:modified>
</cp:coreProperties>
</file>