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20" windowWidth="18920" windowHeight="12220"/>
  </bookViews>
  <sheets>
    <sheet name="Experiment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E10" i="1"/>
  <c r="E8" i="1"/>
  <c r="D9" i="1"/>
  <c r="C10" i="1"/>
  <c r="C8" i="1"/>
  <c r="B10" i="1"/>
  <c r="B7" i="1"/>
  <c r="E9" i="1"/>
  <c r="E7" i="1"/>
  <c r="D10" i="1"/>
  <c r="D8" i="1"/>
  <c r="D7" i="1"/>
  <c r="C9" i="1"/>
  <c r="C7" i="1"/>
  <c r="B9" i="1"/>
  <c r="B8" i="1"/>
</calcChain>
</file>

<file path=xl/sharedStrings.xml><?xml version="1.0" encoding="utf-8"?>
<sst xmlns="http://schemas.openxmlformats.org/spreadsheetml/2006/main" count="57" uniqueCount="33">
  <si>
    <t>N</t>
  </si>
  <si>
    <t>a=0</t>
  </si>
  <si>
    <t>a'=45</t>
  </si>
  <si>
    <t>b=22,5</t>
  </si>
  <si>
    <t>b'=67,5</t>
  </si>
  <si>
    <r>
      <t>a</t>
    </r>
    <r>
      <rPr>
        <sz val="11"/>
        <color theme="1"/>
        <rFont val="Mathematica1"/>
        <charset val="2"/>
      </rPr>
      <t>^</t>
    </r>
    <r>
      <rPr>
        <sz val="11"/>
        <color theme="1"/>
        <rFont val="Calibri"/>
        <family val="2"/>
        <scheme val="minor"/>
      </rPr>
      <t>=90</t>
    </r>
  </si>
  <si>
    <r>
      <t>a'</t>
    </r>
    <r>
      <rPr>
        <sz val="11"/>
        <color theme="1"/>
        <rFont val="Mathematica1"/>
        <charset val="2"/>
      </rPr>
      <t>^</t>
    </r>
    <r>
      <rPr>
        <sz val="11"/>
        <color theme="1"/>
        <rFont val="Calibri"/>
        <family val="2"/>
        <scheme val="minor"/>
      </rPr>
      <t>=135</t>
    </r>
  </si>
  <si>
    <r>
      <t>b</t>
    </r>
    <r>
      <rPr>
        <sz val="11"/>
        <color theme="1"/>
        <rFont val="Mathematica1"/>
        <charset val="2"/>
      </rPr>
      <t>^</t>
    </r>
    <r>
      <rPr>
        <sz val="11"/>
        <color theme="1"/>
        <rFont val="Calibri"/>
        <family val="2"/>
        <scheme val="minor"/>
      </rPr>
      <t>=112.5</t>
    </r>
  </si>
  <si>
    <r>
      <t>b'</t>
    </r>
    <r>
      <rPr>
        <sz val="11"/>
        <color theme="1"/>
        <rFont val="Mathematica1"/>
        <charset val="2"/>
      </rPr>
      <t>^</t>
    </r>
    <r>
      <rPr>
        <sz val="11"/>
        <color theme="1"/>
        <rFont val="Calibri"/>
        <family val="2"/>
        <scheme val="minor"/>
      </rPr>
      <t>=157.5</t>
    </r>
  </si>
  <si>
    <t>a=Alice=left, b=Bob=right</t>
  </si>
  <si>
    <t>Bell-Measurements with 1s
(average over data see cells B4 to E7)</t>
  </si>
  <si>
    <t>The degrees refer to the position marked as "H" (=0°)  at the polarizers</t>
  </si>
  <si>
    <t>Visibility Measurements</t>
  </si>
  <si>
    <t>H</t>
  </si>
  <si>
    <t>H-V-Basis:</t>
  </si>
  <si>
    <t>Alice = H</t>
  </si>
  <si>
    <t>Bob</t>
  </si>
  <si>
    <t>H (=0°)</t>
  </si>
  <si>
    <t>Coincid.</t>
  </si>
  <si>
    <t>V</t>
  </si>
  <si>
    <t>-H (=180°)</t>
  </si>
  <si>
    <t>-V</t>
  </si>
  <si>
    <t>Alice=V</t>
  </si>
  <si>
    <t>-H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</si>
  <si>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-Basis:</t>
    </r>
  </si>
  <si>
    <r>
      <t>X</t>
    </r>
    <r>
      <rPr>
        <vertAlign val="superscript"/>
        <sz val="11"/>
        <color theme="1"/>
        <rFont val="Calibri"/>
        <family val="2"/>
        <scheme val="minor"/>
      </rPr>
      <t>+</t>
    </r>
  </si>
  <si>
    <r>
      <t>X</t>
    </r>
    <r>
      <rPr>
        <vertAlign val="superscript"/>
        <sz val="11"/>
        <color theme="1"/>
        <rFont val="Calibri"/>
        <family val="2"/>
        <scheme val="minor"/>
      </rPr>
      <t>-</t>
    </r>
  </si>
  <si>
    <r>
      <t>-X</t>
    </r>
    <r>
      <rPr>
        <vertAlign val="superscript"/>
        <sz val="11"/>
        <color theme="1"/>
        <rFont val="Calibri"/>
        <family val="2"/>
        <scheme val="minor"/>
      </rPr>
      <t>-</t>
    </r>
  </si>
  <si>
    <r>
      <t>-X</t>
    </r>
    <r>
      <rPr>
        <vertAlign val="superscript"/>
        <sz val="11"/>
        <color theme="1"/>
        <rFont val="Calibri"/>
        <family val="2"/>
        <scheme val="minor"/>
      </rPr>
      <t>+</t>
    </r>
  </si>
  <si>
    <r>
      <rPr>
        <sz val="11"/>
        <color theme="1"/>
        <rFont val="Calibri"/>
        <family val="2"/>
        <scheme val="minor"/>
      </rPr>
      <t>Alice=X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(45°)</t>
    </r>
  </si>
  <si>
    <r>
      <t>Alice=X</t>
    </r>
    <r>
      <rPr>
        <vertAlign val="superscript"/>
        <sz val="11"/>
        <color theme="1"/>
        <rFont val="Calibri"/>
        <family val="2"/>
        <scheme val="minor"/>
      </rPr>
      <t>-</t>
    </r>
  </si>
  <si>
    <r>
      <t xml:space="preserve">After optimizing the </t>
    </r>
    <r>
      <rPr>
        <sz val="11"/>
        <color theme="1"/>
        <rFont val="Gulim"/>
        <family val="2"/>
      </rPr>
      <t xml:space="preserve"> Psi</t>
    </r>
    <r>
      <rPr>
        <vertAlign val="superscript"/>
        <sz val="11"/>
        <color theme="1"/>
        <rFont val="Calibri"/>
        <family val="2"/>
      </rPr>
      <t xml:space="preserve">-    </t>
    </r>
    <r>
      <rPr>
        <sz val="11"/>
        <color theme="1"/>
        <rFont val="Calibri"/>
        <family val="2"/>
      </rPr>
      <t>by tilting Bob's BBO (and using 10s average setting):</t>
    </r>
  </si>
  <si>
    <r>
      <t>Bell-Measurements with average over 10s (after optimizing the  Psi</t>
    </r>
    <r>
      <rPr>
        <vertAlign val="superscript"/>
        <sz val="11"/>
        <color theme="1"/>
        <rFont val="Calibri"/>
        <family val="2"/>
      </rPr>
      <t>-</t>
    </r>
    <r>
      <rPr>
        <sz val="11"/>
        <color theme="1"/>
        <rFont val="Calibri"/>
        <family val="2"/>
        <scheme val="minor"/>
      </rPr>
      <t xml:space="preserve">    by tilting Bob's BBO)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</si>
</sst>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Mathematica1"/>
      <charset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Gulim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2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A12" sqref="A12"/>
    </sheetView>
  </sheetViews>
  <sheetFormatPr baseColWidth="10" defaultRowHeight="14" x14ac:dyDescent="0"/>
  <cols>
    <col min="1" max="1" width="13.33203125" customWidth="1"/>
  </cols>
  <sheetData>
    <row r="1" spans="1:12">
      <c r="A1" t="s">
        <v>9</v>
      </c>
    </row>
    <row r="2" spans="1:12">
      <c r="A2" t="s">
        <v>11</v>
      </c>
    </row>
    <row r="4" spans="1:12" s="4" customFormat="1" ht="33.75" customHeight="1">
      <c r="A4" s="10" t="s">
        <v>10</v>
      </c>
      <c r="B4" s="10"/>
      <c r="C4" s="10"/>
      <c r="D4" s="10"/>
      <c r="E4" s="10"/>
      <c r="H4" s="10" t="s">
        <v>32</v>
      </c>
      <c r="I4" s="10"/>
      <c r="J4" s="10"/>
      <c r="K4" s="10"/>
      <c r="L4" s="10"/>
    </row>
    <row r="6" spans="1:12" ht="15">
      <c r="A6" s="1" t="s">
        <v>0</v>
      </c>
      <c r="B6" s="1" t="s">
        <v>1</v>
      </c>
      <c r="C6" s="1" t="s">
        <v>2</v>
      </c>
      <c r="D6" s="1" t="s">
        <v>5</v>
      </c>
      <c r="E6" s="1" t="s">
        <v>6</v>
      </c>
      <c r="H6" s="1" t="s">
        <v>0</v>
      </c>
      <c r="I6" s="1" t="s">
        <v>1</v>
      </c>
      <c r="J6" s="1" t="s">
        <v>2</v>
      </c>
      <c r="K6" s="1" t="s">
        <v>5</v>
      </c>
      <c r="L6" s="1" t="s">
        <v>6</v>
      </c>
    </row>
    <row r="7" spans="1:12">
      <c r="A7" s="1" t="s">
        <v>3</v>
      </c>
      <c r="B7" s="2">
        <f>AVERAGE(29,39,37,31,20,27,37,33,30,34,42,43,47,43,41,32,44,33)</f>
        <v>35.666666666666664</v>
      </c>
      <c r="C7" s="2">
        <f>AVERAGE(8,9,5,6,4,5,6,4,7,9,10,4,9,12,6,8,4,8,6,7,8,7)</f>
        <v>6.9090909090909092</v>
      </c>
      <c r="D7" s="2">
        <f>AVERAGE(45,63,64,77,76,66,77,69,67,82,77,81,76,81,84,79,55,67,79,78,73)</f>
        <v>72.19047619047619</v>
      </c>
      <c r="E7" s="2">
        <f>AVERAGE(99,93,78,85,96,108,80,83,84,91,100,75,100,81,93,107,99,96,71)</f>
        <v>90.473684210526315</v>
      </c>
      <c r="H7" s="1" t="s">
        <v>3</v>
      </c>
      <c r="I7" s="1">
        <v>34.299999999999997</v>
      </c>
      <c r="J7" s="1">
        <v>9</v>
      </c>
      <c r="K7" s="1">
        <v>82.4</v>
      </c>
      <c r="L7" s="1">
        <v>88.8</v>
      </c>
    </row>
    <row r="8" spans="1:12">
      <c r="A8" s="1" t="s">
        <v>4</v>
      </c>
      <c r="B8" s="2">
        <f>AVERAGE(156,171,164,134,128,144,149,151,120,140,134,165,166,131)</f>
        <v>146.64285714285714</v>
      </c>
      <c r="C8" s="2">
        <f>AVERAGE(51,61,63,55,60,47,54,60,47,54,60,47,49,47,59,58,46,55,52,55)</f>
        <v>54</v>
      </c>
      <c r="D8" s="2">
        <f>AVERAGE(4,7,5,8,5,12,5,8,7,8,13,5,4,8,10,8,10,11,7,8,9,8,5,8,9,8,4)</f>
        <v>7.5555555555555554</v>
      </c>
      <c r="E8" s="2">
        <f>AVERAGE(101,115,117,139,104,106,113,112,119,112,138,100,122,126,104)</f>
        <v>115.2</v>
      </c>
      <c r="H8" s="1" t="s">
        <v>4</v>
      </c>
      <c r="I8" s="1">
        <v>136.19999999999999</v>
      </c>
      <c r="J8" s="1">
        <v>48</v>
      </c>
      <c r="K8" s="1">
        <v>11.9</v>
      </c>
      <c r="L8" s="1">
        <v>110.1</v>
      </c>
    </row>
    <row r="9" spans="1:12" ht="15">
      <c r="A9" s="1" t="s">
        <v>7</v>
      </c>
      <c r="B9" s="2">
        <f>AVERAGE(139,115,113,124,108,111,115,130,126,114,136,127,142,117)</f>
        <v>122.64285714285714</v>
      </c>
      <c r="C9" s="2">
        <f>AVERAGE(105,119,123,124,147,135,118,116,115,127,140,119,145,136,116,127,150)</f>
        <v>127.17647058823529</v>
      </c>
      <c r="D9" s="2">
        <f>AVERAGE(26,16,18,25,30,28,31,28,23,29,23,18,32,23,27,22,23,17,25,23,13)</f>
        <v>23.80952380952381</v>
      </c>
      <c r="E9" s="2">
        <f>AVERAGE(29,24,36,32,24,34,27,25,33,41,36,19,31,33,37,33,35,25,35,28)</f>
        <v>30.85</v>
      </c>
      <c r="H9" s="1" t="s">
        <v>7</v>
      </c>
      <c r="I9" s="1">
        <v>133.30000000000001</v>
      </c>
      <c r="J9" s="1">
        <v>124</v>
      </c>
      <c r="K9" s="1">
        <v>17.8</v>
      </c>
      <c r="L9" s="1">
        <v>26.3</v>
      </c>
    </row>
    <row r="10" spans="1:12" ht="15">
      <c r="A10" s="1" t="s">
        <v>8</v>
      </c>
      <c r="B10" s="2">
        <f>AVERAGE(14,13,21,18,15,10,15,16,15,18,15,22,11,15,14,13,9)</f>
        <v>14.941176470588236</v>
      </c>
      <c r="C10" s="2">
        <f>AVERAGE(74,83,71,90,75,83,75,82,69,78,75,78,87,98,83,85,73,82,81,77)</f>
        <v>79.95</v>
      </c>
      <c r="D10" s="2">
        <f>AVERAGE(77,90,95,102,83,92,62,87,90,105,78,79,82,80,89,94,92,76,84,75)</f>
        <v>85.6</v>
      </c>
      <c r="E10" s="2">
        <f>AVERAGE(20,12,15,17,18,17,27,14,19,20,12,23,16,15,17,21,16,10)</f>
        <v>17.166666666666668</v>
      </c>
      <c r="H10" s="1" t="s">
        <v>8</v>
      </c>
      <c r="I10" s="1">
        <v>18.7</v>
      </c>
      <c r="J10" s="1">
        <v>92.9</v>
      </c>
      <c r="K10" s="1">
        <v>93.2</v>
      </c>
      <c r="L10" s="1">
        <v>19.600000000000001</v>
      </c>
    </row>
    <row r="14" spans="1:12">
      <c r="B14" s="3"/>
      <c r="C14" s="3"/>
      <c r="I14" s="3"/>
      <c r="J14" s="3"/>
    </row>
    <row r="15" spans="1:12">
      <c r="B15" s="3"/>
      <c r="C15" s="3"/>
      <c r="I15" s="3"/>
      <c r="J15" s="3"/>
    </row>
    <row r="16" spans="1:12">
      <c r="B16" s="3"/>
      <c r="C16" s="3"/>
      <c r="I16" s="3"/>
      <c r="J16" s="3"/>
    </row>
    <row r="17" spans="1:10">
      <c r="B17" s="3"/>
      <c r="C17" s="3"/>
      <c r="I17" s="3"/>
      <c r="J17" s="3"/>
    </row>
    <row r="20" spans="1:10">
      <c r="A20" s="6" t="s">
        <v>12</v>
      </c>
      <c r="B20" s="6"/>
    </row>
    <row r="21" spans="1:10">
      <c r="A21" s="6" t="s">
        <v>14</v>
      </c>
    </row>
    <row r="22" spans="1:10">
      <c r="A22" t="s">
        <v>15</v>
      </c>
      <c r="B22" t="s">
        <v>16</v>
      </c>
      <c r="C22" t="s">
        <v>18</v>
      </c>
    </row>
    <row r="23" spans="1:10">
      <c r="B23" t="s">
        <v>17</v>
      </c>
      <c r="C23">
        <v>3</v>
      </c>
    </row>
    <row r="24" spans="1:10">
      <c r="B24" t="s">
        <v>19</v>
      </c>
      <c r="C24">
        <v>55</v>
      </c>
    </row>
    <row r="25" spans="1:10">
      <c r="B25" s="5" t="s">
        <v>20</v>
      </c>
      <c r="C25">
        <v>5</v>
      </c>
    </row>
    <row r="26" spans="1:10">
      <c r="B26" s="5" t="s">
        <v>21</v>
      </c>
      <c r="C26">
        <v>55</v>
      </c>
    </row>
    <row r="28" spans="1:10">
      <c r="A28" t="s">
        <v>22</v>
      </c>
      <c r="B28" t="s">
        <v>13</v>
      </c>
      <c r="C28">
        <v>69</v>
      </c>
      <c r="J28" s="3"/>
    </row>
    <row r="29" spans="1:10">
      <c r="B29" t="s">
        <v>19</v>
      </c>
      <c r="C29">
        <v>1</v>
      </c>
    </row>
    <row r="30" spans="1:10">
      <c r="B30" s="5" t="s">
        <v>23</v>
      </c>
      <c r="C30">
        <v>70</v>
      </c>
    </row>
    <row r="31" spans="1:10">
      <c r="B31" s="5" t="s">
        <v>21</v>
      </c>
      <c r="C31">
        <v>1</v>
      </c>
    </row>
    <row r="33" spans="1:3" ht="16">
      <c r="A33" s="6" t="s">
        <v>24</v>
      </c>
    </row>
    <row r="34" spans="1:3" ht="16">
      <c r="A34" s="7" t="s">
        <v>29</v>
      </c>
      <c r="B34" t="s">
        <v>13</v>
      </c>
      <c r="C34" s="8">
        <f>AVERAGE(32,36,43,33,30)</f>
        <v>34.799999999999997</v>
      </c>
    </row>
    <row r="35" spans="1:3" ht="16">
      <c r="B35" t="s">
        <v>25</v>
      </c>
      <c r="C35" s="8">
        <f>AVERAGE(16,17,13,18,26)</f>
        <v>18</v>
      </c>
    </row>
    <row r="36" spans="1:3">
      <c r="B36" t="s">
        <v>19</v>
      </c>
      <c r="C36" s="8">
        <f>AVERAGE(100,103,98,112,108)</f>
        <v>104.2</v>
      </c>
    </row>
    <row r="37" spans="1:3" ht="16">
      <c r="B37" t="s">
        <v>26</v>
      </c>
      <c r="C37" s="8">
        <f>AVERAGE(134,119,113,129,149)</f>
        <v>128.80000000000001</v>
      </c>
    </row>
    <row r="38" spans="1:3">
      <c r="B38" s="5" t="s">
        <v>23</v>
      </c>
      <c r="C38" s="8">
        <f>AVERAGE(27,34,23,26,25)</f>
        <v>27</v>
      </c>
    </row>
    <row r="39" spans="1:3" ht="16">
      <c r="B39" s="5" t="s">
        <v>28</v>
      </c>
      <c r="C39" s="8">
        <f>AVERAGE(19,16,12,15,26)</f>
        <v>17.600000000000001</v>
      </c>
    </row>
    <row r="40" spans="1:3">
      <c r="B40" s="5" t="s">
        <v>21</v>
      </c>
      <c r="C40" s="8">
        <f>AVERAGE(111,116,90,121,122)</f>
        <v>112</v>
      </c>
    </row>
    <row r="41" spans="1:3" ht="16">
      <c r="B41" s="5" t="s">
        <v>27</v>
      </c>
      <c r="C41" s="8">
        <f>AVERAGE(117,124,111,116,120)</f>
        <v>117.6</v>
      </c>
    </row>
    <row r="42" spans="1:3">
      <c r="C42" s="8"/>
    </row>
    <row r="43" spans="1:3" ht="16">
      <c r="A43" t="s">
        <v>31</v>
      </c>
    </row>
    <row r="44" spans="1:3" ht="16">
      <c r="A44" s="7" t="s">
        <v>29</v>
      </c>
      <c r="B44" t="s">
        <v>25</v>
      </c>
      <c r="C44" s="9">
        <v>12.1</v>
      </c>
    </row>
    <row r="45" spans="1:3" ht="16">
      <c r="B45" t="s">
        <v>26</v>
      </c>
      <c r="C45" s="9">
        <v>127.8</v>
      </c>
    </row>
    <row r="46" spans="1:3" ht="16">
      <c r="B46" s="5" t="s">
        <v>28</v>
      </c>
      <c r="C46" s="9">
        <v>15.2</v>
      </c>
    </row>
    <row r="47" spans="1:3" ht="16">
      <c r="B47" s="5" t="s">
        <v>27</v>
      </c>
      <c r="C47" s="9">
        <v>130.80000000000001</v>
      </c>
    </row>
    <row r="48" spans="1:3">
      <c r="C48" s="9"/>
    </row>
    <row r="49" spans="1:10" ht="16">
      <c r="A49" s="7" t="s">
        <v>30</v>
      </c>
      <c r="B49" t="s">
        <v>25</v>
      </c>
      <c r="C49" s="9">
        <v>118.8</v>
      </c>
      <c r="J49" s="3"/>
    </row>
    <row r="50" spans="1:10" ht="16">
      <c r="B50" t="s">
        <v>26</v>
      </c>
      <c r="C50" s="9">
        <v>7.1</v>
      </c>
    </row>
    <row r="51" spans="1:10" ht="16">
      <c r="B51" s="5" t="s">
        <v>28</v>
      </c>
      <c r="C51" s="9">
        <v>114.7</v>
      </c>
    </row>
    <row r="52" spans="1:10" ht="16">
      <c r="B52" s="5" t="s">
        <v>27</v>
      </c>
      <c r="C52" s="9">
        <v>8.1999999999999993</v>
      </c>
    </row>
  </sheetData>
  <mergeCells count="2">
    <mergeCell ref="A4:E4"/>
    <mergeCell ref="H4:L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Experiment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spitzha1</dc:creator>
  <cp:lastModifiedBy>Chiara</cp:lastModifiedBy>
  <dcterms:created xsi:type="dcterms:W3CDTF">2014-02-20T23:12:33Z</dcterms:created>
  <dcterms:modified xsi:type="dcterms:W3CDTF">2014-02-23T16:25:00Z</dcterms:modified>
</cp:coreProperties>
</file>