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tarlogicsecurity-my.sharepoint.com/personal/juliojairo_estevez_tarlogic_com/Documents/Desktop/EDR-Evaluation-Methodology/"/>
    </mc:Choice>
  </mc:AlternateContent>
  <xr:revisionPtr revIDLastSave="2655" documentId="10_ncr:100_{A1E5222E-C117-4E27-B5D5-09C9EFFEB2A6}" xr6:coauthVersionLast="47" xr6:coauthVersionMax="47" xr10:uidLastSave="{C3604F82-78ED-4909-A2D1-FBD2F263BEFE}"/>
  <bookViews>
    <workbookView xWindow="-108" yWindow="-108" windowWidth="23256" windowHeight="12456" firstSheet="4" activeTab="7" xr2:uid="{00000000-000D-0000-FFFF-FFFF00000000}"/>
  </bookViews>
  <sheets>
    <sheet name="General Information" sheetId="13" r:id="rId1"/>
    <sheet name="Telemetry" sheetId="1" r:id="rId2"/>
    <sheet name="Query Language" sheetId="6" r:id="rId3"/>
    <sheet name="Administrative Tools" sheetId="7" r:id="rId4"/>
    <sheet name="Features" sheetId="8" r:id="rId5"/>
    <sheet name="API" sheetId="9" r:id="rId6"/>
    <sheet name="UI" sheetId="10" r:id="rId7"/>
    <sheet name="MITRE Engenuity" sheetId="12" r:id="rId8"/>
    <sheet name="Graphics" sheetId="14" r:id="rId9"/>
    <sheet name="Datos" sheetId="15" state="hidden" r:id="rId10"/>
    <sheet name="Conclusions" sheetId="11" r:id="rId11"/>
  </sheets>
  <externalReferences>
    <externalReference r:id="rId1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2" l="1"/>
  <c r="D13" i="12"/>
  <c r="E14" i="12"/>
  <c r="D14" i="12"/>
  <c r="C14" i="12"/>
  <c r="C13" i="12"/>
  <c r="P3" i="15"/>
  <c r="P4" i="15"/>
  <c r="P5" i="15"/>
  <c r="P6" i="15"/>
  <c r="P7" i="15"/>
  <c r="P2" i="15"/>
  <c r="N3" i="15"/>
  <c r="N4" i="15"/>
  <c r="N5" i="15"/>
  <c r="N6" i="15"/>
  <c r="N7" i="15"/>
  <c r="N2" i="15"/>
  <c r="L3" i="15"/>
  <c r="L4" i="15"/>
  <c r="L5" i="15"/>
  <c r="L6" i="15"/>
  <c r="L2" i="15"/>
  <c r="J3" i="15"/>
  <c r="J4" i="15"/>
  <c r="J5" i="15"/>
  <c r="J6" i="15"/>
  <c r="J7" i="15"/>
  <c r="J2" i="15"/>
  <c r="H3" i="15"/>
  <c r="H4" i="15"/>
  <c r="H5" i="15"/>
  <c r="H6" i="15"/>
  <c r="H2" i="15"/>
  <c r="F3" i="15"/>
  <c r="F4" i="15"/>
  <c r="F6" i="15"/>
  <c r="F2" i="15"/>
  <c r="C3" i="15"/>
  <c r="C4" i="15"/>
  <c r="C5" i="15"/>
  <c r="C6" i="15"/>
  <c r="C2" i="15"/>
  <c r="I12" i="12"/>
  <c r="I11" i="12"/>
  <c r="I14" i="12"/>
  <c r="I13" i="12"/>
  <c r="G6" i="12"/>
  <c r="G5" i="12"/>
  <c r="G9" i="12"/>
  <c r="G10" i="12"/>
  <c r="G11" i="12"/>
  <c r="G12" i="12"/>
  <c r="F12" i="12"/>
  <c r="G13" i="12"/>
  <c r="G14" i="12"/>
  <c r="H12" i="12"/>
  <c r="H11" i="12"/>
  <c r="H13" i="12"/>
  <c r="H14" i="12"/>
  <c r="E11" i="12"/>
  <c r="F14" i="12"/>
  <c r="F13" i="12"/>
  <c r="F11" i="12"/>
  <c r="F10" i="12"/>
  <c r="F9" i="12"/>
  <c r="F8" i="12"/>
  <c r="F7" i="12"/>
  <c r="F6" i="12"/>
  <c r="F5" i="12"/>
  <c r="C5" i="12"/>
  <c r="E12" i="12"/>
  <c r="E10" i="12"/>
  <c r="E9" i="12"/>
  <c r="E8" i="12"/>
  <c r="E7" i="12"/>
  <c r="D12" i="12"/>
  <c r="D11" i="12"/>
  <c r="D10" i="12"/>
  <c r="D9" i="12"/>
  <c r="C12" i="12"/>
  <c r="C11" i="12"/>
  <c r="C10" i="12"/>
  <c r="C9" i="12"/>
  <c r="C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Julio Jairo Estévez Pereira</author>
    <author>Julián Emanuel Erbojo Cossio</author>
    <author>Luis Ruiz Mayorga</author>
    <author>Anxo Otero Dans</author>
    <author>Sergio Alfaro Alfaro</author>
  </authors>
  <commentList>
    <comment ref="D8" authorId="0" shapeId="0" xr:uid="{9DAE9AAE-21AF-4F13-ADA9-07752A7CB427}">
      <text>
        <r>
          <rPr>
            <sz val="9"/>
            <color indexed="81"/>
            <rFont val="Tahoma"/>
            <family val="2"/>
          </rPr>
          <t>Links of interest:
https://docs.sophos.com/central/customer/help/en-us/ManageYourProducts/ThreatAnalysisCenter/LiveDiscover/index.html#how-queries-work
https://docs.sophos.com/central/customer/help/en-us/ManageYourProducts/ThreatAnalysisCenter/LiveDiscover/DataLakeStorageLimits/index.html
https://docs.sophos.com/central/References/schemas/index.html
https://community.sophos.com/intercept-x-endpoint/edr-data-lake-eap/b/announcements/posts/database-schemas-explained
Notes the telemetry that is fed to the DL is from the tables defined in the xdr_data and xdr_ioc_schema. The information retrieved with xdr_data is really basic, while the xdr_ioc_schema provides a richer amount of fields. Hence, the tables that exist in both schemas should be brought preferably from the xdr_ioc_schema
Note2: for queries that don't use the datalakes but run against connected hosts, all the 4.5.1 osquery schema is available, plus the Sophos and other integrations extensions.</t>
        </r>
      </text>
    </comment>
    <comment ref="E8" authorId="0" shapeId="0" xr:uid="{DD03C98A-5296-4275-A596-3BEBF8885F78}">
      <text>
        <r>
          <rPr>
            <sz val="9"/>
            <color indexed="81"/>
            <rFont val="Tahoma"/>
            <family val="2"/>
          </rPr>
          <t>Links of interest:
- https://docs.trendmicro.com/en-us/documentation/article/trend-vision-one-eventid-and-eventsub</t>
        </r>
      </text>
    </comment>
    <comment ref="G8" authorId="1" shapeId="0" xr:uid="{841AA7CB-B12E-4AC6-B713-6E92223291AE}">
      <text>
        <r>
          <rPr>
            <sz val="9"/>
            <color indexed="81"/>
            <rFont val="Tahoma"/>
            <family val="2"/>
          </rPr>
          <t>This article details the events collected by OS and Agent version:
https://community.sentinelone.com/s/article/000006244</t>
        </r>
      </text>
    </comment>
    <comment ref="B9" authorId="0" shapeId="0" xr:uid="{D28C0304-C61B-4D1D-A21D-866A7F9E2475}">
      <text>
        <r>
          <rPr>
            <sz val="9"/>
            <color indexed="81"/>
            <rFont val="Tahoma"/>
            <family val="2"/>
          </rPr>
          <t>Should be a matter of seconds</t>
        </r>
      </text>
    </comment>
    <comment ref="D9" authorId="0" shapeId="0" xr:uid="{2EAED392-51CB-402E-9E92-B5B816D7A6A8}">
      <text>
        <r>
          <rPr>
            <sz val="9"/>
            <color indexed="81"/>
            <rFont val="Tahoma"/>
            <family val="2"/>
          </rPr>
          <t xml:space="preserve">You can either launch queries against hosts connected to retrieve real-time data from them or against the Data Lake. 
A host can take from 10 to 40 minutes to report to the Data Lake. So the real TTA would be from 10 to 40 mins. Hence, there is a blind spot of up to 40 min (since you can only launch queries on hosts for real-time data and the TTA of the telemetry to the Data Lake is 10-40 mins). </t>
        </r>
      </text>
    </comment>
    <comment ref="E9" authorId="0" shapeId="0" xr:uid="{208C80E8-8708-490E-B52F-6634E50DCFB2}">
      <text>
        <r>
          <rPr>
            <sz val="9"/>
            <color indexed="81"/>
            <rFont val="Tahoma"/>
            <family val="2"/>
          </rPr>
          <t>The tests performed for this evaluation showed a TTA of between 6 and 8 minutes. A support ticket was issued to verify this issue, and they comfirmed that they would consider up to 15 min delay a "normal delay" for the telemetry to arrive.
If a detection was raised involving suspicious activity, we would be blind for that amount of time telemetry-wise. 
The module of Forensics offers the opportunity of using osquery for retrieving real-time information but it requires a special license that the testing environment didn't have (https://docs.trendmicro.com/en-us/documentation/article/trend-vision-one-forensics-analysis).</t>
        </r>
      </text>
    </comment>
    <comment ref="G9" authorId="1" shapeId="0" xr:uid="{A3D462EE-88AA-46F5-9B43-36DDCD1750BE}">
      <text>
        <r>
          <rPr>
            <sz val="9"/>
            <color indexed="81"/>
            <rFont val="Tahoma"/>
            <family val="2"/>
          </rPr>
          <t xml:space="preserve">The telemetry arrives in about 35''
</t>
        </r>
      </text>
    </comment>
    <comment ref="I9" authorId="2" shapeId="0" xr:uid="{499B87A5-F741-4A67-B07E-DA76FF63A124}">
      <text>
        <r>
          <rPr>
            <b/>
            <sz val="9"/>
            <color indexed="81"/>
            <rFont val="Tahoma"/>
            <charset val="1"/>
          </rPr>
          <t>Less than 1 minute</t>
        </r>
      </text>
    </comment>
    <comment ref="B10" authorId="0" shapeId="0" xr:uid="{2D27C20E-C006-49E4-B33C-466CB54F1141}">
      <text>
        <r>
          <rPr>
            <sz val="9"/>
            <color indexed="81"/>
            <rFont val="Tahoma"/>
            <family val="2"/>
          </rPr>
          <t xml:space="preserve">Should be at least 7 days
</t>
        </r>
      </text>
    </comment>
    <comment ref="C10" authorId="0" shapeId="0" xr:uid="{2C141A89-61DA-4A99-8CFF-CFFFF24D42C3}">
      <text>
        <r>
          <rPr>
            <sz val="9"/>
            <color indexed="81"/>
            <rFont val="Tahoma"/>
            <family val="2"/>
          </rPr>
          <t>14 days by default</t>
        </r>
      </text>
    </comment>
    <comment ref="D10" authorId="0" shapeId="0" xr:uid="{BDC986FE-8BC9-432F-B538-FD64DFC20BC5}">
      <text>
        <r>
          <rPr>
            <b/>
            <sz val="9"/>
            <color indexed="81"/>
            <rFont val="Tahoma"/>
            <family val="2"/>
          </rPr>
          <t>Julio Jairo Estévez Pereira:</t>
        </r>
        <r>
          <rPr>
            <sz val="9"/>
            <color indexed="81"/>
            <rFont val="Tahoma"/>
            <family val="2"/>
          </rPr>
          <t xml:space="preserve">
The Data Lake has the following limitations.
- A 90-day limit for all devices.
- Adaily storage limit of 2GB (after that the device stops reporting to the Data Lake until the next day).
The daily storage could be an issue since besides the blind spot in the TTA, there is a change of a potential DoS (generating the amount of non-suspicious activity to reach the daily storage, so there will be no telemetry from that device until the reset).</t>
        </r>
      </text>
    </comment>
    <comment ref="E10" authorId="0" shapeId="0" xr:uid="{56D36237-F562-4C81-949C-AC945DCFD65C}">
      <text>
        <r>
          <rPr>
            <sz val="9"/>
            <color indexed="81"/>
            <rFont val="Tahoma"/>
            <family val="2"/>
          </rPr>
          <t>- 30 days by default for endpoint telemetry (https://docs.trendmicro.com/en-us/documentation/article/trend-vision-one-trend-micro-offering)
- 180 days for workbench alerts (https://docs.trendmicro.com/en-us/documentation/article/trend-vision-one-data-privacy-securit_001#GUID-F8FAF1DF-7A1E-4C0A-ADA3-6F6FC6CAD49D-10)</t>
        </r>
      </text>
    </comment>
    <comment ref="G10" authorId="1" shapeId="0" xr:uid="{40632A9C-D744-47BB-BA04-55ED976F7CD8}">
      <text>
        <r>
          <rPr>
            <sz val="9"/>
            <color indexed="81"/>
            <rFont val="Tahoma"/>
            <family val="2"/>
          </rPr>
          <t>14 days</t>
        </r>
      </text>
    </comment>
    <comment ref="I10" authorId="2" shapeId="0" xr:uid="{0151CA2E-7C7A-43F7-853D-E22451326A52}">
      <text>
        <r>
          <rPr>
            <b/>
            <sz val="9"/>
            <color indexed="81"/>
            <rFont val="Tahoma"/>
            <charset val="1"/>
          </rPr>
          <t>30 days</t>
        </r>
      </text>
    </comment>
    <comment ref="C11" authorId="0" shapeId="0" xr:uid="{6C3AD7D5-2797-4858-912B-97BD365B6BD3}">
      <text>
        <r>
          <rPr>
            <sz val="9"/>
            <color indexed="81"/>
            <rFont val="Tahoma"/>
            <family val="2"/>
          </rPr>
          <t>PROCESS,                    INDICATORS</t>
        </r>
      </text>
    </comment>
    <comment ref="D11" authorId="0" shapeId="0" xr:uid="{BF01DC25-F9D9-45F2-9B60-C392CDD99856}">
      <text>
        <r>
          <rPr>
            <sz val="9"/>
            <color indexed="81"/>
            <rFont val="Tahoma"/>
            <family val="2"/>
          </rPr>
          <t>sophos xdr_ioc_schema tables:
running_processes_linux_events</t>
        </r>
      </text>
    </comment>
    <comment ref="E11" authorId="0" shapeId="0" xr:uid="{4A4E6B26-A2CF-4768-BA62-ACAE9A3B6931}">
      <text>
        <r>
          <rPr>
            <sz val="9"/>
            <color indexed="81"/>
            <rFont val="Tahoma"/>
            <family val="2"/>
          </rPr>
          <t>eventId: 1 - TELEMETRY_PROCESS
eventSubId mapping:
1 - TELEMETRY_PROCESS_OPEN, 
2 - TELEMETRY_PROCESS_CREATE,
3 - TELEMETRY_PROCESS_TERMINATE, 
4 - TELEMETRY_PROCESS_LOAD_IMAGE, 
5 - TELEMETRY_PROCESS_EXECUTE, 
6 - TELEMETRY_PROCESS_CONNECT, 
7 - TELEMETRY_PROCESS_TRACME
eventId: 8 - TELEMETRY_MODIFIED_PROCESS
eventSubId mapping:
701 - TELEMETRY_MODIFIED_PROCESS_CREATE_REMOTETHREAD,
702 - TELEMETRY_MODIFIED_PROCESS_WRITE_MEMORY,
703 - TELEMETRY_MODIFIED_PROCESS_WRITE_PROCESS,
704 - TELEMETRY_MODIFIED_PROCESS_READ_PROCESS,
705 - TELEMETRY_MODIFIED_PROCESS_WRITE_PROCESS_NAME
eventId: 13 - TELEMETRY_MEMORY
1001 - TELEMETRY_MEMORY_MODIFY,
1002 - TELEMETRY_MEMORY_MODIFY_PERMISSION,
1003 - TELEMETRY_MEMORY_READ</t>
        </r>
      </text>
    </comment>
    <comment ref="G11" authorId="1" shapeId="0" xr:uid="{8B959770-AA76-47C9-8046-750CD652DD51}">
      <text>
        <r>
          <rPr>
            <sz val="9"/>
            <color indexed="81"/>
            <rFont val="Tahoma"/>
            <family val="2"/>
          </rPr>
          <t xml:space="preserve">- Process Creation
</t>
        </r>
      </text>
    </comment>
    <comment ref="I11" authorId="2" shapeId="0" xr:uid="{D56BCBBC-52D6-4A09-A87E-F40BE298E5A1}">
      <text>
        <r>
          <rPr>
            <b/>
            <sz val="9"/>
            <color indexed="81"/>
            <rFont val="Tahoma"/>
            <family val="2"/>
          </rPr>
          <t>DeviceProcessEvents: Process creation and related events</t>
        </r>
      </text>
    </comment>
    <comment ref="C12" authorId="0" shapeId="0" xr:uid="{2DEBC439-0BC0-47A1-BF48-2ED7C3204776}">
      <text>
        <r>
          <rPr>
            <sz val="9"/>
            <color indexed="81"/>
            <rFont val="Tahoma"/>
            <family val="2"/>
          </rPr>
          <t>FILE, INDICATORS</t>
        </r>
      </text>
    </comment>
    <comment ref="D12" authorId="0" shapeId="0" xr:uid="{A4AF6257-FA07-48A2-BD58-5BB427DA434C}">
      <text>
        <r>
          <rPr>
            <sz val="9"/>
            <color indexed="81"/>
            <rFont val="Tahoma"/>
            <family val="2"/>
          </rPr>
          <t>Any of the tables in their schemas allows to retrieve specific information about a file on Linux. It could be queried in real-time with osquery but no hunting can be done.</t>
        </r>
      </text>
    </comment>
    <comment ref="E12" authorId="0" shapeId="0" xr:uid="{3CFEF9AC-55B1-4C1C-A115-B01FECAC2553}">
      <text>
        <r>
          <rPr>
            <sz val="9"/>
            <color indexed="81"/>
            <rFont val="Tahoma"/>
            <family val="2"/>
          </rPr>
          <t>eventId: 2 -  TELEMETRY_FILE
eventSubId mapping:
101 - TELEMETRY_FILE_CREATE,
102 - TELEMETRY_FILE_OPEN,
103 - TELEMETRY_FILE_DELETE,
104 - TELEMETRY_FILE_SET_SECURITY,
105 - TELEMETRY_FILE_COPY,
106 - TELEMETRY_FILE_MOVE,
107 - TELEMETRY_FILE_CLOSE,
108 - TELEMETRY_FILE_MODIFY_TIMESTAMP,
109 - TELEMETRY_FILE_MODIFY</t>
        </r>
      </text>
    </comment>
    <comment ref="G12" authorId="1" shapeId="0" xr:uid="{410DAB31-346D-40DC-A6AB-B0A291CC0B58}">
      <text>
        <r>
          <rPr>
            <sz val="9"/>
            <color indexed="81"/>
            <rFont val="Tahoma"/>
            <charset val="1"/>
          </rPr>
          <t xml:space="preserve">- File Creation
- File Deletion
- File Modification
- File Rename
</t>
        </r>
      </text>
    </comment>
    <comment ref="I12" authorId="2" shapeId="0" xr:uid="{813571F1-A81D-46D1-8407-D1DD2B4C0294}">
      <text>
        <r>
          <rPr>
            <b/>
            <sz val="9"/>
            <color indexed="81"/>
            <rFont val="Tahoma"/>
            <family val="2"/>
          </rPr>
          <t>DeviceFileEvents: File creation, modification, and other file system events</t>
        </r>
      </text>
    </comment>
    <comment ref="C13" authorId="0" shapeId="0" xr:uid="{6465AF3B-E8BE-4FFC-BCD2-1D42C385AD87}">
      <text>
        <r>
          <rPr>
            <sz val="9"/>
            <color indexed="81"/>
            <rFont val="Tahoma"/>
            <family val="2"/>
          </rPr>
          <t>DNS, IP, INDICATORS</t>
        </r>
      </text>
    </comment>
    <comment ref="D13" authorId="0" shapeId="0" xr:uid="{B7D50FA0-460F-46E1-B06F-4B629044A8FD}">
      <text>
        <r>
          <rPr>
            <sz val="9"/>
            <color indexed="81"/>
            <rFont val="Tahoma"/>
            <family val="2"/>
          </rPr>
          <t>sophos xdr_ioc_schema tables: 
arp_cache, network_interfaces, listening_ports, open_sockets</t>
        </r>
      </text>
    </comment>
    <comment ref="E13" authorId="0" shapeId="0" xr:uid="{04A72EE8-1D57-4437-8E4E-3A88DDAB72E4}">
      <text>
        <r>
          <rPr>
            <sz val="9"/>
            <color indexed="81"/>
            <rFont val="Tahoma"/>
            <family val="2"/>
          </rPr>
          <t>eventId: 3 - TELEMETRY_CONNECTION
eventSubId mapping:
201 - TELEMETRY_CONNECTION_CONNECT,
202 - TELEMETRY_CONNECTION_LISTEN,
203 - TELEMETRY_CONNECTION_CONNECT_INBOUND,
204 - TELEMETRY_CONNECTION_CONNECT_OUTBOUND
eventId: 4 - TELEMETRY_DNS
eventSubId mapping:
301 - TELEMETRY_DNS_QUERY
eventId: 7 - TELEMETRY_INTERNET
eventSubId mapping:
601 - TELEMETRY_INTERNET_OPEN,
602 - TELEMETRY_INTERNET_CONNECT,
603 - TELEMETRY_INTERNET_DOWNLOAD</t>
        </r>
      </text>
    </comment>
    <comment ref="G13" authorId="1" shapeId="0" xr:uid="{2CA2ACFC-28D1-472D-AF8B-E27811183D38}">
      <text>
        <r>
          <rPr>
            <sz val="9"/>
            <color indexed="81"/>
            <rFont val="Tahoma"/>
            <charset val="1"/>
          </rPr>
          <t>- DNS Resolved
- DNS Unresolved
- IP Connect</t>
        </r>
      </text>
    </comment>
    <comment ref="I13" authorId="2" shapeId="0" xr:uid="{3E717079-F63F-4E09-84A1-2C8E3ADBB32A}">
      <text>
        <r>
          <rPr>
            <b/>
            <sz val="9"/>
            <color indexed="81"/>
            <rFont val="Tahoma"/>
            <family val="2"/>
          </rPr>
          <t>DeviceNetworkEvents: Network connection and related events</t>
        </r>
      </text>
    </comment>
    <comment ref="C14" authorId="0" shapeId="0" xr:uid="{3A0FE969-18C4-4701-843A-5D1D2DA4C6BC}">
      <text>
        <r>
          <rPr>
            <sz val="9"/>
            <color indexed="81"/>
            <rFont val="Tahoma"/>
            <family val="2"/>
          </rPr>
          <t>LOGINS</t>
        </r>
      </text>
    </comment>
    <comment ref="D14" authorId="0" shapeId="0" xr:uid="{0116F4D1-3596-48AD-9ECE-0E13B8AF4EC4}">
      <text>
        <r>
          <rPr>
            <sz val="9"/>
            <color indexed="81"/>
            <rFont val="Tahoma"/>
            <family val="2"/>
          </rPr>
          <t>sophos xdr_ioc_schema tables:
authentication_activity_linux, user_accounts, user_events_linux</t>
        </r>
      </text>
    </comment>
    <comment ref="E14" authorId="0" shapeId="0" xr:uid="{AB0F6B7E-7FFD-4713-A575-E87DE45B9B78}">
      <text>
        <r>
          <rPr>
            <sz val="9"/>
            <color indexed="81"/>
            <rFont val="Tahoma"/>
            <family val="2"/>
          </rPr>
          <t>Could probably be done with information from the Identity and Access Activity data source.
- https://docs.trendmicro.com/en-us/documentation/article/trend-vision-one-identityaccessactivi</t>
        </r>
      </text>
    </comment>
    <comment ref="G14" authorId="1" shapeId="0" xr:uid="{A7D65080-FCF8-4A38-8EF3-209487730749}">
      <text>
        <r>
          <rPr>
            <sz val="9"/>
            <color indexed="81"/>
            <rFont val="Tahoma"/>
            <charset val="1"/>
          </rPr>
          <t>- Login</t>
        </r>
      </text>
    </comment>
    <comment ref="I14" authorId="2" shapeId="0" xr:uid="{5C68A128-8BF8-42B2-81DE-074D615DD8D2}">
      <text>
        <r>
          <rPr>
            <b/>
            <sz val="9"/>
            <color indexed="81"/>
            <rFont val="Tahoma"/>
            <family val="2"/>
          </rPr>
          <t>DeviceLogonEvents: Sign-ins and other authentication events on devices</t>
        </r>
      </text>
    </comment>
    <comment ref="D15" authorId="0" shapeId="0" xr:uid="{218E5803-813A-44A3-B93E-DD88882FED5E}">
      <text>
        <r>
          <rPr>
            <sz val="9"/>
            <color indexed="81"/>
            <rFont val="Tahoma"/>
            <family val="2"/>
          </rPr>
          <t>Any of the tables in their schemas allows to retrieve specific information about a cronjob on Linux. It could be queried in real-time with osquery but no hunting can be done.</t>
        </r>
      </text>
    </comment>
    <comment ref="C16" authorId="0" shapeId="0" xr:uid="{A6560221-19E3-4BD4-ACCB-E49A85188D0B}">
      <text>
        <r>
          <rPr>
            <sz val="9"/>
            <color indexed="81"/>
            <rFont val="Tahoma"/>
            <family val="2"/>
          </rPr>
          <t>PROCESS,                   CROSS_PROCESS,  NAMED_PIPE, INDICATORS</t>
        </r>
      </text>
    </comment>
    <comment ref="D16" authorId="0" shapeId="0" xr:uid="{4181C953-F333-48D1-B76B-B243AFD58D02}">
      <text>
        <r>
          <rPr>
            <sz val="9"/>
            <color indexed="81"/>
            <rFont val="Tahoma"/>
            <family val="2"/>
          </rPr>
          <t xml:space="preserve">sophos xdr_ioc_schema tables: running_processes_windows_sophos, stopped_processes_windows_sophos, windows_powershell_logging_suspicious_keywords. </t>
        </r>
      </text>
    </comment>
    <comment ref="E16" authorId="0" shapeId="0" xr:uid="{325DCD9B-CA27-44BF-B9B9-BA9EAE2453F8}">
      <text>
        <r>
          <rPr>
            <sz val="9"/>
            <color indexed="81"/>
            <rFont val="Tahoma"/>
            <family val="2"/>
          </rPr>
          <t>eventId: 1 - TELEMETRY_PROCESS
eventSubId mapping:
1 - TELEMETRY_PROCESS_OPEN, 
2 - TELEMETRY_PROCESS_CREATE,
3 - TELEMETRY_PROCESS_TERMINATE, 
4 - TELEMETRY_PROCESS_LOAD_IMAGE, 
5 - TELEMETRY_PROCESS_EXECUTE, 
6 - TELEMETRY_PROCESS_CONNECT, 
7 - TELEMETRY_PROCESS_TRACME
eventId: 8 - TELEMETRY_MODIFIED_PROCESS
eventSubId mapping:
701 - TELEMETRY_MODIFIED_PROCESS_CREATE_REMOTETHREAD,
702 - TELEMETRY_MODIFIED_PROCESS_WRITE_MEMORY,
703 - TELEMETRY_MODIFIED_PROCESS_WRITE_PROCESS,
704 - TELEMETRY_MODIFIED_PROCESS_READ_PROCESS,
705 - TELEMETRY_MODIFIED_PROCESS_WRITE_PROCESS_NAME
eventId: 13 - TELEMETRY_MEMORY
1001 - TELEMETRY_MEMORY_MODIFY,
1002 - TELEMETRY_MEMORY_MODIFY_PERMISSION,
1003 - TELEMETRY_MEMORY_READ</t>
        </r>
      </text>
    </comment>
    <comment ref="G16" authorId="1" shapeId="0" xr:uid="{CD1298FE-D9F6-4EEE-BA5C-49ED2DF757B6}">
      <text>
        <r>
          <rPr>
            <sz val="9"/>
            <color indexed="81"/>
            <rFont val="Tahoma"/>
            <charset val="1"/>
          </rPr>
          <t>- Duplicate Process Handle
- Duplicate Thread Handle
- Open Remote Process Handle
- Remote Thread Creation
- Process Creation</t>
        </r>
      </text>
    </comment>
    <comment ref="I16" authorId="2" shapeId="0" xr:uid="{272598D5-45B1-484F-B786-A21437DDFD68}">
      <text>
        <r>
          <rPr>
            <b/>
            <sz val="9"/>
            <color indexed="81"/>
            <rFont val="Tahoma"/>
            <family val="2"/>
          </rPr>
          <t>DeviceProcessEvents: Process creation and related events</t>
        </r>
      </text>
    </comment>
    <comment ref="C17" authorId="0" shapeId="0" xr:uid="{F02F14D7-200F-4C50-AD38-C9869D53620C}">
      <text>
        <r>
          <rPr>
            <sz val="9"/>
            <color indexed="81"/>
            <rFont val="Tahoma"/>
            <family val="2"/>
          </rPr>
          <t>FILE, INDICATORS</t>
        </r>
      </text>
    </comment>
    <comment ref="D17" authorId="0" shapeId="0" xr:uid="{7CD26993-FFCB-4BE0-B5C8-8449511F8642}">
      <text>
        <r>
          <rPr>
            <sz val="9"/>
            <color indexed="81"/>
            <rFont val="Tahoma"/>
            <family val="2"/>
          </rPr>
          <t>sophos xdr_ioc_schema tables:
changed_files_windows_sophos, access_productivity_documents.</t>
        </r>
      </text>
    </comment>
    <comment ref="E17" authorId="0" shapeId="0" xr:uid="{0AF0C444-1EF4-42BC-907E-1B91F409C61D}">
      <text>
        <r>
          <rPr>
            <sz val="9"/>
            <color indexed="81"/>
            <rFont val="Tahoma"/>
            <family val="2"/>
          </rPr>
          <t>eventId: 2 -  TELEMETRY_FILE
eventSubId mapping:
101 - TELEMETRY_FILE_CREATE,
102 - TELEMETRY_FILE_OPEN,
103 - TELEMETRY_FILE_DELETE,
104 - TELEMETRY_FILE_SET_SECURITY,
105 - TELEMETRY_FILE_COPY,
106 - TELEMETRY_FILE_MOVE,
107 - TELEMETRY_FILE_CLOSE,
108 - TELEMETRY_FILE_MODIFY_TIMESTAMP,
109 - TELEMETRY_FILE_MODIFY</t>
        </r>
      </text>
    </comment>
    <comment ref="G17" authorId="1" shapeId="0" xr:uid="{F2BFEA8D-FD0A-44F6-8792-1B2751451074}">
      <text>
        <r>
          <rPr>
            <sz val="9"/>
            <color indexed="81"/>
            <rFont val="Tahoma"/>
            <charset val="1"/>
          </rPr>
          <t>- File Creation
- File Deletion
- File Scan
- File Modification
- File Rename
- Pre Execution Detection</t>
        </r>
      </text>
    </comment>
    <comment ref="I17" authorId="2" shapeId="0" xr:uid="{2E52B8AA-3344-464E-888A-F553F1937AE6}">
      <text>
        <r>
          <rPr>
            <b/>
            <sz val="9"/>
            <color indexed="81"/>
            <rFont val="Tahoma"/>
            <family val="2"/>
          </rPr>
          <t>DeviceFileEvents: File creation, modification, and other file system events</t>
        </r>
      </text>
    </comment>
    <comment ref="C18" authorId="0" shapeId="0" xr:uid="{33883EC4-2DBC-4939-98D8-1E5ED4C603C0}">
      <text>
        <r>
          <rPr>
            <sz val="9"/>
            <color indexed="81"/>
            <rFont val="Tahoma"/>
            <family val="2"/>
          </rPr>
          <t>DNS, IP, URL, INDICATORS</t>
        </r>
      </text>
    </comment>
    <comment ref="D18" authorId="0" shapeId="0" xr:uid="{AEB35076-7BEB-475E-A972-B0CEDD6001EA}">
      <text>
        <r>
          <rPr>
            <sz val="9"/>
            <color indexed="81"/>
            <rFont val="Tahoma"/>
            <family val="2"/>
          </rPr>
          <t>sophos xdr_ioc_schema tables: osquery tables: arp_cache, network_interfaces, listening_ports, open_sockets, sophos_ips_windows, sophos_urls_windows</t>
        </r>
      </text>
    </comment>
    <comment ref="E18" authorId="0" shapeId="0" xr:uid="{B25ABE9B-2FCB-46EB-843B-32D592A119A1}">
      <text>
        <r>
          <rPr>
            <sz val="9"/>
            <color indexed="81"/>
            <rFont val="Tahoma"/>
            <family val="2"/>
          </rPr>
          <t>eventId: 3 - TELEMETRY_CONNECTION
eventSubId mapping:
201 - TELEMETRY_CONNECTION_CONNECT,
202 - TELEMETRY_CONNECTION_LISTEN,
203 - TELEMETRY_CONNECTION_CONNECT_INBOUND,
204 - TELEMETRY_CONNECTION_CONNECT_OUTBOUND
eventId: 4 - TELEMETRY_DNS
eventSubId mapping:
301 - TELEMETRY_DNS_QUERY
eventId: 7 - TELEMETRY_INTERNET
eventSubId mapping:
601 - TELEMETRY_INTERNET_OPEN,
602 - TELEMETRY_INTERNET_CONNECT,
603 - TELEMETRY_INTERNET_DOWNLOAD</t>
        </r>
      </text>
    </comment>
    <comment ref="G18" authorId="1" shapeId="0" xr:uid="{45B1900E-E9B0-43ED-9F5F-0CE787D84653}">
      <text>
        <r>
          <rPr>
            <sz val="9"/>
            <color indexed="81"/>
            <rFont val="Tahoma"/>
            <charset val="1"/>
          </rPr>
          <t>- DNS Resolved
- DNS Unresolved
- IP Connect (IP and IPv6)
- IP Listen (IP and IPv6)
- CONNECT, DELETE, GET, HEAD, Not Reported, OPTIONS, POST, PUT</t>
        </r>
      </text>
    </comment>
    <comment ref="I18" authorId="2" shapeId="0" xr:uid="{22AF303D-B8E1-4ED7-8549-77CD789E2813}">
      <text>
        <r>
          <rPr>
            <b/>
            <sz val="9"/>
            <color indexed="81"/>
            <rFont val="Tahoma"/>
            <family val="2"/>
          </rPr>
          <t>DeviceNetworkEvents: Network connection and related events</t>
        </r>
      </text>
    </comment>
    <comment ref="C19" authorId="0" shapeId="0" xr:uid="{F786D217-E79D-4F16-92B7-7E35953404BB}">
      <text>
        <r>
          <rPr>
            <sz val="9"/>
            <color indexed="81"/>
            <rFont val="Tahoma"/>
            <family val="2"/>
          </rPr>
          <t>LOGINS</t>
        </r>
      </text>
    </comment>
    <comment ref="D19" authorId="0" shapeId="0" xr:uid="{2D530CE9-F4A5-44F2-86A0-D72440BFBB62}">
      <text>
        <r>
          <rPr>
            <sz val="9"/>
            <color indexed="81"/>
            <rFont val="Tahoma"/>
            <family val="2"/>
          </rPr>
          <t>sophos xdr_ioc_schema tables:
user_accounts, windows_event_invalid_logon, windows_event_succesful_logon</t>
        </r>
      </text>
    </comment>
    <comment ref="E19" authorId="0" shapeId="0" xr:uid="{EC95E3D5-77F0-4010-9569-D6948B06A8E8}">
      <text>
        <r>
          <rPr>
            <sz val="9"/>
            <color indexed="81"/>
            <rFont val="Tahoma"/>
            <family val="2"/>
          </rPr>
          <t>Could probably be done with information from the Identity and Access Activity data source.
- https://docs.trendmicro.com/en-us/documentation/article/trend-vision-one-identityaccessactivi</t>
        </r>
      </text>
    </comment>
    <comment ref="G19" authorId="1" shapeId="0" xr:uid="{F94B4BC7-43AA-4961-A56C-41EBDA0EC690}">
      <text>
        <r>
          <rPr>
            <sz val="9"/>
            <color indexed="81"/>
            <rFont val="Tahoma"/>
            <charset val="1"/>
          </rPr>
          <t xml:space="preserve">- Login
- Logout
- Login (WinLogIn)
</t>
        </r>
      </text>
    </comment>
    <comment ref="I19" authorId="2" shapeId="0" xr:uid="{A3B3A63A-E685-458B-86F9-CA6235A80A2A}">
      <text>
        <r>
          <rPr>
            <b/>
            <sz val="9"/>
            <color indexed="81"/>
            <rFont val="Tahoma"/>
            <charset val="1"/>
          </rPr>
          <t>DeviceLogonEvents: Sign-ins and other authentication events on devices</t>
        </r>
      </text>
    </comment>
    <comment ref="C20" authorId="0" shapeId="0" xr:uid="{734FF1ED-FED5-455F-9F93-E622B50C8991}">
      <text>
        <r>
          <rPr>
            <sz val="9"/>
            <color indexed="81"/>
            <rFont val="Tahoma"/>
            <family val="2"/>
          </rPr>
          <t>REGISTRY</t>
        </r>
      </text>
    </comment>
    <comment ref="D20" authorId="0" shapeId="0" xr:uid="{B7B61982-305C-40DE-8CC5-42ACA75C519A}">
      <text>
        <r>
          <rPr>
            <sz val="9"/>
            <color indexed="81"/>
            <rFont val="Tahoma"/>
            <family val="2"/>
          </rPr>
          <t>Any of the tables in their schemas allows to retrieve specific information about registry on Windows. It could be queried in real-time with osquery but no hunting can be done.</t>
        </r>
      </text>
    </comment>
    <comment ref="E20" authorId="0" shapeId="0" xr:uid="{8EDD2F58-276E-4E72-9747-24879442954E}">
      <text>
        <r>
          <rPr>
            <sz val="9"/>
            <color indexed="81"/>
            <rFont val="Tahoma"/>
            <family val="2"/>
          </rPr>
          <t>eventId: 5 - TELEMETRY_REGISTRY
eventSubId mapping:
401 - TELEMETRY_REGISTRY_CREATE
402 - TELEMETRY_REGISTRY_SET
403 - TELEMETRY_REGISTRY_DELETE
404 - TELEMETRY_REGISTRY_RENAME</t>
        </r>
      </text>
    </comment>
    <comment ref="F20" authorId="3" shapeId="0" xr:uid="{A57350A4-D99F-41BE-9215-9AB94F636F79}">
      <text>
        <r>
          <rPr>
            <sz val="9"/>
            <color indexed="81"/>
            <rFont val="Tahoma"/>
            <family val="2"/>
          </rPr>
          <t>It only monitors the modification of certain specific registry keys. Additionally, any registry changes can be viewed but via command line by searching by processes or command history.</t>
        </r>
      </text>
    </comment>
    <comment ref="G20" authorId="1" shapeId="0" xr:uid="{B056E755-C883-4434-88B6-43A85F4441D0}">
      <text>
        <r>
          <rPr>
            <sz val="9"/>
            <color indexed="81"/>
            <rFont val="Tahoma"/>
            <charset val="1"/>
          </rPr>
          <t xml:space="preserve">- Registry Key Create
- Registry Key Delete
- Registry Key Export
- Registry Key Import
- Registry Key Security Changed
- Registry Key Rename
- Registry Value Create
- Registry Value Delete
- Registry Value Modified
</t>
        </r>
      </text>
    </comment>
    <comment ref="I20" authorId="2" shapeId="0" xr:uid="{0238B1AC-F8A5-4C96-BBD4-679D3AC4F2B2}">
      <text>
        <r>
          <rPr>
            <b/>
            <sz val="9"/>
            <color indexed="81"/>
            <rFont val="Tahoma"/>
            <charset val="1"/>
          </rPr>
          <t>DeviceRegistryEvents: Creation and modification of registry entries</t>
        </r>
      </text>
    </comment>
    <comment ref="C21" authorId="0" shapeId="0" xr:uid="{03E0A229-FB99-40D0-B986-190009195B9A}">
      <text>
        <r>
          <rPr>
            <sz val="9"/>
            <color indexed="81"/>
            <rFont val="Tahoma"/>
            <family val="2"/>
          </rPr>
          <t>COMMAND_SCRIPT</t>
        </r>
      </text>
    </comment>
    <comment ref="D21" authorId="0" shapeId="0" xr:uid="{8B36DD3B-292A-4130-AA4B-0C3938587360}">
      <text>
        <r>
          <rPr>
            <sz val="9"/>
            <color indexed="81"/>
            <rFont val="Tahoma"/>
            <family val="2"/>
          </rPr>
          <t>Any of the tables in their schemas allows to retrieve specific information related to AMSI on Windows. It could be queried in real-time with osquery but no hunting can be done.</t>
        </r>
      </text>
    </comment>
    <comment ref="E21" authorId="0" shapeId="0" xr:uid="{BADEC107-7CC8-4FEF-BCA2-261F2E81CBB7}">
      <text>
        <r>
          <rPr>
            <sz val="9"/>
            <color indexed="81"/>
            <rFont val="Tahoma"/>
            <family val="2"/>
          </rPr>
          <t>eventId: 11 - TELEMETRY_AMSI
eventSubId mapping:
901 - TELEMETRY_AMSI_EXECUTE</t>
        </r>
      </text>
    </comment>
    <comment ref="F21" authorId="3" shapeId="0" xr:uid="{F931BEE1-AAEA-4812-BF56-9B9AA308B7FF}">
      <text>
        <r>
          <rPr>
            <sz val="9"/>
            <color indexed="81"/>
            <rFont val="Tahoma"/>
            <family val="2"/>
          </rPr>
          <t>CommandHistory</t>
        </r>
        <r>
          <rPr>
            <b/>
            <sz val="9"/>
            <color indexed="81"/>
            <rFont val="Tahoma"/>
            <family val="2"/>
          </rPr>
          <t xml:space="preserve">
</t>
        </r>
      </text>
    </comment>
    <comment ref="G21" authorId="1" shapeId="0" xr:uid="{21D46790-A738-40BC-B2D3-58B027D1886E}">
      <text>
        <r>
          <rPr>
            <sz val="9"/>
            <color indexed="81"/>
            <rFont val="Tahoma"/>
            <family val="2"/>
          </rPr>
          <t>- Command Script</t>
        </r>
      </text>
    </comment>
    <comment ref="H21" authorId="4" shapeId="0" xr:uid="{A065722F-C818-494C-98F4-659CD9766B2E}">
      <text>
        <r>
          <rPr>
            <sz val="9"/>
            <color indexed="81"/>
            <rFont val="Tahoma"/>
            <family val="2"/>
          </rPr>
          <t>Although RAW logs are not parsed in fields, it is possible to work with the JSON: filter event_type = ENUM.DOT_NET / filter event_sub_type = ENUM.DOT* / field: dynamic_event_string_map</t>
        </r>
      </text>
    </comment>
    <comment ref="C22" authorId="0" shapeId="0" xr:uid="{EFE1EC35-CBC5-41E6-8B2D-21F9D105B243}">
      <text>
        <r>
          <rPr>
            <sz val="9"/>
            <color indexed="81"/>
            <rFont val="Tahoma"/>
            <family val="2"/>
          </rPr>
          <t>WINDOWS_EVENT_LOGS</t>
        </r>
      </text>
    </comment>
    <comment ref="D22" authorId="0" shapeId="0" xr:uid="{EAC66A2C-4EAF-4699-9576-F19C43770A7F}">
      <text>
        <r>
          <rPr>
            <sz val="9"/>
            <color indexed="81"/>
            <rFont val="Tahoma"/>
            <family val="2"/>
          </rPr>
          <t xml:space="preserve">sophos xdr_ioc_schema tables:
sophos_events_windows (only allows to retrieve a list of detections from sophos_events_summary_table) </t>
        </r>
      </text>
    </comment>
    <comment ref="E22" authorId="0" shapeId="0" xr:uid="{01944441-D0ED-4FDA-BD75-15311B3BECE8}">
      <text>
        <r>
          <rPr>
            <sz val="9"/>
            <color indexed="81"/>
            <rFont val="Tahoma"/>
            <family val="2"/>
          </rPr>
          <t xml:space="preserve">eventId: 10 -  TELEMETRY_WINDOWS_EVENT
</t>
        </r>
      </text>
    </comment>
    <comment ref="F22" authorId="3" shapeId="0" xr:uid="{87C1E918-F751-4E6A-A8A0-EB155C2C0127}">
      <text>
        <r>
          <rPr>
            <sz val="9"/>
            <color indexed="81"/>
            <rFont val="Tahoma"/>
            <family val="2"/>
          </rPr>
          <t>There are no "event logs" events</t>
        </r>
      </text>
    </comment>
    <comment ref="G22" authorId="1" shapeId="0" xr:uid="{B22FCB4D-4351-4747-A4BF-9E137128E870}">
      <text>
        <r>
          <rPr>
            <sz val="9"/>
            <color indexed="81"/>
            <rFont val="Tahoma"/>
            <family val="2"/>
          </rPr>
          <t>- Windows Event Log Creation</t>
        </r>
      </text>
    </comment>
    <comment ref="H22" authorId="4" shapeId="0" xr:uid="{5C61165D-EE25-458C-8024-153B20756337}">
      <text>
        <r>
          <rPr>
            <sz val="9"/>
            <color indexed="81"/>
            <rFont val="Tahoma"/>
            <family val="2"/>
          </rPr>
          <t>Extended Threat Hunting Data (XTH) add-on license required.</t>
        </r>
      </text>
    </comment>
    <comment ref="C23" authorId="0" shapeId="0" xr:uid="{D6732623-8941-4DA4-907B-DFF291817A80}">
      <text>
        <r>
          <rPr>
            <sz val="9"/>
            <color indexed="81"/>
            <rFont val="Tahoma"/>
            <family val="2"/>
          </rPr>
          <t>MODULE, DRIVER</t>
        </r>
      </text>
    </comment>
    <comment ref="D23" authorId="0" shapeId="0" xr:uid="{199F7896-B37C-45C8-B424-9B64E07335FE}">
      <text>
        <r>
          <rPr>
            <sz val="9"/>
            <color indexed="81"/>
            <rFont val="Tahoma"/>
            <family val="2"/>
          </rPr>
          <t>Any of the tables in their schemas allows to retrieve specific information related to AMSI on Windows. It couldn't be queried in real-time neither with osquery 4.5.1 version.</t>
        </r>
      </text>
    </comment>
    <comment ref="E23" authorId="0" shapeId="0" xr:uid="{65530A46-F20E-4B21-AFA7-C10DAD1CFA7A}">
      <text>
        <r>
          <rPr>
            <sz val="9"/>
            <color indexed="81"/>
            <rFont val="Tahoma"/>
            <family val="2"/>
          </rPr>
          <t xml:space="preserve">eventId: 1 - TELEMETRY_PROCESS
eventSubId mapping:
4 - TELEMETRY_PROCESS_LOAD_IMAGE, </t>
        </r>
      </text>
    </comment>
    <comment ref="G23" authorId="1" shapeId="0" xr:uid="{CD200B6F-8839-4F50-9D22-76CE3A494F7B}">
      <text>
        <r>
          <rPr>
            <sz val="9"/>
            <color indexed="81"/>
            <rFont val="Tahoma"/>
            <family val="2"/>
          </rPr>
          <t xml:space="preserve">- Module Load
- Driver Load
</t>
        </r>
      </text>
    </comment>
    <comment ref="I23" authorId="2" shapeId="0" xr:uid="{8FED5BCF-6C91-4E8B-93A4-1E6779F3B0EA}">
      <text>
        <r>
          <rPr>
            <b/>
            <sz val="9"/>
            <color indexed="81"/>
            <rFont val="Tahoma"/>
            <charset val="1"/>
          </rPr>
          <t>DeviceImageLoadEvents: DLL loading events</t>
        </r>
      </text>
    </comment>
    <comment ref="C24" authorId="0" shapeId="0" xr:uid="{1F5F3B3D-2115-4A27-8A6E-6E4A88BDEEB4}">
      <text>
        <r>
          <rPr>
            <sz val="9"/>
            <color indexed="81"/>
            <rFont val="Tahoma"/>
            <family val="2"/>
          </rPr>
          <t>SCHEDULED_TASK</t>
        </r>
      </text>
    </comment>
    <comment ref="D24" authorId="0" shapeId="0" xr:uid="{2BF9F189-3C38-4E2B-8CCB-D5B032294C72}">
      <text>
        <r>
          <rPr>
            <sz val="9"/>
            <color indexed="81"/>
            <rFont val="Tahoma"/>
            <family val="2"/>
          </rPr>
          <t>sophos xdr_ioc_schema tables:
windows_event_scheduled_task_created</t>
        </r>
      </text>
    </comment>
    <comment ref="E24" authorId="0" shapeId="0" xr:uid="{DD26BDD0-96CA-47EB-BF3C-E7A2BF62E0D2}">
      <text>
        <r>
          <rPr>
            <sz val="9"/>
            <color indexed="81"/>
            <rFont val="Tahoma"/>
            <family val="2"/>
          </rPr>
          <t>We can get telemetry about scheduled tasks using the eventId: 10 - TELEMETRY_WINDOWS_EVENT. Example:
"eventId:10 AND winEventId:106" (for scheduled task creation)</t>
        </r>
      </text>
    </comment>
    <comment ref="F24" authorId="3" shapeId="0" xr:uid="{5BD58259-B889-4925-9B61-48C52D7BFF5C}">
      <text>
        <r>
          <rPr>
            <sz val="9"/>
            <color indexed="81"/>
            <rFont val="Tahoma"/>
            <family val="2"/>
          </rPr>
          <t>ScheduledTaskInfo, ScheduledTaskModified, ScheduledTaskRegistered, ScheduledTaskDeleted,</t>
        </r>
      </text>
    </comment>
    <comment ref="G24" authorId="1" shapeId="0" xr:uid="{A819153C-FC89-48E4-BC34-7C1776994ABD}">
      <text>
        <r>
          <rPr>
            <sz val="9"/>
            <color indexed="81"/>
            <rFont val="Tahoma"/>
            <family val="2"/>
          </rPr>
          <t>- Task Start
- Task Delete
- Task Update
- Task Register
- Task Trigger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Julio Jairo Estévez Pereira</author>
    <author>Julián Emanuel Erbojo Cossio</author>
    <author>Anxo Otero Dans</author>
    <author>Sergio Alfaro Alfaro</author>
    <author>Luis Ruiz Mayorga</author>
  </authors>
  <commentList>
    <comment ref="D8" authorId="0" shapeId="0" xr:uid="{6F3A343F-8087-4708-ACEB-0DE2E0F6C19A}">
      <text>
        <r>
          <rPr>
            <sz val="9"/>
            <color indexed="81"/>
            <rFont val="Tahoma"/>
            <family val="2"/>
          </rPr>
          <t>You can see alerts as a low privilege user, but launching queries require Admin privileges or a custom role.</t>
        </r>
      </text>
    </comment>
    <comment ref="E9" authorId="0" shapeId="0" xr:uid="{FC6F1820-EDAF-4BE4-97DD-2FB98D7A8797}">
      <text>
        <r>
          <rPr>
            <sz val="9"/>
            <color indexed="81"/>
            <rFont val="Tahoma"/>
            <family val="2"/>
          </rPr>
          <t>It is called the Search App. Threre you can execute queries to different data sources or to all of them at one time. 
IMPORTANT: General search only gets 200 records, so it will always be better to go to a concrete data source than to execute general data source queries and loose information.</t>
        </r>
      </text>
    </comment>
    <comment ref="G9" authorId="1" shapeId="0" xr:uid="{83003F47-B5EA-409A-A906-9ED684212EDA}">
      <text>
        <r>
          <rPr>
            <sz val="9"/>
            <color indexed="81"/>
            <rFont val="Tahoma"/>
            <family val="2"/>
          </rPr>
          <t>S1 allows to perform Deep Visibility queries as well as Powerqueries, although the second language is not well integrated with the EDR.</t>
        </r>
      </text>
    </comment>
    <comment ref="C10" authorId="0" shapeId="0" xr:uid="{2C320094-F3CE-473E-B1DA-94E70BEDB666}">
      <text>
        <r>
          <rPr>
            <sz val="9"/>
            <color indexed="81"/>
            <rFont val="Tahoma"/>
            <family val="2"/>
          </rPr>
          <t>A list of queries, from basic to more complex, is available in the Deep Visibility tab. From there, the doc does an ok job in explaining the types of events and their fields. However, could be more centralized.</t>
        </r>
      </text>
    </comment>
    <comment ref="E10" authorId="0" shapeId="0" xr:uid="{5CCE3CEB-7180-4D79-9ED4-209D318385C2}">
      <text>
        <r>
          <rPr>
            <sz val="9"/>
            <color indexed="81"/>
            <rFont val="Tahoma"/>
            <family val="2"/>
          </rPr>
          <t xml:space="preserve">The docuementation covers properly the features of the query language:
- https://docs.trendmicro.com/en-us/documentation/article/trend-vision-one-search-app
- https://docs.trendmicro.com/en-us/documentation/article/trend-vision-one-search-syntax-update
</t>
        </r>
      </text>
    </comment>
    <comment ref="F10" authorId="2" shapeId="0" xr:uid="{B7440DA8-43A5-4EB0-B579-0664628CD8FB}">
      <text>
        <r>
          <rPr>
            <sz val="9"/>
            <color indexed="81"/>
            <rFont val="Tahoma"/>
            <family val="2"/>
          </rPr>
          <t>The documentation is quite extensive indicating all types of events and their fields. In addition, in the documentation itself there are a lot of example use cases to get inspired. 
- https://falcon.eu-1.crowdstrike.com/documentation/page/e3ce0b24/events-data-dictionary</t>
        </r>
      </text>
    </comment>
    <comment ref="G10" authorId="1" shapeId="0" xr:uid="{EB2B2F1F-68ED-4A4F-9E0B-3E78B3E7BBD8}">
      <text>
        <r>
          <rPr>
            <sz val="9"/>
            <color indexed="81"/>
            <rFont val="Tahoma"/>
            <family val="2"/>
          </rPr>
          <t xml:space="preserve">A list of queries, from basic to more complex, is available in the Deep Visibility tab. From there, the doc does an okay job in explaining the types of events and their fields. However, could be more centralized and accessible.
</t>
        </r>
      </text>
    </comment>
    <comment ref="H10" authorId="3" shapeId="0" xr:uid="{C370B43B-6516-44EF-9D24-CB9207BFDC82}">
      <text>
        <r>
          <rPr>
            <sz val="9"/>
            <color indexed="81"/>
            <rFont val="Tahoma"/>
            <family val="2"/>
          </rPr>
          <t>Although XQL is well-documented, the information about event types, sub_event types and fields is sometimes insufficient.</t>
        </r>
      </text>
    </comment>
    <comment ref="I10" authorId="4" shapeId="0" xr:uid="{D1778930-4DDF-446F-A37A-4313ADDEEEFA}">
      <text>
        <r>
          <rPr>
            <b/>
            <sz val="9"/>
            <color indexed="81"/>
            <rFont val="Tahoma"/>
            <charset val="1"/>
          </rPr>
          <t>Although the QL is based on KustoQL it is sometimes difficult to know the variations on it or the limitations. The scheme is very well documented.</t>
        </r>
      </text>
    </comment>
    <comment ref="D11" authorId="0" shapeId="0" xr:uid="{44494391-8EB7-4402-AC28-B94DF739CFAD}">
      <text>
        <r>
          <rPr>
            <sz val="9"/>
            <color indexed="81"/>
            <rFont val="Tahoma"/>
            <family val="2"/>
          </rPr>
          <t>The language would be SQL, which would allow for practically anything. The issue is the poor quality of the Data Lake "hydration".</t>
        </r>
      </text>
    </comment>
    <comment ref="E11" authorId="0" shapeId="0" xr:uid="{B56EEF9A-0A84-4519-8099-E8175A5EF335}">
      <text>
        <r>
          <rPr>
            <sz val="9"/>
            <color indexed="81"/>
            <rFont val="Tahoma"/>
            <family val="2"/>
          </rPr>
          <t>The Search app provides a Kibana-like query language:
- https://www.elastic.co/guide/en/kibana/current/kuery-query.html
This language is not as potent as some that we have seen in other EDRs, but it should cover our needs.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Julio Jairo Estévez Pereira</author>
    <author>Julián Emanuel Erbojo Cossio</author>
    <author>Luis Ruiz Mayorga</author>
    <author>Anxo Otero Dans</author>
    <author>Sergio Alfaro Alfaro</author>
  </authors>
  <commentList>
    <comment ref="C9" authorId="0" shapeId="0" xr:uid="{DAF9886D-4652-4404-9AA1-1772D2E349AD}">
      <text>
        <r>
          <rPr>
            <sz val="9"/>
            <color indexed="81"/>
            <rFont val="Tahoma"/>
            <family val="2"/>
          </rPr>
          <t>It can be done by File Fetch feature. However it is common that it fails to retrieve the file.</t>
        </r>
      </text>
    </comment>
    <comment ref="D9" authorId="0" shapeId="0" xr:uid="{DC5761B8-7CE1-49CE-99BC-7A9AE8AEC412}">
      <text>
        <r>
          <rPr>
            <sz val="9"/>
            <color indexed="81"/>
            <rFont val="Tahoma"/>
            <family val="2"/>
          </rPr>
          <t>Files deleted by a EDR detection may be restored depending on the kind of file. However there is no easy way of retrieving a suspicious file.</t>
        </r>
      </text>
    </comment>
    <comment ref="E9" authorId="0" shapeId="0" xr:uid="{F3FE3E99-87D4-4F34-88B2-DB7F9081857D}">
      <text>
        <r>
          <rPr>
            <sz val="9"/>
            <color indexed="81"/>
            <rFont val="Tahoma"/>
            <family val="2"/>
          </rPr>
          <t>It can be done from a RTR session or through a process graph. Any file related to a process in a process graph including modules can be collected.</t>
        </r>
      </text>
    </comment>
    <comment ref="G9" authorId="1" shapeId="0" xr:uid="{0E2FE547-5D95-42CE-A6FF-5A6DA713C7B1}">
      <text>
        <r>
          <rPr>
            <sz val="9"/>
            <color indexed="81"/>
            <rFont val="Tahoma"/>
            <family val="2"/>
          </rPr>
          <t>It can be done by File Fetch feature. However it is common that it fails to retrieve the file.</t>
        </r>
      </text>
    </comment>
    <comment ref="I9" authorId="2" shapeId="0" xr:uid="{4CFAE5FD-45C7-4E7E-8587-A30717A15FB3}">
      <text>
        <r>
          <rPr>
            <b/>
            <sz val="9"/>
            <color indexed="81"/>
            <rFont val="Tahoma"/>
            <family val="2"/>
          </rPr>
          <t>Any file can be retrieved from the RTR console. Certain files can be retrieved directly from the console with File Collection.</t>
        </r>
      </text>
    </comment>
    <comment ref="D10" authorId="0" shapeId="0" xr:uid="{899A409F-B0A8-42CF-823F-3DE1445EA6AE}">
      <text>
        <r>
          <rPr>
            <sz val="9"/>
            <color indexed="81"/>
            <rFont val="Tahoma"/>
            <family val="2"/>
          </rPr>
          <t>Only available to SuperAdmins or Admins with custom permissions</t>
        </r>
      </text>
    </comment>
    <comment ref="I10" authorId="2" shapeId="0" xr:uid="{F7622483-B220-41B0-827B-E27F4E9593FD}">
      <text>
        <r>
          <rPr>
            <b/>
            <sz val="9"/>
            <color indexed="81"/>
            <rFont val="Tahoma"/>
            <charset val="1"/>
          </rPr>
          <t>No RTR on Linux endpoints</t>
        </r>
      </text>
    </comment>
    <comment ref="E11" authorId="0" shapeId="0" xr:uid="{F9463D3C-AF0B-4013-82B5-F2EC95180B96}">
      <text>
        <r>
          <rPr>
            <sz val="9"/>
            <color indexed="81"/>
            <rFont val="Tahoma"/>
            <family val="2"/>
          </rPr>
          <t>The RTR doesn't provide an unrestricted shell. However it implements the most common commands an analyst might want to use and it allows for executing custom scripts to supplement any missing feature.</t>
        </r>
      </text>
    </comment>
    <comment ref="F11" authorId="3" shapeId="0" xr:uid="{5C9428E3-3B63-4398-A09D-D4BBAC38C947}">
      <text>
        <r>
          <rPr>
            <sz val="9"/>
            <color indexed="81"/>
            <rFont val="Tahoma"/>
            <family val="2"/>
          </rPr>
          <t>The "Edit &amp; run scripts" functionality allows to run all kinds of native commands on the endpoint.</t>
        </r>
      </text>
    </comment>
    <comment ref="I11" authorId="2" shapeId="0" xr:uid="{F1F6C2FB-CA5B-4D60-8B2B-F3709FD15115}">
      <text>
        <r>
          <rPr>
            <b/>
            <sz val="9"/>
            <color indexed="81"/>
            <rFont val="Tahoma"/>
            <family val="2"/>
          </rPr>
          <t>Pseudo-console</t>
        </r>
        <r>
          <rPr>
            <sz val="9"/>
            <color indexed="81"/>
            <rFont val="Tahoma"/>
            <family val="2"/>
          </rPr>
          <t xml:space="preserve">
</t>
        </r>
      </text>
    </comment>
    <comment ref="C12" authorId="0" shapeId="0" xr:uid="{DAA8C21F-E48E-486F-9851-6F161A743E09}">
      <text>
        <r>
          <rPr>
            <sz val="9"/>
            <color indexed="81"/>
            <rFont val="Tahoma"/>
            <family val="2"/>
          </rPr>
          <t>Not all the time</t>
        </r>
      </text>
    </comment>
    <comment ref="G12" authorId="1" shapeId="0" xr:uid="{9D61E391-5C88-4F5F-AC7D-B656B73262D5}">
      <text>
        <r>
          <rPr>
            <sz val="9"/>
            <color indexed="81"/>
            <rFont val="Tahoma"/>
            <family val="2"/>
          </rPr>
          <t>Not all the time</t>
        </r>
      </text>
    </comment>
    <comment ref="C13" authorId="0" shapeId="0" xr:uid="{839630B5-27AA-4DCE-8358-F15FE8A67E4E}">
      <text>
        <r>
          <rPr>
            <sz val="9"/>
            <color indexed="81"/>
            <rFont val="Tahoma"/>
            <family val="2"/>
          </rPr>
          <t>Technically, since it is a non comand-restricted shell, you could find a way to donwload something. However, it is clearly not intended to do so.</t>
        </r>
      </text>
    </comment>
    <comment ref="D13" authorId="0" shapeId="0" xr:uid="{9E18942D-AD8D-4284-A429-8AE351E4F3BA}">
      <text>
        <r>
          <rPr>
            <sz val="9"/>
            <color indexed="81"/>
            <rFont val="Tahoma"/>
            <family val="2"/>
          </rPr>
          <t>Technically, since it is a non comand-restricted shell, you could find a way to donwload something. However, it is clearly not intended to do so.</t>
        </r>
      </text>
    </comment>
    <comment ref="G13" authorId="1" shapeId="0" xr:uid="{273E7DF9-8D60-4468-AB06-A421DD928C1C}">
      <text>
        <r>
          <rPr>
            <sz val="9"/>
            <color indexed="81"/>
            <rFont val="Tahoma"/>
            <family val="2"/>
          </rPr>
          <t>Technically, since it is a non comand-restricted shell, you could find a way to donwload something. However, it is clearly not intended to do so.</t>
        </r>
      </text>
    </comment>
    <comment ref="H13" authorId="4" shapeId="0" xr:uid="{0C879F44-6EB1-41D0-A631-702E724C4EDA}">
      <text>
        <r>
          <rPr>
            <sz val="9"/>
            <color indexed="81"/>
            <rFont val="Tahoma"/>
            <family val="2"/>
          </rPr>
          <t>There is no specific command to download files. However, since it is allowed to open remote terminal sessions, even run Python commands/scripts, it would be possible to retrieve files through methods based on this capability.</t>
        </r>
      </text>
    </comment>
    <comment ref="B14" authorId="0" shapeId="0" xr:uid="{B39DE86E-AE6F-43EF-9BF9-11981C7EB776}">
      <text>
        <r>
          <rPr>
            <sz val="9"/>
            <color indexed="81"/>
            <rFont val="Tahoma"/>
            <family val="2"/>
          </rPr>
          <t>Such as: installing and uninstalling agents, use of response or remedy features, or change in the EDRs configuration</t>
        </r>
      </text>
    </comment>
    <comment ref="G15" authorId="1" shapeId="0" xr:uid="{B65751ED-92BC-4276-B4DB-24865E274B81}">
      <text>
        <r>
          <rPr>
            <sz val="9"/>
            <color indexed="81"/>
            <rFont val="Tahoma"/>
            <family val="2"/>
          </rPr>
          <t>In the Sentinels panel, you can find all the administrative information related to the agent and hosts (agent version, last reboot, OS, etc…)</t>
        </r>
      </text>
    </comment>
    <comment ref="D16" authorId="0" shapeId="0" xr:uid="{834058CA-58C0-49D1-BD5C-7A8271383403}">
      <text>
        <r>
          <rPr>
            <sz val="9"/>
            <color indexed="81"/>
            <rFont val="Tahoma"/>
            <family val="2"/>
          </rPr>
          <t>Information about detections/events could be extracted from the Report tab, and information about the devices on the Devices tab. However, there would be gaps in the info we provide, such as agent version, and graphs that we would have to simplify due to insufficient filters</t>
        </r>
      </text>
    </comment>
    <comment ref="E16" authorId="0" shapeId="0" xr:uid="{D60ECCD0-F8C5-470B-A417-DC165E697702}">
      <text>
        <r>
          <rPr>
            <sz val="9"/>
            <color indexed="81"/>
            <rFont val="Tahoma"/>
            <family val="2"/>
          </rPr>
          <t>Information about alerts could be extracted from the Workbench section, and information about the devices from the Endpoint Inventory section.
However, with the standard modules it may lack some information we usually provide in our reports such as agent version (probably this gaps would be filled with the Endpoint Security (for Standard Endpooint and Sever &amp; Workload Protection) license).</t>
        </r>
      </text>
    </comment>
    <comment ref="D17" authorId="0" shapeId="0" xr:uid="{ED5A0295-AA33-4DD8-AE39-19B1116466F6}">
      <text>
        <r>
          <rPr>
            <sz val="9"/>
            <color indexed="81"/>
            <rFont val="Tahoma"/>
            <family val="2"/>
          </rPr>
          <t>For Windows, there is a real-time canned query that allows to see the installed programs</t>
        </r>
      </text>
    </comment>
    <comment ref="E17" authorId="0" shapeId="0" xr:uid="{722414BF-A756-4DE6-A852-E48FD78E73BE}">
      <text>
        <r>
          <rPr>
            <sz val="9"/>
            <color indexed="81"/>
            <rFont val="Tahoma"/>
            <family val="2"/>
          </rPr>
          <t>It can be seen in the Attack Surface Attack Discovery tab</t>
        </r>
      </text>
    </comment>
    <comment ref="G17" authorId="1" shapeId="0" xr:uid="{E0B7BAD2-5101-4FEE-A1CF-8BD66D6692A7}">
      <text>
        <r>
          <rPr>
            <sz val="9"/>
            <color indexed="81"/>
            <rFont val="Tahoma"/>
            <family val="2"/>
          </rPr>
          <t>Every detail page of every host has an "App Inventory" tab.</t>
        </r>
      </text>
    </comment>
    <comment ref="H17" authorId="4" shapeId="0" xr:uid="{2B28044B-C755-4EC9-B584-8976F4B070DD}">
      <text>
        <r>
          <rPr>
            <sz val="9"/>
            <color indexed="81"/>
            <rFont val="Tahoma"/>
            <family val="2"/>
          </rPr>
          <t>Cortex XDR Pro per Endpoint and Host Insights Add-on licenses are required.</t>
        </r>
      </text>
    </comment>
    <comment ref="D18" authorId="0" shapeId="0" xr:uid="{A84A0494-4F9F-4146-8FD4-CD5DAA07F2AA}">
      <text>
        <r>
          <rPr>
            <sz val="9"/>
            <color indexed="81"/>
            <rFont val="Tahoma"/>
            <family val="2"/>
          </rPr>
          <t>Base policies only can be edited by SuperAdmins: https://docs.sophos.com/central/partner/help/en-us/Help/SettingsAndPolicies/GlobalTemplates/BasePolicies/EditPolicies/index.html
Threat Prevention Policies can be set by admins:
https://docs.sophos.com/central/customer/help/en-us/ManageYourProducts/EndpointProtection/ThreatProtectionPolicy/index.html</t>
        </r>
      </text>
    </comment>
    <comment ref="E18" authorId="0" shapeId="0" xr:uid="{534A4C1A-0B93-49BE-85BF-22FE53710B76}">
      <text>
        <r>
          <rPr>
            <sz val="9"/>
            <color indexed="81"/>
            <rFont val="Tahoma"/>
            <family val="2"/>
          </rPr>
          <t>In Trend Micro, the policies as we understand them, specific configurations for the different components of the EDR applied to host groups, are restricted to having the Endpoint Security (for Standard Endpooint and Sever &amp; Workload Protection) license. Since our test environment doesn't have that license, we couldn't test it properly. (https://docs.trendmicro.com/en-us/documentation/article/trend-vision-one-endpointsecuritysett)
(https://docs.trendmicro.com/en-us/documentation/article/trend-vision-one-creating-a-new-polic#GUID-2C17445E-A2F4-42FD-9233-3D4D6BB6CE33)
Without the license, the concept of Policy still existsts in the Endpoint Security tab. However, this kind of policies are for "enabling or disabling XDR Endpoint Sensor and Vulnerability Assessment on large numbers of endpoints".
About Response options, the EDR provides the option to create Security Playbooks, which consist in a series of actions executed when the Playbook is triggered manually or automatically by an alert. Alerts are triggered when telemetry matches Detection Models. Most of them are provided by the EDR and they allow us clients to create up to 50 custom ones. Detections models can have exclusions, being activated or deactivated, or even have filters to narrow down the results. However, none of these allow to easily exclude a group of hosts (since the concept of applying different configuration per modules and host group is attached to a licensed module), they can be used to exclude concrete cases. (https://docs.trendmicro.com/en-us/documentation/article/trend-vision-one-detection-model-mana)</t>
        </r>
      </text>
    </comment>
    <comment ref="I18" authorId="2" shapeId="0" xr:uid="{E32FA512-28A4-4C68-87D9-8131E0CA247E}">
      <text>
        <r>
          <rPr>
            <b/>
            <sz val="9"/>
            <color indexed="81"/>
            <rFont val="Tahoma"/>
            <family val="2"/>
          </rPr>
          <t>Endpoint Security Policies</t>
        </r>
      </text>
    </comment>
    <comment ref="B19" authorId="0" shapeId="0" xr:uid="{14E7F135-511B-4F58-8D0B-36DF726D8676}">
      <text>
        <r>
          <rPr>
            <sz val="9"/>
            <color indexed="81"/>
            <rFont val="Tahoma"/>
            <family val="2"/>
          </rPr>
          <t>If not, what is the default behaviour?</t>
        </r>
      </text>
    </comment>
    <comment ref="D19" authorId="0" shapeId="0" xr:uid="{5F247ECF-3D66-49A1-843C-7E71890AA8B6}">
      <text>
        <r>
          <rPr>
            <sz val="9"/>
            <color indexed="81"/>
            <rFont val="Tahoma"/>
            <family val="2"/>
          </rPr>
          <t>https://docs.sophos.com/central/customer/help/en-us/ManageYourProducts/EndpointProtection/ConfigureUpdatingPolicy/index.html</t>
        </r>
      </text>
    </comment>
    <comment ref="E19" authorId="0" shapeId="0" xr:uid="{86EC5E9F-02F3-4FA2-B75A-94720C7EBD97}">
      <text>
        <r>
          <rPr>
            <sz val="9"/>
            <color indexed="81"/>
            <rFont val="Tahoma"/>
            <family val="2"/>
          </rPr>
          <t>Only with the Endpoint Security (for Standard Endpooint and Sever &amp; Workload Protection) license:
- https://docs.trendmicro.com/en-us/documentation/article/trend-vision-one-componentupdatepolic).</t>
        </r>
      </text>
    </comment>
    <comment ref="G19" authorId="1" shapeId="0" xr:uid="{C963A93D-9713-4A55-9AD4-CC4D29BDAACF}">
      <text>
        <r>
          <rPr>
            <sz val="9"/>
            <color indexed="81"/>
            <rFont val="Tahoma"/>
            <family val="2"/>
          </rPr>
          <t>"Upgrade Policies" tab on "Sentinels" panel allow us to set update policies.</t>
        </r>
      </text>
    </comment>
    <comment ref="D20" authorId="0" shapeId="0" xr:uid="{C960F420-3BD5-4A91-BF46-C79C12BE87ED}">
      <text>
        <r>
          <rPr>
            <sz val="9"/>
            <color indexed="81"/>
            <rFont val="Tahoma"/>
            <family val="2"/>
          </rPr>
          <t>https://docs.sophos.com/central/customer/help/en-us/ManageYourProducts/EndpointProtection/ThreatProtectionPolicy/index.html</t>
        </r>
      </text>
    </comment>
    <comment ref="E20" authorId="0" shapeId="0" xr:uid="{D903729C-B959-41CD-B1A3-FCD3534E5350}">
      <text>
        <r>
          <rPr>
            <sz val="9"/>
            <color indexed="81"/>
            <rFont val="Tahoma"/>
            <family val="2"/>
          </rPr>
          <t>What we understand as Remediation Policies is included in the Security Playbooks. They can be manually or automatically triggered and perform several actions to block and remediate (https://docs.trendmicro.com/en-us/documentation/article/trend-vision-one-security-playbooks).</t>
        </r>
      </text>
    </comment>
    <comment ref="D21" authorId="0" shapeId="0" xr:uid="{D5F81BDE-F0FD-47E0-A436-ABAE65F1EBA7}">
      <text>
        <r>
          <rPr>
            <sz val="9"/>
            <color indexed="81"/>
            <rFont val="Tahoma"/>
            <family val="2"/>
          </rPr>
          <t>Se pueden configurar el envío de alertas a emails:
https://docs.sophos.com/central/customer/help/en-us/ManageYourProducts/GlobalSettings/AlertEmailSettings/index.html
No obstante no se puede configurar el envío de eventos (origen de las alertas y donde aparecen aquellos incidentes que el EDR considera mitigados con éxito</t>
        </r>
      </text>
    </comment>
    <comment ref="E21" authorId="0" shapeId="0" xr:uid="{A60A0701-7C15-41BA-B6B1-E4EBA3192F03}">
      <text>
        <r>
          <rPr>
            <sz val="9"/>
            <color indexed="81"/>
            <rFont val="Tahoma"/>
            <family val="2"/>
          </rPr>
          <t>Can be done through Security Playbooks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Ruiz Mayorga</author>
    <author>Julio Jairo Estévez Pereira</author>
    <author>Anxo Otero Dans</author>
    <author>Julián Emanuel Erbojo Cossio</author>
    <author>Sergio Alfaro Alfaro</author>
  </authors>
  <commentList>
    <comment ref="I9" authorId="0" shapeId="0" xr:uid="{E3F7DF8F-30C6-4125-A615-2FE24F1545D6}">
      <text>
        <r>
          <rPr>
            <b/>
            <sz val="9"/>
            <color indexed="81"/>
            <rFont val="Tahoma"/>
            <charset val="1"/>
          </rPr>
          <t>Light mode fan was here.</t>
        </r>
      </text>
    </comment>
    <comment ref="C10" authorId="1" shapeId="0" xr:uid="{34B754AA-6B12-42DB-9FEB-00496EB7120C}">
      <text>
        <r>
          <rPr>
            <sz val="9"/>
            <color indexed="81"/>
            <rFont val="Tahoma"/>
            <family val="2"/>
          </rPr>
          <t>By hash and path</t>
        </r>
      </text>
    </comment>
    <comment ref="D10" authorId="1" shapeId="0" xr:uid="{0E46829A-1B8F-44E2-A924-949B25FD8BDA}">
      <text>
        <r>
          <rPr>
            <sz val="9"/>
            <color indexed="81"/>
            <rFont val="Tahoma"/>
            <family val="2"/>
          </rPr>
          <t>By hash and path</t>
        </r>
      </text>
    </comment>
    <comment ref="E10" authorId="1" shapeId="0" xr:uid="{19AC23FC-916C-46DC-882A-35D876C077E0}">
      <text>
        <r>
          <rPr>
            <sz val="9"/>
            <color indexed="81"/>
            <rFont val="Tahoma"/>
            <family val="2"/>
          </rPr>
          <t>They are highly customizable (you can exclude by every field in the telemetry)</t>
        </r>
      </text>
    </comment>
    <comment ref="F10" authorId="2" shapeId="0" xr:uid="{1C612BD7-CDDA-4DCD-8D31-DF7259CDBB85}">
      <text>
        <r>
          <rPr>
            <sz val="9"/>
            <color indexed="81"/>
            <rFont val="Tahoma"/>
            <family val="2"/>
          </rPr>
          <t>Allows three types of exclusions: 
- Machine Learning: For ML alerts, it allows to exclude simply by path, file or type. 
- IOA: Allows to exclude by path and command line. 
- Sensor Visibility: Allows to exclude paths for full EDR visibility.
Furthermore, these exclusions are not allowed to be made directly to individual computers but to all hosts or groups of hosts.</t>
        </r>
      </text>
    </comment>
    <comment ref="G10" authorId="3" shapeId="0" xr:uid="{0C95DDFE-FF6B-4E28-9F49-71C20B6A2F43}">
      <text>
        <r>
          <rPr>
            <sz val="9"/>
            <color indexed="81"/>
            <rFont val="Tahoma"/>
            <charset val="1"/>
          </rPr>
          <t xml:space="preserve">Only allows to exclude by:
Path
Hash
Certificate
File Type
Browser
</t>
        </r>
      </text>
    </comment>
    <comment ref="H10" authorId="4" shapeId="0" xr:uid="{4EA3E623-0F1D-4013-9552-CE9DC60BB9A5}">
      <text>
        <r>
          <rPr>
            <sz val="9"/>
            <color indexed="81"/>
            <rFont val="Tahoma"/>
            <family val="2"/>
          </rPr>
          <t>Available for both IOC and BIOC rules, Highly granular</t>
        </r>
      </text>
    </comment>
    <comment ref="I10" authorId="0" shapeId="0" xr:uid="{0F782950-982D-4DA2-A607-88A1A5F0CBE7}">
      <text>
        <r>
          <rPr>
            <b/>
            <sz val="9"/>
            <color indexed="81"/>
            <rFont val="Tahoma"/>
            <charset val="1"/>
          </rPr>
          <t>Alert tune</t>
        </r>
      </text>
    </comment>
    <comment ref="C12" authorId="1" shapeId="0" xr:uid="{0D8DB719-A566-4C20-84A4-2839D41B414C}">
      <text>
        <r>
          <rPr>
            <sz val="9"/>
            <color indexed="81"/>
            <rFont val="Tahoma"/>
            <family val="2"/>
          </rPr>
          <t>It allows to download the quarantined "Threat File". However, if more than one file is involved, or the "Threat File" is not really the one that the analyst want to retrieve, it won't help</t>
        </r>
      </text>
    </comment>
    <comment ref="D12" authorId="1" shapeId="0" xr:uid="{AC1697D4-BDCA-4021-8B1F-99C2D4955FB5}">
      <text>
        <r>
          <rPr>
            <sz val="9"/>
            <color indexed="81"/>
            <rFont val="Tahoma"/>
            <family val="2"/>
          </rPr>
          <t>You can MAYBE retrieve files that have been deleted by the EDR after detecting malicious activity involving them (https://docs.sophos.com/central/customer/help/en-us/PeopleAndDevices/Devices/RecoverDeletedDevices/index.html).</t>
        </r>
      </text>
    </comment>
    <comment ref="E12" authorId="1" shapeId="0" xr:uid="{FBB1C51C-CF50-4DED-9621-82C87928350D}">
      <text>
        <r>
          <rPr>
            <sz val="9"/>
            <color indexed="81"/>
            <rFont val="Tahoma"/>
            <family val="2"/>
          </rPr>
          <t>And even check the sandboxing results if the Playbook activated requested one</t>
        </r>
      </text>
    </comment>
    <comment ref="G12" authorId="3" shapeId="0" xr:uid="{C3EA043D-53FF-4A39-A0CD-5A983F00D2C8}">
      <text>
        <r>
          <rPr>
            <sz val="9"/>
            <color indexed="81"/>
            <rFont val="Tahoma"/>
            <family val="2"/>
          </rPr>
          <t>The EDR provides a way to download the file which has been quarantined. However, not always the threat file is quarantined, and if a threat involves more than one file, it might not be the one the analyst want to rretrieve.</t>
        </r>
        <r>
          <rPr>
            <b/>
            <sz val="9"/>
            <color indexed="81"/>
            <rFont val="Tahoma"/>
            <charset val="1"/>
          </rPr>
          <t xml:space="preserve">
</t>
        </r>
      </text>
    </comment>
    <comment ref="H12" authorId="4" shapeId="0" xr:uid="{DD8C1DF2-9FD2-444F-8E21-1739211C4263}">
      <text>
        <r>
          <rPr>
            <sz val="9"/>
            <color indexed="81"/>
            <rFont val="Tahoma"/>
            <family val="2"/>
          </rPr>
          <t>Quarantined files are stored in %PROGRAMDATA%\Cyvera\Quarantine with the extension ".qtn" and it's not possible to  analyse them in such format. Hence, to download a quarantined file, restore it first is mandatory.</t>
        </r>
      </text>
    </comment>
    <comment ref="I12" authorId="0" shapeId="0" xr:uid="{26BB556A-6A09-49C2-AC52-ADCD10FA2D8A}">
      <text>
        <r>
          <rPr>
            <b/>
            <sz val="9"/>
            <color indexed="81"/>
            <rFont val="Tahoma"/>
            <charset val="1"/>
          </rPr>
          <t>Collect file on alerts and incidents</t>
        </r>
      </text>
    </comment>
    <comment ref="D13" authorId="1" shapeId="0" xr:uid="{02C43FD6-88C0-467F-A0AC-DAED69E54310}">
      <text>
        <r>
          <rPr>
            <sz val="9"/>
            <color indexed="81"/>
            <rFont val="Tahoma"/>
            <family val="2"/>
          </rPr>
          <t>You can see it but you have to perform a real-time query against a connected host.</t>
        </r>
      </text>
    </comment>
    <comment ref="G13" authorId="3" shapeId="0" xr:uid="{40E974C6-83AC-4C6E-B51C-92E129059978}">
      <text>
        <r>
          <rPr>
            <sz val="9"/>
            <color indexed="81"/>
            <rFont val="Tahoma"/>
            <family val="2"/>
          </rPr>
          <t>It provides the verification of the signature</t>
        </r>
      </text>
    </comment>
    <comment ref="D14" authorId="1" shapeId="0" xr:uid="{D122410F-4EE7-4F10-AFA1-6D36540581C4}">
      <text>
        <r>
          <rPr>
            <sz val="9"/>
            <color indexed="81"/>
            <rFont val="Tahoma"/>
            <family val="2"/>
          </rPr>
          <t>Not with the canned queries. Maybe could be checked with some osquery 4.5.1 table. Anyway, it would have to be a real-time query against a connected host.</t>
        </r>
      </text>
    </comment>
    <comment ref="G14" authorId="3" shapeId="0" xr:uid="{A3A1CBC4-B162-44F2-8BE7-FEE56FCA795F}">
      <text>
        <r>
          <rPr>
            <sz val="9"/>
            <color indexed="81"/>
            <rFont val="Tahoma"/>
            <charset val="1"/>
          </rPr>
          <t xml:space="preserve">Sometimes SentinelOne has trouble calculating the file's hash, as we encountered some errors before.
</t>
        </r>
      </text>
    </comment>
    <comment ref="F15" authorId="2" shapeId="0" xr:uid="{D413F04F-DCB8-450C-9AB7-72080A7E11AB}">
      <text>
        <r>
          <rPr>
            <sz val="9"/>
            <color indexed="81"/>
            <rFont val="Tahoma"/>
            <family val="2"/>
          </rPr>
          <t>It allows to connect with external detection engines but they are extra paid modules.
However, it is possible to see the prevalence globally and internally within the company environment which is pretty helpful</t>
        </r>
      </text>
    </comment>
    <comment ref="G15" authorId="3" shapeId="0" xr:uid="{64B95529-5E8C-418A-A635-8284A233C1D2}">
      <text>
        <r>
          <rPr>
            <sz val="9"/>
            <color indexed="81"/>
            <rFont val="Tahoma"/>
            <family val="2"/>
          </rPr>
          <t>There's a possibility to validate the hash of a threat file on VT. If the hash is not calculated or done badly, it's not really helpful.</t>
        </r>
      </text>
    </comment>
    <comment ref="E16" authorId="1" shapeId="0" xr:uid="{0AD2608A-BF7D-4539-B08A-6ADCAF189789}">
      <text>
        <r>
          <rPr>
            <sz val="9"/>
            <color indexed="81"/>
            <rFont val="Tahoma"/>
            <family val="2"/>
          </rPr>
          <t>It is not integrated with external sources for providing info about Ips/Domains. However, Trend Micro integrates up-to-the-minute intelligence reports from internal and external sources to help identify potential threats, as Threat Intelligence Sweeping is available as a predefined model in the Detection Model Management app.
-  https://docs.trendmicro.com/en-us/documentation/article/trend-vision-one-intelligence-reports</t>
        </r>
      </text>
    </comment>
    <comment ref="F16" authorId="2" shapeId="0" xr:uid="{79FEDCEB-8F5D-4DB1-8138-2149E44E6A67}">
      <text>
        <r>
          <rPr>
            <sz val="9"/>
            <color indexed="81"/>
            <rFont val="Tahoma"/>
            <family val="2"/>
          </rPr>
          <t>It allows to connect with external detection engines but they are extra paid modules.</t>
        </r>
      </text>
    </comment>
    <comment ref="I16" authorId="0" shapeId="0" xr:uid="{1BD4C253-22E5-4CDE-9C12-4720118FF1B4}">
      <text>
        <r>
          <rPr>
            <b/>
            <sz val="9"/>
            <color indexed="81"/>
            <rFont val="Tahoma"/>
            <family val="2"/>
          </rPr>
          <t>VirusTotal detection ratio</t>
        </r>
      </text>
    </comment>
    <comment ref="E17" authorId="1" shapeId="0" xr:uid="{B2FD6F5D-6E24-450A-B59C-262C2100D712}">
      <text>
        <r>
          <rPr>
            <sz val="9"/>
            <color indexed="81"/>
            <rFont val="Tahoma"/>
            <family val="2"/>
          </rPr>
          <t>Only with the Endpoint Security (for Standard Endpooint and Sever &amp; Workload Protection) license:
- https://docs.trendmicro.com/en-us/documentation/article/trend-vision-one-device-control-set-u</t>
        </r>
      </text>
    </comment>
    <comment ref="G17" authorId="3" shapeId="0" xr:uid="{A3CCF1D1-D8F4-4126-9B23-F2F5025FF934}">
      <text>
        <r>
          <rPr>
            <sz val="9"/>
            <color indexed="81"/>
            <rFont val="Tahoma"/>
            <family val="2"/>
          </rPr>
          <t xml:space="preserve">S1 provides device control, allowing to block USBs.
</t>
        </r>
      </text>
    </comment>
    <comment ref="E18" authorId="1" shapeId="0" xr:uid="{EA20D734-3A11-4154-A37A-1C4CCB0F403F}">
      <text>
        <r>
          <rPr>
            <sz val="9"/>
            <color indexed="81"/>
            <rFont val="Tahoma"/>
            <family val="2"/>
          </rPr>
          <t>Only with the Endpoint Security (for Standard Endpooint and Sever &amp; Workload Protection) license:
- https://docs.trendmicro.com/en-us/documentation/article/trend-vision-one-device-control-set-u</t>
        </r>
      </text>
    </comment>
    <comment ref="F18" authorId="2" shapeId="0" xr:uid="{7E74DE9D-9ABB-484F-A2D5-24DD9F707AE3}">
      <text>
        <r>
          <rPr>
            <sz val="9"/>
            <color indexed="81"/>
            <rFont val="Tahoma"/>
            <family val="2"/>
          </rPr>
          <t>It shows the Device Name, Device manufacturer, Device Class, Device Policy Action. Also shows which computer used it and when.</t>
        </r>
      </text>
    </comment>
    <comment ref="H18" authorId="4" shapeId="0" xr:uid="{8B332654-B4F3-4DED-8122-260896789F11}">
      <text>
        <r>
          <rPr>
            <sz val="9"/>
            <color indexed="81"/>
            <rFont val="Tahoma"/>
            <family val="2"/>
          </rPr>
          <t>Although does not exist a complete UI panel for device monitoring, it is possible to query certain device information through XQL queries and build widgets for that purpose.</t>
        </r>
      </text>
    </comment>
    <comment ref="D19" authorId="1" shapeId="0" xr:uid="{9C61FBBB-0DFC-4841-BD89-6C616806D588}">
      <text>
        <r>
          <rPr>
            <sz val="9"/>
            <color indexed="81"/>
            <rFont val="Tahoma"/>
            <family val="2"/>
          </rPr>
          <t>Due to the lack of NO-GO features, specially in the telemetry category, I couln't say that it supports completely Windows. However, it does support Windows better than Linux and MacOS</t>
        </r>
      </text>
    </comment>
    <comment ref="E19" authorId="1" shapeId="0" xr:uid="{7AB64643-F05C-4691-8EED-274434E1BAD6}">
      <text>
        <r>
          <rPr>
            <sz val="9"/>
            <color indexed="81"/>
            <rFont val="Tahoma"/>
            <family val="2"/>
          </rPr>
          <t>https://docs.trendmicro.com/en-us/documentation/article/trend-vision-one-system-requirements</t>
        </r>
      </text>
    </comment>
    <comment ref="C20" authorId="1" shapeId="0" xr:uid="{BFECBC04-8CAC-4C17-B162-05565C24AC92}">
      <text>
        <r>
          <rPr>
            <sz val="9"/>
            <color indexed="81"/>
            <rFont val="Tahoma"/>
            <family val="2"/>
          </rPr>
          <t>It doesn`t support Linux as good as Windows. However, the Linux support is quite complete</t>
        </r>
      </text>
    </comment>
    <comment ref="D20" authorId="1" shapeId="0" xr:uid="{5D4E7C7B-2F27-4FFA-B5D1-A0D383A69FA9}">
      <text>
        <r>
          <rPr>
            <sz val="9"/>
            <color indexed="81"/>
            <rFont val="Tahoma"/>
            <family val="2"/>
          </rPr>
          <t>It doesn`t support Linux as good as Windows.</t>
        </r>
      </text>
    </comment>
    <comment ref="E20" authorId="1" shapeId="0" xr:uid="{799F7FEF-6650-4A98-A6A0-EE260E8D4B79}">
      <text>
        <r>
          <rPr>
            <sz val="9"/>
            <color indexed="81"/>
            <rFont val="Tahoma"/>
            <family val="2"/>
          </rPr>
          <t>https://docs.trendmicro.com/en-us/documentation/article/trend-vision-one-system-requirements</t>
        </r>
      </text>
    </comment>
    <comment ref="F20" authorId="2" shapeId="0" xr:uid="{B18C24BE-53CC-4C60-A6A7-47B343A9BC9B}">
      <text>
        <r>
          <rPr>
            <sz val="9"/>
            <color indexed="81"/>
            <rFont val="Tahoma"/>
            <family val="2"/>
          </rPr>
          <t>It has a large number of events available and sufficiently detailed information. However, not at the level of Windows, as this operating system is the main target of EDRs.</t>
        </r>
      </text>
    </comment>
    <comment ref="G20" authorId="3" shapeId="0" xr:uid="{62936C62-FD91-4BD8-A870-6B56E34C803F}">
      <text>
        <r>
          <rPr>
            <sz val="9"/>
            <color indexed="81"/>
            <rFont val="Tahoma"/>
            <family val="2"/>
          </rPr>
          <t>The data collected by the EDR is very poor compared to Windows endpoints.</t>
        </r>
      </text>
    </comment>
    <comment ref="C21" authorId="1" shapeId="0" xr:uid="{36B47566-E2CA-4B2D-9093-662A7437C7DC}">
      <text>
        <r>
          <rPr>
            <sz val="9"/>
            <color indexed="81"/>
            <rFont val="Tahoma"/>
            <family val="2"/>
          </rPr>
          <t>It doesn`t support MacOS as good as Windows or even Linux. The support is limited.</t>
        </r>
      </text>
    </comment>
    <comment ref="D21" authorId="1" shapeId="0" xr:uid="{FE807F6A-F9E2-43C8-9371-CECB84A4FCC9}">
      <text>
        <r>
          <rPr>
            <sz val="9"/>
            <color indexed="81"/>
            <rFont val="Tahoma"/>
            <family val="2"/>
          </rPr>
          <t>It doesn't support MacOS as well as it does with Windows, but it does support it better than regular Linux.</t>
        </r>
      </text>
    </comment>
    <comment ref="E21" authorId="1" shapeId="0" xr:uid="{73158806-4D5E-4C80-98D2-23A5B0B03809}">
      <text>
        <r>
          <rPr>
            <sz val="9"/>
            <color indexed="81"/>
            <rFont val="Tahoma"/>
            <family val="2"/>
          </rPr>
          <t>https://docs.trendmicro.com/en-us/documentation/article/trend-vision-one-system-requirements</t>
        </r>
      </text>
    </comment>
    <comment ref="F21" authorId="2" shapeId="0" xr:uid="{D3E69717-FDB3-41EE-BE93-936F5C99CDA1}">
      <text>
        <r>
          <rPr>
            <sz val="9"/>
            <color indexed="81"/>
            <rFont val="Tahoma"/>
            <family val="2"/>
          </rPr>
          <t>It has a large number of events available and sufficiently detailed information. However, not at the level of Windows, as this operating system is the main target of EDRs.</t>
        </r>
      </text>
    </comment>
    <comment ref="C22" authorId="1" shapeId="0" xr:uid="{325CE10C-C715-42C6-B5DB-9001DCFFA10E}">
      <text>
        <r>
          <rPr>
            <sz val="9"/>
            <color indexed="81"/>
            <rFont val="Tahoma"/>
            <family val="2"/>
          </rPr>
          <t>It provides very limited support. Basically, app control and detections.</t>
        </r>
      </text>
    </comment>
    <comment ref="D22" authorId="1" shapeId="0" xr:uid="{6B9A84B3-0409-4324-A834-4211C26A7265}">
      <text>
        <r>
          <rPr>
            <sz val="9"/>
            <color indexed="81"/>
            <rFont val="Tahoma"/>
            <family val="2"/>
          </rPr>
          <t>While the environment used for this test hasn't the specific product, it seems like Sophos does have a solution for mobile devices (https://www.sophos.com/es-es/products/mobile-control). However, it seems to be more oriented to provide an antivirus, as well as configuration of policies and app control capabilities more than hunting features.</t>
        </r>
      </text>
    </comment>
    <comment ref="E22" authorId="1" shapeId="0" xr:uid="{B4BF6360-42D2-4E21-967E-2E1C5933F088}">
      <text>
        <r>
          <rPr>
            <sz val="9"/>
            <color indexed="81"/>
            <rFont val="Tahoma"/>
            <family val="2"/>
          </rPr>
          <t xml:space="preserve">Only with Mobile Security module installed. It provides some basic telemetry, mainly related to files and connections. It also provides app control and policies deployment.
- https://docs.trendmicro.com/en-us/documentation/article/trend-vision-one-data-mapping-mobile-#GUID-a3a59d99-93aa-4471-ad6d-7a9980aba5a8
- https://docs.trendmicro.com/en-us/documentation/article/trend-vision-one-mdd-compliance-polic
- https://docs.trendmicro.com/en-us/documentation/article/trend-vision-one-mdd-compliance-polic_001#GUID-F8FAF1DF-7A1E-4C0A-ADA3-6F6FC6CAD49D-l6v772
</t>
        </r>
      </text>
    </comment>
    <comment ref="F22" authorId="2" shapeId="0" xr:uid="{817FB40A-2CA4-4665-AB49-14A43F680D54}">
      <text>
        <r>
          <rPr>
            <sz val="9"/>
            <color indexed="81"/>
            <rFont val="Tahoma"/>
            <family val="2"/>
          </rPr>
          <t>It provides management, detections and event search for these devices. However, the telemetry and the events provided by this devices is very poor.</t>
        </r>
      </text>
    </comment>
    <comment ref="G22" authorId="3" shapeId="0" xr:uid="{E6337A2C-9006-4EF8-97C3-C67E08397789}">
      <text>
        <r>
          <rPr>
            <sz val="9"/>
            <color indexed="81"/>
            <rFont val="Tahoma"/>
            <family val="2"/>
          </rPr>
          <t>It is supported by the EDR (app control and detections), but we can't perform deep visibility investigations on this devices.</t>
        </r>
      </text>
    </comment>
    <comment ref="C23" authorId="1" shapeId="0" xr:uid="{4696D004-0B45-4374-A80C-16054CA4D2F0}">
      <text>
        <r>
          <rPr>
            <sz val="9"/>
            <color indexed="81"/>
            <rFont val="Tahoma"/>
            <family val="2"/>
          </rPr>
          <t>The support is faulty, with a great amount of false positives</t>
        </r>
      </text>
    </comment>
    <comment ref="D23" authorId="1" shapeId="0" xr:uid="{DDDA496F-5D7D-45D4-AC12-AF31C6098A42}">
      <text>
        <r>
          <rPr>
            <sz val="9"/>
            <color indexed="81"/>
            <rFont val="Tahoma"/>
            <family val="2"/>
          </rPr>
          <t xml:space="preserve">Seems like the component Sophos Cloud Optix allows to scan images of different container solutions. However, there is no metion of it providing any enrichment to the Data Lake. </t>
        </r>
      </text>
    </comment>
    <comment ref="E23" authorId="1" shapeId="0" xr:uid="{FAD6DED3-735C-4C63-A2A4-3C410AB787AB}">
      <text>
        <r>
          <rPr>
            <sz val="9"/>
            <color indexed="81"/>
            <rFont val="Tahoma"/>
            <family val="2"/>
          </rPr>
          <t>Only with the module Trend Cloud One - Container Security (for K8s and AWS). it provides:
* Container image scanning
* Policy-based deployment control
* Continuous compliance
* Runtime Security
* Runtime Scanning (for vulnerabilities)
- https://docs.trendmicro.com/en-us/documentation/article/trend-vision-one-containersecurityabo
There is also a Container data source that would allow to perform hunting on its telemetry. It seems to be very complete, allowing for every eventId and eventSubId available for the Endpoint data source.
- https://docs.trendmicro.com/en-us/documentation/article/trend-vision-one-data-mapping-contain</t>
        </r>
      </text>
    </comment>
    <comment ref="F23" authorId="2" shapeId="0" xr:uid="{52ACC11D-F8C5-4301-9549-F08F95242E31}">
      <text>
        <r>
          <rPr>
            <sz val="9"/>
            <color indexed="81"/>
            <rFont val="Tahoma"/>
            <family val="2"/>
          </rPr>
          <t>It supports a few events and limited functionality</t>
        </r>
      </text>
    </comment>
    <comment ref="I23" authorId="0" shapeId="0" xr:uid="{BD0D9B62-7A0D-419B-BBAF-6AAFDCD29542}">
      <text>
        <r>
          <rPr>
            <b/>
            <sz val="9"/>
            <color indexed="81"/>
            <rFont val="Tahoma"/>
            <family val="2"/>
          </rPr>
          <t>Only for cloud</t>
        </r>
      </text>
    </comment>
    <comment ref="C24" authorId="1" shapeId="0" xr:uid="{A0DAF580-4FFF-4BCE-85CF-1877D1F3B0E8}">
      <text>
        <r>
          <rPr>
            <sz val="9"/>
            <color indexed="81"/>
            <rFont val="Tahoma"/>
            <family val="2"/>
          </rPr>
          <t>The support is faulty. It detects every procedure run by WSL</t>
        </r>
      </text>
    </comment>
    <comment ref="D24" authorId="1" shapeId="0" xr:uid="{E90E7958-DA18-4E98-BFCB-1AEFA0E716F1}">
      <text>
        <r>
          <rPr>
            <sz val="9"/>
            <color indexed="81"/>
            <rFont val="Tahoma"/>
            <family val="2"/>
          </rPr>
          <t xml:space="preserve">You can see if it is installed with the xdr_ioc_schema "windows_wsl_installed" table. Maybe more info is available using osquery 4.5.1 for real-time queries. </t>
        </r>
      </text>
    </comment>
    <comment ref="F24" authorId="2" shapeId="0" xr:uid="{C0FE0D91-EA59-4209-BA95-32B5376B65AF}">
      <text>
        <r>
          <rPr>
            <sz val="9"/>
            <color indexed="81"/>
            <rFont val="Tahoma"/>
            <family val="2"/>
          </rPr>
          <t>The support is faulty. It detects every procedure run by WSL</t>
        </r>
      </text>
    </comment>
    <comment ref="H24" authorId="4" shapeId="0" xr:uid="{C3F09761-EA37-40FF-B1F8-43660D0D1912}">
      <text>
        <r>
          <rPr>
            <sz val="9"/>
            <color indexed="81"/>
            <rFont val="Tahoma"/>
            <family val="2"/>
          </rPr>
          <t>Cortex XDR does not specify whether it supports WSL or not. However, it protects and monitors WSL just like any other process running on Windows.</t>
        </r>
      </text>
    </comment>
    <comment ref="I24" authorId="0" shapeId="0" xr:uid="{BE3EA545-03C6-4A2B-97FB-165F27695426}">
      <text>
        <r>
          <rPr>
            <b/>
            <sz val="9"/>
            <color indexed="81"/>
            <rFont val="Tahoma"/>
            <family val="2"/>
          </rPr>
          <t>Microsoft Defender for Endpoint plug-in for Windows Subsystem for Linux (WSL)</t>
        </r>
      </text>
    </comment>
    <comment ref="D25" authorId="1" shapeId="0" xr:uid="{48438BD8-A1BE-46A9-B579-89AF31D7629A}">
      <text>
        <r>
          <rPr>
            <sz val="9"/>
            <color indexed="81"/>
            <rFont val="Tahoma"/>
            <family val="2"/>
          </rPr>
          <t>Some of the tables in both the xdr_schema and the xdr_ioc_schema retrieve data of some identity relate attacks (i.e. kerberoasting). However there are only a few of them.</t>
        </r>
      </text>
    </comment>
    <comment ref="E25" authorId="1" shapeId="0" xr:uid="{EE33C9D9-5CC7-4803-9C76-88B4A2271591}">
      <text>
        <r>
          <rPr>
            <sz val="9"/>
            <color indexed="81"/>
            <rFont val="Tahoma"/>
            <family val="2"/>
          </rPr>
          <t>It can connect as data source Microsoft Entra ID/Micrososft AD:  
- https://docs.trendmicro.com/en-us/documentation/article/trend-vision-one-data-mapping-intro
This means that there is actually telemetry in the Identity an Access data source. The telemetry itself seems to be centered in events like creation of users, add members to groups, attempts to access resources and so on. It is not really well documented. A ticket has been issued to obtain more details.
- https://docs.trendmicro.com/en-us/documentation/article/trend-vision-one-identityaccessactivi#GUID-09957805-70E7-401F-A691-F587FCE2CB8B-48</t>
        </r>
      </text>
    </comment>
    <comment ref="H25" authorId="4" shapeId="0" xr:uid="{87FA583B-928F-4697-8DB3-86B42AD842ED}">
      <text>
        <r>
          <rPr>
            <sz val="9"/>
            <color indexed="81"/>
            <rFont val="Tahoma"/>
            <family val="2"/>
          </rPr>
          <t>There is a basic Identity Analytics feature that can be activated for improved suspicious user activity visibility in XDR Analytics type alerts (such as suspicious logon activity, password spraying acttacks, irregular resources access). For additional capabilities, its required the add-on Identity Threat Detection and Response license.</t>
        </r>
      </text>
    </comment>
    <comment ref="C26" authorId="1" shapeId="0" xr:uid="{2FBA8E43-35F3-458A-9555-7C9DE416698F}">
      <text>
        <r>
          <rPr>
            <sz val="9"/>
            <color indexed="81"/>
            <rFont val="Tahoma"/>
            <family val="2"/>
          </rPr>
          <t>The Identity module only generates alerts, but it doesn't generate any telemetry to query</t>
        </r>
      </text>
    </comment>
    <comment ref="D26" authorId="1" shapeId="0" xr:uid="{8B469961-6922-49D1-8362-EA7E69E92C48}">
      <text>
        <r>
          <rPr>
            <sz val="9"/>
            <color indexed="81"/>
            <rFont val="Tahoma"/>
            <family val="2"/>
          </rPr>
          <t>Outside of the tables in the schemas made for recovering info about concrete attacks, it is not possible to retrieve identity telemetry.</t>
        </r>
      </text>
    </comment>
    <comment ref="E26" authorId="1" shapeId="0" xr:uid="{B97A30F1-DA41-4171-B237-5CBF2184ED39}">
      <text>
        <r>
          <rPr>
            <sz val="9"/>
            <color indexed="81"/>
            <rFont val="Tahoma"/>
            <family val="2"/>
          </rPr>
          <t>Only Legacy Hunting, at the moment of the evaluation it doesn't have an API endpoint for the Identity and Access data source.</t>
        </r>
      </text>
    </comment>
    <comment ref="F26" authorId="2" shapeId="0" xr:uid="{493CA6A7-86D4-4954-BFA4-7D781B292803}">
      <text>
        <r>
          <rPr>
            <sz val="9"/>
            <color indexed="81"/>
            <rFont val="Tahoma"/>
            <family val="2"/>
          </rPr>
          <t>It is possible to see some events, however, the information provided is very poor.
There are also some events related to Active Directory to dig into telemetry, but again, poor information.</t>
        </r>
      </text>
    </comment>
    <comment ref="H26" authorId="4" shapeId="0" xr:uid="{EA126119-A519-4160-9660-94E3DCFE743D}">
      <text>
        <r>
          <rPr>
            <sz val="9"/>
            <color indexed="81"/>
            <rFont val="Tahoma"/>
            <family val="2"/>
          </rPr>
          <t>The way Cortex XDR works suggests that it would allow hunting. However, it is not clear the type and quality of identity telemetry available.</t>
        </r>
      </text>
    </comment>
    <comment ref="B27" authorId="1" shapeId="0" xr:uid="{07E54CF6-9EFA-4494-BFCF-D1802428509A}">
      <text>
        <r>
          <rPr>
            <sz val="9"/>
            <color indexed="81"/>
            <rFont val="Tahoma"/>
            <family val="2"/>
          </rPr>
          <t>Related to response policies</t>
        </r>
      </text>
    </comment>
    <comment ref="E27" authorId="1" shapeId="0" xr:uid="{995E7648-3E0A-4952-9BE7-8D31167136FF}">
      <text>
        <r>
          <rPr>
            <sz val="9"/>
            <color indexed="81"/>
            <rFont val="Tahoma"/>
            <family val="2"/>
          </rPr>
          <t xml:space="preserve">It does have a lot of automatic response features available through Security Playbooks. 
However by default they can't be assigned to a host group. </t>
        </r>
      </text>
    </comment>
    <comment ref="B28" authorId="1" shapeId="0" xr:uid="{0EAD5401-BFC0-4CB0-874E-CF2307B94648}">
      <text>
        <r>
          <rPr>
            <sz val="9"/>
            <color indexed="81"/>
            <rFont val="Tahoma"/>
            <family val="2"/>
          </rPr>
          <t>At least the isolation of a host from network</t>
        </r>
      </text>
    </comment>
    <comment ref="E28" authorId="1" shapeId="0" xr:uid="{2E5A9A5B-C445-4B2B-A16C-D039D899E477}">
      <text>
        <r>
          <rPr>
            <sz val="9"/>
            <color indexed="81"/>
            <rFont val="Tahoma"/>
            <family val="2"/>
          </rPr>
          <t>There actually plenty of response actions that can be executed manually or automatically for each module of the EDR:
- https://docs.trendmicro.com/en-us/documentation/article/trend-vision-one-response-actions</t>
        </r>
      </text>
    </comment>
    <comment ref="B29" authorId="1" shapeId="0" xr:uid="{ECFD8951-A996-42DE-B74A-AC42C601AB22}">
      <text>
        <r>
          <rPr>
            <sz val="9"/>
            <color indexed="81"/>
            <rFont val="Tahoma"/>
            <family val="2"/>
          </rPr>
          <t>Such as rollback options for incidents were part of the kill-chain was succesful</t>
        </r>
      </text>
    </comment>
    <comment ref="C29" authorId="1" shapeId="0" xr:uid="{2F41C08F-EB7B-4858-94D4-584DAD50BADB}">
      <text>
        <r>
          <rPr>
            <sz val="9"/>
            <color indexed="81"/>
            <rFont val="Tahoma"/>
            <family val="2"/>
          </rPr>
          <t>It provides remediation (undoes malicious changes in the system), and rollback enables organizations to restore their encrypted files to a pre-attack state, effectively reversing the effects of a ransomware attack (allegedly)</t>
        </r>
      </text>
    </comment>
    <comment ref="D29" authorId="1" shapeId="0" xr:uid="{A0CB20C2-E319-440F-8D57-DE64EFFAF8D5}">
      <text>
        <r>
          <rPr>
            <sz val="9"/>
            <color indexed="81"/>
            <rFont val="Tahoma"/>
            <family val="2"/>
          </rPr>
          <t>If provides a malware cleaning feature if it detects a file that is malicious</t>
        </r>
      </text>
    </comment>
    <comment ref="E29" authorId="1" shapeId="0" xr:uid="{F1C59890-27FF-482C-AC03-546A0F89D6F1}">
      <text>
        <r>
          <rPr>
            <sz val="9"/>
            <color indexed="81"/>
            <rFont val="Tahoma"/>
            <family val="2"/>
          </rPr>
          <t>Yes, but mostly for undoing response actions such as blocking or quarantining files. For more complex remediation tasks, there is an option to run custom scripts on an endpoint.</t>
        </r>
      </text>
    </comment>
    <comment ref="D30" authorId="1" shapeId="0" xr:uid="{CE99B9E4-C616-4659-B2DE-13C432AF6192}">
      <text>
        <r>
          <rPr>
            <sz val="9"/>
            <color indexed="81"/>
            <rFont val="Tahoma"/>
            <family val="2"/>
          </rPr>
          <t>It seems that only for Linux endpoints at the moment of this analysis (https://docs.sophos.com/esg/sls/help/en-us/detectionKnowledge/detectionSetup/KB0010017-Creating_Custom_Detection_Policies/index.html)</t>
        </r>
      </text>
    </comment>
    <comment ref="E30" authorId="1" shapeId="0" xr:uid="{4DCF984B-7D28-414C-BA50-07F3528FE042}">
      <text>
        <r>
          <rPr>
            <sz val="9"/>
            <color indexed="81"/>
            <rFont val="Tahoma"/>
            <family val="2"/>
          </rPr>
          <t>Only up to 50 new rules (Detection Modesl) can be added on top of the ones provided by the EDR.
- https://docs.trendmicro.com/en-us/documentation/article/trend-vision-one-custommodels</t>
        </r>
      </text>
    </comment>
    <comment ref="F30" authorId="2" shapeId="0" xr:uid="{6DAB0861-0F88-4FF8-933C-A0A3BDBD71D8}">
      <text>
        <r>
          <rPr>
            <sz val="9"/>
            <color indexed="81"/>
            <rFont val="Tahoma"/>
            <family val="2"/>
          </rPr>
          <t>The custom rules can be created based on GrandParent Process, Parent Process, Process Name and Command Line</t>
        </r>
      </text>
    </comment>
    <comment ref="G30" authorId="3" shapeId="0" xr:uid="{22368E40-944C-46DF-A01A-1389BB844E9B}">
      <text>
        <r>
          <rPr>
            <sz val="9"/>
            <color indexed="81"/>
            <rFont val="Tahoma"/>
            <family val="2"/>
          </rPr>
          <t>Custom Rules can be created using telemetry queries, which allows to make the rules very specific.</t>
        </r>
      </text>
    </comment>
    <comment ref="I30" authorId="0" shapeId="0" xr:uid="{935B08D4-3F32-4496-AE58-190BF6F33DBE}">
      <text>
        <r>
          <rPr>
            <b/>
            <sz val="9"/>
            <color indexed="81"/>
            <rFont val="Tahoma"/>
            <family val="2"/>
          </rPr>
          <t>Custom detection rules</t>
        </r>
      </text>
    </comment>
    <comment ref="B31" authorId="1" shapeId="0" xr:uid="{47668FEC-5916-4A66-AD85-CBE31040FF7F}">
      <text>
        <r>
          <rPr>
            <sz val="9"/>
            <color indexed="81"/>
            <rFont val="Tahoma"/>
            <family val="2"/>
          </rPr>
          <t>At least detect only, and block options.</t>
        </r>
      </text>
    </comment>
    <comment ref="B32" authorId="1" shapeId="0" xr:uid="{F871F834-896C-4929-9B38-CFD09F6C00FA}">
      <text>
        <r>
          <rPr>
            <sz val="9"/>
            <color indexed="81"/>
            <rFont val="Tahoma"/>
            <family val="2"/>
          </rPr>
          <t>Information such as engine responsible for detecting that alert, host, user...</t>
        </r>
      </text>
    </comment>
    <comment ref="D33" authorId="1" shapeId="0" xr:uid="{36C5EC3A-9A4C-4985-B07A-A1E0C3478D72}">
      <text>
        <r>
          <rPr>
            <sz val="9"/>
            <color indexed="81"/>
            <rFont val="Tahoma"/>
            <family val="2"/>
          </rPr>
          <t>Only for EDR detections</t>
        </r>
      </text>
    </comment>
    <comment ref="G33" authorId="3" shapeId="0" xr:uid="{76D75441-083C-4CA9-B5C7-A1E32645E908}">
      <text>
        <r>
          <rPr>
            <sz val="9"/>
            <color indexed="81"/>
            <rFont val="Tahoma"/>
            <family val="2"/>
          </rPr>
          <t>It provides a process tree view, but when it comes to Incidents/Alerts, this tree is very limited, forcing the analyst to obtain the process tree view with the storyline.</t>
        </r>
      </text>
    </comment>
    <comment ref="B34" authorId="1" shapeId="0" xr:uid="{49AD0F83-E172-49EA-899A-0E32F29DD008}">
      <text>
        <r>
          <rPr>
            <sz val="9"/>
            <color indexed="81"/>
            <rFont val="Tahoma"/>
            <family val="2"/>
          </rPr>
          <t>Not a reduced line of processes without much information, but a complete expansible tree</t>
        </r>
      </text>
    </comment>
    <comment ref="E34" authorId="1" shapeId="0" xr:uid="{403758B9-62EA-4DC3-BD52-B345C4B27D7C}">
      <text>
        <r>
          <rPr>
            <sz val="9"/>
            <color indexed="81"/>
            <rFont val="Tahoma"/>
            <family val="2"/>
          </rPr>
          <t>As a nice extra, it allows to collect files directly from the events view of each process in the tree.</t>
        </r>
      </text>
    </comment>
    <comment ref="B35" authorId="1" shapeId="0" xr:uid="{E9A6CC59-D36B-4E17-B0EF-D379098BBF49}">
      <text>
        <r>
          <rPr>
            <sz val="9"/>
            <color indexed="81"/>
            <rFont val="Tahoma"/>
            <family val="2"/>
          </rPr>
          <t>Network ops, Registry ops, File ops</t>
        </r>
      </text>
    </comment>
    <comment ref="C36" authorId="1" shapeId="0" xr:uid="{10C49693-7B1B-4CF3-B856-124490A964C4}">
      <text>
        <r>
          <rPr>
            <b/>
            <sz val="9"/>
            <color indexed="81"/>
            <rFont val="Tahoma"/>
            <family val="2"/>
          </rPr>
          <t>Julio Jairo Estévez Pereira:</t>
        </r>
        <r>
          <rPr>
            <sz val="9"/>
            <color indexed="81"/>
            <rFont val="Tahoma"/>
            <family val="2"/>
          </rPr>
          <t xml:space="preserve">
In the process explorer the proccesses can be seen in a timeline but is rather rudimentary</t>
        </r>
      </text>
    </comment>
    <comment ref="G36" authorId="3" shapeId="0" xr:uid="{CD1958A1-AA4B-4A81-90B1-1BD1EC865B24}">
      <text>
        <r>
          <rPr>
            <sz val="9"/>
            <color indexed="81"/>
            <rFont val="Tahoma"/>
            <family val="2"/>
          </rPr>
          <t>The process tree view provides a timeline where most important events are set chronologically, although the information is not very relevant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Julio Jairo Estévez Pereira</author>
    <author>Sergio Alfaro Alfaro</author>
  </authors>
  <commentList>
    <comment ref="D9" authorId="0" shapeId="0" xr:uid="{089B55FE-69A0-4DBE-AE8E-EAC749F7C810}">
      <text>
        <r>
          <rPr>
            <sz val="9"/>
            <color indexed="81"/>
            <rFont val="Tahoma"/>
            <family val="2"/>
          </rPr>
          <t>Queries can be run against the Data Lake the Live Discover API endpoint: https://developer.sophos.com/docs/live-discover-v1/1/routes/queries/runs/post
limits: 1000q/d  10q/m</t>
        </r>
      </text>
    </comment>
    <comment ref="E9" authorId="0" shapeId="0" xr:uid="{3D31A733-FE3E-43BD-A382-4D065E6D1578}">
      <text>
        <r>
          <rPr>
            <sz val="9"/>
            <color indexed="81"/>
            <rFont val="Tahoma"/>
            <family val="2"/>
          </rPr>
          <t xml:space="preserve">It is. However the doc explains that a 413 error will be returned if too many requests are made. It is supposed to be an unlikely scenario though (would only apply if the rate or queries that we are sending are affecting the performance of Trend Micro One):
- https://automation.trendmicro.com/xdr/api-v3#tag/Search
- https://automation.trendmicro.com/xdr/Guides/API-Request-Limits
</t>
        </r>
      </text>
    </comment>
    <comment ref="H9" authorId="1" shapeId="0" xr:uid="{81EA4AE7-DA65-4F95-BBA6-9AB45E8382FB}">
      <text>
        <r>
          <rPr>
            <sz val="9"/>
            <color indexed="81"/>
            <rFont val="Tahoma"/>
            <family val="2"/>
          </rPr>
          <t>XQL Query APIs requires a certain amount of query quota to be performed. Each XQL API query entails a cost of query units calculated according to the complexity and number of search results. Cortex XDR provides a free daily quota relative to the license size to run XQL API queries (Required license: Cortex XDR Pro per Endpoint or Cortex XDR Pro per GB), and it will be possible to purchase additional query units in the future. Queries called without enough quota will fail.</t>
        </r>
      </text>
    </comment>
    <comment ref="D10" authorId="0" shapeId="0" xr:uid="{9A9BE234-2751-4791-BAA2-32DE042B23C9}">
      <text>
        <r>
          <rPr>
            <sz val="9"/>
            <color indexed="81"/>
            <rFont val="Tahoma"/>
            <family val="2"/>
          </rPr>
          <t>Information about hosts can be retrieved through the Common API and others: https://developer.sophos.com/apis
limits: 1000q/d  10q/m</t>
        </r>
      </text>
    </comment>
    <comment ref="E10" authorId="0" shapeId="0" xr:uid="{60A105C0-7BD9-452A-B816-27E58187A34D}">
      <text>
        <r>
          <rPr>
            <sz val="9"/>
            <color indexed="81"/>
            <rFont val="Tahoma"/>
            <family val="2"/>
          </rPr>
          <t>- https://automation.trendmicro.com/xdr/api-v3#tag/Endpoint-Security
- https://automation.trendmicro.com/xdr/api-v3#tag/Workbench</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Julio Jairo Estévez Pereira</author>
    <author>Sergio Alfaro Alfaro</author>
    <author>Julián Emanuel Erbojo Cossio</author>
  </authors>
  <commentList>
    <comment ref="D9" authorId="0" shapeId="0" xr:uid="{5EAF61A8-913C-4EE2-95A9-139B24304138}">
      <text>
        <r>
          <rPr>
            <sz val="9"/>
            <color indexed="81"/>
            <rFont val="Tahoma"/>
            <family val="2"/>
          </rPr>
          <t>The way the UI shows the different features is really not intuitive or helpful to understand how it works.
It gets events by querying endpoints every X time (depending on the query). These events are in the Reports tab as some kind of logs. Alerts are created from all the events that are not a remediated TP for Sophos. Then, Detections are created from the Alerts that match their "threat rules".
Hence, if an event is malicious and the EDR thinks that it was correctly mitigated, no Alerts or Detections will be generated. Also, the title and information in the Detections is really poor (is better to just read the raw JSON). 
Increasing the confusion, there are two querying features, with different query languages (Lucene and SQL) creating redundancy (the Search feature is useless, as everything that it does can be done through the Live Discovery tab).</t>
        </r>
      </text>
    </comment>
    <comment ref="B10" authorId="0" shapeId="0" xr:uid="{17780BF2-29D1-4C3A-AD2C-93063E6DB7AD}">
      <text>
        <r>
          <rPr>
            <sz val="9"/>
            <color indexed="81"/>
            <rFont val="Tahoma"/>
            <family val="2"/>
          </rPr>
          <t>Such as: recent activity, suspicious activity/detections related, user logons, proccess executions, admin tools usage and files written.</t>
        </r>
      </text>
    </comment>
    <comment ref="D10" authorId="0" shapeId="0" xr:uid="{15DC0885-B335-4B36-9ED2-4D8759A2C45B}">
      <text>
        <r>
          <rPr>
            <sz val="9"/>
            <color indexed="81"/>
            <rFont val="Tahoma"/>
            <family val="2"/>
          </rPr>
          <t>Poor view with only the EDR groups the user belongs to, previous logins and events related. The previous logins and events related feature could be of use but the feature is too simple.</t>
        </r>
      </text>
    </comment>
    <comment ref="E10" authorId="0" shapeId="0" xr:uid="{F71AE8E3-3584-4453-A066-224CAFF951BB}">
      <text>
        <r>
          <rPr>
            <sz val="9"/>
            <color indexed="81"/>
            <rFont val="Tahoma"/>
            <family val="2"/>
          </rPr>
          <t>No. However it has an interesting feature in the Workbench section. When looking into an alert, you can get with a couple of clicks the assets related with the assets involved in the alert (for example, users tha usually login into a machine).</t>
        </r>
      </text>
    </comment>
    <comment ref="H10" authorId="1" shapeId="0" xr:uid="{02D4FECA-E3F1-419B-9D45-75512D145F7C}">
      <text>
        <r>
          <rPr>
            <sz val="9"/>
            <color indexed="81"/>
            <rFont val="Tahoma"/>
            <family val="2"/>
          </rPr>
          <t>There is no graphical panel that displays such relevant information by searching based on a specific user. The closest thing is, given a user, from the user inventory, to jump to the panel containing such information for those hosts related to that user.</t>
        </r>
      </text>
    </comment>
    <comment ref="B11" authorId="0" shapeId="0" xr:uid="{F31D37F7-88D2-4419-9D9A-4CEB5A1F0611}">
      <text>
        <r>
          <rPr>
            <sz val="9"/>
            <color indexed="81"/>
            <rFont val="Tahoma"/>
            <family val="2"/>
          </rPr>
          <t>Such as: IPs assigned, user logon activity, recent registry ops, recent process execution ops and suspicious/detection activity related.</t>
        </r>
      </text>
    </comment>
    <comment ref="D11" authorId="0" shapeId="0" xr:uid="{836FD2C5-D554-40EC-96C1-CB2F14F714F5}">
      <text>
        <r>
          <rPr>
            <sz val="9"/>
            <color indexed="81"/>
            <rFont val="Tahoma"/>
            <family val="2"/>
          </rPr>
          <t>Poor view with only last user, recent events, status of the EDR's components and policies applied. Wouldn't be very useful in a investigation</t>
        </r>
      </text>
    </comment>
    <comment ref="G11" authorId="2" shapeId="0" xr:uid="{334EB71E-1EFB-4820-9932-1BCC6D11F2AE}">
      <text>
        <r>
          <rPr>
            <sz val="9"/>
            <color indexed="81"/>
            <rFont val="Tahoma"/>
            <family val="2"/>
          </rPr>
          <t>Only activity-related information contained in the "Sentinels" panel would be "Last logged in user" and "visible IP". Most of the rest of the information is on the administrative side.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Julio Jairo Estévez Pereira</author>
  </authors>
  <commentList>
    <comment ref="A3" authorId="0" shapeId="0" xr:uid="{069156E8-9060-4CED-B005-C03FCA0BC3BC}">
      <text>
        <r>
          <rPr>
            <sz val="9"/>
            <color indexed="81"/>
            <rFont val="Tahoma"/>
            <family val="2"/>
          </rPr>
          <t>The percentages showed here are the result of using the MITRE ENGENUITY ATT&amp;CK EVALUATIONS campaigns results. Concretely, for each combination of campaign and scenario, with the Modifiers ticks disabled, we used the ratio between technique detections</t>
        </r>
      </text>
    </comment>
  </commentList>
</comments>
</file>

<file path=xl/sharedStrings.xml><?xml version="1.0" encoding="utf-8"?>
<sst xmlns="http://schemas.openxmlformats.org/spreadsheetml/2006/main" count="266" uniqueCount="185">
  <si>
    <t>LEGEND</t>
  </si>
  <si>
    <t>NO-GO Feature</t>
  </si>
  <si>
    <t>Waiting for support response</t>
  </si>
  <si>
    <t>Telemetry Feature Category</t>
  </si>
  <si>
    <t>Sub-Category</t>
  </si>
  <si>
    <t>SentinelOne (2023)</t>
  </si>
  <si>
    <t>Sophos (2024)</t>
  </si>
  <si>
    <t>TrendMicro (2024)</t>
  </si>
  <si>
    <t>General</t>
  </si>
  <si>
    <t>TTA (Time for the telemetry to arrive)</t>
  </si>
  <si>
    <t>TTE (Time for the telemetry to exist in the EDR)</t>
  </si>
  <si>
    <t>Linux</t>
  </si>
  <si>
    <t>Processes</t>
  </si>
  <si>
    <t>Files</t>
  </si>
  <si>
    <t>Network</t>
  </si>
  <si>
    <t>Logon</t>
  </si>
  <si>
    <t>Scheduled Tasks</t>
  </si>
  <si>
    <t>Windows</t>
  </si>
  <si>
    <t>Registry</t>
  </si>
  <si>
    <t>AMSI/DotNet</t>
  </si>
  <si>
    <t>Event Logs</t>
  </si>
  <si>
    <t>Modules</t>
  </si>
  <si>
    <t>QL Feature Category</t>
  </si>
  <si>
    <t>Hunting Queries</t>
  </si>
  <si>
    <t xml:space="preserve">There is a feature to run hunting queries </t>
  </si>
  <si>
    <t>Query language is well documented</t>
  </si>
  <si>
    <t>Query language is potent enough to perform our hunting</t>
  </si>
  <si>
    <t>Admin Tools Feature Category</t>
  </si>
  <si>
    <t>File retrieval</t>
  </si>
  <si>
    <t>Suspicious files can be retrieved for analysis</t>
  </si>
  <si>
    <t>RTR</t>
  </si>
  <si>
    <t>The shell supports at least Windows and Linux endpoints</t>
  </si>
  <si>
    <t xml:space="preserve">The shell is not command-restricted </t>
  </si>
  <si>
    <t>The shell is reliable</t>
  </si>
  <si>
    <t>Files can be downloaded through the shell</t>
  </si>
  <si>
    <t>Audit</t>
  </si>
  <si>
    <t>There EDR offers ways of auditing the activity performed on the EDR by users</t>
  </si>
  <si>
    <t>Agents information</t>
  </si>
  <si>
    <t xml:space="preserve">There is a panel to see the status of the agent and general information of all the hosts </t>
  </si>
  <si>
    <t>There are ways to retrieve all off the data necessary to create our clients reports</t>
  </si>
  <si>
    <t>There are ways to see the App Inventory of a host</t>
  </si>
  <si>
    <t>Policies</t>
  </si>
  <si>
    <t>Response policies can be set to specify the EDRs behaviour on different groups of hosts</t>
  </si>
  <si>
    <t>Update policies can be set to specify how they should be applied</t>
  </si>
  <si>
    <t>Remediation policies can be set to specify the EDRs behaviour on different groups of hosts</t>
  </si>
  <si>
    <t>Integrations</t>
  </si>
  <si>
    <t>The EDR offers native ways of integrating the reception of alerts/incidents with other platforms</t>
  </si>
  <si>
    <t>Features Category</t>
  </si>
  <si>
    <t>The EDR implements a Dark Mode for its UI</t>
  </si>
  <si>
    <t>The EDR implements mechanisms to create exclusions in the alerts/incidents</t>
  </si>
  <si>
    <t>The EDR implements mechanisms to create exclusions in the queries results</t>
  </si>
  <si>
    <t>The EDR provides a way to retrieve quarantined files for analysis</t>
  </si>
  <si>
    <t>The EDR provides a verification of the signature of binaries</t>
  </si>
  <si>
    <t>The EDR provides a verification of the integrity of files</t>
  </si>
  <si>
    <t>External engines integration</t>
  </si>
  <si>
    <t>The EDR is connected with VT or other external detection engines to check if a sample is well-known</t>
  </si>
  <si>
    <t>The EDR is connected with VT or other IP/Domain information engines to provide information about IPs/Domains</t>
  </si>
  <si>
    <t>USB control</t>
  </si>
  <si>
    <t>The EDR provides ways to block USBs</t>
  </si>
  <si>
    <t>The EDR provides ways to monitor the activity of USBs</t>
  </si>
  <si>
    <t>Platforms</t>
  </si>
  <si>
    <t>The EDR supports Windows endpoints</t>
  </si>
  <si>
    <t>The EDR supports Linux endpoints</t>
  </si>
  <si>
    <t>The EDR supports MacOS endpoints</t>
  </si>
  <si>
    <t>The EDR supports mobile endpoints (Android/iOS)</t>
  </si>
  <si>
    <t>The EDR supports containers</t>
  </si>
  <si>
    <t>The EDR supports WSL</t>
  </si>
  <si>
    <t>Identity</t>
  </si>
  <si>
    <t>The EDR has identity related features</t>
  </si>
  <si>
    <t>Hunting can be performed on the Identity-generated telemetry</t>
  </si>
  <si>
    <t>Response</t>
  </si>
  <si>
    <t>The EDR has  automatic response features</t>
  </si>
  <si>
    <t>The EDR has manual response features</t>
  </si>
  <si>
    <t>Remediation</t>
  </si>
  <si>
    <t>The EDR provides remediation capabilities</t>
  </si>
  <si>
    <t>Custom rules</t>
  </si>
  <si>
    <t>Custom detection rules can be created based on behaviour</t>
  </si>
  <si>
    <t>The response actions for the triggered detection rules are enough</t>
  </si>
  <si>
    <t>Visibility</t>
  </si>
  <si>
    <t>The EDR has a panel where incidents/alerts are available with a concise but sufficient amount of information that links to a more detailed view of each case</t>
  </si>
  <si>
    <t>The EDR provides a Process Tree view</t>
  </si>
  <si>
    <t>The Process Tree view is developed enough</t>
  </si>
  <si>
    <t>Is possible to check in the Process Tree events of different types related to the processes involved</t>
  </si>
  <si>
    <t xml:space="preserve">The EDR provides a timeline feature that can be used to review relevant events on a timelapse </t>
  </si>
  <si>
    <t>API Feature Category</t>
  </si>
  <si>
    <t>Is possible to perform hunting queries via API</t>
  </si>
  <si>
    <t>Is possible to retrieve data about the hosts, incidents and alerts via API</t>
  </si>
  <si>
    <t>UI Feature Category</t>
  </si>
  <si>
    <t>The UI is intuitive and easy to navigate</t>
  </si>
  <si>
    <t>The UI contains a panel where detailed information about a user can be checked</t>
  </si>
  <si>
    <t>The UI contains a panel where detailed information about a host can be checked</t>
  </si>
  <si>
    <t>MITRE ENGENUITY ATT&amp;CK EVALUATIONS</t>
  </si>
  <si>
    <t>Campaign</t>
  </si>
  <si>
    <t>Scenario</t>
  </si>
  <si>
    <t>SentinelOne</t>
  </si>
  <si>
    <t>Sophos</t>
  </si>
  <si>
    <t>TrendMicro</t>
  </si>
  <si>
    <t>APT3 (2018)</t>
  </si>
  <si>
    <t>Cobalt Strike</t>
  </si>
  <si>
    <t>N/A</t>
  </si>
  <si>
    <t>PowerShell Empire</t>
  </si>
  <si>
    <t>APT29 (2020)</t>
  </si>
  <si>
    <t>Scenario 1</t>
  </si>
  <si>
    <t>Scenario 2</t>
  </si>
  <si>
    <t>Carbanak+FIN7 (2021)</t>
  </si>
  <si>
    <t>Carbanak</t>
  </si>
  <si>
    <t>FIN7</t>
  </si>
  <si>
    <t>Wizard Spider + Sandworm (2022)</t>
  </si>
  <si>
    <t>Wizard Spider</t>
  </si>
  <si>
    <t>Sandworm</t>
  </si>
  <si>
    <t>Turla (2023)</t>
  </si>
  <si>
    <t>Carbon</t>
  </si>
  <si>
    <t>Snake</t>
  </si>
  <si>
    <t>EDR</t>
  </si>
  <si>
    <t>Telemetry</t>
  </si>
  <si>
    <t>Query Language</t>
  </si>
  <si>
    <t>Administrative Tools</t>
  </si>
  <si>
    <t>Features</t>
  </si>
  <si>
    <t>API</t>
  </si>
  <si>
    <t>UI</t>
  </si>
  <si>
    <t>Final conclusions</t>
  </si>
  <si>
    <t xml:space="preserve">Every NO-GO feature is covered by this EDR. Several of the optional ones are covered too. </t>
  </si>
  <si>
    <t>This EDR provides a potent query language capable of supporting our hunting model.</t>
  </si>
  <si>
    <t>It lacks in reliability when it comes to the retrieval of files to analysis and to access the hosts via RTR. However, both features are implemented.</t>
  </si>
  <si>
    <t>The EDR doesn't provide a comprehensive enough method of creating exclusions for alerts (hash and path only). The support for Linux and MacOS endpoints is not as good as it is for Windows.</t>
  </si>
  <si>
    <t>The EDR provides an API that eases the integration with our systems to perform our hunting.</t>
  </si>
  <si>
    <t>The UI is easy to navegate.</t>
  </si>
  <si>
    <t>All of the NO-GO features checked in this evaluation were at least partially implemented. Alghtough the EDR has some caveats and points of improvement, such as the lack of reliability in response methods; it does pass this evaluation, having enough features to perform our model of hunting. As for it's results in the EDR Telemetry-Tracking for Windows project, as well as in the Mitre Engenuity Att&amp;ck Evaluations, we find that those have also been enough consistent through the last few years to consider a sufficient detection capability for this particular EDR.</t>
  </si>
  <si>
    <t>The telemetry TTA has a delay that can go from 10 to 40 mins, which is a clear NO-GO when dealing with real-time incidents. The way the EDR limits the data stored by each dispositive could lead to a DoS that would leave the EDR blind for hours. Also, there is no telemetry for basic artifacts such as Linux files or Windows Registry. All of this creates an uncertainty incompatible with our service.</t>
  </si>
  <si>
    <t>Since the EDR bases its Data Lake on osquery, the language is SQL, which has endless potency. However, since the only telemetry hydrating the Data Lake is the one provided from the custom Sophos schemas xdr_schema and xdr_ioc_schema, the potency of the language becomes irrelevant.</t>
  </si>
  <si>
    <t>There is no feature implemented to retrieve files that a hunter may wanna analyze. The over simplified filters in the tables would make it hard to retrieve all the information that we need for our monthly reports.</t>
  </si>
  <si>
    <t>The EDR doesn't really support completely any platform, since most of our hunting couldn't be done by the information that feeds the Data Lake. It also doesn't provide a dashboard with enough information about the Alerts or Detections. Not even if we access the detail view. For some reason information avaialable on the JSON recovered to present in the UI is hidden and there are actually incomprehensible alerts if you don't look at that JSON. Finally, it only creates Process Trees for its detections.</t>
  </si>
  <si>
    <t>The API is actually quite complete. It allows to perform queries againts the Data Lake, retrieve information from alerts, events and hosts and even has the capability of perform administrative actions such as contain a machine.</t>
  </si>
  <si>
    <t>The way the UI shows the different features is really not intuitive or helpful to understand how the EDR actually works. There are redundancies and important information almost hidden (for example the events log).</t>
  </si>
  <si>
    <t>The desing of Sophos doesn't align with the kind of hunting that we do. The TTA delay, the fact that no Alerts or Detections are generated if the EDR considers that it has succesfully remediated a threat, the complexity of translating/generating queries in SQL to only be able to access a very limited amount of information, the lack of mechanisms to retrieve files and the lack of basic telemetry that we use regularly in our queries are more than enough reasons to consider this EDR as a NO-GO. Adapting our way of hunting to Sophos would require a great amount of effort to obtain an uneffective result. And if all of that weren't enough to classify Sophos as an unadequate EDR for us, the MITRE Engenuity results show a pretty poor performance in the last years.</t>
  </si>
  <si>
    <t>The telemetry TTA has a confirmed "normal" delay of 15 min, which is a clear NO-GO when dealing with real-time incidents. Besides, the documentation is unclear about how each type of telemetry maps to each platform supported.  However, there seems to be a way to cover every basic element needed for our hunting.</t>
  </si>
  <si>
    <t>The query language of TrendMicro is similar to the Kibana Query Language. Is simple but with the telemetry schema it should be potent enough for translating almost all of our queries</t>
  </si>
  <si>
    <t>It has a really well-thought implementation for recovery of suspicious files. It can be done as a response measure, it can be done through the file events from a process graph (even modules) and it can be done via RTR for both Linux and Windows. 
When it comes to response and remediation policies, the available options are quite rich. However, it would be necessary to have the Endpoint Security (for Standard Endpooint and Sever &amp; Workload Protection) license and have the tenant instance connected to the cloud if we want to have the option of creating host groups an have specific configurations for every EDR module in those host groups (pending support confirmation). This is because the Security Books are though to be attached by default to Detection Models (Alerts).</t>
  </si>
  <si>
    <t>Exclusions can be highly customized (using every field available in the telemetry). It also counts with its own sandbox feature to analyze suspicious files
On the other side, USB blocking and monitoring is also tied to the Endpoint Security (for Standard Endpooint and Sever &amp; Workload Protection) license. The extent of support for every platform is still pending to be verified (mapping of telemetry schema per platform ticket). When it comes to mobile support, tied to the Mobile Security license, we are provided with some mobile basic telemetry, app control and policies deployment. Finally, when it comes to containers, tied to the Trend Cloud One - Container Security (for K8s and AWS) license, a lot of features, including a data source (wich allows to perform hunting on the container telemetry).
The equivalent of Custom Rules (Detection Models) are limited to 50.</t>
  </si>
  <si>
    <t>The EDR provides an API. However it has some issues. Some data sources don't have currently an endpoint (such as the Identity and Access Data one). Also, the endpoints are split by data source, instead of having a general endpoint for queries.</t>
  </si>
  <si>
    <t>In general terms the EDR has a lot of convenient features for performing our hunting. A simple query language, rich telemetry, easy recovery and analysis of artifacts, highly customizable exclusions and a lot of options for remediation and response policies. On other side, quite a few of the features that we consider "basic" require concrete licenses that client's may not have.
The clear NO-GOs would be the TTA delay, which is confirmed by support to be up to 15 mins (plus any delay added by problems in the infrastructure) and the limitation of not being able to apply response/remediation policies to host groups.</t>
  </si>
  <si>
    <t>MITRE</t>
  </si>
  <si>
    <t>SentinelOne (2024)</t>
  </si>
  <si>
    <t>Cortex XDR (2024)</t>
  </si>
  <si>
    <t>Microsoft Defender (2024)</t>
  </si>
  <si>
    <t>CrowdStrike (2024)</t>
  </si>
  <si>
    <t>The EDR provides a powerful query language capable of supporting our Hunting model. The documentation is private but extensive, offering very useful query examples. This EDR’s language enables functionalities that most EDRs do not allow. Additionally, there is an active community that offers assistance and shares useful query examples for hunting.</t>
  </si>
  <si>
    <t>EDR provides a very reliable and versatile RTR functionality, allowing both a pseudo-shell with a large number of useful commands and a functionality to execute native operating system commands and scripts.
In addition, the process of obtaining files for analysis works very well.</t>
  </si>
  <si>
    <t>The EDR does not provide good methods of making exclusions for alerts or incidents. It allows good support for Windows and Linux devices and also allows support for other devices, although not as good quality. Response capabilities are good both automatic and manual. Also, in terms of visibility, EDR provides a good process tree with sufficient information and easily navigable.</t>
  </si>
  <si>
    <t>Most of the NO-GO features are implemented, or partially implemented if not. Overall the EDR provides a lot of extra features not provided by other EDRs, as well as being user friendly and easy to use. The query language is extensive, powerful and includes a lot search customization opportunities. 
In general the telemetry of this EDR is fast, accurate and consistent although it has points to improve such as the Windows Log telemetry.
In addition, the EDR contains a large number of modules with added functionality such as external intelligence sources, but these are extra paid modules, often not worth the cost. 
As for the results of Mitre Engenuity Att&amp;ck Evaluations, we can see that this EDR has made a great progression over the years and we can see that its detection capability is sufficient and of high quality.</t>
  </si>
  <si>
    <t>Every NO-GO is covered on Windows. On the other hand, although it has telemetry for Linux, it is not as complete as it should to facilitate the proper investigations.</t>
  </si>
  <si>
    <t>SentinelOne has a very powerful query language which supports our hunting model. For the record, it also allows you to run queries in Powerquery language if you prefer (still not well integrated).</t>
  </si>
  <si>
    <t>Both the TTE (30d) and TTA (30s) are very good. The telemetry covers the basic events essential in any EDR. The schema is very well documented</t>
  </si>
  <si>
    <t>The query language, based on Kusto, is sufficiently complete, however, it is not properly documented.</t>
  </si>
  <si>
    <t>The configuration and response capabilities of the agents are good. Only the availability of a full shell response is missing at this point.</t>
  </si>
  <si>
    <t xml:space="preserve">EDR meets all assessed capabilities </t>
  </si>
  <si>
    <t>The API is very complete and well documented. It allows to execute queries via API.</t>
  </si>
  <si>
    <t>The UI is not very intuitive. There is a major limitation which is the lack of a process tree with related events.  This greatly reduces the research capabilities of both alerts and telemetry.</t>
  </si>
  <si>
    <t>Microsoft's EDR covers essential events and offering a robust, well-documented API for executing queries. The query language is adequate. The agent's configuration and response capabilities are effective, though a full shell response is missing. However, the interface is not intuitive and lacks a process tree with related events, limiting investigation capabilities.</t>
  </si>
  <si>
    <t>XQL is a powerful query language that allows you to build queries of all kinds of complexity. It supports regex, allows event correlation and provides several functions for data processing.</t>
  </si>
  <si>
    <t>Although some data useful for security analysis are only available in RAW and are not sorted into individual fields, the EDR collects and parses all the relevant events as expected, and it seems that the developer actively works on improving it.</t>
  </si>
  <si>
    <t>The administrative and response tools work very well, are efficient, reliable and intuitive to use. That said, a security professional would miss the ability to retrieve a quarantined file for analysis without having to release it.</t>
  </si>
  <si>
    <t>Overall, the user interface is easy and intuitive to navigate. Some sections and administration panels are sometimes difficult to find because of how they are grouped. However, using the search bar it is easy to find what you are looking for.</t>
  </si>
  <si>
    <t>The API is very complete, well documented and allows to execute XQL queries. However, additional licensing may be required depending on your needs.</t>
  </si>
  <si>
    <t>EDR meets all the capabilities assessed, and highlights the granularity in which security policies for an infrastructure can be managed.</t>
  </si>
  <si>
    <t>Cortex XDR is a complete and well-documented security solution that provides advanced functionalities for the prevention, detection and response of security incidents. It has a versatile and comprehensive query language that allows the generation of very complex detection to identify anomalous behaviour and malicious activity in an infrastructure. It also has multitude of integrations with other technological products and services, which allows centralising all relevant information for the security management of an organisation.</t>
  </si>
  <si>
    <t>The EDR provides with an administration and response functionality. Anyways, still lacks reliability when it comes to fetching files for their analysis.</t>
  </si>
  <si>
    <t>The EDR provides an API that eases the integration with our systems to perform our hunting, although it is not very well documented.</t>
  </si>
  <si>
    <t>Firstly, this EDR makes a poor job when it comes to verify the integrity of files. Sometimes it has trouble calculating the hash of a threat file.
Secondly, it lacks a good support for Linux devices as well as Android devices. The telemetry is poor and the ability to analyse them is lower. 
Other than that, it covers almost every NO-GO feature, maybe it should improve the file exclusions and process tree for alerts and incidents.</t>
  </si>
  <si>
    <t xml:space="preserve">SentinelOne shows good coverage in terms of functionality in Windows environments, covering almost all critical security ("NO-GO") requirements and offering an intuitive and easy-to-navigate user interface. Its query language is robust and makes threat hunting easier. S1 also supplies management and response functionalities and an API that, while not well documented, makes it easy to integrate with other systems.
However, some important deficiencies are observed in other aspects. First of all, its support for Linux and Android systems is limited; telemetry and analytics capabilities on these platforms are poor, which can impact visibility and threat monitoring. Furthermore, the reliability of extracting files for analysis and verifying file integrity is low, as it has problems calculating malicious file hashes on some occasions. 
</t>
  </si>
  <si>
    <t>The UI is intuitive, simple and easy to navegate. Nevertheless, it lacks a panel where an analyst could obtain host and user's activity related information as this is not possible at the moment without performing a deep visibility query.</t>
  </si>
  <si>
    <t>Crowdstrike (2024)</t>
  </si>
  <si>
    <t>Maximo</t>
  </si>
  <si>
    <t>SentinelOne (2023) - Puntuacion</t>
  </si>
  <si>
    <t>Sophos (2024) - Puntuacion</t>
  </si>
  <si>
    <t>TrendMicro (2024) - Puntuacion</t>
  </si>
  <si>
    <t>Crowdstrike (2024) - Puntuacion</t>
  </si>
  <si>
    <t>SentinelOne (2024) - Puntuacion</t>
  </si>
  <si>
    <t>Cortex XDR (2024) - Puntuacion</t>
  </si>
  <si>
    <t>Microsoft Defender (2024) - Puntuacion</t>
  </si>
  <si>
    <t>A regular feature properly implemented</t>
  </si>
  <si>
    <t>A normal feature partially implemented</t>
  </si>
  <si>
    <t>A NO-GO feature partially implemented
A regular feature not implemented</t>
  </si>
  <si>
    <t>A NO-GO feature not implemented</t>
  </si>
  <si>
    <t>A NO-GO feature properly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</si>
</sst>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7" x14ac:knownFonts="1">
    <font>
      <sz val="11"/>
      <color theme="1"/>
      <name val="Calibri"/>
      <family val="2"/>
      <scheme val="minor"/>
    </font>
    <font>
      <sz val="10"/>
      <color theme="1"/>
      <name val="Nunito"/>
    </font>
    <font>
      <b/>
      <sz val="12"/>
      <color rgb="FFFFFFFF"/>
      <name val="Nunito"/>
    </font>
    <font>
      <b/>
      <sz val="12"/>
      <color theme="1"/>
      <name val="Nunito"/>
    </font>
    <font>
      <sz val="9"/>
      <color indexed="81"/>
      <name val="Tahoma"/>
      <family val="2"/>
    </font>
    <font>
      <b/>
      <sz val="9"/>
      <color indexed="81"/>
      <name val="Tahoma"/>
      <family val="2"/>
    </font>
    <font>
      <sz val="11"/>
      <color theme="1"/>
      <name val="Calibri"/>
      <family val="2"/>
      <scheme val="minor"/>
    </font>
    <font>
      <b/>
      <sz val="10"/>
      <color theme="1"/>
      <name val="Nunito"/>
    </font>
    <font>
      <b/>
      <sz val="10"/>
      <name val="Nunito"/>
    </font>
    <font>
      <b/>
      <sz val="10"/>
      <color rgb="FF3E3934"/>
      <name val="Nunito"/>
    </font>
    <font>
      <b/>
      <sz val="16"/>
      <color theme="1"/>
      <name val="Arial"/>
      <family val="2"/>
    </font>
    <font>
      <sz val="9"/>
      <color indexed="81"/>
      <name val="Tahoma"/>
      <charset val="1"/>
    </font>
    <font>
      <b/>
      <sz val="9"/>
      <color indexed="81"/>
      <name val="Tahoma"/>
      <charset val="1"/>
    </font>
    <font>
      <b/>
      <sz val="18"/>
      <color rgb="FFFFFFFF"/>
      <name val="Nunito"/>
    </font>
    <font>
      <b/>
      <sz val="18"/>
      <color theme="1"/>
      <name val="Arial"/>
      <family val="2"/>
    </font>
    <font>
      <sz val="18"/>
      <color theme="1"/>
      <name val="Calibri"/>
      <family val="2"/>
      <scheme val="minor"/>
    </font>
    <font>
      <sz val="18"/>
      <color theme="1"/>
      <name val="Nunito"/>
    </font>
  </fonts>
  <fills count="10">
    <fill>
      <patternFill patternType="none"/>
    </fill>
    <fill>
      <patternFill patternType="gray125"/>
    </fill>
    <fill>
      <patternFill patternType="solid">
        <fgColor rgb="FF000000"/>
        <bgColor rgb="FF000000"/>
      </patternFill>
    </fill>
    <fill>
      <patternFill patternType="solid">
        <fgColor rgb="FFFFFFFF"/>
        <bgColor indexed="64"/>
      </patternFill>
    </fill>
    <fill>
      <patternFill patternType="solid">
        <fgColor rgb="FF3E3934"/>
        <bgColor indexed="64"/>
      </patternFill>
    </fill>
    <fill>
      <patternFill patternType="solid">
        <fgColor rgb="FFB0A294"/>
        <bgColor indexed="64"/>
      </patternFill>
    </fill>
    <fill>
      <patternFill patternType="solid">
        <fgColor rgb="FFFFC300"/>
        <bgColor indexed="64"/>
      </patternFill>
    </fill>
    <fill>
      <patternFill patternType="solid">
        <fgColor rgb="FFFCE8D4"/>
        <bgColor indexed="64"/>
      </patternFill>
    </fill>
    <fill>
      <patternFill patternType="solid">
        <fgColor rgb="FF8A7F74"/>
        <bgColor indexed="64"/>
      </patternFill>
    </fill>
    <fill>
      <patternFill patternType="solid">
        <fgColor theme="4" tint="0.59999389629810485"/>
        <bgColor indexed="64"/>
      </patternFill>
    </fill>
  </fills>
  <borders count="3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style="medium">
        <color rgb="FFCCCCCC"/>
      </right>
      <top style="medium">
        <color rgb="FFCCCCCC"/>
      </top>
      <bottom/>
      <diagonal/>
    </border>
    <border>
      <left/>
      <right style="medium">
        <color rgb="FFCCCCCC"/>
      </right>
      <top/>
      <bottom/>
      <diagonal/>
    </border>
    <border>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medium">
        <color rgb="FFCCCCCC"/>
      </left>
      <right style="medium">
        <color rgb="FFCCCCCC"/>
      </right>
      <top/>
      <bottom style="medium">
        <color rgb="FFCCCCCC"/>
      </bottom>
      <diagonal/>
    </border>
    <border>
      <left/>
      <right style="thin">
        <color theme="0"/>
      </right>
      <top/>
      <bottom/>
      <diagonal/>
    </border>
    <border>
      <left style="hair">
        <color theme="0"/>
      </left>
      <right/>
      <top style="hair">
        <color theme="0"/>
      </top>
      <bottom/>
      <diagonal/>
    </border>
    <border>
      <left/>
      <right/>
      <top style="hair">
        <color theme="0"/>
      </top>
      <bottom/>
      <diagonal/>
    </border>
    <border>
      <left style="hair">
        <color theme="0"/>
      </left>
      <right/>
      <top/>
      <bottom/>
      <diagonal/>
    </border>
    <border>
      <left/>
      <right/>
      <top/>
      <bottom style="hair">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medium">
        <color rgb="FFCCCCCC"/>
      </left>
      <right style="medium">
        <color rgb="FFCCCCCC"/>
      </right>
      <top/>
      <bottom/>
      <diagonal/>
    </border>
    <border>
      <left style="medium">
        <color rgb="FFCCCCCC"/>
      </left>
      <right/>
      <top style="medium">
        <color rgb="FFCCCCCC"/>
      </top>
      <bottom/>
      <diagonal/>
    </border>
    <border>
      <left/>
      <right style="medium">
        <color rgb="FFCCCCCC"/>
      </right>
      <top/>
      <bottom style="double">
        <color indexed="64"/>
      </bottom>
      <diagonal/>
    </border>
    <border>
      <left style="thin">
        <color theme="2"/>
      </left>
      <right style="thin">
        <color theme="2"/>
      </right>
      <top style="thin">
        <color theme="2"/>
      </top>
      <bottom style="thin">
        <color theme="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6" fillId="0" borderId="0" applyFont="0" applyFill="0" applyBorder="0" applyAlignment="0" applyProtection="0"/>
  </cellStyleXfs>
  <cellXfs count="86">
    <xf numFmtId="0" fontId="0" fillId="0" borderId="0" xfId="0"/>
    <xf numFmtId="0" fontId="1" fillId="0" borderId="0" xfId="0" applyFont="1" applyAlignment="1">
      <alignment horizontal="center"/>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3" borderId="1" xfId="0" applyFont="1" applyFill="1" applyBorder="1" applyAlignment="1">
      <alignment horizontal="left" vertical="center" wrapText="1"/>
    </xf>
    <xf numFmtId="9" fontId="1" fillId="3" borderId="1" xfId="1" applyFont="1" applyFill="1" applyBorder="1" applyAlignment="1">
      <alignment horizontal="center" wrapText="1"/>
    </xf>
    <xf numFmtId="10" fontId="1" fillId="3" borderId="1" xfId="1" applyNumberFormat="1" applyFont="1" applyFill="1" applyBorder="1" applyAlignment="1">
      <alignment horizontal="center" wrapText="1"/>
    </xf>
    <xf numFmtId="0" fontId="2" fillId="4" borderId="1" xfId="0" applyFont="1" applyFill="1" applyBorder="1" applyAlignment="1">
      <alignment horizont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 fillId="7" borderId="1" xfId="0" applyFont="1" applyFill="1" applyBorder="1" applyAlignment="1">
      <alignment wrapText="1"/>
    </xf>
    <xf numFmtId="0" fontId="1" fillId="7" borderId="1" xfId="0" applyFont="1" applyFill="1" applyBorder="1" applyAlignment="1">
      <alignment horizontal="center" wrapText="1"/>
    </xf>
    <xf numFmtId="0" fontId="9" fillId="6" borderId="1" xfId="0" applyFont="1" applyFill="1" applyBorder="1" applyAlignment="1">
      <alignment horizontal="center" vertical="center" wrapText="1"/>
    </xf>
    <xf numFmtId="10" fontId="1" fillId="7" borderId="1" xfId="1" applyNumberFormat="1" applyFont="1" applyFill="1" applyBorder="1" applyAlignment="1">
      <alignment horizontal="center" wrapText="1"/>
    </xf>
    <xf numFmtId="0" fontId="7" fillId="3" borderId="1" xfId="0" applyFont="1" applyFill="1" applyBorder="1" applyAlignment="1">
      <alignment horizontal="left" vertical="center" wrapText="1"/>
    </xf>
    <xf numFmtId="0" fontId="7" fillId="7" borderId="1" xfId="0" applyFont="1" applyFill="1" applyBorder="1" applyAlignment="1">
      <alignment horizontal="left" wrapText="1"/>
    </xf>
    <xf numFmtId="0" fontId="7" fillId="7" borderId="1" xfId="0" applyFont="1" applyFill="1" applyBorder="1" applyAlignment="1">
      <alignment horizontal="left" vertical="center" wrapText="1"/>
    </xf>
    <xf numFmtId="0" fontId="7" fillId="3" borderId="1" xfId="0" applyFont="1" applyFill="1" applyBorder="1" applyAlignment="1">
      <alignment wrapText="1"/>
    </xf>
    <xf numFmtId="0" fontId="7" fillId="7" borderId="1" xfId="0" applyFont="1" applyFill="1" applyBorder="1" applyAlignment="1">
      <alignment wrapText="1"/>
    </xf>
    <xf numFmtId="0" fontId="1" fillId="7" borderId="1" xfId="0" applyFont="1" applyFill="1" applyBorder="1" applyAlignment="1">
      <alignment horizontal="left" vertical="center" wrapText="1"/>
    </xf>
    <xf numFmtId="164" fontId="10" fillId="3" borderId="1" xfId="0" applyNumberFormat="1" applyFont="1" applyFill="1" applyBorder="1" applyAlignment="1">
      <alignment horizontal="center" vertical="center"/>
    </xf>
    <xf numFmtId="0" fontId="9" fillId="6" borderId="27" xfId="0" applyFont="1" applyFill="1" applyBorder="1" applyAlignment="1">
      <alignment horizontal="center" vertical="center" wrapText="1"/>
    </xf>
    <xf numFmtId="164" fontId="10" fillId="3" borderId="27" xfId="0" applyNumberFormat="1" applyFont="1" applyFill="1" applyBorder="1" applyAlignment="1">
      <alignment horizontal="center" vertical="center"/>
    </xf>
    <xf numFmtId="10" fontId="1" fillId="7" borderId="1" xfId="0" applyNumberFormat="1" applyFont="1" applyFill="1" applyBorder="1" applyAlignment="1">
      <alignment horizontal="center" wrapText="1"/>
    </xf>
    <xf numFmtId="10" fontId="1" fillId="3" borderId="1" xfId="0" applyNumberFormat="1" applyFont="1" applyFill="1" applyBorder="1" applyAlignment="1">
      <alignment horizontal="center" wrapText="1"/>
    </xf>
    <xf numFmtId="10" fontId="0" fillId="0" borderId="0" xfId="0" applyNumberFormat="1"/>
    <xf numFmtId="10" fontId="9" fillId="6" borderId="1" xfId="0" applyNumberFormat="1" applyFont="1" applyFill="1" applyBorder="1" applyAlignment="1">
      <alignment horizontal="center" vertical="center" wrapText="1"/>
    </xf>
    <xf numFmtId="0" fontId="0" fillId="0" borderId="0" xfId="0" applyAlignment="1">
      <alignment horizontal="center" vertical="center"/>
    </xf>
    <xf numFmtId="0" fontId="1" fillId="3" borderId="2" xfId="0" applyFont="1" applyFill="1" applyBorder="1" applyAlignment="1">
      <alignment horizontal="left" vertical="center" wrapText="1"/>
    </xf>
    <xf numFmtId="0" fontId="1" fillId="3" borderId="1" xfId="1" applyNumberFormat="1" applyFont="1" applyFill="1" applyBorder="1" applyAlignment="1">
      <alignment horizontal="center" wrapText="1"/>
    </xf>
    <xf numFmtId="0" fontId="1" fillId="7" borderId="1" xfId="1" applyNumberFormat="1" applyFont="1" applyFill="1" applyBorder="1" applyAlignment="1">
      <alignment horizontal="center" wrapText="1"/>
    </xf>
    <xf numFmtId="0" fontId="1" fillId="3" borderId="28" xfId="0" applyFont="1" applyFill="1" applyBorder="1" applyAlignment="1">
      <alignment horizontal="left" vertical="center" wrapText="1"/>
    </xf>
    <xf numFmtId="0" fontId="1" fillId="7" borderId="2" xfId="0" applyFont="1" applyFill="1" applyBorder="1" applyAlignment="1">
      <alignment horizontal="left" vertical="center" wrapText="1"/>
    </xf>
    <xf numFmtId="0" fontId="1" fillId="3" borderId="30" xfId="0" applyFont="1" applyFill="1" applyBorder="1" applyAlignment="1">
      <alignment horizontal="left" vertical="center" wrapText="1"/>
    </xf>
    <xf numFmtId="0" fontId="1" fillId="0" borderId="30" xfId="0" applyFont="1" applyBorder="1" applyAlignment="1">
      <alignment horizontal="left" vertical="center" wrapText="1"/>
    </xf>
    <xf numFmtId="0" fontId="3" fillId="5" borderId="3" xfId="0" applyFont="1" applyFill="1" applyBorder="1" applyAlignment="1">
      <alignment horizontal="left" vertical="center" wrapText="1"/>
    </xf>
    <xf numFmtId="0" fontId="3" fillId="5" borderId="30" xfId="0" applyFont="1" applyFill="1" applyBorder="1" applyAlignment="1">
      <alignment horizontal="left" vertical="center" wrapText="1"/>
    </xf>
    <xf numFmtId="164" fontId="10" fillId="0" borderId="1" xfId="0" applyNumberFormat="1"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0" fillId="0" borderId="20" xfId="0" applyBorder="1"/>
    <xf numFmtId="0" fontId="0" fillId="0" borderId="12" xfId="0" applyBorder="1"/>
    <xf numFmtId="0" fontId="0" fillId="0" borderId="21" xfId="0" applyBorder="1"/>
    <xf numFmtId="0" fontId="0" fillId="0" borderId="22" xfId="0" applyBorder="1"/>
    <xf numFmtId="0" fontId="0" fillId="0" borderId="23"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9" borderId="0" xfId="0" applyFill="1"/>
    <xf numFmtId="10" fontId="0" fillId="9" borderId="0" xfId="1" applyNumberFormat="1" applyFont="1" applyFill="1"/>
    <xf numFmtId="9" fontId="0" fillId="9" borderId="0" xfId="1" applyFont="1" applyFill="1"/>
    <xf numFmtId="164" fontId="14" fillId="3" borderId="31" xfId="0" applyNumberFormat="1" applyFont="1" applyFill="1" applyBorder="1" applyAlignment="1">
      <alignment horizontal="center" vertical="center"/>
    </xf>
    <xf numFmtId="0" fontId="13" fillId="2" borderId="8" xfId="0" applyFont="1" applyFill="1" applyBorder="1" applyAlignment="1">
      <alignment horizontal="center"/>
    </xf>
    <xf numFmtId="0" fontId="13" fillId="2" borderId="10" xfId="0" applyFont="1" applyFill="1" applyBorder="1" applyAlignment="1">
      <alignment horizontal="center"/>
    </xf>
    <xf numFmtId="0" fontId="13" fillId="2" borderId="9" xfId="0" applyFont="1" applyFill="1" applyBorder="1" applyAlignment="1">
      <alignment horizontal="center"/>
    </xf>
    <xf numFmtId="164" fontId="14" fillId="3" borderId="33" xfId="0" applyNumberFormat="1" applyFont="1" applyFill="1" applyBorder="1" applyAlignment="1">
      <alignment horizontal="center" vertical="center"/>
    </xf>
    <xf numFmtId="0" fontId="16" fillId="7" borderId="31" xfId="0" applyFont="1" applyFill="1" applyBorder="1" applyAlignment="1">
      <alignment horizontal="center" wrapText="1"/>
    </xf>
    <xf numFmtId="0" fontId="16" fillId="8" borderId="34" xfId="0" applyFont="1" applyFill="1" applyBorder="1" applyAlignment="1">
      <alignment horizontal="center"/>
    </xf>
    <xf numFmtId="0" fontId="15" fillId="0" borderId="31" xfId="0" applyFont="1" applyBorder="1" applyAlignment="1">
      <alignment horizontal="left" vertical="center"/>
    </xf>
    <xf numFmtId="0" fontId="15" fillId="0" borderId="31" xfId="0" applyFont="1" applyBorder="1" applyAlignment="1">
      <alignment horizontal="left" vertical="center" wrapText="1"/>
    </xf>
    <xf numFmtId="0" fontId="15" fillId="0" borderId="32" xfId="0" applyFont="1" applyBorder="1" applyAlignment="1">
      <alignment horizontal="left" vertical="center"/>
    </xf>
    <xf numFmtId="0" fontId="15" fillId="0" borderId="31" xfId="0" applyFont="1" applyBorder="1" applyAlignment="1">
      <alignment horizontal="left"/>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0" xfId="0" applyAlignment="1">
      <alignment horizontal="center"/>
    </xf>
    <xf numFmtId="0" fontId="0" fillId="0" borderId="12"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3" fillId="5" borderId="2"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29" xfId="0" applyFont="1" applyFill="1" applyBorder="1" applyAlignment="1">
      <alignment horizontal="center" vertical="center" wrapText="1"/>
    </xf>
    <xf numFmtId="0" fontId="2" fillId="4" borderId="6" xfId="0" applyFont="1" applyFill="1" applyBorder="1" applyAlignment="1">
      <alignment horizontal="center" wrapText="1"/>
    </xf>
    <xf numFmtId="0" fontId="2" fillId="4" borderId="7" xfId="0" applyFont="1" applyFill="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colors>
    <mruColors>
      <color rgb="FFFF9900"/>
      <color rgb="FFFFC300"/>
      <color rgb="FF8A7F74"/>
      <color rgb="FFFCE8D4"/>
      <color rgb="FFB0A294"/>
      <color rgb="FFD6C5B4"/>
      <color rgb="FF3E3934"/>
      <color rgb="FFFFF0D6"/>
      <color rgb="FF645C54"/>
      <color rgb="FFA2C4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1"/>
          <c:order val="1"/>
          <c:tx>
            <c:strRef>
              <c:f>Datos!$C$1</c:f>
              <c:strCache>
                <c:ptCount val="1"/>
                <c:pt idx="0">
                  <c:v>SentinelOne (2023)</c:v>
                </c:pt>
              </c:strCache>
            </c:strRef>
          </c:tx>
          <c:spPr>
            <a:ln w="28575" cap="rnd">
              <a:solidFill>
                <a:schemeClr val="accent2"/>
              </a:solidFill>
              <a:round/>
            </a:ln>
            <a:effectLst/>
          </c:spPr>
          <c:marker>
            <c:symbol val="none"/>
          </c:marker>
          <c:cat>
            <c:strRef>
              <c:f>Datos!$A$2:$A$8</c:f>
              <c:strCache>
                <c:ptCount val="7"/>
                <c:pt idx="0">
                  <c:v>Telemetry</c:v>
                </c:pt>
                <c:pt idx="1">
                  <c:v>Query Language</c:v>
                </c:pt>
                <c:pt idx="2">
                  <c:v>Administrative Tools</c:v>
                </c:pt>
                <c:pt idx="3">
                  <c:v>Features</c:v>
                </c:pt>
                <c:pt idx="4">
                  <c:v>API</c:v>
                </c:pt>
                <c:pt idx="5">
                  <c:v>UI</c:v>
                </c:pt>
                <c:pt idx="6">
                  <c:v>MITRE</c:v>
                </c:pt>
              </c:strCache>
            </c:strRef>
          </c:cat>
          <c:val>
            <c:numRef>
              <c:f>Datos!$C$2:$C$8</c:f>
              <c:numCache>
                <c:formatCode>0.00%</c:formatCode>
                <c:ptCount val="7"/>
                <c:pt idx="0">
                  <c:v>0.6785714285714286</c:v>
                </c:pt>
                <c:pt idx="1">
                  <c:v>0.8</c:v>
                </c:pt>
                <c:pt idx="2">
                  <c:v>0.61904761904761907</c:v>
                </c:pt>
                <c:pt idx="3">
                  <c:v>0.44736842105263158</c:v>
                </c:pt>
                <c:pt idx="4">
                  <c:v>1</c:v>
                </c:pt>
                <c:pt idx="5">
                  <c:v>0</c:v>
                </c:pt>
                <c:pt idx="6">
                  <c:v>0.83189999999999997</c:v>
                </c:pt>
              </c:numCache>
            </c:numRef>
          </c:val>
          <c:extLst>
            <c:ext xmlns:c16="http://schemas.microsoft.com/office/drawing/2014/chart" uri="{C3380CC4-5D6E-409C-BE32-E72D297353CC}">
              <c16:uniqueId val="{00000001-EEB2-4104-9FE3-6C7236722F0A}"/>
            </c:ext>
          </c:extLst>
        </c:ser>
        <c:dLbls>
          <c:showLegendKey val="0"/>
          <c:showVal val="0"/>
          <c:showCatName val="0"/>
          <c:showSerName val="0"/>
          <c:showPercent val="0"/>
          <c:showBubbleSize val="0"/>
        </c:dLbls>
        <c:axId val="723380240"/>
        <c:axId val="723381680"/>
        <c:extLst>
          <c:ext xmlns:c15="http://schemas.microsoft.com/office/drawing/2012/chart" uri="{02D57815-91ED-43cb-92C2-25804820EDAC}">
            <c15:filteredRadarSeries>
              <c15:ser>
                <c:idx val="0"/>
                <c:order val="0"/>
                <c:tx>
                  <c:strRef>
                    <c:extLst>
                      <c:ext uri="{02D57815-91ED-43cb-92C2-25804820EDAC}">
                        <c15:formulaRef>
                          <c15:sqref>Datos!$B$1</c15:sqref>
                        </c15:formulaRef>
                      </c:ext>
                    </c:extLst>
                    <c:strCache>
                      <c:ptCount val="1"/>
                      <c:pt idx="0">
                        <c:v>Maximo</c:v>
                      </c:pt>
                    </c:strCache>
                  </c:strRef>
                </c:tx>
                <c:spPr>
                  <a:ln w="28575" cap="rnd">
                    <a:solidFill>
                      <a:schemeClr val="accent1"/>
                    </a:solidFill>
                    <a:round/>
                  </a:ln>
                  <a:effectLst/>
                </c:spPr>
                <c:marker>
                  <c:symbol val="none"/>
                </c:marker>
                <c:cat>
                  <c:strRef>
                    <c:extLst>
                      <c:ex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c:ext uri="{02D57815-91ED-43cb-92C2-25804820EDAC}">
                        <c15:formulaRef>
                          <c15:sqref>Datos!$B$2:$B$8</c15:sqref>
                        </c15:formulaRef>
                      </c:ext>
                    </c:extLst>
                    <c:numCache>
                      <c:formatCode>General</c:formatCode>
                      <c:ptCount val="7"/>
                      <c:pt idx="0">
                        <c:v>28</c:v>
                      </c:pt>
                      <c:pt idx="1">
                        <c:v>5</c:v>
                      </c:pt>
                      <c:pt idx="2">
                        <c:v>21</c:v>
                      </c:pt>
                      <c:pt idx="3">
                        <c:v>38</c:v>
                      </c:pt>
                      <c:pt idx="4">
                        <c:v>3</c:v>
                      </c:pt>
                      <c:pt idx="5">
                        <c:v>3</c:v>
                      </c:pt>
                    </c:numCache>
                  </c:numRef>
                </c:val>
                <c:extLst>
                  <c:ext xmlns:c16="http://schemas.microsoft.com/office/drawing/2014/chart" uri="{C3380CC4-5D6E-409C-BE32-E72D297353CC}">
                    <c16:uniqueId val="{00000000-EEB2-4104-9FE3-6C7236722F0A}"/>
                  </c:ext>
                </c:extLst>
              </c15:ser>
            </c15:filteredRadarSeries>
          </c:ext>
        </c:extLst>
      </c:radarChart>
      <c:catAx>
        <c:axId val="72338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81680"/>
        <c:crosses val="autoZero"/>
        <c:auto val="1"/>
        <c:lblAlgn val="ctr"/>
        <c:lblOffset val="100"/>
        <c:noMultiLvlLbl val="0"/>
      </c:catAx>
      <c:valAx>
        <c:axId val="72338168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2338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4"/>
          <c:order val="2"/>
          <c:tx>
            <c:strRef>
              <c:f>Datos!$F$1</c:f>
              <c:strCache>
                <c:ptCount val="1"/>
                <c:pt idx="0">
                  <c:v>Sophos (2024)</c:v>
                </c:pt>
              </c:strCache>
            </c:strRef>
          </c:tx>
          <c:spPr>
            <a:ln w="28575" cap="rnd">
              <a:solidFill>
                <a:schemeClr val="accent5"/>
              </a:solidFill>
              <a:round/>
            </a:ln>
            <a:effectLst/>
          </c:spPr>
          <c:marker>
            <c:symbol val="none"/>
          </c:marker>
          <c:cat>
            <c:strRef>
              <c:f>Datos!$A$2:$A$8</c:f>
              <c:strCache>
                <c:ptCount val="7"/>
                <c:pt idx="0">
                  <c:v>Telemetry</c:v>
                </c:pt>
                <c:pt idx="1">
                  <c:v>Query Language</c:v>
                </c:pt>
                <c:pt idx="2">
                  <c:v>Administrative Tools</c:v>
                </c:pt>
                <c:pt idx="3">
                  <c:v>Features</c:v>
                </c:pt>
                <c:pt idx="4">
                  <c:v>API</c:v>
                </c:pt>
                <c:pt idx="5">
                  <c:v>UI</c:v>
                </c:pt>
                <c:pt idx="6">
                  <c:v>MITRE</c:v>
                </c:pt>
              </c:strCache>
            </c:strRef>
          </c:cat>
          <c:val>
            <c:numRef>
              <c:f>Datos!$F$2:$F$8</c:f>
              <c:numCache>
                <c:formatCode>0.00%</c:formatCode>
                <c:ptCount val="7"/>
                <c:pt idx="0">
                  <c:v>0.14285714285714285</c:v>
                </c:pt>
                <c:pt idx="1">
                  <c:v>1</c:v>
                </c:pt>
                <c:pt idx="2">
                  <c:v>0.47619047619047616</c:v>
                </c:pt>
                <c:pt idx="3">
                  <c:v>0</c:v>
                </c:pt>
                <c:pt idx="4">
                  <c:v>1</c:v>
                </c:pt>
                <c:pt idx="5">
                  <c:v>0</c:v>
                </c:pt>
                <c:pt idx="6">
                  <c:v>0.76610369206598583</c:v>
                </c:pt>
              </c:numCache>
            </c:numRef>
          </c:val>
          <c:extLst>
            <c:ext xmlns:c16="http://schemas.microsoft.com/office/drawing/2014/chart" uri="{C3380CC4-5D6E-409C-BE32-E72D297353CC}">
              <c16:uniqueId val="{00000004-153B-429B-834A-BF59FC1C0392}"/>
            </c:ext>
          </c:extLst>
        </c:ser>
        <c:dLbls>
          <c:showLegendKey val="0"/>
          <c:showVal val="0"/>
          <c:showCatName val="0"/>
          <c:showSerName val="0"/>
          <c:showPercent val="0"/>
          <c:showBubbleSize val="0"/>
        </c:dLbls>
        <c:axId val="723380240"/>
        <c:axId val="723381680"/>
        <c:extLst>
          <c:ext xmlns:c15="http://schemas.microsoft.com/office/drawing/2012/chart" uri="{02D57815-91ED-43cb-92C2-25804820EDAC}">
            <c15:filteredRadarSeries>
              <c15:ser>
                <c:idx val="0"/>
                <c:order val="0"/>
                <c:tx>
                  <c:strRef>
                    <c:extLst>
                      <c:ext uri="{02D57815-91ED-43cb-92C2-25804820EDAC}">
                        <c15:formulaRef>
                          <c15:sqref>Datos!$B$1</c15:sqref>
                        </c15:formulaRef>
                      </c:ext>
                    </c:extLst>
                    <c:strCache>
                      <c:ptCount val="1"/>
                      <c:pt idx="0">
                        <c:v>Maximo</c:v>
                      </c:pt>
                    </c:strCache>
                  </c:strRef>
                </c:tx>
                <c:spPr>
                  <a:ln w="28575" cap="rnd">
                    <a:solidFill>
                      <a:schemeClr val="accent1"/>
                    </a:solidFill>
                    <a:round/>
                  </a:ln>
                  <a:effectLst/>
                </c:spPr>
                <c:marker>
                  <c:symbol val="none"/>
                </c:marker>
                <c:cat>
                  <c:strRef>
                    <c:extLst>
                      <c:ex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c:ext uri="{02D57815-91ED-43cb-92C2-25804820EDAC}">
                        <c15:formulaRef>
                          <c15:sqref>Datos!$B$2:$B$8</c15:sqref>
                        </c15:formulaRef>
                      </c:ext>
                    </c:extLst>
                    <c:numCache>
                      <c:formatCode>General</c:formatCode>
                      <c:ptCount val="7"/>
                      <c:pt idx="0">
                        <c:v>28</c:v>
                      </c:pt>
                      <c:pt idx="1">
                        <c:v>5</c:v>
                      </c:pt>
                      <c:pt idx="2">
                        <c:v>21</c:v>
                      </c:pt>
                      <c:pt idx="3">
                        <c:v>38</c:v>
                      </c:pt>
                      <c:pt idx="4">
                        <c:v>3</c:v>
                      </c:pt>
                      <c:pt idx="5">
                        <c:v>3</c:v>
                      </c:pt>
                    </c:numCache>
                  </c:numRef>
                </c:val>
                <c:extLst>
                  <c:ext xmlns:c16="http://schemas.microsoft.com/office/drawing/2014/chart" uri="{C3380CC4-5D6E-409C-BE32-E72D297353CC}">
                    <c16:uniqueId val="{00000001-153B-429B-834A-BF59FC1C0392}"/>
                  </c:ext>
                </c:extLst>
              </c15:ser>
            </c15:filteredRadarSeries>
            <c15:filteredRadarSeries>
              <c15:ser>
                <c:idx val="2"/>
                <c:order val="1"/>
                <c:tx>
                  <c:strRef>
                    <c:extLst xmlns:c15="http://schemas.microsoft.com/office/drawing/2012/chart">
                      <c:ext xmlns:c15="http://schemas.microsoft.com/office/drawing/2012/chart" uri="{02D57815-91ED-43cb-92C2-25804820EDAC}">
                        <c15:formulaRef>
                          <c15:sqref>Datos!$D$1</c15:sqref>
                        </c15:formulaRef>
                      </c:ext>
                    </c:extLst>
                    <c:strCache>
                      <c:ptCount val="1"/>
                      <c:pt idx="0">
                        <c:v>SentinelOne (2023) - Puntuacion</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Datos!$D$2:$D$8</c15:sqref>
                        </c15:formulaRef>
                      </c:ext>
                    </c:extLst>
                    <c:numCache>
                      <c:formatCode>General</c:formatCode>
                      <c:ptCount val="7"/>
                      <c:pt idx="0">
                        <c:v>19</c:v>
                      </c:pt>
                      <c:pt idx="1">
                        <c:v>4</c:v>
                      </c:pt>
                      <c:pt idx="2">
                        <c:v>13</c:v>
                      </c:pt>
                      <c:pt idx="3">
                        <c:v>17</c:v>
                      </c:pt>
                      <c:pt idx="4">
                        <c:v>3</c:v>
                      </c:pt>
                      <c:pt idx="5">
                        <c:v>-1</c:v>
                      </c:pt>
                    </c:numCache>
                  </c:numRef>
                </c:val>
                <c:extLst xmlns:c15="http://schemas.microsoft.com/office/drawing/2012/chart">
                  <c:ext xmlns:c16="http://schemas.microsoft.com/office/drawing/2014/chart" uri="{C3380CC4-5D6E-409C-BE32-E72D297353CC}">
                    <c16:uniqueId val="{00000002-153B-429B-834A-BF59FC1C0392}"/>
                  </c:ext>
                </c:extLst>
              </c15:ser>
            </c15:filteredRadarSeries>
            <c15:filteredRadarSeries>
              <c15:ser>
                <c:idx val="5"/>
                <c:order val="3"/>
                <c:tx>
                  <c:strRef>
                    <c:extLst xmlns:c15="http://schemas.microsoft.com/office/drawing/2012/chart">
                      <c:ext xmlns:c15="http://schemas.microsoft.com/office/drawing/2012/chart" uri="{02D57815-91ED-43cb-92C2-25804820EDAC}">
                        <c15:formulaRef>
                          <c15:sqref>Datos!$G$1</c15:sqref>
                        </c15:formulaRef>
                      </c:ext>
                    </c:extLst>
                    <c:strCache>
                      <c:ptCount val="1"/>
                      <c:pt idx="0">
                        <c:v>TrendMicro (2024) - Puntuacion</c:v>
                      </c:pt>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Datos!$G$2:$G$8</c15:sqref>
                        </c15:formulaRef>
                      </c:ext>
                    </c:extLst>
                    <c:numCache>
                      <c:formatCode>General</c:formatCode>
                      <c:ptCount val="7"/>
                      <c:pt idx="0">
                        <c:v>19</c:v>
                      </c:pt>
                      <c:pt idx="1">
                        <c:v>2</c:v>
                      </c:pt>
                      <c:pt idx="2">
                        <c:v>9</c:v>
                      </c:pt>
                      <c:pt idx="3">
                        <c:v>23</c:v>
                      </c:pt>
                      <c:pt idx="4">
                        <c:v>3</c:v>
                      </c:pt>
                      <c:pt idx="5">
                        <c:v>-1</c:v>
                      </c:pt>
                    </c:numCache>
                  </c:numRef>
                </c:val>
                <c:extLst xmlns:c15="http://schemas.microsoft.com/office/drawing/2012/chart">
                  <c:ext xmlns:c16="http://schemas.microsoft.com/office/drawing/2014/chart" uri="{C3380CC4-5D6E-409C-BE32-E72D297353CC}">
                    <c16:uniqueId val="{00000005-153B-429B-834A-BF59FC1C0392}"/>
                  </c:ext>
                </c:extLst>
              </c15:ser>
            </c15:filteredRadarSeries>
            <c15:filteredRadarSeries>
              <c15:ser>
                <c:idx val="6"/>
                <c:order val="4"/>
                <c:tx>
                  <c:strRef>
                    <c:extLst xmlns:c15="http://schemas.microsoft.com/office/drawing/2012/chart">
                      <c:ext xmlns:c15="http://schemas.microsoft.com/office/drawing/2012/chart" uri="{02D57815-91ED-43cb-92C2-25804820EDAC}">
                        <c15:formulaRef>
                          <c15:sqref>Datos!$H$1</c15:sqref>
                        </c15:formulaRef>
                      </c:ext>
                    </c:extLst>
                    <c:strCache>
                      <c:ptCount val="1"/>
                      <c:pt idx="0">
                        <c:v>TrendMicro (2024)</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Datos!$H$2:$H$8</c15:sqref>
                        </c15:formulaRef>
                      </c:ext>
                    </c:extLst>
                    <c:numCache>
                      <c:formatCode>0.00%</c:formatCode>
                      <c:ptCount val="7"/>
                      <c:pt idx="0">
                        <c:v>0.6785714285714286</c:v>
                      </c:pt>
                      <c:pt idx="1">
                        <c:v>0.4</c:v>
                      </c:pt>
                      <c:pt idx="2">
                        <c:v>0.42857142857142855</c:v>
                      </c:pt>
                      <c:pt idx="3">
                        <c:v>0.60526315789473684</c:v>
                      </c:pt>
                      <c:pt idx="4">
                        <c:v>1</c:v>
                      </c:pt>
                      <c:pt idx="5">
                        <c:v>0</c:v>
                      </c:pt>
                      <c:pt idx="6">
                        <c:v>0.63756873527101332</c:v>
                      </c:pt>
                    </c:numCache>
                  </c:numRef>
                </c:val>
                <c:extLst xmlns:c15="http://schemas.microsoft.com/office/drawing/2012/chart">
                  <c:ext xmlns:c16="http://schemas.microsoft.com/office/drawing/2014/chart" uri="{C3380CC4-5D6E-409C-BE32-E72D297353CC}">
                    <c16:uniqueId val="{00000006-153B-429B-834A-BF59FC1C0392}"/>
                  </c:ext>
                </c:extLst>
              </c15:ser>
            </c15:filteredRadarSeries>
            <c15:filteredRadarSeries>
              <c15:ser>
                <c:idx val="7"/>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Crowdstrike (2024) - Puntuacion</c:v>
                      </c:pt>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Datos!$I$2:$I$8</c15:sqref>
                        </c15:formulaRef>
                      </c:ext>
                    </c:extLst>
                    <c:numCache>
                      <c:formatCode>General</c:formatCode>
                      <c:ptCount val="7"/>
                      <c:pt idx="0">
                        <c:v>20</c:v>
                      </c:pt>
                      <c:pt idx="1">
                        <c:v>5</c:v>
                      </c:pt>
                      <c:pt idx="2">
                        <c:v>21</c:v>
                      </c:pt>
                      <c:pt idx="3">
                        <c:v>28</c:v>
                      </c:pt>
                      <c:pt idx="4">
                        <c:v>3</c:v>
                      </c:pt>
                      <c:pt idx="5">
                        <c:v>3</c:v>
                      </c:pt>
                    </c:numCache>
                  </c:numRef>
                </c:val>
                <c:extLst xmlns:c15="http://schemas.microsoft.com/office/drawing/2012/chart">
                  <c:ext xmlns:c16="http://schemas.microsoft.com/office/drawing/2014/chart" uri="{C3380CC4-5D6E-409C-BE32-E72D297353CC}">
                    <c16:uniqueId val="{00000007-153B-429B-834A-BF59FC1C0392}"/>
                  </c:ext>
                </c:extLst>
              </c15:ser>
            </c15:filteredRadarSeries>
            <c15:filteredRadarSeries>
              <c15:ser>
                <c:idx val="8"/>
                <c:order val="6"/>
                <c:tx>
                  <c:strRef>
                    <c:extLst xmlns:c15="http://schemas.microsoft.com/office/drawing/2012/chart">
                      <c:ext xmlns:c15="http://schemas.microsoft.com/office/drawing/2012/chart" uri="{02D57815-91ED-43cb-92C2-25804820EDAC}">
                        <c15:formulaRef>
                          <c15:sqref>Datos!$J$1</c15:sqref>
                        </c15:formulaRef>
                      </c:ext>
                    </c:extLst>
                    <c:strCache>
                      <c:ptCount val="1"/>
                      <c:pt idx="0">
                        <c:v>Crowdstrike (2024)</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Datos!$J$2:$J$8</c15:sqref>
                        </c15:formulaRef>
                      </c:ext>
                    </c:extLst>
                    <c:numCache>
                      <c:formatCode>0.00%</c:formatCode>
                      <c:ptCount val="7"/>
                      <c:pt idx="0">
                        <c:v>0.7142857142857143</c:v>
                      </c:pt>
                      <c:pt idx="1">
                        <c:v>1</c:v>
                      </c:pt>
                      <c:pt idx="2">
                        <c:v>1</c:v>
                      </c:pt>
                      <c:pt idx="3">
                        <c:v>0.73684210526315785</c:v>
                      </c:pt>
                      <c:pt idx="4">
                        <c:v>1</c:v>
                      </c:pt>
                      <c:pt idx="5">
                        <c:v>1</c:v>
                      </c:pt>
                      <c:pt idx="6">
                        <c:v>0.87009033778476041</c:v>
                      </c:pt>
                    </c:numCache>
                  </c:numRef>
                </c:val>
                <c:extLst xmlns:c15="http://schemas.microsoft.com/office/drawing/2012/chart">
                  <c:ext xmlns:c16="http://schemas.microsoft.com/office/drawing/2014/chart" uri="{C3380CC4-5D6E-409C-BE32-E72D297353CC}">
                    <c16:uniqueId val="{00000008-153B-429B-834A-BF59FC1C0392}"/>
                  </c:ext>
                </c:extLst>
              </c15:ser>
            </c15:filteredRadarSeries>
            <c15:filteredRadarSeries>
              <c15:ser>
                <c:idx val="9"/>
                <c:order val="7"/>
                <c:tx>
                  <c:strRef>
                    <c:extLst xmlns:c15="http://schemas.microsoft.com/office/drawing/2012/chart">
                      <c:ext xmlns:c15="http://schemas.microsoft.com/office/drawing/2012/chart" uri="{02D57815-91ED-43cb-92C2-25804820EDAC}">
                        <c15:formulaRef>
                          <c15:sqref>Datos!$K$1</c15:sqref>
                        </c15:formulaRef>
                      </c:ext>
                    </c:extLst>
                    <c:strCache>
                      <c:ptCount val="1"/>
                      <c:pt idx="0">
                        <c:v>SentinelOne (2024) - Puntuacion</c:v>
                      </c:pt>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Datos!$K$2:$K$8</c15:sqref>
                        </c15:formulaRef>
                      </c:ext>
                    </c:extLst>
                    <c:numCache>
                      <c:formatCode>General</c:formatCode>
                      <c:ptCount val="7"/>
                      <c:pt idx="0">
                        <c:v>11</c:v>
                      </c:pt>
                      <c:pt idx="1">
                        <c:v>4</c:v>
                      </c:pt>
                      <c:pt idx="2">
                        <c:v>13</c:v>
                      </c:pt>
                      <c:pt idx="3">
                        <c:v>13</c:v>
                      </c:pt>
                      <c:pt idx="4">
                        <c:v>3</c:v>
                      </c:pt>
                      <c:pt idx="5">
                        <c:v>-1</c:v>
                      </c:pt>
                    </c:numCache>
                  </c:numRef>
                </c:val>
                <c:extLst xmlns:c15="http://schemas.microsoft.com/office/drawing/2012/chart">
                  <c:ext xmlns:c16="http://schemas.microsoft.com/office/drawing/2014/chart" uri="{C3380CC4-5D6E-409C-BE32-E72D297353CC}">
                    <c16:uniqueId val="{00000009-153B-429B-834A-BF59FC1C0392}"/>
                  </c:ext>
                </c:extLst>
              </c15:ser>
            </c15:filteredRadarSeries>
            <c15:filteredRadarSeries>
              <c15:ser>
                <c:idx val="10"/>
                <c:order val="8"/>
                <c:tx>
                  <c:strRef>
                    <c:extLst xmlns:c15="http://schemas.microsoft.com/office/drawing/2012/chart">
                      <c:ext xmlns:c15="http://schemas.microsoft.com/office/drawing/2012/chart" uri="{02D57815-91ED-43cb-92C2-25804820EDAC}">
                        <c15:formulaRef>
                          <c15:sqref>Datos!$L$1</c15:sqref>
                        </c15:formulaRef>
                      </c:ext>
                    </c:extLst>
                    <c:strCache>
                      <c:ptCount val="1"/>
                      <c:pt idx="0">
                        <c:v>SentinelOne (2024)</c:v>
                      </c:pt>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Datos!$L$2:$L$8</c15:sqref>
                        </c15:formulaRef>
                      </c:ext>
                    </c:extLst>
                    <c:numCache>
                      <c:formatCode>0.00%</c:formatCode>
                      <c:ptCount val="7"/>
                      <c:pt idx="0">
                        <c:v>0.39285714285714285</c:v>
                      </c:pt>
                      <c:pt idx="1">
                        <c:v>0.8</c:v>
                      </c:pt>
                      <c:pt idx="2">
                        <c:v>0.61904761904761907</c:v>
                      </c:pt>
                      <c:pt idx="3">
                        <c:v>0.34210526315789475</c:v>
                      </c:pt>
                      <c:pt idx="4">
                        <c:v>1</c:v>
                      </c:pt>
                      <c:pt idx="5">
                        <c:v>0</c:v>
                      </c:pt>
                      <c:pt idx="6">
                        <c:v>0.76256873527101332</c:v>
                      </c:pt>
                    </c:numCache>
                  </c:numRef>
                </c:val>
                <c:extLst xmlns:c15="http://schemas.microsoft.com/office/drawing/2012/chart">
                  <c:ext xmlns:c16="http://schemas.microsoft.com/office/drawing/2014/chart" uri="{C3380CC4-5D6E-409C-BE32-E72D297353CC}">
                    <c16:uniqueId val="{0000000A-153B-429B-834A-BF59FC1C0392}"/>
                  </c:ext>
                </c:extLst>
              </c15:ser>
            </c15:filteredRadarSeries>
            <c15:filteredRadarSeries>
              <c15:ser>
                <c:idx val="11"/>
                <c:order val="9"/>
                <c:tx>
                  <c:strRef>
                    <c:extLst xmlns:c15="http://schemas.microsoft.com/office/drawing/2012/chart">
                      <c:ext xmlns:c15="http://schemas.microsoft.com/office/drawing/2012/chart" uri="{02D57815-91ED-43cb-92C2-25804820EDAC}">
                        <c15:formulaRef>
                          <c15:sqref>Datos!$M$1</c15:sqref>
                        </c15:formulaRef>
                      </c:ext>
                    </c:extLst>
                    <c:strCache>
                      <c:ptCount val="1"/>
                      <c:pt idx="0">
                        <c:v>Cortex XDR (2024) - Puntuacion</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Datos!$M$2:$M$8</c15:sqref>
                        </c15:formulaRef>
                      </c:ext>
                    </c:extLst>
                    <c:numCache>
                      <c:formatCode>General</c:formatCode>
                      <c:ptCount val="7"/>
                      <c:pt idx="0">
                        <c:v>19</c:v>
                      </c:pt>
                      <c:pt idx="1">
                        <c:v>5</c:v>
                      </c:pt>
                      <c:pt idx="2">
                        <c:v>21</c:v>
                      </c:pt>
                      <c:pt idx="3">
                        <c:v>33</c:v>
                      </c:pt>
                      <c:pt idx="4">
                        <c:v>3</c:v>
                      </c:pt>
                      <c:pt idx="5">
                        <c:v>2</c:v>
                      </c:pt>
                    </c:numCache>
                  </c:numRef>
                </c:val>
                <c:extLst xmlns:c15="http://schemas.microsoft.com/office/drawing/2012/chart">
                  <c:ext xmlns:c16="http://schemas.microsoft.com/office/drawing/2014/chart" uri="{C3380CC4-5D6E-409C-BE32-E72D297353CC}">
                    <c16:uniqueId val="{0000000B-153B-429B-834A-BF59FC1C0392}"/>
                  </c:ext>
                </c:extLst>
              </c15:ser>
            </c15:filteredRadarSeries>
            <c15:filteredRadarSeries>
              <c15:ser>
                <c:idx val="12"/>
                <c:order val="10"/>
                <c:tx>
                  <c:strRef>
                    <c:extLst xmlns:c15="http://schemas.microsoft.com/office/drawing/2012/chart">
                      <c:ext xmlns:c15="http://schemas.microsoft.com/office/drawing/2012/chart" uri="{02D57815-91ED-43cb-92C2-25804820EDAC}">
                        <c15:formulaRef>
                          <c15:sqref>Datos!$N$1</c15:sqref>
                        </c15:formulaRef>
                      </c:ext>
                    </c:extLst>
                    <c:strCache>
                      <c:ptCount val="1"/>
                      <c:pt idx="0">
                        <c:v>Cortex XDR (2024)</c:v>
                      </c:pt>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Datos!$N$2:$N$8</c15:sqref>
                        </c15:formulaRef>
                      </c:ext>
                    </c:extLst>
                    <c:numCache>
                      <c:formatCode>0.00%</c:formatCode>
                      <c:ptCount val="7"/>
                      <c:pt idx="0">
                        <c:v>0.6785714285714286</c:v>
                      </c:pt>
                      <c:pt idx="1">
                        <c:v>1</c:v>
                      </c:pt>
                      <c:pt idx="2">
                        <c:v>1</c:v>
                      </c:pt>
                      <c:pt idx="3">
                        <c:v>0.86842105263157898</c:v>
                      </c:pt>
                      <c:pt idx="4">
                        <c:v>1</c:v>
                      </c:pt>
                      <c:pt idx="5">
                        <c:v>0.66666666666666663</c:v>
                      </c:pt>
                      <c:pt idx="6" formatCode="0%">
                        <c:v>1</c:v>
                      </c:pt>
                    </c:numCache>
                  </c:numRef>
                </c:val>
                <c:extLst xmlns:c15="http://schemas.microsoft.com/office/drawing/2012/chart">
                  <c:ext xmlns:c16="http://schemas.microsoft.com/office/drawing/2014/chart" uri="{C3380CC4-5D6E-409C-BE32-E72D297353CC}">
                    <c16:uniqueId val="{0000000C-153B-429B-834A-BF59FC1C0392}"/>
                  </c:ext>
                </c:extLst>
              </c15:ser>
            </c15:filteredRadarSeries>
            <c15:filteredRadarSeries>
              <c15:ser>
                <c:idx val="13"/>
                <c:order val="11"/>
                <c:tx>
                  <c:strRef>
                    <c:extLst xmlns:c15="http://schemas.microsoft.com/office/drawing/2012/chart">
                      <c:ext xmlns:c15="http://schemas.microsoft.com/office/drawing/2012/chart" uri="{02D57815-91ED-43cb-92C2-25804820EDAC}">
                        <c15:formulaRef>
                          <c15:sqref>Datos!$O$1</c15:sqref>
                        </c15:formulaRef>
                      </c:ext>
                    </c:extLst>
                    <c:strCache>
                      <c:ptCount val="1"/>
                      <c:pt idx="0">
                        <c:v>Microsoft Defender (2024) - Puntuacion</c:v>
                      </c:pt>
                    </c:strCache>
                  </c:strRef>
                </c:tx>
                <c:spPr>
                  <a:ln w="28575" cap="rnd">
                    <a:solidFill>
                      <a:schemeClr val="accent2">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Datos!$O$2:$O$8</c15:sqref>
                        </c15:formulaRef>
                      </c:ext>
                    </c:extLst>
                    <c:numCache>
                      <c:formatCode>General</c:formatCode>
                      <c:ptCount val="7"/>
                      <c:pt idx="0">
                        <c:v>20</c:v>
                      </c:pt>
                      <c:pt idx="1">
                        <c:v>4</c:v>
                      </c:pt>
                      <c:pt idx="2">
                        <c:v>16</c:v>
                      </c:pt>
                      <c:pt idx="3">
                        <c:v>24</c:v>
                      </c:pt>
                      <c:pt idx="4">
                        <c:v>3</c:v>
                      </c:pt>
                      <c:pt idx="5">
                        <c:v>2</c:v>
                      </c:pt>
                    </c:numCache>
                  </c:numRef>
                </c:val>
                <c:extLst xmlns:c15="http://schemas.microsoft.com/office/drawing/2012/chart">
                  <c:ext xmlns:c16="http://schemas.microsoft.com/office/drawing/2014/chart" uri="{C3380CC4-5D6E-409C-BE32-E72D297353CC}">
                    <c16:uniqueId val="{0000000D-153B-429B-834A-BF59FC1C0392}"/>
                  </c:ext>
                </c:extLst>
              </c15:ser>
            </c15:filteredRadarSeries>
            <c15:filteredRadarSeries>
              <c15:ser>
                <c:idx val="14"/>
                <c:order val="12"/>
                <c:tx>
                  <c:strRef>
                    <c:extLst xmlns:c15="http://schemas.microsoft.com/office/drawing/2012/chart">
                      <c:ext xmlns:c15="http://schemas.microsoft.com/office/drawing/2012/chart" uri="{02D57815-91ED-43cb-92C2-25804820EDAC}">
                        <c15:formulaRef>
                          <c15:sqref>Datos!$P$1</c15:sqref>
                        </c15:formulaRef>
                      </c:ext>
                    </c:extLst>
                    <c:strCache>
                      <c:ptCount val="1"/>
                      <c:pt idx="0">
                        <c:v>Microsoft Defender (2024)</c:v>
                      </c:pt>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Datos!$P$2:$P$8</c15:sqref>
                        </c15:formulaRef>
                      </c:ext>
                    </c:extLst>
                    <c:numCache>
                      <c:formatCode>0.00%</c:formatCode>
                      <c:ptCount val="7"/>
                      <c:pt idx="0">
                        <c:v>0.7142857142857143</c:v>
                      </c:pt>
                      <c:pt idx="1">
                        <c:v>0.8</c:v>
                      </c:pt>
                      <c:pt idx="2">
                        <c:v>0.76190476190476186</c:v>
                      </c:pt>
                      <c:pt idx="3">
                        <c:v>0.63157894736842102</c:v>
                      </c:pt>
                      <c:pt idx="4">
                        <c:v>1</c:v>
                      </c:pt>
                      <c:pt idx="5">
                        <c:v>0.66666666666666663</c:v>
                      </c:pt>
                      <c:pt idx="6">
                        <c:v>0.78190000000000004</c:v>
                      </c:pt>
                    </c:numCache>
                  </c:numRef>
                </c:val>
                <c:extLst xmlns:c15="http://schemas.microsoft.com/office/drawing/2012/chart">
                  <c:ext xmlns:c16="http://schemas.microsoft.com/office/drawing/2014/chart" uri="{C3380CC4-5D6E-409C-BE32-E72D297353CC}">
                    <c16:uniqueId val="{0000000E-153B-429B-834A-BF59FC1C0392}"/>
                  </c:ext>
                </c:extLst>
              </c15:ser>
            </c15:filteredRadarSeries>
          </c:ext>
        </c:extLst>
      </c:radarChart>
      <c:catAx>
        <c:axId val="72338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81680"/>
        <c:crosses val="autoZero"/>
        <c:auto val="1"/>
        <c:lblAlgn val="ctr"/>
        <c:lblOffset val="100"/>
        <c:noMultiLvlLbl val="0"/>
      </c:catAx>
      <c:valAx>
        <c:axId val="72338168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2338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6"/>
          <c:order val="4"/>
          <c:tx>
            <c:strRef>
              <c:f>Datos!$H$1</c:f>
              <c:strCache>
                <c:ptCount val="1"/>
                <c:pt idx="0">
                  <c:v>TrendMicro (2024)</c:v>
                </c:pt>
              </c:strCache>
              <c:extLst xmlns:c15="http://schemas.microsoft.com/office/drawing/2012/chart"/>
            </c:strRef>
          </c:tx>
          <c:spPr>
            <a:ln w="28575" cap="rnd">
              <a:solidFill>
                <a:schemeClr val="accent1">
                  <a:lumMod val="60000"/>
                </a:schemeClr>
              </a:solidFill>
              <a:round/>
            </a:ln>
            <a:effectLst/>
          </c:spPr>
          <c:marker>
            <c:symbol val="none"/>
          </c:marker>
          <c:cat>
            <c:strRef>
              <c:f>Datos!$A$2:$A$8</c:f>
              <c:strCache>
                <c:ptCount val="7"/>
                <c:pt idx="0">
                  <c:v>Telemetry</c:v>
                </c:pt>
                <c:pt idx="1">
                  <c:v>Query Language</c:v>
                </c:pt>
                <c:pt idx="2">
                  <c:v>Administrative Tools</c:v>
                </c:pt>
                <c:pt idx="3">
                  <c:v>Features</c:v>
                </c:pt>
                <c:pt idx="4">
                  <c:v>API</c:v>
                </c:pt>
                <c:pt idx="5">
                  <c:v>UI</c:v>
                </c:pt>
                <c:pt idx="6">
                  <c:v>MITRE</c:v>
                </c:pt>
              </c:strCache>
              <c:extLst xmlns:c15="http://schemas.microsoft.com/office/drawing/2012/chart"/>
            </c:strRef>
          </c:cat>
          <c:val>
            <c:numRef>
              <c:f>Datos!$H$2:$H$8</c:f>
              <c:numCache>
                <c:formatCode>0.00%</c:formatCode>
                <c:ptCount val="7"/>
                <c:pt idx="0">
                  <c:v>0.6785714285714286</c:v>
                </c:pt>
                <c:pt idx="1">
                  <c:v>0.4</c:v>
                </c:pt>
                <c:pt idx="2">
                  <c:v>0.42857142857142855</c:v>
                </c:pt>
                <c:pt idx="3">
                  <c:v>0.60526315789473684</c:v>
                </c:pt>
                <c:pt idx="4">
                  <c:v>1</c:v>
                </c:pt>
                <c:pt idx="5">
                  <c:v>0</c:v>
                </c:pt>
                <c:pt idx="6">
                  <c:v>0.63756873527101332</c:v>
                </c:pt>
              </c:numCache>
              <c:extLst xmlns:c15="http://schemas.microsoft.com/office/drawing/2012/chart"/>
            </c:numRef>
          </c:val>
          <c:extLst>
            <c:ext xmlns:c16="http://schemas.microsoft.com/office/drawing/2014/chart" uri="{C3380CC4-5D6E-409C-BE32-E72D297353CC}">
              <c16:uniqueId val="{00000004-8B1C-4548-870E-7A40A4EC2339}"/>
            </c:ext>
          </c:extLst>
        </c:ser>
        <c:dLbls>
          <c:showLegendKey val="0"/>
          <c:showVal val="0"/>
          <c:showCatName val="0"/>
          <c:showSerName val="0"/>
          <c:showPercent val="0"/>
          <c:showBubbleSize val="0"/>
        </c:dLbls>
        <c:axId val="723380240"/>
        <c:axId val="723381680"/>
        <c:extLst>
          <c:ext xmlns:c15="http://schemas.microsoft.com/office/drawing/2012/chart" uri="{02D57815-91ED-43cb-92C2-25804820EDAC}">
            <c15:filteredRadarSeries>
              <c15:ser>
                <c:idx val="0"/>
                <c:order val="0"/>
                <c:tx>
                  <c:strRef>
                    <c:extLst>
                      <c:ext uri="{02D57815-91ED-43cb-92C2-25804820EDAC}">
                        <c15:formulaRef>
                          <c15:sqref>Datos!$B$1</c15:sqref>
                        </c15:formulaRef>
                      </c:ext>
                    </c:extLst>
                    <c:strCache>
                      <c:ptCount val="1"/>
                      <c:pt idx="0">
                        <c:v>Maximo</c:v>
                      </c:pt>
                    </c:strCache>
                  </c:strRef>
                </c:tx>
                <c:spPr>
                  <a:ln w="28575" cap="rnd">
                    <a:solidFill>
                      <a:schemeClr val="accent1"/>
                    </a:solidFill>
                    <a:round/>
                  </a:ln>
                  <a:effectLst/>
                </c:spPr>
                <c:marker>
                  <c:symbol val="none"/>
                </c:marker>
                <c:cat>
                  <c:strRef>
                    <c:extLst>
                      <c:ex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c:ext uri="{02D57815-91ED-43cb-92C2-25804820EDAC}">
                        <c15:formulaRef>
                          <c15:sqref>Datos!$B$2:$B$8</c15:sqref>
                        </c15:formulaRef>
                      </c:ext>
                    </c:extLst>
                    <c:numCache>
                      <c:formatCode>General</c:formatCode>
                      <c:ptCount val="7"/>
                      <c:pt idx="0">
                        <c:v>28</c:v>
                      </c:pt>
                      <c:pt idx="1">
                        <c:v>5</c:v>
                      </c:pt>
                      <c:pt idx="2">
                        <c:v>21</c:v>
                      </c:pt>
                      <c:pt idx="3">
                        <c:v>38</c:v>
                      </c:pt>
                      <c:pt idx="4">
                        <c:v>3</c:v>
                      </c:pt>
                      <c:pt idx="5">
                        <c:v>3</c:v>
                      </c:pt>
                    </c:numCache>
                  </c:numRef>
                </c:val>
                <c:extLst>
                  <c:ext xmlns:c16="http://schemas.microsoft.com/office/drawing/2014/chart" uri="{C3380CC4-5D6E-409C-BE32-E72D297353CC}">
                    <c16:uniqueId val="{00000001-8B1C-4548-870E-7A40A4EC2339}"/>
                  </c:ext>
                </c:extLst>
              </c15:ser>
            </c15:filteredRadarSeries>
            <c15:filteredRadarSeries>
              <c15:ser>
                <c:idx val="2"/>
                <c:order val="1"/>
                <c:tx>
                  <c:strRef>
                    <c:extLst xmlns:c15="http://schemas.microsoft.com/office/drawing/2012/chart">
                      <c:ext xmlns:c15="http://schemas.microsoft.com/office/drawing/2012/chart" uri="{02D57815-91ED-43cb-92C2-25804820EDAC}">
                        <c15:formulaRef>
                          <c15:sqref>Datos!$D$1</c15:sqref>
                        </c15:formulaRef>
                      </c:ext>
                    </c:extLst>
                    <c:strCache>
                      <c:ptCount val="1"/>
                      <c:pt idx="0">
                        <c:v>SentinelOne (2023) - Puntuacion</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Datos!$D$2:$D$8</c15:sqref>
                        </c15:formulaRef>
                      </c:ext>
                    </c:extLst>
                    <c:numCache>
                      <c:formatCode>General</c:formatCode>
                      <c:ptCount val="7"/>
                      <c:pt idx="0">
                        <c:v>19</c:v>
                      </c:pt>
                      <c:pt idx="1">
                        <c:v>4</c:v>
                      </c:pt>
                      <c:pt idx="2">
                        <c:v>13</c:v>
                      </c:pt>
                      <c:pt idx="3">
                        <c:v>17</c:v>
                      </c:pt>
                      <c:pt idx="4">
                        <c:v>3</c:v>
                      </c:pt>
                      <c:pt idx="5">
                        <c:v>-1</c:v>
                      </c:pt>
                    </c:numCache>
                  </c:numRef>
                </c:val>
                <c:extLst xmlns:c15="http://schemas.microsoft.com/office/drawing/2012/chart">
                  <c:ext xmlns:c16="http://schemas.microsoft.com/office/drawing/2014/chart" uri="{C3380CC4-5D6E-409C-BE32-E72D297353CC}">
                    <c16:uniqueId val="{00000002-8B1C-4548-870E-7A40A4EC2339}"/>
                  </c:ext>
                </c:extLst>
              </c15:ser>
            </c15:filteredRadarSeries>
            <c15:filteredRadarSeries>
              <c15:ser>
                <c:idx val="4"/>
                <c:order val="2"/>
                <c:tx>
                  <c:strRef>
                    <c:extLst xmlns:c15="http://schemas.microsoft.com/office/drawing/2012/chart">
                      <c:ext xmlns:c15="http://schemas.microsoft.com/office/drawing/2012/chart" uri="{02D57815-91ED-43cb-92C2-25804820EDAC}">
                        <c15:formulaRef>
                          <c15:sqref>Datos!$F$1</c15:sqref>
                        </c15:formulaRef>
                      </c:ext>
                    </c:extLst>
                    <c:strCache>
                      <c:ptCount val="1"/>
                      <c:pt idx="0">
                        <c:v>Sophos (2024)</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Datos!$F$2:$F$8</c15:sqref>
                        </c15:formulaRef>
                      </c:ext>
                    </c:extLst>
                    <c:numCache>
                      <c:formatCode>0.00%</c:formatCode>
                      <c:ptCount val="7"/>
                      <c:pt idx="0">
                        <c:v>0.14285714285714285</c:v>
                      </c:pt>
                      <c:pt idx="1">
                        <c:v>1</c:v>
                      </c:pt>
                      <c:pt idx="2">
                        <c:v>0.47619047619047616</c:v>
                      </c:pt>
                      <c:pt idx="3">
                        <c:v>0</c:v>
                      </c:pt>
                      <c:pt idx="4">
                        <c:v>1</c:v>
                      </c:pt>
                      <c:pt idx="5">
                        <c:v>0</c:v>
                      </c:pt>
                      <c:pt idx="6">
                        <c:v>0.76610369206598583</c:v>
                      </c:pt>
                    </c:numCache>
                  </c:numRef>
                </c:val>
                <c:extLst xmlns:c15="http://schemas.microsoft.com/office/drawing/2012/chart">
                  <c:ext xmlns:c16="http://schemas.microsoft.com/office/drawing/2014/chart" uri="{C3380CC4-5D6E-409C-BE32-E72D297353CC}">
                    <c16:uniqueId val="{00000000-8B1C-4548-870E-7A40A4EC2339}"/>
                  </c:ext>
                </c:extLst>
              </c15:ser>
            </c15:filteredRadarSeries>
            <c15:filteredRadarSeries>
              <c15:ser>
                <c:idx val="5"/>
                <c:order val="3"/>
                <c:tx>
                  <c:strRef>
                    <c:extLst xmlns:c15="http://schemas.microsoft.com/office/drawing/2012/chart">
                      <c:ext xmlns:c15="http://schemas.microsoft.com/office/drawing/2012/chart" uri="{02D57815-91ED-43cb-92C2-25804820EDAC}">
                        <c15:formulaRef>
                          <c15:sqref>Datos!$G$1</c15:sqref>
                        </c15:formulaRef>
                      </c:ext>
                    </c:extLst>
                    <c:strCache>
                      <c:ptCount val="1"/>
                      <c:pt idx="0">
                        <c:v>TrendMicro (2024) - Puntuacion</c:v>
                      </c:pt>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Datos!$G$2:$G$8</c15:sqref>
                        </c15:formulaRef>
                      </c:ext>
                    </c:extLst>
                    <c:numCache>
                      <c:formatCode>General</c:formatCode>
                      <c:ptCount val="7"/>
                      <c:pt idx="0">
                        <c:v>19</c:v>
                      </c:pt>
                      <c:pt idx="1">
                        <c:v>2</c:v>
                      </c:pt>
                      <c:pt idx="2">
                        <c:v>9</c:v>
                      </c:pt>
                      <c:pt idx="3">
                        <c:v>23</c:v>
                      </c:pt>
                      <c:pt idx="4">
                        <c:v>3</c:v>
                      </c:pt>
                      <c:pt idx="5">
                        <c:v>-1</c:v>
                      </c:pt>
                    </c:numCache>
                  </c:numRef>
                </c:val>
                <c:extLst xmlns:c15="http://schemas.microsoft.com/office/drawing/2012/chart">
                  <c:ext xmlns:c16="http://schemas.microsoft.com/office/drawing/2014/chart" uri="{C3380CC4-5D6E-409C-BE32-E72D297353CC}">
                    <c16:uniqueId val="{00000003-8B1C-4548-870E-7A40A4EC2339}"/>
                  </c:ext>
                </c:extLst>
              </c15:ser>
            </c15:filteredRadarSeries>
            <c15:filteredRadarSeries>
              <c15:ser>
                <c:idx val="7"/>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Crowdstrike (2024) - Puntuacion</c:v>
                      </c:pt>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Datos!$I$2:$I$8</c15:sqref>
                        </c15:formulaRef>
                      </c:ext>
                    </c:extLst>
                    <c:numCache>
                      <c:formatCode>General</c:formatCode>
                      <c:ptCount val="7"/>
                      <c:pt idx="0">
                        <c:v>20</c:v>
                      </c:pt>
                      <c:pt idx="1">
                        <c:v>5</c:v>
                      </c:pt>
                      <c:pt idx="2">
                        <c:v>21</c:v>
                      </c:pt>
                      <c:pt idx="3">
                        <c:v>28</c:v>
                      </c:pt>
                      <c:pt idx="4">
                        <c:v>3</c:v>
                      </c:pt>
                      <c:pt idx="5">
                        <c:v>3</c:v>
                      </c:pt>
                    </c:numCache>
                  </c:numRef>
                </c:val>
                <c:extLst xmlns:c15="http://schemas.microsoft.com/office/drawing/2012/chart">
                  <c:ext xmlns:c16="http://schemas.microsoft.com/office/drawing/2014/chart" uri="{C3380CC4-5D6E-409C-BE32-E72D297353CC}">
                    <c16:uniqueId val="{00000005-8B1C-4548-870E-7A40A4EC2339}"/>
                  </c:ext>
                </c:extLst>
              </c15:ser>
            </c15:filteredRadarSeries>
            <c15:filteredRadarSeries>
              <c15:ser>
                <c:idx val="8"/>
                <c:order val="6"/>
                <c:tx>
                  <c:strRef>
                    <c:extLst xmlns:c15="http://schemas.microsoft.com/office/drawing/2012/chart">
                      <c:ext xmlns:c15="http://schemas.microsoft.com/office/drawing/2012/chart" uri="{02D57815-91ED-43cb-92C2-25804820EDAC}">
                        <c15:formulaRef>
                          <c15:sqref>Datos!$J$1</c15:sqref>
                        </c15:formulaRef>
                      </c:ext>
                    </c:extLst>
                    <c:strCache>
                      <c:ptCount val="1"/>
                      <c:pt idx="0">
                        <c:v>Crowdstrike (2024)</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Datos!$J$2:$J$8</c15:sqref>
                        </c15:formulaRef>
                      </c:ext>
                    </c:extLst>
                    <c:numCache>
                      <c:formatCode>0.00%</c:formatCode>
                      <c:ptCount val="7"/>
                      <c:pt idx="0">
                        <c:v>0.7142857142857143</c:v>
                      </c:pt>
                      <c:pt idx="1">
                        <c:v>1</c:v>
                      </c:pt>
                      <c:pt idx="2">
                        <c:v>1</c:v>
                      </c:pt>
                      <c:pt idx="3">
                        <c:v>0.73684210526315785</c:v>
                      </c:pt>
                      <c:pt idx="4">
                        <c:v>1</c:v>
                      </c:pt>
                      <c:pt idx="5">
                        <c:v>1</c:v>
                      </c:pt>
                      <c:pt idx="6">
                        <c:v>0.87009033778476041</c:v>
                      </c:pt>
                    </c:numCache>
                  </c:numRef>
                </c:val>
                <c:extLst xmlns:c15="http://schemas.microsoft.com/office/drawing/2012/chart">
                  <c:ext xmlns:c16="http://schemas.microsoft.com/office/drawing/2014/chart" uri="{C3380CC4-5D6E-409C-BE32-E72D297353CC}">
                    <c16:uniqueId val="{00000006-8B1C-4548-870E-7A40A4EC2339}"/>
                  </c:ext>
                </c:extLst>
              </c15:ser>
            </c15:filteredRadarSeries>
            <c15:filteredRadarSeries>
              <c15:ser>
                <c:idx val="9"/>
                <c:order val="7"/>
                <c:tx>
                  <c:strRef>
                    <c:extLst xmlns:c15="http://schemas.microsoft.com/office/drawing/2012/chart">
                      <c:ext xmlns:c15="http://schemas.microsoft.com/office/drawing/2012/chart" uri="{02D57815-91ED-43cb-92C2-25804820EDAC}">
                        <c15:formulaRef>
                          <c15:sqref>Datos!$K$1</c15:sqref>
                        </c15:formulaRef>
                      </c:ext>
                    </c:extLst>
                    <c:strCache>
                      <c:ptCount val="1"/>
                      <c:pt idx="0">
                        <c:v>SentinelOne (2024) - Puntuacion</c:v>
                      </c:pt>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Datos!$K$2:$K$8</c15:sqref>
                        </c15:formulaRef>
                      </c:ext>
                    </c:extLst>
                    <c:numCache>
                      <c:formatCode>General</c:formatCode>
                      <c:ptCount val="7"/>
                      <c:pt idx="0">
                        <c:v>11</c:v>
                      </c:pt>
                      <c:pt idx="1">
                        <c:v>4</c:v>
                      </c:pt>
                      <c:pt idx="2">
                        <c:v>13</c:v>
                      </c:pt>
                      <c:pt idx="3">
                        <c:v>13</c:v>
                      </c:pt>
                      <c:pt idx="4">
                        <c:v>3</c:v>
                      </c:pt>
                      <c:pt idx="5">
                        <c:v>-1</c:v>
                      </c:pt>
                    </c:numCache>
                  </c:numRef>
                </c:val>
                <c:extLst xmlns:c15="http://schemas.microsoft.com/office/drawing/2012/chart">
                  <c:ext xmlns:c16="http://schemas.microsoft.com/office/drawing/2014/chart" uri="{C3380CC4-5D6E-409C-BE32-E72D297353CC}">
                    <c16:uniqueId val="{00000007-8B1C-4548-870E-7A40A4EC2339}"/>
                  </c:ext>
                </c:extLst>
              </c15:ser>
            </c15:filteredRadarSeries>
            <c15:filteredRadarSeries>
              <c15:ser>
                <c:idx val="10"/>
                <c:order val="8"/>
                <c:tx>
                  <c:strRef>
                    <c:extLst xmlns:c15="http://schemas.microsoft.com/office/drawing/2012/chart">
                      <c:ext xmlns:c15="http://schemas.microsoft.com/office/drawing/2012/chart" uri="{02D57815-91ED-43cb-92C2-25804820EDAC}">
                        <c15:formulaRef>
                          <c15:sqref>Datos!$L$1</c15:sqref>
                        </c15:formulaRef>
                      </c:ext>
                    </c:extLst>
                    <c:strCache>
                      <c:ptCount val="1"/>
                      <c:pt idx="0">
                        <c:v>SentinelOne (2024)</c:v>
                      </c:pt>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Datos!$L$2:$L$8</c15:sqref>
                        </c15:formulaRef>
                      </c:ext>
                    </c:extLst>
                    <c:numCache>
                      <c:formatCode>0.00%</c:formatCode>
                      <c:ptCount val="7"/>
                      <c:pt idx="0">
                        <c:v>0.39285714285714285</c:v>
                      </c:pt>
                      <c:pt idx="1">
                        <c:v>0.8</c:v>
                      </c:pt>
                      <c:pt idx="2">
                        <c:v>0.61904761904761907</c:v>
                      </c:pt>
                      <c:pt idx="3">
                        <c:v>0.34210526315789475</c:v>
                      </c:pt>
                      <c:pt idx="4">
                        <c:v>1</c:v>
                      </c:pt>
                      <c:pt idx="5">
                        <c:v>0</c:v>
                      </c:pt>
                      <c:pt idx="6">
                        <c:v>0.76256873527101332</c:v>
                      </c:pt>
                    </c:numCache>
                  </c:numRef>
                </c:val>
                <c:extLst xmlns:c15="http://schemas.microsoft.com/office/drawing/2012/chart">
                  <c:ext xmlns:c16="http://schemas.microsoft.com/office/drawing/2014/chart" uri="{C3380CC4-5D6E-409C-BE32-E72D297353CC}">
                    <c16:uniqueId val="{00000008-8B1C-4548-870E-7A40A4EC2339}"/>
                  </c:ext>
                </c:extLst>
              </c15:ser>
            </c15:filteredRadarSeries>
            <c15:filteredRadarSeries>
              <c15:ser>
                <c:idx val="11"/>
                <c:order val="9"/>
                <c:tx>
                  <c:strRef>
                    <c:extLst xmlns:c15="http://schemas.microsoft.com/office/drawing/2012/chart">
                      <c:ext xmlns:c15="http://schemas.microsoft.com/office/drawing/2012/chart" uri="{02D57815-91ED-43cb-92C2-25804820EDAC}">
                        <c15:formulaRef>
                          <c15:sqref>Datos!$M$1</c15:sqref>
                        </c15:formulaRef>
                      </c:ext>
                    </c:extLst>
                    <c:strCache>
                      <c:ptCount val="1"/>
                      <c:pt idx="0">
                        <c:v>Cortex XDR (2024) - Puntuacion</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Datos!$M$2:$M$8</c15:sqref>
                        </c15:formulaRef>
                      </c:ext>
                    </c:extLst>
                    <c:numCache>
                      <c:formatCode>General</c:formatCode>
                      <c:ptCount val="7"/>
                      <c:pt idx="0">
                        <c:v>19</c:v>
                      </c:pt>
                      <c:pt idx="1">
                        <c:v>5</c:v>
                      </c:pt>
                      <c:pt idx="2">
                        <c:v>21</c:v>
                      </c:pt>
                      <c:pt idx="3">
                        <c:v>33</c:v>
                      </c:pt>
                      <c:pt idx="4">
                        <c:v>3</c:v>
                      </c:pt>
                      <c:pt idx="5">
                        <c:v>2</c:v>
                      </c:pt>
                    </c:numCache>
                  </c:numRef>
                </c:val>
                <c:extLst xmlns:c15="http://schemas.microsoft.com/office/drawing/2012/chart">
                  <c:ext xmlns:c16="http://schemas.microsoft.com/office/drawing/2014/chart" uri="{C3380CC4-5D6E-409C-BE32-E72D297353CC}">
                    <c16:uniqueId val="{00000009-8B1C-4548-870E-7A40A4EC2339}"/>
                  </c:ext>
                </c:extLst>
              </c15:ser>
            </c15:filteredRadarSeries>
            <c15:filteredRadarSeries>
              <c15:ser>
                <c:idx val="12"/>
                <c:order val="10"/>
                <c:tx>
                  <c:strRef>
                    <c:extLst xmlns:c15="http://schemas.microsoft.com/office/drawing/2012/chart">
                      <c:ext xmlns:c15="http://schemas.microsoft.com/office/drawing/2012/chart" uri="{02D57815-91ED-43cb-92C2-25804820EDAC}">
                        <c15:formulaRef>
                          <c15:sqref>Datos!$N$1</c15:sqref>
                        </c15:formulaRef>
                      </c:ext>
                    </c:extLst>
                    <c:strCache>
                      <c:ptCount val="1"/>
                      <c:pt idx="0">
                        <c:v>Cortex XDR (2024)</c:v>
                      </c:pt>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Datos!$N$2:$N$8</c15:sqref>
                        </c15:formulaRef>
                      </c:ext>
                    </c:extLst>
                    <c:numCache>
                      <c:formatCode>0.00%</c:formatCode>
                      <c:ptCount val="7"/>
                      <c:pt idx="0">
                        <c:v>0.6785714285714286</c:v>
                      </c:pt>
                      <c:pt idx="1">
                        <c:v>1</c:v>
                      </c:pt>
                      <c:pt idx="2">
                        <c:v>1</c:v>
                      </c:pt>
                      <c:pt idx="3">
                        <c:v>0.86842105263157898</c:v>
                      </c:pt>
                      <c:pt idx="4">
                        <c:v>1</c:v>
                      </c:pt>
                      <c:pt idx="5">
                        <c:v>0.66666666666666663</c:v>
                      </c:pt>
                      <c:pt idx="6" formatCode="0%">
                        <c:v>1</c:v>
                      </c:pt>
                    </c:numCache>
                  </c:numRef>
                </c:val>
                <c:extLst xmlns:c15="http://schemas.microsoft.com/office/drawing/2012/chart">
                  <c:ext xmlns:c16="http://schemas.microsoft.com/office/drawing/2014/chart" uri="{C3380CC4-5D6E-409C-BE32-E72D297353CC}">
                    <c16:uniqueId val="{0000000A-8B1C-4548-870E-7A40A4EC2339}"/>
                  </c:ext>
                </c:extLst>
              </c15:ser>
            </c15:filteredRadarSeries>
            <c15:filteredRadarSeries>
              <c15:ser>
                <c:idx val="13"/>
                <c:order val="11"/>
                <c:tx>
                  <c:strRef>
                    <c:extLst xmlns:c15="http://schemas.microsoft.com/office/drawing/2012/chart">
                      <c:ext xmlns:c15="http://schemas.microsoft.com/office/drawing/2012/chart" uri="{02D57815-91ED-43cb-92C2-25804820EDAC}">
                        <c15:formulaRef>
                          <c15:sqref>Datos!$O$1</c15:sqref>
                        </c15:formulaRef>
                      </c:ext>
                    </c:extLst>
                    <c:strCache>
                      <c:ptCount val="1"/>
                      <c:pt idx="0">
                        <c:v>Microsoft Defender (2024) - Puntuacion</c:v>
                      </c:pt>
                    </c:strCache>
                  </c:strRef>
                </c:tx>
                <c:spPr>
                  <a:ln w="28575" cap="rnd">
                    <a:solidFill>
                      <a:schemeClr val="accent2">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Datos!$O$2:$O$8</c15:sqref>
                        </c15:formulaRef>
                      </c:ext>
                    </c:extLst>
                    <c:numCache>
                      <c:formatCode>General</c:formatCode>
                      <c:ptCount val="7"/>
                      <c:pt idx="0">
                        <c:v>20</c:v>
                      </c:pt>
                      <c:pt idx="1">
                        <c:v>4</c:v>
                      </c:pt>
                      <c:pt idx="2">
                        <c:v>16</c:v>
                      </c:pt>
                      <c:pt idx="3">
                        <c:v>24</c:v>
                      </c:pt>
                      <c:pt idx="4">
                        <c:v>3</c:v>
                      </c:pt>
                      <c:pt idx="5">
                        <c:v>2</c:v>
                      </c:pt>
                    </c:numCache>
                  </c:numRef>
                </c:val>
                <c:extLst xmlns:c15="http://schemas.microsoft.com/office/drawing/2012/chart">
                  <c:ext xmlns:c16="http://schemas.microsoft.com/office/drawing/2014/chart" uri="{C3380CC4-5D6E-409C-BE32-E72D297353CC}">
                    <c16:uniqueId val="{0000000B-8B1C-4548-870E-7A40A4EC2339}"/>
                  </c:ext>
                </c:extLst>
              </c15:ser>
            </c15:filteredRadarSeries>
            <c15:filteredRadarSeries>
              <c15:ser>
                <c:idx val="14"/>
                <c:order val="12"/>
                <c:tx>
                  <c:strRef>
                    <c:extLst xmlns:c15="http://schemas.microsoft.com/office/drawing/2012/chart">
                      <c:ext xmlns:c15="http://schemas.microsoft.com/office/drawing/2012/chart" uri="{02D57815-91ED-43cb-92C2-25804820EDAC}">
                        <c15:formulaRef>
                          <c15:sqref>Datos!$P$1</c15:sqref>
                        </c15:formulaRef>
                      </c:ext>
                    </c:extLst>
                    <c:strCache>
                      <c:ptCount val="1"/>
                      <c:pt idx="0">
                        <c:v>Microsoft Defender (2024)</c:v>
                      </c:pt>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Datos!$P$2:$P$8</c15:sqref>
                        </c15:formulaRef>
                      </c:ext>
                    </c:extLst>
                    <c:numCache>
                      <c:formatCode>0.00%</c:formatCode>
                      <c:ptCount val="7"/>
                      <c:pt idx="0">
                        <c:v>0.7142857142857143</c:v>
                      </c:pt>
                      <c:pt idx="1">
                        <c:v>0.8</c:v>
                      </c:pt>
                      <c:pt idx="2">
                        <c:v>0.76190476190476186</c:v>
                      </c:pt>
                      <c:pt idx="3">
                        <c:v>0.63157894736842102</c:v>
                      </c:pt>
                      <c:pt idx="4">
                        <c:v>1</c:v>
                      </c:pt>
                      <c:pt idx="5">
                        <c:v>0.66666666666666663</c:v>
                      </c:pt>
                      <c:pt idx="6">
                        <c:v>0.78190000000000004</c:v>
                      </c:pt>
                    </c:numCache>
                  </c:numRef>
                </c:val>
                <c:extLst xmlns:c15="http://schemas.microsoft.com/office/drawing/2012/chart">
                  <c:ext xmlns:c16="http://schemas.microsoft.com/office/drawing/2014/chart" uri="{C3380CC4-5D6E-409C-BE32-E72D297353CC}">
                    <c16:uniqueId val="{0000000C-8B1C-4548-870E-7A40A4EC2339}"/>
                  </c:ext>
                </c:extLst>
              </c15:ser>
            </c15:filteredRadarSeries>
          </c:ext>
        </c:extLst>
      </c:radarChart>
      <c:catAx>
        <c:axId val="72338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81680"/>
        <c:crosses val="autoZero"/>
        <c:auto val="1"/>
        <c:lblAlgn val="ctr"/>
        <c:lblOffset val="100"/>
        <c:noMultiLvlLbl val="0"/>
      </c:catAx>
      <c:valAx>
        <c:axId val="72338168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2338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8"/>
          <c:order val="6"/>
          <c:tx>
            <c:strRef>
              <c:f>Datos!$J$1</c:f>
              <c:strCache>
                <c:ptCount val="1"/>
                <c:pt idx="0">
                  <c:v>Crowdstrike (2024)</c:v>
                </c:pt>
              </c:strCache>
              <c:extLst xmlns:c15="http://schemas.microsoft.com/office/drawing/2012/chart"/>
            </c:strRef>
          </c:tx>
          <c:spPr>
            <a:ln w="28575" cap="rnd">
              <a:solidFill>
                <a:schemeClr val="accent3">
                  <a:lumMod val="60000"/>
                </a:schemeClr>
              </a:solidFill>
              <a:round/>
            </a:ln>
            <a:effectLst/>
          </c:spPr>
          <c:marker>
            <c:symbol val="none"/>
          </c:marker>
          <c:cat>
            <c:strRef>
              <c:f>Datos!$A$2:$A$8</c:f>
              <c:strCache>
                <c:ptCount val="7"/>
                <c:pt idx="0">
                  <c:v>Telemetry</c:v>
                </c:pt>
                <c:pt idx="1">
                  <c:v>Query Language</c:v>
                </c:pt>
                <c:pt idx="2">
                  <c:v>Administrative Tools</c:v>
                </c:pt>
                <c:pt idx="3">
                  <c:v>Features</c:v>
                </c:pt>
                <c:pt idx="4">
                  <c:v>API</c:v>
                </c:pt>
                <c:pt idx="5">
                  <c:v>UI</c:v>
                </c:pt>
                <c:pt idx="6">
                  <c:v>MITRE</c:v>
                </c:pt>
              </c:strCache>
              <c:extLst xmlns:c15="http://schemas.microsoft.com/office/drawing/2012/chart"/>
            </c:strRef>
          </c:cat>
          <c:val>
            <c:numRef>
              <c:f>Datos!$J$2:$J$8</c:f>
              <c:numCache>
                <c:formatCode>0.00%</c:formatCode>
                <c:ptCount val="7"/>
                <c:pt idx="0">
                  <c:v>0.7142857142857143</c:v>
                </c:pt>
                <c:pt idx="1">
                  <c:v>1</c:v>
                </c:pt>
                <c:pt idx="2">
                  <c:v>1</c:v>
                </c:pt>
                <c:pt idx="3">
                  <c:v>0.73684210526315785</c:v>
                </c:pt>
                <c:pt idx="4">
                  <c:v>1</c:v>
                </c:pt>
                <c:pt idx="5">
                  <c:v>1</c:v>
                </c:pt>
                <c:pt idx="6">
                  <c:v>0.87009033778476041</c:v>
                </c:pt>
              </c:numCache>
              <c:extLst xmlns:c15="http://schemas.microsoft.com/office/drawing/2012/chart"/>
            </c:numRef>
          </c:val>
          <c:extLst>
            <c:ext xmlns:c16="http://schemas.microsoft.com/office/drawing/2014/chart" uri="{C3380CC4-5D6E-409C-BE32-E72D297353CC}">
              <c16:uniqueId val="{00000006-EFEC-4BA3-B91C-1FC4F5DB5BFA}"/>
            </c:ext>
          </c:extLst>
        </c:ser>
        <c:dLbls>
          <c:showLegendKey val="0"/>
          <c:showVal val="0"/>
          <c:showCatName val="0"/>
          <c:showSerName val="0"/>
          <c:showPercent val="0"/>
          <c:showBubbleSize val="0"/>
        </c:dLbls>
        <c:axId val="723380240"/>
        <c:axId val="723381680"/>
        <c:extLst>
          <c:ext xmlns:c15="http://schemas.microsoft.com/office/drawing/2012/chart" uri="{02D57815-91ED-43cb-92C2-25804820EDAC}">
            <c15:filteredRadarSeries>
              <c15:ser>
                <c:idx val="0"/>
                <c:order val="0"/>
                <c:tx>
                  <c:strRef>
                    <c:extLst>
                      <c:ext uri="{02D57815-91ED-43cb-92C2-25804820EDAC}">
                        <c15:formulaRef>
                          <c15:sqref>Datos!$B$1</c15:sqref>
                        </c15:formulaRef>
                      </c:ext>
                    </c:extLst>
                    <c:strCache>
                      <c:ptCount val="1"/>
                      <c:pt idx="0">
                        <c:v>Maximo</c:v>
                      </c:pt>
                    </c:strCache>
                  </c:strRef>
                </c:tx>
                <c:spPr>
                  <a:ln w="28575" cap="rnd">
                    <a:solidFill>
                      <a:schemeClr val="accent1"/>
                    </a:solidFill>
                    <a:round/>
                  </a:ln>
                  <a:effectLst/>
                </c:spPr>
                <c:marker>
                  <c:symbol val="none"/>
                </c:marker>
                <c:cat>
                  <c:strRef>
                    <c:extLst>
                      <c:ex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c:ext uri="{02D57815-91ED-43cb-92C2-25804820EDAC}">
                        <c15:formulaRef>
                          <c15:sqref>Datos!$B$2:$B$8</c15:sqref>
                        </c15:formulaRef>
                      </c:ext>
                    </c:extLst>
                    <c:numCache>
                      <c:formatCode>General</c:formatCode>
                      <c:ptCount val="7"/>
                      <c:pt idx="0">
                        <c:v>28</c:v>
                      </c:pt>
                      <c:pt idx="1">
                        <c:v>5</c:v>
                      </c:pt>
                      <c:pt idx="2">
                        <c:v>21</c:v>
                      </c:pt>
                      <c:pt idx="3">
                        <c:v>38</c:v>
                      </c:pt>
                      <c:pt idx="4">
                        <c:v>3</c:v>
                      </c:pt>
                      <c:pt idx="5">
                        <c:v>3</c:v>
                      </c:pt>
                    </c:numCache>
                  </c:numRef>
                </c:val>
                <c:extLst>
                  <c:ext xmlns:c16="http://schemas.microsoft.com/office/drawing/2014/chart" uri="{C3380CC4-5D6E-409C-BE32-E72D297353CC}">
                    <c16:uniqueId val="{00000001-EFEC-4BA3-B91C-1FC4F5DB5BFA}"/>
                  </c:ext>
                </c:extLst>
              </c15:ser>
            </c15:filteredRadarSeries>
            <c15:filteredRadarSeries>
              <c15:ser>
                <c:idx val="2"/>
                <c:order val="1"/>
                <c:tx>
                  <c:strRef>
                    <c:extLst xmlns:c15="http://schemas.microsoft.com/office/drawing/2012/chart">
                      <c:ext xmlns:c15="http://schemas.microsoft.com/office/drawing/2012/chart" uri="{02D57815-91ED-43cb-92C2-25804820EDAC}">
                        <c15:formulaRef>
                          <c15:sqref>Datos!$D$1</c15:sqref>
                        </c15:formulaRef>
                      </c:ext>
                    </c:extLst>
                    <c:strCache>
                      <c:ptCount val="1"/>
                      <c:pt idx="0">
                        <c:v>SentinelOne (2023) - Puntuacion</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Datos!$D$2:$D$8</c15:sqref>
                        </c15:formulaRef>
                      </c:ext>
                    </c:extLst>
                    <c:numCache>
                      <c:formatCode>General</c:formatCode>
                      <c:ptCount val="7"/>
                      <c:pt idx="0">
                        <c:v>19</c:v>
                      </c:pt>
                      <c:pt idx="1">
                        <c:v>4</c:v>
                      </c:pt>
                      <c:pt idx="2">
                        <c:v>13</c:v>
                      </c:pt>
                      <c:pt idx="3">
                        <c:v>17</c:v>
                      </c:pt>
                      <c:pt idx="4">
                        <c:v>3</c:v>
                      </c:pt>
                      <c:pt idx="5">
                        <c:v>-1</c:v>
                      </c:pt>
                    </c:numCache>
                  </c:numRef>
                </c:val>
                <c:extLst xmlns:c15="http://schemas.microsoft.com/office/drawing/2012/chart">
                  <c:ext xmlns:c16="http://schemas.microsoft.com/office/drawing/2014/chart" uri="{C3380CC4-5D6E-409C-BE32-E72D297353CC}">
                    <c16:uniqueId val="{00000002-EFEC-4BA3-B91C-1FC4F5DB5BFA}"/>
                  </c:ext>
                </c:extLst>
              </c15:ser>
            </c15:filteredRadarSeries>
            <c15:filteredRadarSeries>
              <c15:ser>
                <c:idx val="4"/>
                <c:order val="2"/>
                <c:tx>
                  <c:strRef>
                    <c:extLst xmlns:c15="http://schemas.microsoft.com/office/drawing/2012/chart">
                      <c:ext xmlns:c15="http://schemas.microsoft.com/office/drawing/2012/chart" uri="{02D57815-91ED-43cb-92C2-25804820EDAC}">
                        <c15:formulaRef>
                          <c15:sqref>Datos!$F$1</c15:sqref>
                        </c15:formulaRef>
                      </c:ext>
                    </c:extLst>
                    <c:strCache>
                      <c:ptCount val="1"/>
                      <c:pt idx="0">
                        <c:v>Sophos (2024)</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Datos!$F$2:$F$8</c15:sqref>
                        </c15:formulaRef>
                      </c:ext>
                    </c:extLst>
                    <c:numCache>
                      <c:formatCode>0.00%</c:formatCode>
                      <c:ptCount val="7"/>
                      <c:pt idx="0">
                        <c:v>0.14285714285714285</c:v>
                      </c:pt>
                      <c:pt idx="1">
                        <c:v>1</c:v>
                      </c:pt>
                      <c:pt idx="2">
                        <c:v>0.47619047619047616</c:v>
                      </c:pt>
                      <c:pt idx="3">
                        <c:v>0</c:v>
                      </c:pt>
                      <c:pt idx="4">
                        <c:v>1</c:v>
                      </c:pt>
                      <c:pt idx="5">
                        <c:v>0</c:v>
                      </c:pt>
                      <c:pt idx="6">
                        <c:v>0.76610369206598583</c:v>
                      </c:pt>
                    </c:numCache>
                  </c:numRef>
                </c:val>
                <c:extLst xmlns:c15="http://schemas.microsoft.com/office/drawing/2012/chart">
                  <c:ext xmlns:c16="http://schemas.microsoft.com/office/drawing/2014/chart" uri="{C3380CC4-5D6E-409C-BE32-E72D297353CC}">
                    <c16:uniqueId val="{00000003-EFEC-4BA3-B91C-1FC4F5DB5BFA}"/>
                  </c:ext>
                </c:extLst>
              </c15:ser>
            </c15:filteredRadarSeries>
            <c15:filteredRadarSeries>
              <c15:ser>
                <c:idx val="5"/>
                <c:order val="3"/>
                <c:tx>
                  <c:strRef>
                    <c:extLst xmlns:c15="http://schemas.microsoft.com/office/drawing/2012/chart">
                      <c:ext xmlns:c15="http://schemas.microsoft.com/office/drawing/2012/chart" uri="{02D57815-91ED-43cb-92C2-25804820EDAC}">
                        <c15:formulaRef>
                          <c15:sqref>Datos!$G$1</c15:sqref>
                        </c15:formulaRef>
                      </c:ext>
                    </c:extLst>
                    <c:strCache>
                      <c:ptCount val="1"/>
                      <c:pt idx="0">
                        <c:v>TrendMicro (2024) - Puntuacion</c:v>
                      </c:pt>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Datos!$G$2:$G$8</c15:sqref>
                        </c15:formulaRef>
                      </c:ext>
                    </c:extLst>
                    <c:numCache>
                      <c:formatCode>General</c:formatCode>
                      <c:ptCount val="7"/>
                      <c:pt idx="0">
                        <c:v>19</c:v>
                      </c:pt>
                      <c:pt idx="1">
                        <c:v>2</c:v>
                      </c:pt>
                      <c:pt idx="2">
                        <c:v>9</c:v>
                      </c:pt>
                      <c:pt idx="3">
                        <c:v>23</c:v>
                      </c:pt>
                      <c:pt idx="4">
                        <c:v>3</c:v>
                      </c:pt>
                      <c:pt idx="5">
                        <c:v>-1</c:v>
                      </c:pt>
                    </c:numCache>
                  </c:numRef>
                </c:val>
                <c:extLst xmlns:c15="http://schemas.microsoft.com/office/drawing/2012/chart">
                  <c:ext xmlns:c16="http://schemas.microsoft.com/office/drawing/2014/chart" uri="{C3380CC4-5D6E-409C-BE32-E72D297353CC}">
                    <c16:uniqueId val="{00000004-EFEC-4BA3-B91C-1FC4F5DB5BFA}"/>
                  </c:ext>
                </c:extLst>
              </c15:ser>
            </c15:filteredRadarSeries>
            <c15:filteredRadarSeries>
              <c15:ser>
                <c:idx val="6"/>
                <c:order val="4"/>
                <c:tx>
                  <c:strRef>
                    <c:extLst xmlns:c15="http://schemas.microsoft.com/office/drawing/2012/chart">
                      <c:ext xmlns:c15="http://schemas.microsoft.com/office/drawing/2012/chart" uri="{02D57815-91ED-43cb-92C2-25804820EDAC}">
                        <c15:formulaRef>
                          <c15:sqref>Datos!$H$1</c15:sqref>
                        </c15:formulaRef>
                      </c:ext>
                    </c:extLst>
                    <c:strCache>
                      <c:ptCount val="1"/>
                      <c:pt idx="0">
                        <c:v>TrendMicro (2024)</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Datos!$H$2:$H$8</c15:sqref>
                        </c15:formulaRef>
                      </c:ext>
                    </c:extLst>
                    <c:numCache>
                      <c:formatCode>0.00%</c:formatCode>
                      <c:ptCount val="7"/>
                      <c:pt idx="0">
                        <c:v>0.6785714285714286</c:v>
                      </c:pt>
                      <c:pt idx="1">
                        <c:v>0.4</c:v>
                      </c:pt>
                      <c:pt idx="2">
                        <c:v>0.42857142857142855</c:v>
                      </c:pt>
                      <c:pt idx="3">
                        <c:v>0.60526315789473684</c:v>
                      </c:pt>
                      <c:pt idx="4">
                        <c:v>1</c:v>
                      </c:pt>
                      <c:pt idx="5">
                        <c:v>0</c:v>
                      </c:pt>
                      <c:pt idx="6">
                        <c:v>0.63756873527101332</c:v>
                      </c:pt>
                    </c:numCache>
                  </c:numRef>
                </c:val>
                <c:extLst xmlns:c15="http://schemas.microsoft.com/office/drawing/2012/chart">
                  <c:ext xmlns:c16="http://schemas.microsoft.com/office/drawing/2014/chart" uri="{C3380CC4-5D6E-409C-BE32-E72D297353CC}">
                    <c16:uniqueId val="{00000000-EFEC-4BA3-B91C-1FC4F5DB5BFA}"/>
                  </c:ext>
                </c:extLst>
              </c15:ser>
            </c15:filteredRadarSeries>
            <c15:filteredRadarSeries>
              <c15:ser>
                <c:idx val="7"/>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Crowdstrike (2024) - Puntuacion</c:v>
                      </c:pt>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Datos!$I$2:$I$8</c15:sqref>
                        </c15:formulaRef>
                      </c:ext>
                    </c:extLst>
                    <c:numCache>
                      <c:formatCode>General</c:formatCode>
                      <c:ptCount val="7"/>
                      <c:pt idx="0">
                        <c:v>20</c:v>
                      </c:pt>
                      <c:pt idx="1">
                        <c:v>5</c:v>
                      </c:pt>
                      <c:pt idx="2">
                        <c:v>21</c:v>
                      </c:pt>
                      <c:pt idx="3">
                        <c:v>28</c:v>
                      </c:pt>
                      <c:pt idx="4">
                        <c:v>3</c:v>
                      </c:pt>
                      <c:pt idx="5">
                        <c:v>3</c:v>
                      </c:pt>
                    </c:numCache>
                  </c:numRef>
                </c:val>
                <c:extLst xmlns:c15="http://schemas.microsoft.com/office/drawing/2012/chart">
                  <c:ext xmlns:c16="http://schemas.microsoft.com/office/drawing/2014/chart" uri="{C3380CC4-5D6E-409C-BE32-E72D297353CC}">
                    <c16:uniqueId val="{00000005-EFEC-4BA3-B91C-1FC4F5DB5BFA}"/>
                  </c:ext>
                </c:extLst>
              </c15:ser>
            </c15:filteredRadarSeries>
            <c15:filteredRadarSeries>
              <c15:ser>
                <c:idx val="9"/>
                <c:order val="7"/>
                <c:tx>
                  <c:strRef>
                    <c:extLst xmlns:c15="http://schemas.microsoft.com/office/drawing/2012/chart">
                      <c:ext xmlns:c15="http://schemas.microsoft.com/office/drawing/2012/chart" uri="{02D57815-91ED-43cb-92C2-25804820EDAC}">
                        <c15:formulaRef>
                          <c15:sqref>Datos!$K$1</c15:sqref>
                        </c15:formulaRef>
                      </c:ext>
                    </c:extLst>
                    <c:strCache>
                      <c:ptCount val="1"/>
                      <c:pt idx="0">
                        <c:v>SentinelOne (2024) - Puntuacion</c:v>
                      </c:pt>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Datos!$K$2:$K$8</c15:sqref>
                        </c15:formulaRef>
                      </c:ext>
                    </c:extLst>
                    <c:numCache>
                      <c:formatCode>General</c:formatCode>
                      <c:ptCount val="7"/>
                      <c:pt idx="0">
                        <c:v>11</c:v>
                      </c:pt>
                      <c:pt idx="1">
                        <c:v>4</c:v>
                      </c:pt>
                      <c:pt idx="2">
                        <c:v>13</c:v>
                      </c:pt>
                      <c:pt idx="3">
                        <c:v>13</c:v>
                      </c:pt>
                      <c:pt idx="4">
                        <c:v>3</c:v>
                      </c:pt>
                      <c:pt idx="5">
                        <c:v>-1</c:v>
                      </c:pt>
                    </c:numCache>
                  </c:numRef>
                </c:val>
                <c:extLst xmlns:c15="http://schemas.microsoft.com/office/drawing/2012/chart">
                  <c:ext xmlns:c16="http://schemas.microsoft.com/office/drawing/2014/chart" uri="{C3380CC4-5D6E-409C-BE32-E72D297353CC}">
                    <c16:uniqueId val="{00000007-EFEC-4BA3-B91C-1FC4F5DB5BFA}"/>
                  </c:ext>
                </c:extLst>
              </c15:ser>
            </c15:filteredRadarSeries>
            <c15:filteredRadarSeries>
              <c15:ser>
                <c:idx val="10"/>
                <c:order val="8"/>
                <c:tx>
                  <c:strRef>
                    <c:extLst xmlns:c15="http://schemas.microsoft.com/office/drawing/2012/chart">
                      <c:ext xmlns:c15="http://schemas.microsoft.com/office/drawing/2012/chart" uri="{02D57815-91ED-43cb-92C2-25804820EDAC}">
                        <c15:formulaRef>
                          <c15:sqref>Datos!$L$1</c15:sqref>
                        </c15:formulaRef>
                      </c:ext>
                    </c:extLst>
                    <c:strCache>
                      <c:ptCount val="1"/>
                      <c:pt idx="0">
                        <c:v>SentinelOne (2024)</c:v>
                      </c:pt>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Datos!$L$2:$L$8</c15:sqref>
                        </c15:formulaRef>
                      </c:ext>
                    </c:extLst>
                    <c:numCache>
                      <c:formatCode>0.00%</c:formatCode>
                      <c:ptCount val="7"/>
                      <c:pt idx="0">
                        <c:v>0.39285714285714285</c:v>
                      </c:pt>
                      <c:pt idx="1">
                        <c:v>0.8</c:v>
                      </c:pt>
                      <c:pt idx="2">
                        <c:v>0.61904761904761907</c:v>
                      </c:pt>
                      <c:pt idx="3">
                        <c:v>0.34210526315789475</c:v>
                      </c:pt>
                      <c:pt idx="4">
                        <c:v>1</c:v>
                      </c:pt>
                      <c:pt idx="5">
                        <c:v>0</c:v>
                      </c:pt>
                      <c:pt idx="6">
                        <c:v>0.76256873527101332</c:v>
                      </c:pt>
                    </c:numCache>
                  </c:numRef>
                </c:val>
                <c:extLst xmlns:c15="http://schemas.microsoft.com/office/drawing/2012/chart">
                  <c:ext xmlns:c16="http://schemas.microsoft.com/office/drawing/2014/chart" uri="{C3380CC4-5D6E-409C-BE32-E72D297353CC}">
                    <c16:uniqueId val="{00000008-EFEC-4BA3-B91C-1FC4F5DB5BFA}"/>
                  </c:ext>
                </c:extLst>
              </c15:ser>
            </c15:filteredRadarSeries>
            <c15:filteredRadarSeries>
              <c15:ser>
                <c:idx val="11"/>
                <c:order val="9"/>
                <c:tx>
                  <c:strRef>
                    <c:extLst xmlns:c15="http://schemas.microsoft.com/office/drawing/2012/chart">
                      <c:ext xmlns:c15="http://schemas.microsoft.com/office/drawing/2012/chart" uri="{02D57815-91ED-43cb-92C2-25804820EDAC}">
                        <c15:formulaRef>
                          <c15:sqref>Datos!$M$1</c15:sqref>
                        </c15:formulaRef>
                      </c:ext>
                    </c:extLst>
                    <c:strCache>
                      <c:ptCount val="1"/>
                      <c:pt idx="0">
                        <c:v>Cortex XDR (2024) - Puntuacion</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Datos!$M$2:$M$8</c15:sqref>
                        </c15:formulaRef>
                      </c:ext>
                    </c:extLst>
                    <c:numCache>
                      <c:formatCode>General</c:formatCode>
                      <c:ptCount val="7"/>
                      <c:pt idx="0">
                        <c:v>19</c:v>
                      </c:pt>
                      <c:pt idx="1">
                        <c:v>5</c:v>
                      </c:pt>
                      <c:pt idx="2">
                        <c:v>21</c:v>
                      </c:pt>
                      <c:pt idx="3">
                        <c:v>33</c:v>
                      </c:pt>
                      <c:pt idx="4">
                        <c:v>3</c:v>
                      </c:pt>
                      <c:pt idx="5">
                        <c:v>2</c:v>
                      </c:pt>
                    </c:numCache>
                  </c:numRef>
                </c:val>
                <c:extLst xmlns:c15="http://schemas.microsoft.com/office/drawing/2012/chart">
                  <c:ext xmlns:c16="http://schemas.microsoft.com/office/drawing/2014/chart" uri="{C3380CC4-5D6E-409C-BE32-E72D297353CC}">
                    <c16:uniqueId val="{00000009-EFEC-4BA3-B91C-1FC4F5DB5BFA}"/>
                  </c:ext>
                </c:extLst>
              </c15:ser>
            </c15:filteredRadarSeries>
            <c15:filteredRadarSeries>
              <c15:ser>
                <c:idx val="12"/>
                <c:order val="10"/>
                <c:tx>
                  <c:strRef>
                    <c:extLst xmlns:c15="http://schemas.microsoft.com/office/drawing/2012/chart">
                      <c:ext xmlns:c15="http://schemas.microsoft.com/office/drawing/2012/chart" uri="{02D57815-91ED-43cb-92C2-25804820EDAC}">
                        <c15:formulaRef>
                          <c15:sqref>Datos!$N$1</c15:sqref>
                        </c15:formulaRef>
                      </c:ext>
                    </c:extLst>
                    <c:strCache>
                      <c:ptCount val="1"/>
                      <c:pt idx="0">
                        <c:v>Cortex XDR (2024)</c:v>
                      </c:pt>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Datos!$N$2:$N$8</c15:sqref>
                        </c15:formulaRef>
                      </c:ext>
                    </c:extLst>
                    <c:numCache>
                      <c:formatCode>0.00%</c:formatCode>
                      <c:ptCount val="7"/>
                      <c:pt idx="0">
                        <c:v>0.6785714285714286</c:v>
                      </c:pt>
                      <c:pt idx="1">
                        <c:v>1</c:v>
                      </c:pt>
                      <c:pt idx="2">
                        <c:v>1</c:v>
                      </c:pt>
                      <c:pt idx="3">
                        <c:v>0.86842105263157898</c:v>
                      </c:pt>
                      <c:pt idx="4">
                        <c:v>1</c:v>
                      </c:pt>
                      <c:pt idx="5">
                        <c:v>0.66666666666666663</c:v>
                      </c:pt>
                      <c:pt idx="6" formatCode="0%">
                        <c:v>1</c:v>
                      </c:pt>
                    </c:numCache>
                  </c:numRef>
                </c:val>
                <c:extLst xmlns:c15="http://schemas.microsoft.com/office/drawing/2012/chart">
                  <c:ext xmlns:c16="http://schemas.microsoft.com/office/drawing/2014/chart" uri="{C3380CC4-5D6E-409C-BE32-E72D297353CC}">
                    <c16:uniqueId val="{0000000A-EFEC-4BA3-B91C-1FC4F5DB5BFA}"/>
                  </c:ext>
                </c:extLst>
              </c15:ser>
            </c15:filteredRadarSeries>
            <c15:filteredRadarSeries>
              <c15:ser>
                <c:idx val="13"/>
                <c:order val="11"/>
                <c:tx>
                  <c:strRef>
                    <c:extLst xmlns:c15="http://schemas.microsoft.com/office/drawing/2012/chart">
                      <c:ext xmlns:c15="http://schemas.microsoft.com/office/drawing/2012/chart" uri="{02D57815-91ED-43cb-92C2-25804820EDAC}">
                        <c15:formulaRef>
                          <c15:sqref>Datos!$O$1</c15:sqref>
                        </c15:formulaRef>
                      </c:ext>
                    </c:extLst>
                    <c:strCache>
                      <c:ptCount val="1"/>
                      <c:pt idx="0">
                        <c:v>Microsoft Defender (2024) - Puntuacion</c:v>
                      </c:pt>
                    </c:strCache>
                  </c:strRef>
                </c:tx>
                <c:spPr>
                  <a:ln w="28575" cap="rnd">
                    <a:solidFill>
                      <a:schemeClr val="accent2">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Datos!$O$2:$O$8</c15:sqref>
                        </c15:formulaRef>
                      </c:ext>
                    </c:extLst>
                    <c:numCache>
                      <c:formatCode>General</c:formatCode>
                      <c:ptCount val="7"/>
                      <c:pt idx="0">
                        <c:v>20</c:v>
                      </c:pt>
                      <c:pt idx="1">
                        <c:v>4</c:v>
                      </c:pt>
                      <c:pt idx="2">
                        <c:v>16</c:v>
                      </c:pt>
                      <c:pt idx="3">
                        <c:v>24</c:v>
                      </c:pt>
                      <c:pt idx="4">
                        <c:v>3</c:v>
                      </c:pt>
                      <c:pt idx="5">
                        <c:v>2</c:v>
                      </c:pt>
                    </c:numCache>
                  </c:numRef>
                </c:val>
                <c:extLst xmlns:c15="http://schemas.microsoft.com/office/drawing/2012/chart">
                  <c:ext xmlns:c16="http://schemas.microsoft.com/office/drawing/2014/chart" uri="{C3380CC4-5D6E-409C-BE32-E72D297353CC}">
                    <c16:uniqueId val="{0000000B-EFEC-4BA3-B91C-1FC4F5DB5BFA}"/>
                  </c:ext>
                </c:extLst>
              </c15:ser>
            </c15:filteredRadarSeries>
            <c15:filteredRadarSeries>
              <c15:ser>
                <c:idx val="14"/>
                <c:order val="12"/>
                <c:tx>
                  <c:strRef>
                    <c:extLst xmlns:c15="http://schemas.microsoft.com/office/drawing/2012/chart">
                      <c:ext xmlns:c15="http://schemas.microsoft.com/office/drawing/2012/chart" uri="{02D57815-91ED-43cb-92C2-25804820EDAC}">
                        <c15:formulaRef>
                          <c15:sqref>Datos!$P$1</c15:sqref>
                        </c15:formulaRef>
                      </c:ext>
                    </c:extLst>
                    <c:strCache>
                      <c:ptCount val="1"/>
                      <c:pt idx="0">
                        <c:v>Microsoft Defender (2024)</c:v>
                      </c:pt>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Datos!$P$2:$P$8</c15:sqref>
                        </c15:formulaRef>
                      </c:ext>
                    </c:extLst>
                    <c:numCache>
                      <c:formatCode>0.00%</c:formatCode>
                      <c:ptCount val="7"/>
                      <c:pt idx="0">
                        <c:v>0.7142857142857143</c:v>
                      </c:pt>
                      <c:pt idx="1">
                        <c:v>0.8</c:v>
                      </c:pt>
                      <c:pt idx="2">
                        <c:v>0.76190476190476186</c:v>
                      </c:pt>
                      <c:pt idx="3">
                        <c:v>0.63157894736842102</c:v>
                      </c:pt>
                      <c:pt idx="4">
                        <c:v>1</c:v>
                      </c:pt>
                      <c:pt idx="5">
                        <c:v>0.66666666666666663</c:v>
                      </c:pt>
                      <c:pt idx="6">
                        <c:v>0.78190000000000004</c:v>
                      </c:pt>
                    </c:numCache>
                  </c:numRef>
                </c:val>
                <c:extLst xmlns:c15="http://schemas.microsoft.com/office/drawing/2012/chart">
                  <c:ext xmlns:c16="http://schemas.microsoft.com/office/drawing/2014/chart" uri="{C3380CC4-5D6E-409C-BE32-E72D297353CC}">
                    <c16:uniqueId val="{0000000C-EFEC-4BA3-B91C-1FC4F5DB5BFA}"/>
                  </c:ext>
                </c:extLst>
              </c15:ser>
            </c15:filteredRadarSeries>
          </c:ext>
        </c:extLst>
      </c:radarChart>
      <c:catAx>
        <c:axId val="72338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81680"/>
        <c:crosses val="autoZero"/>
        <c:auto val="1"/>
        <c:lblAlgn val="ctr"/>
        <c:lblOffset val="100"/>
        <c:noMultiLvlLbl val="0"/>
      </c:catAx>
      <c:valAx>
        <c:axId val="72338168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2338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10"/>
          <c:order val="8"/>
          <c:tx>
            <c:strRef>
              <c:f>Datos!$L$1</c:f>
              <c:strCache>
                <c:ptCount val="1"/>
                <c:pt idx="0">
                  <c:v>SentinelOne (2024)</c:v>
                </c:pt>
              </c:strCache>
              <c:extLst xmlns:c15="http://schemas.microsoft.com/office/drawing/2012/chart"/>
            </c:strRef>
          </c:tx>
          <c:spPr>
            <a:ln w="28575" cap="rnd">
              <a:solidFill>
                <a:schemeClr val="accent5">
                  <a:lumMod val="60000"/>
                </a:schemeClr>
              </a:solidFill>
              <a:round/>
            </a:ln>
            <a:effectLst/>
          </c:spPr>
          <c:marker>
            <c:symbol val="none"/>
          </c:marker>
          <c:cat>
            <c:strRef>
              <c:f>Datos!$A$2:$A$8</c:f>
              <c:strCache>
                <c:ptCount val="7"/>
                <c:pt idx="0">
                  <c:v>Telemetry</c:v>
                </c:pt>
                <c:pt idx="1">
                  <c:v>Query Language</c:v>
                </c:pt>
                <c:pt idx="2">
                  <c:v>Administrative Tools</c:v>
                </c:pt>
                <c:pt idx="3">
                  <c:v>Features</c:v>
                </c:pt>
                <c:pt idx="4">
                  <c:v>API</c:v>
                </c:pt>
                <c:pt idx="5">
                  <c:v>UI</c:v>
                </c:pt>
                <c:pt idx="6">
                  <c:v>MITRE</c:v>
                </c:pt>
              </c:strCache>
              <c:extLst xmlns:c15="http://schemas.microsoft.com/office/drawing/2012/chart"/>
            </c:strRef>
          </c:cat>
          <c:val>
            <c:numRef>
              <c:f>Datos!$L$2:$L$8</c:f>
              <c:numCache>
                <c:formatCode>0.00%</c:formatCode>
                <c:ptCount val="7"/>
                <c:pt idx="0">
                  <c:v>0.39285714285714285</c:v>
                </c:pt>
                <c:pt idx="1">
                  <c:v>0.8</c:v>
                </c:pt>
                <c:pt idx="2">
                  <c:v>0.61904761904761907</c:v>
                </c:pt>
                <c:pt idx="3">
                  <c:v>0.34210526315789475</c:v>
                </c:pt>
                <c:pt idx="4">
                  <c:v>1</c:v>
                </c:pt>
                <c:pt idx="5">
                  <c:v>0</c:v>
                </c:pt>
                <c:pt idx="6">
                  <c:v>0.76256873527101332</c:v>
                </c:pt>
              </c:numCache>
              <c:extLst xmlns:c15="http://schemas.microsoft.com/office/drawing/2012/chart"/>
            </c:numRef>
          </c:val>
          <c:extLst>
            <c:ext xmlns:c16="http://schemas.microsoft.com/office/drawing/2014/chart" uri="{C3380CC4-5D6E-409C-BE32-E72D297353CC}">
              <c16:uniqueId val="{00000008-9566-490E-8D14-9FA36AD77E02}"/>
            </c:ext>
          </c:extLst>
        </c:ser>
        <c:dLbls>
          <c:showLegendKey val="0"/>
          <c:showVal val="0"/>
          <c:showCatName val="0"/>
          <c:showSerName val="0"/>
          <c:showPercent val="0"/>
          <c:showBubbleSize val="0"/>
        </c:dLbls>
        <c:axId val="723380240"/>
        <c:axId val="723381680"/>
        <c:extLst>
          <c:ext xmlns:c15="http://schemas.microsoft.com/office/drawing/2012/chart" uri="{02D57815-91ED-43cb-92C2-25804820EDAC}">
            <c15:filteredRadarSeries>
              <c15:ser>
                <c:idx val="0"/>
                <c:order val="0"/>
                <c:tx>
                  <c:strRef>
                    <c:extLst>
                      <c:ext uri="{02D57815-91ED-43cb-92C2-25804820EDAC}">
                        <c15:formulaRef>
                          <c15:sqref>Datos!$B$1</c15:sqref>
                        </c15:formulaRef>
                      </c:ext>
                    </c:extLst>
                    <c:strCache>
                      <c:ptCount val="1"/>
                      <c:pt idx="0">
                        <c:v>Maximo</c:v>
                      </c:pt>
                    </c:strCache>
                  </c:strRef>
                </c:tx>
                <c:spPr>
                  <a:ln w="28575" cap="rnd">
                    <a:solidFill>
                      <a:schemeClr val="accent1"/>
                    </a:solidFill>
                    <a:round/>
                  </a:ln>
                  <a:effectLst/>
                </c:spPr>
                <c:marker>
                  <c:symbol val="none"/>
                </c:marker>
                <c:cat>
                  <c:strRef>
                    <c:extLst>
                      <c:ex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c:ext uri="{02D57815-91ED-43cb-92C2-25804820EDAC}">
                        <c15:formulaRef>
                          <c15:sqref>Datos!$B$2:$B$8</c15:sqref>
                        </c15:formulaRef>
                      </c:ext>
                    </c:extLst>
                    <c:numCache>
                      <c:formatCode>General</c:formatCode>
                      <c:ptCount val="7"/>
                      <c:pt idx="0">
                        <c:v>28</c:v>
                      </c:pt>
                      <c:pt idx="1">
                        <c:v>5</c:v>
                      </c:pt>
                      <c:pt idx="2">
                        <c:v>21</c:v>
                      </c:pt>
                      <c:pt idx="3">
                        <c:v>38</c:v>
                      </c:pt>
                      <c:pt idx="4">
                        <c:v>3</c:v>
                      </c:pt>
                      <c:pt idx="5">
                        <c:v>3</c:v>
                      </c:pt>
                    </c:numCache>
                  </c:numRef>
                </c:val>
                <c:extLst>
                  <c:ext xmlns:c16="http://schemas.microsoft.com/office/drawing/2014/chart" uri="{C3380CC4-5D6E-409C-BE32-E72D297353CC}">
                    <c16:uniqueId val="{00000001-9566-490E-8D14-9FA36AD77E02}"/>
                  </c:ext>
                </c:extLst>
              </c15:ser>
            </c15:filteredRadarSeries>
            <c15:filteredRadarSeries>
              <c15:ser>
                <c:idx val="2"/>
                <c:order val="1"/>
                <c:tx>
                  <c:strRef>
                    <c:extLst xmlns:c15="http://schemas.microsoft.com/office/drawing/2012/chart">
                      <c:ext xmlns:c15="http://schemas.microsoft.com/office/drawing/2012/chart" uri="{02D57815-91ED-43cb-92C2-25804820EDAC}">
                        <c15:formulaRef>
                          <c15:sqref>Datos!$D$1</c15:sqref>
                        </c15:formulaRef>
                      </c:ext>
                    </c:extLst>
                    <c:strCache>
                      <c:ptCount val="1"/>
                      <c:pt idx="0">
                        <c:v>SentinelOne (2023) - Puntuacion</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Datos!$D$2:$D$8</c15:sqref>
                        </c15:formulaRef>
                      </c:ext>
                    </c:extLst>
                    <c:numCache>
                      <c:formatCode>General</c:formatCode>
                      <c:ptCount val="7"/>
                      <c:pt idx="0">
                        <c:v>19</c:v>
                      </c:pt>
                      <c:pt idx="1">
                        <c:v>4</c:v>
                      </c:pt>
                      <c:pt idx="2">
                        <c:v>13</c:v>
                      </c:pt>
                      <c:pt idx="3">
                        <c:v>17</c:v>
                      </c:pt>
                      <c:pt idx="4">
                        <c:v>3</c:v>
                      </c:pt>
                      <c:pt idx="5">
                        <c:v>-1</c:v>
                      </c:pt>
                    </c:numCache>
                  </c:numRef>
                </c:val>
                <c:extLst xmlns:c15="http://schemas.microsoft.com/office/drawing/2012/chart">
                  <c:ext xmlns:c16="http://schemas.microsoft.com/office/drawing/2014/chart" uri="{C3380CC4-5D6E-409C-BE32-E72D297353CC}">
                    <c16:uniqueId val="{00000002-9566-490E-8D14-9FA36AD77E02}"/>
                  </c:ext>
                </c:extLst>
              </c15:ser>
            </c15:filteredRadarSeries>
            <c15:filteredRadarSeries>
              <c15:ser>
                <c:idx val="4"/>
                <c:order val="2"/>
                <c:tx>
                  <c:strRef>
                    <c:extLst xmlns:c15="http://schemas.microsoft.com/office/drawing/2012/chart">
                      <c:ext xmlns:c15="http://schemas.microsoft.com/office/drawing/2012/chart" uri="{02D57815-91ED-43cb-92C2-25804820EDAC}">
                        <c15:formulaRef>
                          <c15:sqref>Datos!$F$1</c15:sqref>
                        </c15:formulaRef>
                      </c:ext>
                    </c:extLst>
                    <c:strCache>
                      <c:ptCount val="1"/>
                      <c:pt idx="0">
                        <c:v>Sophos (2024)</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Datos!$F$2:$F$8</c15:sqref>
                        </c15:formulaRef>
                      </c:ext>
                    </c:extLst>
                    <c:numCache>
                      <c:formatCode>0.00%</c:formatCode>
                      <c:ptCount val="7"/>
                      <c:pt idx="0">
                        <c:v>0.14285714285714285</c:v>
                      </c:pt>
                      <c:pt idx="1">
                        <c:v>1</c:v>
                      </c:pt>
                      <c:pt idx="2">
                        <c:v>0.47619047619047616</c:v>
                      </c:pt>
                      <c:pt idx="3">
                        <c:v>0</c:v>
                      </c:pt>
                      <c:pt idx="4">
                        <c:v>1</c:v>
                      </c:pt>
                      <c:pt idx="5">
                        <c:v>0</c:v>
                      </c:pt>
                      <c:pt idx="6">
                        <c:v>0.76610369206598583</c:v>
                      </c:pt>
                    </c:numCache>
                  </c:numRef>
                </c:val>
                <c:extLst xmlns:c15="http://schemas.microsoft.com/office/drawing/2012/chart">
                  <c:ext xmlns:c16="http://schemas.microsoft.com/office/drawing/2014/chart" uri="{C3380CC4-5D6E-409C-BE32-E72D297353CC}">
                    <c16:uniqueId val="{00000003-9566-490E-8D14-9FA36AD77E02}"/>
                  </c:ext>
                </c:extLst>
              </c15:ser>
            </c15:filteredRadarSeries>
            <c15:filteredRadarSeries>
              <c15:ser>
                <c:idx val="5"/>
                <c:order val="3"/>
                <c:tx>
                  <c:strRef>
                    <c:extLst xmlns:c15="http://schemas.microsoft.com/office/drawing/2012/chart">
                      <c:ext xmlns:c15="http://schemas.microsoft.com/office/drawing/2012/chart" uri="{02D57815-91ED-43cb-92C2-25804820EDAC}">
                        <c15:formulaRef>
                          <c15:sqref>Datos!$G$1</c15:sqref>
                        </c15:formulaRef>
                      </c:ext>
                    </c:extLst>
                    <c:strCache>
                      <c:ptCount val="1"/>
                      <c:pt idx="0">
                        <c:v>TrendMicro (2024) - Puntuacion</c:v>
                      </c:pt>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Datos!$G$2:$G$8</c15:sqref>
                        </c15:formulaRef>
                      </c:ext>
                    </c:extLst>
                    <c:numCache>
                      <c:formatCode>General</c:formatCode>
                      <c:ptCount val="7"/>
                      <c:pt idx="0">
                        <c:v>19</c:v>
                      </c:pt>
                      <c:pt idx="1">
                        <c:v>2</c:v>
                      </c:pt>
                      <c:pt idx="2">
                        <c:v>9</c:v>
                      </c:pt>
                      <c:pt idx="3">
                        <c:v>23</c:v>
                      </c:pt>
                      <c:pt idx="4">
                        <c:v>3</c:v>
                      </c:pt>
                      <c:pt idx="5">
                        <c:v>-1</c:v>
                      </c:pt>
                    </c:numCache>
                  </c:numRef>
                </c:val>
                <c:extLst xmlns:c15="http://schemas.microsoft.com/office/drawing/2012/chart">
                  <c:ext xmlns:c16="http://schemas.microsoft.com/office/drawing/2014/chart" uri="{C3380CC4-5D6E-409C-BE32-E72D297353CC}">
                    <c16:uniqueId val="{00000004-9566-490E-8D14-9FA36AD77E02}"/>
                  </c:ext>
                </c:extLst>
              </c15:ser>
            </c15:filteredRadarSeries>
            <c15:filteredRadarSeries>
              <c15:ser>
                <c:idx val="6"/>
                <c:order val="4"/>
                <c:tx>
                  <c:strRef>
                    <c:extLst xmlns:c15="http://schemas.microsoft.com/office/drawing/2012/chart">
                      <c:ext xmlns:c15="http://schemas.microsoft.com/office/drawing/2012/chart" uri="{02D57815-91ED-43cb-92C2-25804820EDAC}">
                        <c15:formulaRef>
                          <c15:sqref>Datos!$H$1</c15:sqref>
                        </c15:formulaRef>
                      </c:ext>
                    </c:extLst>
                    <c:strCache>
                      <c:ptCount val="1"/>
                      <c:pt idx="0">
                        <c:v>TrendMicro (2024)</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Datos!$H$2:$H$8</c15:sqref>
                        </c15:formulaRef>
                      </c:ext>
                    </c:extLst>
                    <c:numCache>
                      <c:formatCode>0.00%</c:formatCode>
                      <c:ptCount val="7"/>
                      <c:pt idx="0">
                        <c:v>0.6785714285714286</c:v>
                      </c:pt>
                      <c:pt idx="1">
                        <c:v>0.4</c:v>
                      </c:pt>
                      <c:pt idx="2">
                        <c:v>0.42857142857142855</c:v>
                      </c:pt>
                      <c:pt idx="3">
                        <c:v>0.60526315789473684</c:v>
                      </c:pt>
                      <c:pt idx="4">
                        <c:v>1</c:v>
                      </c:pt>
                      <c:pt idx="5">
                        <c:v>0</c:v>
                      </c:pt>
                      <c:pt idx="6">
                        <c:v>0.63756873527101332</c:v>
                      </c:pt>
                    </c:numCache>
                  </c:numRef>
                </c:val>
                <c:extLst xmlns:c15="http://schemas.microsoft.com/office/drawing/2012/chart">
                  <c:ext xmlns:c16="http://schemas.microsoft.com/office/drawing/2014/chart" uri="{C3380CC4-5D6E-409C-BE32-E72D297353CC}">
                    <c16:uniqueId val="{00000005-9566-490E-8D14-9FA36AD77E02}"/>
                  </c:ext>
                </c:extLst>
              </c15:ser>
            </c15:filteredRadarSeries>
            <c15:filteredRadarSeries>
              <c15:ser>
                <c:idx val="7"/>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Crowdstrike (2024) - Puntuacion</c:v>
                      </c:pt>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Datos!$I$2:$I$8</c15:sqref>
                        </c15:formulaRef>
                      </c:ext>
                    </c:extLst>
                    <c:numCache>
                      <c:formatCode>General</c:formatCode>
                      <c:ptCount val="7"/>
                      <c:pt idx="0">
                        <c:v>20</c:v>
                      </c:pt>
                      <c:pt idx="1">
                        <c:v>5</c:v>
                      </c:pt>
                      <c:pt idx="2">
                        <c:v>21</c:v>
                      </c:pt>
                      <c:pt idx="3">
                        <c:v>28</c:v>
                      </c:pt>
                      <c:pt idx="4">
                        <c:v>3</c:v>
                      </c:pt>
                      <c:pt idx="5">
                        <c:v>3</c:v>
                      </c:pt>
                    </c:numCache>
                  </c:numRef>
                </c:val>
                <c:extLst xmlns:c15="http://schemas.microsoft.com/office/drawing/2012/chart">
                  <c:ext xmlns:c16="http://schemas.microsoft.com/office/drawing/2014/chart" uri="{C3380CC4-5D6E-409C-BE32-E72D297353CC}">
                    <c16:uniqueId val="{00000006-9566-490E-8D14-9FA36AD77E02}"/>
                  </c:ext>
                </c:extLst>
              </c15:ser>
            </c15:filteredRadarSeries>
            <c15:filteredRadarSeries>
              <c15:ser>
                <c:idx val="8"/>
                <c:order val="6"/>
                <c:tx>
                  <c:strRef>
                    <c:extLst xmlns:c15="http://schemas.microsoft.com/office/drawing/2012/chart">
                      <c:ext xmlns:c15="http://schemas.microsoft.com/office/drawing/2012/chart" uri="{02D57815-91ED-43cb-92C2-25804820EDAC}">
                        <c15:formulaRef>
                          <c15:sqref>Datos!$J$1</c15:sqref>
                        </c15:formulaRef>
                      </c:ext>
                    </c:extLst>
                    <c:strCache>
                      <c:ptCount val="1"/>
                      <c:pt idx="0">
                        <c:v>Crowdstrike (2024)</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Datos!$J$2:$J$8</c15:sqref>
                        </c15:formulaRef>
                      </c:ext>
                    </c:extLst>
                    <c:numCache>
                      <c:formatCode>0.00%</c:formatCode>
                      <c:ptCount val="7"/>
                      <c:pt idx="0">
                        <c:v>0.7142857142857143</c:v>
                      </c:pt>
                      <c:pt idx="1">
                        <c:v>1</c:v>
                      </c:pt>
                      <c:pt idx="2">
                        <c:v>1</c:v>
                      </c:pt>
                      <c:pt idx="3">
                        <c:v>0.73684210526315785</c:v>
                      </c:pt>
                      <c:pt idx="4">
                        <c:v>1</c:v>
                      </c:pt>
                      <c:pt idx="5">
                        <c:v>1</c:v>
                      </c:pt>
                      <c:pt idx="6">
                        <c:v>0.87009033778476041</c:v>
                      </c:pt>
                    </c:numCache>
                  </c:numRef>
                </c:val>
                <c:extLst xmlns:c15="http://schemas.microsoft.com/office/drawing/2012/chart">
                  <c:ext xmlns:c16="http://schemas.microsoft.com/office/drawing/2014/chart" uri="{C3380CC4-5D6E-409C-BE32-E72D297353CC}">
                    <c16:uniqueId val="{00000000-9566-490E-8D14-9FA36AD77E02}"/>
                  </c:ext>
                </c:extLst>
              </c15:ser>
            </c15:filteredRadarSeries>
            <c15:filteredRadarSeries>
              <c15:ser>
                <c:idx val="9"/>
                <c:order val="7"/>
                <c:tx>
                  <c:strRef>
                    <c:extLst xmlns:c15="http://schemas.microsoft.com/office/drawing/2012/chart">
                      <c:ext xmlns:c15="http://schemas.microsoft.com/office/drawing/2012/chart" uri="{02D57815-91ED-43cb-92C2-25804820EDAC}">
                        <c15:formulaRef>
                          <c15:sqref>Datos!$K$1</c15:sqref>
                        </c15:formulaRef>
                      </c:ext>
                    </c:extLst>
                    <c:strCache>
                      <c:ptCount val="1"/>
                      <c:pt idx="0">
                        <c:v>SentinelOne (2024) - Puntuacion</c:v>
                      </c:pt>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Datos!$K$2:$K$8</c15:sqref>
                        </c15:formulaRef>
                      </c:ext>
                    </c:extLst>
                    <c:numCache>
                      <c:formatCode>General</c:formatCode>
                      <c:ptCount val="7"/>
                      <c:pt idx="0">
                        <c:v>11</c:v>
                      </c:pt>
                      <c:pt idx="1">
                        <c:v>4</c:v>
                      </c:pt>
                      <c:pt idx="2">
                        <c:v>13</c:v>
                      </c:pt>
                      <c:pt idx="3">
                        <c:v>13</c:v>
                      </c:pt>
                      <c:pt idx="4">
                        <c:v>3</c:v>
                      </c:pt>
                      <c:pt idx="5">
                        <c:v>-1</c:v>
                      </c:pt>
                    </c:numCache>
                  </c:numRef>
                </c:val>
                <c:extLst xmlns:c15="http://schemas.microsoft.com/office/drawing/2012/chart">
                  <c:ext xmlns:c16="http://schemas.microsoft.com/office/drawing/2014/chart" uri="{C3380CC4-5D6E-409C-BE32-E72D297353CC}">
                    <c16:uniqueId val="{00000007-9566-490E-8D14-9FA36AD77E02}"/>
                  </c:ext>
                </c:extLst>
              </c15:ser>
            </c15:filteredRadarSeries>
            <c15:filteredRadarSeries>
              <c15:ser>
                <c:idx val="11"/>
                <c:order val="9"/>
                <c:tx>
                  <c:strRef>
                    <c:extLst xmlns:c15="http://schemas.microsoft.com/office/drawing/2012/chart">
                      <c:ext xmlns:c15="http://schemas.microsoft.com/office/drawing/2012/chart" uri="{02D57815-91ED-43cb-92C2-25804820EDAC}">
                        <c15:formulaRef>
                          <c15:sqref>Datos!$M$1</c15:sqref>
                        </c15:formulaRef>
                      </c:ext>
                    </c:extLst>
                    <c:strCache>
                      <c:ptCount val="1"/>
                      <c:pt idx="0">
                        <c:v>Cortex XDR (2024) - Puntuacion</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Datos!$M$2:$M$8</c15:sqref>
                        </c15:formulaRef>
                      </c:ext>
                    </c:extLst>
                    <c:numCache>
                      <c:formatCode>General</c:formatCode>
                      <c:ptCount val="7"/>
                      <c:pt idx="0">
                        <c:v>19</c:v>
                      </c:pt>
                      <c:pt idx="1">
                        <c:v>5</c:v>
                      </c:pt>
                      <c:pt idx="2">
                        <c:v>21</c:v>
                      </c:pt>
                      <c:pt idx="3">
                        <c:v>33</c:v>
                      </c:pt>
                      <c:pt idx="4">
                        <c:v>3</c:v>
                      </c:pt>
                      <c:pt idx="5">
                        <c:v>2</c:v>
                      </c:pt>
                    </c:numCache>
                  </c:numRef>
                </c:val>
                <c:extLst xmlns:c15="http://schemas.microsoft.com/office/drawing/2012/chart">
                  <c:ext xmlns:c16="http://schemas.microsoft.com/office/drawing/2014/chart" uri="{C3380CC4-5D6E-409C-BE32-E72D297353CC}">
                    <c16:uniqueId val="{00000009-9566-490E-8D14-9FA36AD77E02}"/>
                  </c:ext>
                </c:extLst>
              </c15:ser>
            </c15:filteredRadarSeries>
            <c15:filteredRadarSeries>
              <c15:ser>
                <c:idx val="12"/>
                <c:order val="10"/>
                <c:tx>
                  <c:strRef>
                    <c:extLst xmlns:c15="http://schemas.microsoft.com/office/drawing/2012/chart">
                      <c:ext xmlns:c15="http://schemas.microsoft.com/office/drawing/2012/chart" uri="{02D57815-91ED-43cb-92C2-25804820EDAC}">
                        <c15:formulaRef>
                          <c15:sqref>Datos!$N$1</c15:sqref>
                        </c15:formulaRef>
                      </c:ext>
                    </c:extLst>
                    <c:strCache>
                      <c:ptCount val="1"/>
                      <c:pt idx="0">
                        <c:v>Cortex XDR (2024)</c:v>
                      </c:pt>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Datos!$N$2:$N$8</c15:sqref>
                        </c15:formulaRef>
                      </c:ext>
                    </c:extLst>
                    <c:numCache>
                      <c:formatCode>0.00%</c:formatCode>
                      <c:ptCount val="7"/>
                      <c:pt idx="0">
                        <c:v>0.6785714285714286</c:v>
                      </c:pt>
                      <c:pt idx="1">
                        <c:v>1</c:v>
                      </c:pt>
                      <c:pt idx="2">
                        <c:v>1</c:v>
                      </c:pt>
                      <c:pt idx="3">
                        <c:v>0.86842105263157898</c:v>
                      </c:pt>
                      <c:pt idx="4">
                        <c:v>1</c:v>
                      </c:pt>
                      <c:pt idx="5">
                        <c:v>0.66666666666666663</c:v>
                      </c:pt>
                      <c:pt idx="6" formatCode="0%">
                        <c:v>1</c:v>
                      </c:pt>
                    </c:numCache>
                  </c:numRef>
                </c:val>
                <c:extLst xmlns:c15="http://schemas.microsoft.com/office/drawing/2012/chart">
                  <c:ext xmlns:c16="http://schemas.microsoft.com/office/drawing/2014/chart" uri="{C3380CC4-5D6E-409C-BE32-E72D297353CC}">
                    <c16:uniqueId val="{0000000A-9566-490E-8D14-9FA36AD77E02}"/>
                  </c:ext>
                </c:extLst>
              </c15:ser>
            </c15:filteredRadarSeries>
            <c15:filteredRadarSeries>
              <c15:ser>
                <c:idx val="13"/>
                <c:order val="11"/>
                <c:tx>
                  <c:strRef>
                    <c:extLst xmlns:c15="http://schemas.microsoft.com/office/drawing/2012/chart">
                      <c:ext xmlns:c15="http://schemas.microsoft.com/office/drawing/2012/chart" uri="{02D57815-91ED-43cb-92C2-25804820EDAC}">
                        <c15:formulaRef>
                          <c15:sqref>Datos!$O$1</c15:sqref>
                        </c15:formulaRef>
                      </c:ext>
                    </c:extLst>
                    <c:strCache>
                      <c:ptCount val="1"/>
                      <c:pt idx="0">
                        <c:v>Microsoft Defender (2024) - Puntuacion</c:v>
                      </c:pt>
                    </c:strCache>
                  </c:strRef>
                </c:tx>
                <c:spPr>
                  <a:ln w="28575" cap="rnd">
                    <a:solidFill>
                      <a:schemeClr val="accent2">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Datos!$O$2:$O$8</c15:sqref>
                        </c15:formulaRef>
                      </c:ext>
                    </c:extLst>
                    <c:numCache>
                      <c:formatCode>General</c:formatCode>
                      <c:ptCount val="7"/>
                      <c:pt idx="0">
                        <c:v>20</c:v>
                      </c:pt>
                      <c:pt idx="1">
                        <c:v>4</c:v>
                      </c:pt>
                      <c:pt idx="2">
                        <c:v>16</c:v>
                      </c:pt>
                      <c:pt idx="3">
                        <c:v>24</c:v>
                      </c:pt>
                      <c:pt idx="4">
                        <c:v>3</c:v>
                      </c:pt>
                      <c:pt idx="5">
                        <c:v>2</c:v>
                      </c:pt>
                    </c:numCache>
                  </c:numRef>
                </c:val>
                <c:extLst xmlns:c15="http://schemas.microsoft.com/office/drawing/2012/chart">
                  <c:ext xmlns:c16="http://schemas.microsoft.com/office/drawing/2014/chart" uri="{C3380CC4-5D6E-409C-BE32-E72D297353CC}">
                    <c16:uniqueId val="{0000000B-9566-490E-8D14-9FA36AD77E02}"/>
                  </c:ext>
                </c:extLst>
              </c15:ser>
            </c15:filteredRadarSeries>
            <c15:filteredRadarSeries>
              <c15:ser>
                <c:idx val="14"/>
                <c:order val="12"/>
                <c:tx>
                  <c:strRef>
                    <c:extLst xmlns:c15="http://schemas.microsoft.com/office/drawing/2012/chart">
                      <c:ext xmlns:c15="http://schemas.microsoft.com/office/drawing/2012/chart" uri="{02D57815-91ED-43cb-92C2-25804820EDAC}">
                        <c15:formulaRef>
                          <c15:sqref>Datos!$P$1</c15:sqref>
                        </c15:formulaRef>
                      </c:ext>
                    </c:extLst>
                    <c:strCache>
                      <c:ptCount val="1"/>
                      <c:pt idx="0">
                        <c:v>Microsoft Defender (2024)</c:v>
                      </c:pt>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Datos!$P$2:$P$8</c15:sqref>
                        </c15:formulaRef>
                      </c:ext>
                    </c:extLst>
                    <c:numCache>
                      <c:formatCode>0.00%</c:formatCode>
                      <c:ptCount val="7"/>
                      <c:pt idx="0">
                        <c:v>0.7142857142857143</c:v>
                      </c:pt>
                      <c:pt idx="1">
                        <c:v>0.8</c:v>
                      </c:pt>
                      <c:pt idx="2">
                        <c:v>0.76190476190476186</c:v>
                      </c:pt>
                      <c:pt idx="3">
                        <c:v>0.63157894736842102</c:v>
                      </c:pt>
                      <c:pt idx="4">
                        <c:v>1</c:v>
                      </c:pt>
                      <c:pt idx="5">
                        <c:v>0.66666666666666663</c:v>
                      </c:pt>
                      <c:pt idx="6">
                        <c:v>0.78190000000000004</c:v>
                      </c:pt>
                    </c:numCache>
                  </c:numRef>
                </c:val>
                <c:extLst xmlns:c15="http://schemas.microsoft.com/office/drawing/2012/chart">
                  <c:ext xmlns:c16="http://schemas.microsoft.com/office/drawing/2014/chart" uri="{C3380CC4-5D6E-409C-BE32-E72D297353CC}">
                    <c16:uniqueId val="{0000000C-9566-490E-8D14-9FA36AD77E02}"/>
                  </c:ext>
                </c:extLst>
              </c15:ser>
            </c15:filteredRadarSeries>
          </c:ext>
        </c:extLst>
      </c:radarChart>
      <c:catAx>
        <c:axId val="72338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81680"/>
        <c:crosses val="autoZero"/>
        <c:auto val="1"/>
        <c:lblAlgn val="ctr"/>
        <c:lblOffset val="100"/>
        <c:noMultiLvlLbl val="0"/>
      </c:catAx>
      <c:valAx>
        <c:axId val="72338168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2338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12"/>
          <c:order val="10"/>
          <c:tx>
            <c:strRef>
              <c:f>Datos!$N$1</c:f>
              <c:strCache>
                <c:ptCount val="1"/>
                <c:pt idx="0">
                  <c:v>Cortex XDR (2024)</c:v>
                </c:pt>
              </c:strCache>
              <c:extLst xmlns:c15="http://schemas.microsoft.com/office/drawing/2012/chart"/>
            </c:strRef>
          </c:tx>
          <c:spPr>
            <a:ln w="28575" cap="rnd">
              <a:solidFill>
                <a:schemeClr val="accent1">
                  <a:lumMod val="80000"/>
                  <a:lumOff val="20000"/>
                </a:schemeClr>
              </a:solidFill>
              <a:round/>
            </a:ln>
            <a:effectLst/>
          </c:spPr>
          <c:marker>
            <c:symbol val="none"/>
          </c:marker>
          <c:cat>
            <c:strRef>
              <c:f>Datos!$A$2:$A$8</c:f>
              <c:strCache>
                <c:ptCount val="7"/>
                <c:pt idx="0">
                  <c:v>Telemetry</c:v>
                </c:pt>
                <c:pt idx="1">
                  <c:v>Query Language</c:v>
                </c:pt>
                <c:pt idx="2">
                  <c:v>Administrative Tools</c:v>
                </c:pt>
                <c:pt idx="3">
                  <c:v>Features</c:v>
                </c:pt>
                <c:pt idx="4">
                  <c:v>API</c:v>
                </c:pt>
                <c:pt idx="5">
                  <c:v>UI</c:v>
                </c:pt>
                <c:pt idx="6">
                  <c:v>MITRE</c:v>
                </c:pt>
              </c:strCache>
              <c:extLst xmlns:c15="http://schemas.microsoft.com/office/drawing/2012/chart"/>
            </c:strRef>
          </c:cat>
          <c:val>
            <c:numRef>
              <c:f>Datos!$N$2:$N$8</c:f>
              <c:numCache>
                <c:formatCode>0.00%</c:formatCode>
                <c:ptCount val="7"/>
                <c:pt idx="0">
                  <c:v>0.6785714285714286</c:v>
                </c:pt>
                <c:pt idx="1">
                  <c:v>1</c:v>
                </c:pt>
                <c:pt idx="2">
                  <c:v>1</c:v>
                </c:pt>
                <c:pt idx="3">
                  <c:v>0.86842105263157898</c:v>
                </c:pt>
                <c:pt idx="4">
                  <c:v>1</c:v>
                </c:pt>
                <c:pt idx="5">
                  <c:v>0.66666666666666663</c:v>
                </c:pt>
                <c:pt idx="6" formatCode="0%">
                  <c:v>1</c:v>
                </c:pt>
              </c:numCache>
              <c:extLst xmlns:c15="http://schemas.microsoft.com/office/drawing/2012/chart"/>
            </c:numRef>
          </c:val>
          <c:extLst>
            <c:ext xmlns:c16="http://schemas.microsoft.com/office/drawing/2014/chart" uri="{C3380CC4-5D6E-409C-BE32-E72D297353CC}">
              <c16:uniqueId val="{0000000A-C162-4CB6-971A-BC486B349D8D}"/>
            </c:ext>
          </c:extLst>
        </c:ser>
        <c:dLbls>
          <c:showLegendKey val="0"/>
          <c:showVal val="0"/>
          <c:showCatName val="0"/>
          <c:showSerName val="0"/>
          <c:showPercent val="0"/>
          <c:showBubbleSize val="0"/>
        </c:dLbls>
        <c:axId val="723380240"/>
        <c:axId val="723381680"/>
        <c:extLst>
          <c:ext xmlns:c15="http://schemas.microsoft.com/office/drawing/2012/chart" uri="{02D57815-91ED-43cb-92C2-25804820EDAC}">
            <c15:filteredRadarSeries>
              <c15:ser>
                <c:idx val="0"/>
                <c:order val="0"/>
                <c:tx>
                  <c:strRef>
                    <c:extLst>
                      <c:ext uri="{02D57815-91ED-43cb-92C2-25804820EDAC}">
                        <c15:formulaRef>
                          <c15:sqref>Datos!$B$1</c15:sqref>
                        </c15:formulaRef>
                      </c:ext>
                    </c:extLst>
                    <c:strCache>
                      <c:ptCount val="1"/>
                      <c:pt idx="0">
                        <c:v>Maximo</c:v>
                      </c:pt>
                    </c:strCache>
                  </c:strRef>
                </c:tx>
                <c:spPr>
                  <a:ln w="28575" cap="rnd">
                    <a:solidFill>
                      <a:schemeClr val="accent1"/>
                    </a:solidFill>
                    <a:round/>
                  </a:ln>
                  <a:effectLst/>
                </c:spPr>
                <c:marker>
                  <c:symbol val="none"/>
                </c:marker>
                <c:cat>
                  <c:strRef>
                    <c:extLst>
                      <c:ex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c:ext uri="{02D57815-91ED-43cb-92C2-25804820EDAC}">
                        <c15:formulaRef>
                          <c15:sqref>Datos!$B$2:$B$8</c15:sqref>
                        </c15:formulaRef>
                      </c:ext>
                    </c:extLst>
                    <c:numCache>
                      <c:formatCode>General</c:formatCode>
                      <c:ptCount val="7"/>
                      <c:pt idx="0">
                        <c:v>28</c:v>
                      </c:pt>
                      <c:pt idx="1">
                        <c:v>5</c:v>
                      </c:pt>
                      <c:pt idx="2">
                        <c:v>21</c:v>
                      </c:pt>
                      <c:pt idx="3">
                        <c:v>38</c:v>
                      </c:pt>
                      <c:pt idx="4">
                        <c:v>3</c:v>
                      </c:pt>
                      <c:pt idx="5">
                        <c:v>3</c:v>
                      </c:pt>
                    </c:numCache>
                  </c:numRef>
                </c:val>
                <c:extLst>
                  <c:ext xmlns:c16="http://schemas.microsoft.com/office/drawing/2014/chart" uri="{C3380CC4-5D6E-409C-BE32-E72D297353CC}">
                    <c16:uniqueId val="{00000001-C162-4CB6-971A-BC486B349D8D}"/>
                  </c:ext>
                </c:extLst>
              </c15:ser>
            </c15:filteredRadarSeries>
            <c15:filteredRadarSeries>
              <c15:ser>
                <c:idx val="2"/>
                <c:order val="1"/>
                <c:tx>
                  <c:strRef>
                    <c:extLst xmlns:c15="http://schemas.microsoft.com/office/drawing/2012/chart">
                      <c:ext xmlns:c15="http://schemas.microsoft.com/office/drawing/2012/chart" uri="{02D57815-91ED-43cb-92C2-25804820EDAC}">
                        <c15:formulaRef>
                          <c15:sqref>Datos!$D$1</c15:sqref>
                        </c15:formulaRef>
                      </c:ext>
                    </c:extLst>
                    <c:strCache>
                      <c:ptCount val="1"/>
                      <c:pt idx="0">
                        <c:v>SentinelOne (2023) - Puntuacion</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Datos!$D$2:$D$8</c15:sqref>
                        </c15:formulaRef>
                      </c:ext>
                    </c:extLst>
                    <c:numCache>
                      <c:formatCode>General</c:formatCode>
                      <c:ptCount val="7"/>
                      <c:pt idx="0">
                        <c:v>19</c:v>
                      </c:pt>
                      <c:pt idx="1">
                        <c:v>4</c:v>
                      </c:pt>
                      <c:pt idx="2">
                        <c:v>13</c:v>
                      </c:pt>
                      <c:pt idx="3">
                        <c:v>17</c:v>
                      </c:pt>
                      <c:pt idx="4">
                        <c:v>3</c:v>
                      </c:pt>
                      <c:pt idx="5">
                        <c:v>-1</c:v>
                      </c:pt>
                    </c:numCache>
                  </c:numRef>
                </c:val>
                <c:extLst xmlns:c15="http://schemas.microsoft.com/office/drawing/2012/chart">
                  <c:ext xmlns:c16="http://schemas.microsoft.com/office/drawing/2014/chart" uri="{C3380CC4-5D6E-409C-BE32-E72D297353CC}">
                    <c16:uniqueId val="{00000002-C162-4CB6-971A-BC486B349D8D}"/>
                  </c:ext>
                </c:extLst>
              </c15:ser>
            </c15:filteredRadarSeries>
            <c15:filteredRadarSeries>
              <c15:ser>
                <c:idx val="4"/>
                <c:order val="2"/>
                <c:tx>
                  <c:strRef>
                    <c:extLst xmlns:c15="http://schemas.microsoft.com/office/drawing/2012/chart">
                      <c:ext xmlns:c15="http://schemas.microsoft.com/office/drawing/2012/chart" uri="{02D57815-91ED-43cb-92C2-25804820EDAC}">
                        <c15:formulaRef>
                          <c15:sqref>Datos!$F$1</c15:sqref>
                        </c15:formulaRef>
                      </c:ext>
                    </c:extLst>
                    <c:strCache>
                      <c:ptCount val="1"/>
                      <c:pt idx="0">
                        <c:v>Sophos (2024)</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Datos!$F$2:$F$8</c15:sqref>
                        </c15:formulaRef>
                      </c:ext>
                    </c:extLst>
                    <c:numCache>
                      <c:formatCode>0.00%</c:formatCode>
                      <c:ptCount val="7"/>
                      <c:pt idx="0">
                        <c:v>0.14285714285714285</c:v>
                      </c:pt>
                      <c:pt idx="1">
                        <c:v>1</c:v>
                      </c:pt>
                      <c:pt idx="2">
                        <c:v>0.47619047619047616</c:v>
                      </c:pt>
                      <c:pt idx="3">
                        <c:v>0</c:v>
                      </c:pt>
                      <c:pt idx="4">
                        <c:v>1</c:v>
                      </c:pt>
                      <c:pt idx="5">
                        <c:v>0</c:v>
                      </c:pt>
                      <c:pt idx="6">
                        <c:v>0.76610369206598583</c:v>
                      </c:pt>
                    </c:numCache>
                  </c:numRef>
                </c:val>
                <c:extLst xmlns:c15="http://schemas.microsoft.com/office/drawing/2012/chart">
                  <c:ext xmlns:c16="http://schemas.microsoft.com/office/drawing/2014/chart" uri="{C3380CC4-5D6E-409C-BE32-E72D297353CC}">
                    <c16:uniqueId val="{00000003-C162-4CB6-971A-BC486B349D8D}"/>
                  </c:ext>
                </c:extLst>
              </c15:ser>
            </c15:filteredRadarSeries>
            <c15:filteredRadarSeries>
              <c15:ser>
                <c:idx val="5"/>
                <c:order val="3"/>
                <c:tx>
                  <c:strRef>
                    <c:extLst xmlns:c15="http://schemas.microsoft.com/office/drawing/2012/chart">
                      <c:ext xmlns:c15="http://schemas.microsoft.com/office/drawing/2012/chart" uri="{02D57815-91ED-43cb-92C2-25804820EDAC}">
                        <c15:formulaRef>
                          <c15:sqref>Datos!$G$1</c15:sqref>
                        </c15:formulaRef>
                      </c:ext>
                    </c:extLst>
                    <c:strCache>
                      <c:ptCount val="1"/>
                      <c:pt idx="0">
                        <c:v>TrendMicro (2024) - Puntuacion</c:v>
                      </c:pt>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Datos!$G$2:$G$8</c15:sqref>
                        </c15:formulaRef>
                      </c:ext>
                    </c:extLst>
                    <c:numCache>
                      <c:formatCode>General</c:formatCode>
                      <c:ptCount val="7"/>
                      <c:pt idx="0">
                        <c:v>19</c:v>
                      </c:pt>
                      <c:pt idx="1">
                        <c:v>2</c:v>
                      </c:pt>
                      <c:pt idx="2">
                        <c:v>9</c:v>
                      </c:pt>
                      <c:pt idx="3">
                        <c:v>23</c:v>
                      </c:pt>
                      <c:pt idx="4">
                        <c:v>3</c:v>
                      </c:pt>
                      <c:pt idx="5">
                        <c:v>-1</c:v>
                      </c:pt>
                    </c:numCache>
                  </c:numRef>
                </c:val>
                <c:extLst xmlns:c15="http://schemas.microsoft.com/office/drawing/2012/chart">
                  <c:ext xmlns:c16="http://schemas.microsoft.com/office/drawing/2014/chart" uri="{C3380CC4-5D6E-409C-BE32-E72D297353CC}">
                    <c16:uniqueId val="{00000004-C162-4CB6-971A-BC486B349D8D}"/>
                  </c:ext>
                </c:extLst>
              </c15:ser>
            </c15:filteredRadarSeries>
            <c15:filteredRadarSeries>
              <c15:ser>
                <c:idx val="6"/>
                <c:order val="4"/>
                <c:tx>
                  <c:strRef>
                    <c:extLst xmlns:c15="http://schemas.microsoft.com/office/drawing/2012/chart">
                      <c:ext xmlns:c15="http://schemas.microsoft.com/office/drawing/2012/chart" uri="{02D57815-91ED-43cb-92C2-25804820EDAC}">
                        <c15:formulaRef>
                          <c15:sqref>Datos!$H$1</c15:sqref>
                        </c15:formulaRef>
                      </c:ext>
                    </c:extLst>
                    <c:strCache>
                      <c:ptCount val="1"/>
                      <c:pt idx="0">
                        <c:v>TrendMicro (2024)</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Datos!$H$2:$H$8</c15:sqref>
                        </c15:formulaRef>
                      </c:ext>
                    </c:extLst>
                    <c:numCache>
                      <c:formatCode>0.00%</c:formatCode>
                      <c:ptCount val="7"/>
                      <c:pt idx="0">
                        <c:v>0.6785714285714286</c:v>
                      </c:pt>
                      <c:pt idx="1">
                        <c:v>0.4</c:v>
                      </c:pt>
                      <c:pt idx="2">
                        <c:v>0.42857142857142855</c:v>
                      </c:pt>
                      <c:pt idx="3">
                        <c:v>0.60526315789473684</c:v>
                      </c:pt>
                      <c:pt idx="4">
                        <c:v>1</c:v>
                      </c:pt>
                      <c:pt idx="5">
                        <c:v>0</c:v>
                      </c:pt>
                      <c:pt idx="6">
                        <c:v>0.63756873527101332</c:v>
                      </c:pt>
                    </c:numCache>
                  </c:numRef>
                </c:val>
                <c:extLst xmlns:c15="http://schemas.microsoft.com/office/drawing/2012/chart">
                  <c:ext xmlns:c16="http://schemas.microsoft.com/office/drawing/2014/chart" uri="{C3380CC4-5D6E-409C-BE32-E72D297353CC}">
                    <c16:uniqueId val="{00000005-C162-4CB6-971A-BC486B349D8D}"/>
                  </c:ext>
                </c:extLst>
              </c15:ser>
            </c15:filteredRadarSeries>
            <c15:filteredRadarSeries>
              <c15:ser>
                <c:idx val="7"/>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Crowdstrike (2024) - Puntuacion</c:v>
                      </c:pt>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Datos!$I$2:$I$8</c15:sqref>
                        </c15:formulaRef>
                      </c:ext>
                    </c:extLst>
                    <c:numCache>
                      <c:formatCode>General</c:formatCode>
                      <c:ptCount val="7"/>
                      <c:pt idx="0">
                        <c:v>20</c:v>
                      </c:pt>
                      <c:pt idx="1">
                        <c:v>5</c:v>
                      </c:pt>
                      <c:pt idx="2">
                        <c:v>21</c:v>
                      </c:pt>
                      <c:pt idx="3">
                        <c:v>28</c:v>
                      </c:pt>
                      <c:pt idx="4">
                        <c:v>3</c:v>
                      </c:pt>
                      <c:pt idx="5">
                        <c:v>3</c:v>
                      </c:pt>
                    </c:numCache>
                  </c:numRef>
                </c:val>
                <c:extLst xmlns:c15="http://schemas.microsoft.com/office/drawing/2012/chart">
                  <c:ext xmlns:c16="http://schemas.microsoft.com/office/drawing/2014/chart" uri="{C3380CC4-5D6E-409C-BE32-E72D297353CC}">
                    <c16:uniqueId val="{00000006-C162-4CB6-971A-BC486B349D8D}"/>
                  </c:ext>
                </c:extLst>
              </c15:ser>
            </c15:filteredRadarSeries>
            <c15:filteredRadarSeries>
              <c15:ser>
                <c:idx val="8"/>
                <c:order val="6"/>
                <c:tx>
                  <c:strRef>
                    <c:extLst xmlns:c15="http://schemas.microsoft.com/office/drawing/2012/chart">
                      <c:ext xmlns:c15="http://schemas.microsoft.com/office/drawing/2012/chart" uri="{02D57815-91ED-43cb-92C2-25804820EDAC}">
                        <c15:formulaRef>
                          <c15:sqref>Datos!$J$1</c15:sqref>
                        </c15:formulaRef>
                      </c:ext>
                    </c:extLst>
                    <c:strCache>
                      <c:ptCount val="1"/>
                      <c:pt idx="0">
                        <c:v>Crowdstrike (2024)</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Datos!$J$2:$J$8</c15:sqref>
                        </c15:formulaRef>
                      </c:ext>
                    </c:extLst>
                    <c:numCache>
                      <c:formatCode>0.00%</c:formatCode>
                      <c:ptCount val="7"/>
                      <c:pt idx="0">
                        <c:v>0.7142857142857143</c:v>
                      </c:pt>
                      <c:pt idx="1">
                        <c:v>1</c:v>
                      </c:pt>
                      <c:pt idx="2">
                        <c:v>1</c:v>
                      </c:pt>
                      <c:pt idx="3">
                        <c:v>0.73684210526315785</c:v>
                      </c:pt>
                      <c:pt idx="4">
                        <c:v>1</c:v>
                      </c:pt>
                      <c:pt idx="5">
                        <c:v>1</c:v>
                      </c:pt>
                      <c:pt idx="6">
                        <c:v>0.87009033778476041</c:v>
                      </c:pt>
                    </c:numCache>
                  </c:numRef>
                </c:val>
                <c:extLst xmlns:c15="http://schemas.microsoft.com/office/drawing/2012/chart">
                  <c:ext xmlns:c16="http://schemas.microsoft.com/office/drawing/2014/chart" uri="{C3380CC4-5D6E-409C-BE32-E72D297353CC}">
                    <c16:uniqueId val="{00000007-C162-4CB6-971A-BC486B349D8D}"/>
                  </c:ext>
                </c:extLst>
              </c15:ser>
            </c15:filteredRadarSeries>
            <c15:filteredRadarSeries>
              <c15:ser>
                <c:idx val="9"/>
                <c:order val="7"/>
                <c:tx>
                  <c:strRef>
                    <c:extLst xmlns:c15="http://schemas.microsoft.com/office/drawing/2012/chart">
                      <c:ext xmlns:c15="http://schemas.microsoft.com/office/drawing/2012/chart" uri="{02D57815-91ED-43cb-92C2-25804820EDAC}">
                        <c15:formulaRef>
                          <c15:sqref>Datos!$K$1</c15:sqref>
                        </c15:formulaRef>
                      </c:ext>
                    </c:extLst>
                    <c:strCache>
                      <c:ptCount val="1"/>
                      <c:pt idx="0">
                        <c:v>SentinelOne (2024) - Puntuacion</c:v>
                      </c:pt>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Datos!$K$2:$K$8</c15:sqref>
                        </c15:formulaRef>
                      </c:ext>
                    </c:extLst>
                    <c:numCache>
                      <c:formatCode>General</c:formatCode>
                      <c:ptCount val="7"/>
                      <c:pt idx="0">
                        <c:v>11</c:v>
                      </c:pt>
                      <c:pt idx="1">
                        <c:v>4</c:v>
                      </c:pt>
                      <c:pt idx="2">
                        <c:v>13</c:v>
                      </c:pt>
                      <c:pt idx="3">
                        <c:v>13</c:v>
                      </c:pt>
                      <c:pt idx="4">
                        <c:v>3</c:v>
                      </c:pt>
                      <c:pt idx="5">
                        <c:v>-1</c:v>
                      </c:pt>
                    </c:numCache>
                  </c:numRef>
                </c:val>
                <c:extLst xmlns:c15="http://schemas.microsoft.com/office/drawing/2012/chart">
                  <c:ext xmlns:c16="http://schemas.microsoft.com/office/drawing/2014/chart" uri="{C3380CC4-5D6E-409C-BE32-E72D297353CC}">
                    <c16:uniqueId val="{00000008-C162-4CB6-971A-BC486B349D8D}"/>
                  </c:ext>
                </c:extLst>
              </c15:ser>
            </c15:filteredRadarSeries>
            <c15:filteredRadarSeries>
              <c15:ser>
                <c:idx val="10"/>
                <c:order val="8"/>
                <c:tx>
                  <c:strRef>
                    <c:extLst xmlns:c15="http://schemas.microsoft.com/office/drawing/2012/chart">
                      <c:ext xmlns:c15="http://schemas.microsoft.com/office/drawing/2012/chart" uri="{02D57815-91ED-43cb-92C2-25804820EDAC}">
                        <c15:formulaRef>
                          <c15:sqref>Datos!$L$1</c15:sqref>
                        </c15:formulaRef>
                      </c:ext>
                    </c:extLst>
                    <c:strCache>
                      <c:ptCount val="1"/>
                      <c:pt idx="0">
                        <c:v>SentinelOne (2024)</c:v>
                      </c:pt>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Datos!$L$2:$L$8</c15:sqref>
                        </c15:formulaRef>
                      </c:ext>
                    </c:extLst>
                    <c:numCache>
                      <c:formatCode>0.00%</c:formatCode>
                      <c:ptCount val="7"/>
                      <c:pt idx="0">
                        <c:v>0.39285714285714285</c:v>
                      </c:pt>
                      <c:pt idx="1">
                        <c:v>0.8</c:v>
                      </c:pt>
                      <c:pt idx="2">
                        <c:v>0.61904761904761907</c:v>
                      </c:pt>
                      <c:pt idx="3">
                        <c:v>0.34210526315789475</c:v>
                      </c:pt>
                      <c:pt idx="4">
                        <c:v>1</c:v>
                      </c:pt>
                      <c:pt idx="5">
                        <c:v>0</c:v>
                      </c:pt>
                      <c:pt idx="6">
                        <c:v>0.76256873527101332</c:v>
                      </c:pt>
                    </c:numCache>
                  </c:numRef>
                </c:val>
                <c:extLst xmlns:c15="http://schemas.microsoft.com/office/drawing/2012/chart">
                  <c:ext xmlns:c16="http://schemas.microsoft.com/office/drawing/2014/chart" uri="{C3380CC4-5D6E-409C-BE32-E72D297353CC}">
                    <c16:uniqueId val="{00000000-C162-4CB6-971A-BC486B349D8D}"/>
                  </c:ext>
                </c:extLst>
              </c15:ser>
            </c15:filteredRadarSeries>
            <c15:filteredRadarSeries>
              <c15:ser>
                <c:idx val="11"/>
                <c:order val="9"/>
                <c:tx>
                  <c:strRef>
                    <c:extLst xmlns:c15="http://schemas.microsoft.com/office/drawing/2012/chart">
                      <c:ext xmlns:c15="http://schemas.microsoft.com/office/drawing/2012/chart" uri="{02D57815-91ED-43cb-92C2-25804820EDAC}">
                        <c15:formulaRef>
                          <c15:sqref>Datos!$M$1</c15:sqref>
                        </c15:formulaRef>
                      </c:ext>
                    </c:extLst>
                    <c:strCache>
                      <c:ptCount val="1"/>
                      <c:pt idx="0">
                        <c:v>Cortex XDR (2024) - Puntuacion</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Datos!$M$2:$M$8</c15:sqref>
                        </c15:formulaRef>
                      </c:ext>
                    </c:extLst>
                    <c:numCache>
                      <c:formatCode>General</c:formatCode>
                      <c:ptCount val="7"/>
                      <c:pt idx="0">
                        <c:v>19</c:v>
                      </c:pt>
                      <c:pt idx="1">
                        <c:v>5</c:v>
                      </c:pt>
                      <c:pt idx="2">
                        <c:v>21</c:v>
                      </c:pt>
                      <c:pt idx="3">
                        <c:v>33</c:v>
                      </c:pt>
                      <c:pt idx="4">
                        <c:v>3</c:v>
                      </c:pt>
                      <c:pt idx="5">
                        <c:v>2</c:v>
                      </c:pt>
                    </c:numCache>
                  </c:numRef>
                </c:val>
                <c:extLst xmlns:c15="http://schemas.microsoft.com/office/drawing/2012/chart">
                  <c:ext xmlns:c16="http://schemas.microsoft.com/office/drawing/2014/chart" uri="{C3380CC4-5D6E-409C-BE32-E72D297353CC}">
                    <c16:uniqueId val="{00000009-C162-4CB6-971A-BC486B349D8D}"/>
                  </c:ext>
                </c:extLst>
              </c15:ser>
            </c15:filteredRadarSeries>
            <c15:filteredRadarSeries>
              <c15:ser>
                <c:idx val="13"/>
                <c:order val="11"/>
                <c:tx>
                  <c:strRef>
                    <c:extLst xmlns:c15="http://schemas.microsoft.com/office/drawing/2012/chart">
                      <c:ext xmlns:c15="http://schemas.microsoft.com/office/drawing/2012/chart" uri="{02D57815-91ED-43cb-92C2-25804820EDAC}">
                        <c15:formulaRef>
                          <c15:sqref>Datos!$O$1</c15:sqref>
                        </c15:formulaRef>
                      </c:ext>
                    </c:extLst>
                    <c:strCache>
                      <c:ptCount val="1"/>
                      <c:pt idx="0">
                        <c:v>Microsoft Defender (2024) - Puntuacion</c:v>
                      </c:pt>
                    </c:strCache>
                  </c:strRef>
                </c:tx>
                <c:spPr>
                  <a:ln w="28575" cap="rnd">
                    <a:solidFill>
                      <a:schemeClr val="accent2">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Datos!$O$2:$O$8</c15:sqref>
                        </c15:formulaRef>
                      </c:ext>
                    </c:extLst>
                    <c:numCache>
                      <c:formatCode>General</c:formatCode>
                      <c:ptCount val="7"/>
                      <c:pt idx="0">
                        <c:v>20</c:v>
                      </c:pt>
                      <c:pt idx="1">
                        <c:v>4</c:v>
                      </c:pt>
                      <c:pt idx="2">
                        <c:v>16</c:v>
                      </c:pt>
                      <c:pt idx="3">
                        <c:v>24</c:v>
                      </c:pt>
                      <c:pt idx="4">
                        <c:v>3</c:v>
                      </c:pt>
                      <c:pt idx="5">
                        <c:v>2</c:v>
                      </c:pt>
                    </c:numCache>
                  </c:numRef>
                </c:val>
                <c:extLst xmlns:c15="http://schemas.microsoft.com/office/drawing/2012/chart">
                  <c:ext xmlns:c16="http://schemas.microsoft.com/office/drawing/2014/chart" uri="{C3380CC4-5D6E-409C-BE32-E72D297353CC}">
                    <c16:uniqueId val="{0000000B-C162-4CB6-971A-BC486B349D8D}"/>
                  </c:ext>
                </c:extLst>
              </c15:ser>
            </c15:filteredRadarSeries>
            <c15:filteredRadarSeries>
              <c15:ser>
                <c:idx val="14"/>
                <c:order val="12"/>
                <c:tx>
                  <c:strRef>
                    <c:extLst xmlns:c15="http://schemas.microsoft.com/office/drawing/2012/chart">
                      <c:ext xmlns:c15="http://schemas.microsoft.com/office/drawing/2012/chart" uri="{02D57815-91ED-43cb-92C2-25804820EDAC}">
                        <c15:formulaRef>
                          <c15:sqref>Datos!$P$1</c15:sqref>
                        </c15:formulaRef>
                      </c:ext>
                    </c:extLst>
                    <c:strCache>
                      <c:ptCount val="1"/>
                      <c:pt idx="0">
                        <c:v>Microsoft Defender (2024)</c:v>
                      </c:pt>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Datos!$P$2:$P$8</c15:sqref>
                        </c15:formulaRef>
                      </c:ext>
                    </c:extLst>
                    <c:numCache>
                      <c:formatCode>0.00%</c:formatCode>
                      <c:ptCount val="7"/>
                      <c:pt idx="0">
                        <c:v>0.7142857142857143</c:v>
                      </c:pt>
                      <c:pt idx="1">
                        <c:v>0.8</c:v>
                      </c:pt>
                      <c:pt idx="2">
                        <c:v>0.76190476190476186</c:v>
                      </c:pt>
                      <c:pt idx="3">
                        <c:v>0.63157894736842102</c:v>
                      </c:pt>
                      <c:pt idx="4">
                        <c:v>1</c:v>
                      </c:pt>
                      <c:pt idx="5">
                        <c:v>0.66666666666666663</c:v>
                      </c:pt>
                      <c:pt idx="6">
                        <c:v>0.78190000000000004</c:v>
                      </c:pt>
                    </c:numCache>
                  </c:numRef>
                </c:val>
                <c:extLst xmlns:c15="http://schemas.microsoft.com/office/drawing/2012/chart">
                  <c:ext xmlns:c16="http://schemas.microsoft.com/office/drawing/2014/chart" uri="{C3380CC4-5D6E-409C-BE32-E72D297353CC}">
                    <c16:uniqueId val="{0000000C-C162-4CB6-971A-BC486B349D8D}"/>
                  </c:ext>
                </c:extLst>
              </c15:ser>
            </c15:filteredRadarSeries>
          </c:ext>
        </c:extLst>
      </c:radarChart>
      <c:catAx>
        <c:axId val="72338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81680"/>
        <c:crosses val="autoZero"/>
        <c:auto val="1"/>
        <c:lblAlgn val="ctr"/>
        <c:lblOffset val="100"/>
        <c:noMultiLvlLbl val="0"/>
      </c:catAx>
      <c:valAx>
        <c:axId val="72338168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2338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14"/>
          <c:order val="12"/>
          <c:tx>
            <c:strRef>
              <c:f>Datos!$P$1</c:f>
              <c:strCache>
                <c:ptCount val="1"/>
                <c:pt idx="0">
                  <c:v>Microsoft Defender (2024)</c:v>
                </c:pt>
              </c:strCache>
              <c:extLst xmlns:c15="http://schemas.microsoft.com/office/drawing/2012/chart"/>
            </c:strRef>
          </c:tx>
          <c:spPr>
            <a:ln w="28575" cap="rnd">
              <a:solidFill>
                <a:schemeClr val="accent3">
                  <a:lumMod val="80000"/>
                  <a:lumOff val="20000"/>
                </a:schemeClr>
              </a:solidFill>
              <a:round/>
            </a:ln>
            <a:effectLst/>
          </c:spPr>
          <c:marker>
            <c:symbol val="none"/>
          </c:marker>
          <c:cat>
            <c:strRef>
              <c:f>Datos!$A$2:$A$8</c:f>
              <c:strCache>
                <c:ptCount val="7"/>
                <c:pt idx="0">
                  <c:v>Telemetry</c:v>
                </c:pt>
                <c:pt idx="1">
                  <c:v>Query Language</c:v>
                </c:pt>
                <c:pt idx="2">
                  <c:v>Administrative Tools</c:v>
                </c:pt>
                <c:pt idx="3">
                  <c:v>Features</c:v>
                </c:pt>
                <c:pt idx="4">
                  <c:v>API</c:v>
                </c:pt>
                <c:pt idx="5">
                  <c:v>UI</c:v>
                </c:pt>
                <c:pt idx="6">
                  <c:v>MITRE</c:v>
                </c:pt>
              </c:strCache>
              <c:extLst xmlns:c15="http://schemas.microsoft.com/office/drawing/2012/chart"/>
            </c:strRef>
          </c:cat>
          <c:val>
            <c:numRef>
              <c:f>Datos!$P$2:$P$8</c:f>
              <c:numCache>
                <c:formatCode>0.00%</c:formatCode>
                <c:ptCount val="7"/>
                <c:pt idx="0">
                  <c:v>0.7142857142857143</c:v>
                </c:pt>
                <c:pt idx="1">
                  <c:v>0.8</c:v>
                </c:pt>
                <c:pt idx="2">
                  <c:v>0.76190476190476186</c:v>
                </c:pt>
                <c:pt idx="3">
                  <c:v>0.63157894736842102</c:v>
                </c:pt>
                <c:pt idx="4">
                  <c:v>1</c:v>
                </c:pt>
                <c:pt idx="5">
                  <c:v>0.66666666666666663</c:v>
                </c:pt>
                <c:pt idx="6">
                  <c:v>0.78190000000000004</c:v>
                </c:pt>
              </c:numCache>
              <c:extLst xmlns:c15="http://schemas.microsoft.com/office/drawing/2012/chart"/>
            </c:numRef>
          </c:val>
          <c:extLst>
            <c:ext xmlns:c16="http://schemas.microsoft.com/office/drawing/2014/chart" uri="{C3380CC4-5D6E-409C-BE32-E72D297353CC}">
              <c16:uniqueId val="{0000000C-2131-42EF-A707-F5E647A5EE56}"/>
            </c:ext>
          </c:extLst>
        </c:ser>
        <c:dLbls>
          <c:showLegendKey val="0"/>
          <c:showVal val="0"/>
          <c:showCatName val="0"/>
          <c:showSerName val="0"/>
          <c:showPercent val="0"/>
          <c:showBubbleSize val="0"/>
        </c:dLbls>
        <c:axId val="723380240"/>
        <c:axId val="723381680"/>
        <c:extLst>
          <c:ext xmlns:c15="http://schemas.microsoft.com/office/drawing/2012/chart" uri="{02D57815-91ED-43cb-92C2-25804820EDAC}">
            <c15:filteredRadarSeries>
              <c15:ser>
                <c:idx val="0"/>
                <c:order val="0"/>
                <c:tx>
                  <c:strRef>
                    <c:extLst>
                      <c:ext uri="{02D57815-91ED-43cb-92C2-25804820EDAC}">
                        <c15:formulaRef>
                          <c15:sqref>Datos!$B$1</c15:sqref>
                        </c15:formulaRef>
                      </c:ext>
                    </c:extLst>
                    <c:strCache>
                      <c:ptCount val="1"/>
                      <c:pt idx="0">
                        <c:v>Maximo</c:v>
                      </c:pt>
                    </c:strCache>
                  </c:strRef>
                </c:tx>
                <c:spPr>
                  <a:ln w="28575" cap="rnd">
                    <a:solidFill>
                      <a:schemeClr val="accent1"/>
                    </a:solidFill>
                    <a:round/>
                  </a:ln>
                  <a:effectLst/>
                </c:spPr>
                <c:marker>
                  <c:symbol val="none"/>
                </c:marker>
                <c:cat>
                  <c:strRef>
                    <c:extLst>
                      <c:ex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c:ext uri="{02D57815-91ED-43cb-92C2-25804820EDAC}">
                        <c15:formulaRef>
                          <c15:sqref>Datos!$B$2:$B$8</c15:sqref>
                        </c15:formulaRef>
                      </c:ext>
                    </c:extLst>
                    <c:numCache>
                      <c:formatCode>General</c:formatCode>
                      <c:ptCount val="7"/>
                      <c:pt idx="0">
                        <c:v>28</c:v>
                      </c:pt>
                      <c:pt idx="1">
                        <c:v>5</c:v>
                      </c:pt>
                      <c:pt idx="2">
                        <c:v>21</c:v>
                      </c:pt>
                      <c:pt idx="3">
                        <c:v>38</c:v>
                      </c:pt>
                      <c:pt idx="4">
                        <c:v>3</c:v>
                      </c:pt>
                      <c:pt idx="5">
                        <c:v>3</c:v>
                      </c:pt>
                    </c:numCache>
                  </c:numRef>
                </c:val>
                <c:extLst>
                  <c:ext xmlns:c16="http://schemas.microsoft.com/office/drawing/2014/chart" uri="{C3380CC4-5D6E-409C-BE32-E72D297353CC}">
                    <c16:uniqueId val="{00000001-2131-42EF-A707-F5E647A5EE56}"/>
                  </c:ext>
                </c:extLst>
              </c15:ser>
            </c15:filteredRadarSeries>
            <c15:filteredRadarSeries>
              <c15:ser>
                <c:idx val="2"/>
                <c:order val="1"/>
                <c:tx>
                  <c:strRef>
                    <c:extLst xmlns:c15="http://schemas.microsoft.com/office/drawing/2012/chart">
                      <c:ext xmlns:c15="http://schemas.microsoft.com/office/drawing/2012/chart" uri="{02D57815-91ED-43cb-92C2-25804820EDAC}">
                        <c15:formulaRef>
                          <c15:sqref>Datos!$D$1</c15:sqref>
                        </c15:formulaRef>
                      </c:ext>
                    </c:extLst>
                    <c:strCache>
                      <c:ptCount val="1"/>
                      <c:pt idx="0">
                        <c:v>SentinelOne (2023) - Puntuacion</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Datos!$D$2:$D$8</c15:sqref>
                        </c15:formulaRef>
                      </c:ext>
                    </c:extLst>
                    <c:numCache>
                      <c:formatCode>General</c:formatCode>
                      <c:ptCount val="7"/>
                      <c:pt idx="0">
                        <c:v>19</c:v>
                      </c:pt>
                      <c:pt idx="1">
                        <c:v>4</c:v>
                      </c:pt>
                      <c:pt idx="2">
                        <c:v>13</c:v>
                      </c:pt>
                      <c:pt idx="3">
                        <c:v>17</c:v>
                      </c:pt>
                      <c:pt idx="4">
                        <c:v>3</c:v>
                      </c:pt>
                      <c:pt idx="5">
                        <c:v>-1</c:v>
                      </c:pt>
                    </c:numCache>
                  </c:numRef>
                </c:val>
                <c:extLst xmlns:c15="http://schemas.microsoft.com/office/drawing/2012/chart">
                  <c:ext xmlns:c16="http://schemas.microsoft.com/office/drawing/2014/chart" uri="{C3380CC4-5D6E-409C-BE32-E72D297353CC}">
                    <c16:uniqueId val="{00000002-2131-42EF-A707-F5E647A5EE56}"/>
                  </c:ext>
                </c:extLst>
              </c15:ser>
            </c15:filteredRadarSeries>
            <c15:filteredRadarSeries>
              <c15:ser>
                <c:idx val="4"/>
                <c:order val="2"/>
                <c:tx>
                  <c:strRef>
                    <c:extLst xmlns:c15="http://schemas.microsoft.com/office/drawing/2012/chart">
                      <c:ext xmlns:c15="http://schemas.microsoft.com/office/drawing/2012/chart" uri="{02D57815-91ED-43cb-92C2-25804820EDAC}">
                        <c15:formulaRef>
                          <c15:sqref>Datos!$F$1</c15:sqref>
                        </c15:formulaRef>
                      </c:ext>
                    </c:extLst>
                    <c:strCache>
                      <c:ptCount val="1"/>
                      <c:pt idx="0">
                        <c:v>Sophos (2024)</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Datos!$F$2:$F$8</c15:sqref>
                        </c15:formulaRef>
                      </c:ext>
                    </c:extLst>
                    <c:numCache>
                      <c:formatCode>0.00%</c:formatCode>
                      <c:ptCount val="7"/>
                      <c:pt idx="0">
                        <c:v>0.14285714285714285</c:v>
                      </c:pt>
                      <c:pt idx="1">
                        <c:v>1</c:v>
                      </c:pt>
                      <c:pt idx="2">
                        <c:v>0.47619047619047616</c:v>
                      </c:pt>
                      <c:pt idx="3">
                        <c:v>0</c:v>
                      </c:pt>
                      <c:pt idx="4">
                        <c:v>1</c:v>
                      </c:pt>
                      <c:pt idx="5">
                        <c:v>0</c:v>
                      </c:pt>
                      <c:pt idx="6">
                        <c:v>0.76610369206598583</c:v>
                      </c:pt>
                    </c:numCache>
                  </c:numRef>
                </c:val>
                <c:extLst xmlns:c15="http://schemas.microsoft.com/office/drawing/2012/chart">
                  <c:ext xmlns:c16="http://schemas.microsoft.com/office/drawing/2014/chart" uri="{C3380CC4-5D6E-409C-BE32-E72D297353CC}">
                    <c16:uniqueId val="{00000003-2131-42EF-A707-F5E647A5EE56}"/>
                  </c:ext>
                </c:extLst>
              </c15:ser>
            </c15:filteredRadarSeries>
            <c15:filteredRadarSeries>
              <c15:ser>
                <c:idx val="5"/>
                <c:order val="3"/>
                <c:tx>
                  <c:strRef>
                    <c:extLst xmlns:c15="http://schemas.microsoft.com/office/drawing/2012/chart">
                      <c:ext xmlns:c15="http://schemas.microsoft.com/office/drawing/2012/chart" uri="{02D57815-91ED-43cb-92C2-25804820EDAC}">
                        <c15:formulaRef>
                          <c15:sqref>Datos!$G$1</c15:sqref>
                        </c15:formulaRef>
                      </c:ext>
                    </c:extLst>
                    <c:strCache>
                      <c:ptCount val="1"/>
                      <c:pt idx="0">
                        <c:v>TrendMicro (2024) - Puntuacion</c:v>
                      </c:pt>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Datos!$G$2:$G$8</c15:sqref>
                        </c15:formulaRef>
                      </c:ext>
                    </c:extLst>
                    <c:numCache>
                      <c:formatCode>General</c:formatCode>
                      <c:ptCount val="7"/>
                      <c:pt idx="0">
                        <c:v>19</c:v>
                      </c:pt>
                      <c:pt idx="1">
                        <c:v>2</c:v>
                      </c:pt>
                      <c:pt idx="2">
                        <c:v>9</c:v>
                      </c:pt>
                      <c:pt idx="3">
                        <c:v>23</c:v>
                      </c:pt>
                      <c:pt idx="4">
                        <c:v>3</c:v>
                      </c:pt>
                      <c:pt idx="5">
                        <c:v>-1</c:v>
                      </c:pt>
                    </c:numCache>
                  </c:numRef>
                </c:val>
                <c:extLst xmlns:c15="http://schemas.microsoft.com/office/drawing/2012/chart">
                  <c:ext xmlns:c16="http://schemas.microsoft.com/office/drawing/2014/chart" uri="{C3380CC4-5D6E-409C-BE32-E72D297353CC}">
                    <c16:uniqueId val="{00000004-2131-42EF-A707-F5E647A5EE56}"/>
                  </c:ext>
                </c:extLst>
              </c15:ser>
            </c15:filteredRadarSeries>
            <c15:filteredRadarSeries>
              <c15:ser>
                <c:idx val="6"/>
                <c:order val="4"/>
                <c:tx>
                  <c:strRef>
                    <c:extLst xmlns:c15="http://schemas.microsoft.com/office/drawing/2012/chart">
                      <c:ext xmlns:c15="http://schemas.microsoft.com/office/drawing/2012/chart" uri="{02D57815-91ED-43cb-92C2-25804820EDAC}">
                        <c15:formulaRef>
                          <c15:sqref>Datos!$H$1</c15:sqref>
                        </c15:formulaRef>
                      </c:ext>
                    </c:extLst>
                    <c:strCache>
                      <c:ptCount val="1"/>
                      <c:pt idx="0">
                        <c:v>TrendMicro (2024)</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Datos!$H$2:$H$8</c15:sqref>
                        </c15:formulaRef>
                      </c:ext>
                    </c:extLst>
                    <c:numCache>
                      <c:formatCode>0.00%</c:formatCode>
                      <c:ptCount val="7"/>
                      <c:pt idx="0">
                        <c:v>0.6785714285714286</c:v>
                      </c:pt>
                      <c:pt idx="1">
                        <c:v>0.4</c:v>
                      </c:pt>
                      <c:pt idx="2">
                        <c:v>0.42857142857142855</c:v>
                      </c:pt>
                      <c:pt idx="3">
                        <c:v>0.60526315789473684</c:v>
                      </c:pt>
                      <c:pt idx="4">
                        <c:v>1</c:v>
                      </c:pt>
                      <c:pt idx="5">
                        <c:v>0</c:v>
                      </c:pt>
                      <c:pt idx="6">
                        <c:v>0.63756873527101332</c:v>
                      </c:pt>
                    </c:numCache>
                  </c:numRef>
                </c:val>
                <c:extLst xmlns:c15="http://schemas.microsoft.com/office/drawing/2012/chart">
                  <c:ext xmlns:c16="http://schemas.microsoft.com/office/drawing/2014/chart" uri="{C3380CC4-5D6E-409C-BE32-E72D297353CC}">
                    <c16:uniqueId val="{00000005-2131-42EF-A707-F5E647A5EE56}"/>
                  </c:ext>
                </c:extLst>
              </c15:ser>
            </c15:filteredRadarSeries>
            <c15:filteredRadarSeries>
              <c15:ser>
                <c:idx val="7"/>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Crowdstrike (2024) - Puntuacion</c:v>
                      </c:pt>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Datos!$I$2:$I$8</c15:sqref>
                        </c15:formulaRef>
                      </c:ext>
                    </c:extLst>
                    <c:numCache>
                      <c:formatCode>General</c:formatCode>
                      <c:ptCount val="7"/>
                      <c:pt idx="0">
                        <c:v>20</c:v>
                      </c:pt>
                      <c:pt idx="1">
                        <c:v>5</c:v>
                      </c:pt>
                      <c:pt idx="2">
                        <c:v>21</c:v>
                      </c:pt>
                      <c:pt idx="3">
                        <c:v>28</c:v>
                      </c:pt>
                      <c:pt idx="4">
                        <c:v>3</c:v>
                      </c:pt>
                      <c:pt idx="5">
                        <c:v>3</c:v>
                      </c:pt>
                    </c:numCache>
                  </c:numRef>
                </c:val>
                <c:extLst xmlns:c15="http://schemas.microsoft.com/office/drawing/2012/chart">
                  <c:ext xmlns:c16="http://schemas.microsoft.com/office/drawing/2014/chart" uri="{C3380CC4-5D6E-409C-BE32-E72D297353CC}">
                    <c16:uniqueId val="{00000006-2131-42EF-A707-F5E647A5EE56}"/>
                  </c:ext>
                </c:extLst>
              </c15:ser>
            </c15:filteredRadarSeries>
            <c15:filteredRadarSeries>
              <c15:ser>
                <c:idx val="8"/>
                <c:order val="6"/>
                <c:tx>
                  <c:strRef>
                    <c:extLst xmlns:c15="http://schemas.microsoft.com/office/drawing/2012/chart">
                      <c:ext xmlns:c15="http://schemas.microsoft.com/office/drawing/2012/chart" uri="{02D57815-91ED-43cb-92C2-25804820EDAC}">
                        <c15:formulaRef>
                          <c15:sqref>Datos!$J$1</c15:sqref>
                        </c15:formulaRef>
                      </c:ext>
                    </c:extLst>
                    <c:strCache>
                      <c:ptCount val="1"/>
                      <c:pt idx="0">
                        <c:v>Crowdstrike (2024)</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Datos!$J$2:$J$8</c15:sqref>
                        </c15:formulaRef>
                      </c:ext>
                    </c:extLst>
                    <c:numCache>
                      <c:formatCode>0.00%</c:formatCode>
                      <c:ptCount val="7"/>
                      <c:pt idx="0">
                        <c:v>0.7142857142857143</c:v>
                      </c:pt>
                      <c:pt idx="1">
                        <c:v>1</c:v>
                      </c:pt>
                      <c:pt idx="2">
                        <c:v>1</c:v>
                      </c:pt>
                      <c:pt idx="3">
                        <c:v>0.73684210526315785</c:v>
                      </c:pt>
                      <c:pt idx="4">
                        <c:v>1</c:v>
                      </c:pt>
                      <c:pt idx="5">
                        <c:v>1</c:v>
                      </c:pt>
                      <c:pt idx="6">
                        <c:v>0.87009033778476041</c:v>
                      </c:pt>
                    </c:numCache>
                  </c:numRef>
                </c:val>
                <c:extLst xmlns:c15="http://schemas.microsoft.com/office/drawing/2012/chart">
                  <c:ext xmlns:c16="http://schemas.microsoft.com/office/drawing/2014/chart" uri="{C3380CC4-5D6E-409C-BE32-E72D297353CC}">
                    <c16:uniqueId val="{00000007-2131-42EF-A707-F5E647A5EE56}"/>
                  </c:ext>
                </c:extLst>
              </c15:ser>
            </c15:filteredRadarSeries>
            <c15:filteredRadarSeries>
              <c15:ser>
                <c:idx val="9"/>
                <c:order val="7"/>
                <c:tx>
                  <c:strRef>
                    <c:extLst xmlns:c15="http://schemas.microsoft.com/office/drawing/2012/chart">
                      <c:ext xmlns:c15="http://schemas.microsoft.com/office/drawing/2012/chart" uri="{02D57815-91ED-43cb-92C2-25804820EDAC}">
                        <c15:formulaRef>
                          <c15:sqref>Datos!$K$1</c15:sqref>
                        </c15:formulaRef>
                      </c:ext>
                    </c:extLst>
                    <c:strCache>
                      <c:ptCount val="1"/>
                      <c:pt idx="0">
                        <c:v>SentinelOne (2024) - Puntuacion</c:v>
                      </c:pt>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Datos!$K$2:$K$8</c15:sqref>
                        </c15:formulaRef>
                      </c:ext>
                    </c:extLst>
                    <c:numCache>
                      <c:formatCode>General</c:formatCode>
                      <c:ptCount val="7"/>
                      <c:pt idx="0">
                        <c:v>11</c:v>
                      </c:pt>
                      <c:pt idx="1">
                        <c:v>4</c:v>
                      </c:pt>
                      <c:pt idx="2">
                        <c:v>13</c:v>
                      </c:pt>
                      <c:pt idx="3">
                        <c:v>13</c:v>
                      </c:pt>
                      <c:pt idx="4">
                        <c:v>3</c:v>
                      </c:pt>
                      <c:pt idx="5">
                        <c:v>-1</c:v>
                      </c:pt>
                    </c:numCache>
                  </c:numRef>
                </c:val>
                <c:extLst xmlns:c15="http://schemas.microsoft.com/office/drawing/2012/chart">
                  <c:ext xmlns:c16="http://schemas.microsoft.com/office/drawing/2014/chart" uri="{C3380CC4-5D6E-409C-BE32-E72D297353CC}">
                    <c16:uniqueId val="{00000008-2131-42EF-A707-F5E647A5EE56}"/>
                  </c:ext>
                </c:extLst>
              </c15:ser>
            </c15:filteredRadarSeries>
            <c15:filteredRadarSeries>
              <c15:ser>
                <c:idx val="10"/>
                <c:order val="8"/>
                <c:tx>
                  <c:strRef>
                    <c:extLst xmlns:c15="http://schemas.microsoft.com/office/drawing/2012/chart">
                      <c:ext xmlns:c15="http://schemas.microsoft.com/office/drawing/2012/chart" uri="{02D57815-91ED-43cb-92C2-25804820EDAC}">
                        <c15:formulaRef>
                          <c15:sqref>Datos!$L$1</c15:sqref>
                        </c15:formulaRef>
                      </c:ext>
                    </c:extLst>
                    <c:strCache>
                      <c:ptCount val="1"/>
                      <c:pt idx="0">
                        <c:v>SentinelOne (2024)</c:v>
                      </c:pt>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Datos!$L$2:$L$8</c15:sqref>
                        </c15:formulaRef>
                      </c:ext>
                    </c:extLst>
                    <c:numCache>
                      <c:formatCode>0.00%</c:formatCode>
                      <c:ptCount val="7"/>
                      <c:pt idx="0">
                        <c:v>0.39285714285714285</c:v>
                      </c:pt>
                      <c:pt idx="1">
                        <c:v>0.8</c:v>
                      </c:pt>
                      <c:pt idx="2">
                        <c:v>0.61904761904761907</c:v>
                      </c:pt>
                      <c:pt idx="3">
                        <c:v>0.34210526315789475</c:v>
                      </c:pt>
                      <c:pt idx="4">
                        <c:v>1</c:v>
                      </c:pt>
                      <c:pt idx="5">
                        <c:v>0</c:v>
                      </c:pt>
                      <c:pt idx="6">
                        <c:v>0.76256873527101332</c:v>
                      </c:pt>
                    </c:numCache>
                  </c:numRef>
                </c:val>
                <c:extLst xmlns:c15="http://schemas.microsoft.com/office/drawing/2012/chart">
                  <c:ext xmlns:c16="http://schemas.microsoft.com/office/drawing/2014/chart" uri="{C3380CC4-5D6E-409C-BE32-E72D297353CC}">
                    <c16:uniqueId val="{00000009-2131-42EF-A707-F5E647A5EE56}"/>
                  </c:ext>
                </c:extLst>
              </c15:ser>
            </c15:filteredRadarSeries>
            <c15:filteredRadarSeries>
              <c15:ser>
                <c:idx val="11"/>
                <c:order val="9"/>
                <c:tx>
                  <c:strRef>
                    <c:extLst xmlns:c15="http://schemas.microsoft.com/office/drawing/2012/chart">
                      <c:ext xmlns:c15="http://schemas.microsoft.com/office/drawing/2012/chart" uri="{02D57815-91ED-43cb-92C2-25804820EDAC}">
                        <c15:formulaRef>
                          <c15:sqref>Datos!$M$1</c15:sqref>
                        </c15:formulaRef>
                      </c:ext>
                    </c:extLst>
                    <c:strCache>
                      <c:ptCount val="1"/>
                      <c:pt idx="0">
                        <c:v>Cortex XDR (2024) - Puntuacion</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Datos!$M$2:$M$8</c15:sqref>
                        </c15:formulaRef>
                      </c:ext>
                    </c:extLst>
                    <c:numCache>
                      <c:formatCode>General</c:formatCode>
                      <c:ptCount val="7"/>
                      <c:pt idx="0">
                        <c:v>19</c:v>
                      </c:pt>
                      <c:pt idx="1">
                        <c:v>5</c:v>
                      </c:pt>
                      <c:pt idx="2">
                        <c:v>21</c:v>
                      </c:pt>
                      <c:pt idx="3">
                        <c:v>33</c:v>
                      </c:pt>
                      <c:pt idx="4">
                        <c:v>3</c:v>
                      </c:pt>
                      <c:pt idx="5">
                        <c:v>2</c:v>
                      </c:pt>
                    </c:numCache>
                  </c:numRef>
                </c:val>
                <c:extLst xmlns:c15="http://schemas.microsoft.com/office/drawing/2012/chart">
                  <c:ext xmlns:c16="http://schemas.microsoft.com/office/drawing/2014/chart" uri="{C3380CC4-5D6E-409C-BE32-E72D297353CC}">
                    <c16:uniqueId val="{0000000A-2131-42EF-A707-F5E647A5EE56}"/>
                  </c:ext>
                </c:extLst>
              </c15:ser>
            </c15:filteredRadarSeries>
            <c15:filteredRadarSeries>
              <c15:ser>
                <c:idx val="12"/>
                <c:order val="10"/>
                <c:tx>
                  <c:strRef>
                    <c:extLst xmlns:c15="http://schemas.microsoft.com/office/drawing/2012/chart">
                      <c:ext xmlns:c15="http://schemas.microsoft.com/office/drawing/2012/chart" uri="{02D57815-91ED-43cb-92C2-25804820EDAC}">
                        <c15:formulaRef>
                          <c15:sqref>Datos!$N$1</c15:sqref>
                        </c15:formulaRef>
                      </c:ext>
                    </c:extLst>
                    <c:strCache>
                      <c:ptCount val="1"/>
                      <c:pt idx="0">
                        <c:v>Cortex XDR (2024)</c:v>
                      </c:pt>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Datos!$N$2:$N$8</c15:sqref>
                        </c15:formulaRef>
                      </c:ext>
                    </c:extLst>
                    <c:numCache>
                      <c:formatCode>0.00%</c:formatCode>
                      <c:ptCount val="7"/>
                      <c:pt idx="0">
                        <c:v>0.6785714285714286</c:v>
                      </c:pt>
                      <c:pt idx="1">
                        <c:v>1</c:v>
                      </c:pt>
                      <c:pt idx="2">
                        <c:v>1</c:v>
                      </c:pt>
                      <c:pt idx="3">
                        <c:v>0.86842105263157898</c:v>
                      </c:pt>
                      <c:pt idx="4">
                        <c:v>1</c:v>
                      </c:pt>
                      <c:pt idx="5">
                        <c:v>0.66666666666666663</c:v>
                      </c:pt>
                      <c:pt idx="6" formatCode="0%">
                        <c:v>1</c:v>
                      </c:pt>
                    </c:numCache>
                  </c:numRef>
                </c:val>
                <c:extLst xmlns:c15="http://schemas.microsoft.com/office/drawing/2012/chart">
                  <c:ext xmlns:c16="http://schemas.microsoft.com/office/drawing/2014/chart" uri="{C3380CC4-5D6E-409C-BE32-E72D297353CC}">
                    <c16:uniqueId val="{00000000-2131-42EF-A707-F5E647A5EE56}"/>
                  </c:ext>
                </c:extLst>
              </c15:ser>
            </c15:filteredRadarSeries>
            <c15:filteredRadarSeries>
              <c15:ser>
                <c:idx val="13"/>
                <c:order val="11"/>
                <c:tx>
                  <c:strRef>
                    <c:extLst xmlns:c15="http://schemas.microsoft.com/office/drawing/2012/chart">
                      <c:ext xmlns:c15="http://schemas.microsoft.com/office/drawing/2012/chart" uri="{02D57815-91ED-43cb-92C2-25804820EDAC}">
                        <c15:formulaRef>
                          <c15:sqref>Datos!$O$1</c15:sqref>
                        </c15:formulaRef>
                      </c:ext>
                    </c:extLst>
                    <c:strCache>
                      <c:ptCount val="1"/>
                      <c:pt idx="0">
                        <c:v>Microsoft Defender (2024) - Puntuacion</c:v>
                      </c:pt>
                    </c:strCache>
                  </c:strRef>
                </c:tx>
                <c:spPr>
                  <a:ln w="28575" cap="rnd">
                    <a:solidFill>
                      <a:schemeClr val="accent2">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Datos!$A$2:$A$8</c15:sqref>
                        </c15:formulaRef>
                      </c:ext>
                    </c:extLst>
                    <c:strCache>
                      <c:ptCount val="7"/>
                      <c:pt idx="0">
                        <c:v>Telemetry</c:v>
                      </c:pt>
                      <c:pt idx="1">
                        <c:v>Query Language</c:v>
                      </c:pt>
                      <c:pt idx="2">
                        <c:v>Administrative Tools</c:v>
                      </c:pt>
                      <c:pt idx="3">
                        <c:v>Features</c:v>
                      </c:pt>
                      <c:pt idx="4">
                        <c:v>API</c:v>
                      </c:pt>
                      <c:pt idx="5">
                        <c:v>UI</c:v>
                      </c:pt>
                      <c:pt idx="6">
                        <c:v>MITRE</c:v>
                      </c:pt>
                    </c:strCache>
                  </c:strRef>
                </c:cat>
                <c:val>
                  <c:numRef>
                    <c:extLst xmlns:c15="http://schemas.microsoft.com/office/drawing/2012/chart">
                      <c:ext xmlns:c15="http://schemas.microsoft.com/office/drawing/2012/chart" uri="{02D57815-91ED-43cb-92C2-25804820EDAC}">
                        <c15:formulaRef>
                          <c15:sqref>Datos!$O$2:$O$8</c15:sqref>
                        </c15:formulaRef>
                      </c:ext>
                    </c:extLst>
                    <c:numCache>
                      <c:formatCode>General</c:formatCode>
                      <c:ptCount val="7"/>
                      <c:pt idx="0">
                        <c:v>20</c:v>
                      </c:pt>
                      <c:pt idx="1">
                        <c:v>4</c:v>
                      </c:pt>
                      <c:pt idx="2">
                        <c:v>16</c:v>
                      </c:pt>
                      <c:pt idx="3">
                        <c:v>24</c:v>
                      </c:pt>
                      <c:pt idx="4">
                        <c:v>3</c:v>
                      </c:pt>
                      <c:pt idx="5">
                        <c:v>2</c:v>
                      </c:pt>
                    </c:numCache>
                  </c:numRef>
                </c:val>
                <c:extLst xmlns:c15="http://schemas.microsoft.com/office/drawing/2012/chart">
                  <c:ext xmlns:c16="http://schemas.microsoft.com/office/drawing/2014/chart" uri="{C3380CC4-5D6E-409C-BE32-E72D297353CC}">
                    <c16:uniqueId val="{0000000B-2131-42EF-A707-F5E647A5EE56}"/>
                  </c:ext>
                </c:extLst>
              </c15:ser>
            </c15:filteredRadarSeries>
          </c:ext>
        </c:extLst>
      </c:radarChart>
      <c:catAx>
        <c:axId val="72338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81680"/>
        <c:crosses val="autoZero"/>
        <c:auto val="1"/>
        <c:lblAlgn val="ctr"/>
        <c:lblOffset val="100"/>
        <c:noMultiLvlLbl val="0"/>
      </c:catAx>
      <c:valAx>
        <c:axId val="72338168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2338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152400</xdr:colOff>
      <xdr:row>11</xdr:row>
      <xdr:rowOff>71437</xdr:rowOff>
    </xdr:from>
    <xdr:to>
      <xdr:col>3</xdr:col>
      <xdr:colOff>180975</xdr:colOff>
      <xdr:row>11</xdr:row>
      <xdr:rowOff>391624</xdr:rowOff>
    </xdr:to>
    <xdr:pic>
      <xdr:nvPicPr>
        <xdr:cNvPr id="5" name="Gráfico 8" descr="Esqueleto de la cabeza de un dinosaurio contorno">
          <a:extLst>
            <a:ext uri="{FF2B5EF4-FFF2-40B4-BE49-F238E27FC236}">
              <a16:creationId xmlns:a16="http://schemas.microsoft.com/office/drawing/2014/main" id="{625CC0DD-380C-4D9F-81A8-0A1D8A4694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76400" y="3952875"/>
          <a:ext cx="302419" cy="3201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1273175</xdr:colOff>
      <xdr:row>17</xdr:row>
      <xdr:rowOff>107950</xdr:rowOff>
    </xdr:from>
    <xdr:to>
      <xdr:col>1</xdr:col>
      <xdr:colOff>1503680</xdr:colOff>
      <xdr:row>17</xdr:row>
      <xdr:rowOff>327025</xdr:rowOff>
    </xdr:to>
    <xdr:pic>
      <xdr:nvPicPr>
        <xdr:cNvPr id="14" name="Gráfico 13" descr="Esqueleto de la cabeza de un dinosaurio contorno">
          <a:extLst>
            <a:ext uri="{FF2B5EF4-FFF2-40B4-BE49-F238E27FC236}">
              <a16:creationId xmlns:a16="http://schemas.microsoft.com/office/drawing/2014/main" id="{14A62409-D099-47D6-86E1-F2468E7EAB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44925" y="5207000"/>
          <a:ext cx="238125" cy="228600"/>
        </a:xfrm>
        <a:prstGeom prst="rect">
          <a:avLst/>
        </a:prstGeom>
      </xdr:spPr>
    </xdr:pic>
    <xdr:clientData/>
  </xdr:twoCellAnchor>
  <xdr:twoCellAnchor editAs="oneCell">
    <xdr:from>
      <xdr:col>1</xdr:col>
      <xdr:colOff>1270000</xdr:colOff>
      <xdr:row>19</xdr:row>
      <xdr:rowOff>111125</xdr:rowOff>
    </xdr:from>
    <xdr:to>
      <xdr:col>1</xdr:col>
      <xdr:colOff>1508125</xdr:colOff>
      <xdr:row>19</xdr:row>
      <xdr:rowOff>327025</xdr:rowOff>
    </xdr:to>
    <xdr:pic>
      <xdr:nvPicPr>
        <xdr:cNvPr id="27" name="Gráfico 26" descr="Esqueleto de la cabeza de un dinosaurio contorno">
          <a:extLst>
            <a:ext uri="{FF2B5EF4-FFF2-40B4-BE49-F238E27FC236}">
              <a16:creationId xmlns:a16="http://schemas.microsoft.com/office/drawing/2014/main" id="{08938BF9-201C-4A9A-9BBA-78398B2319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41750" y="5972175"/>
          <a:ext cx="243840" cy="225425"/>
        </a:xfrm>
        <a:prstGeom prst="rect">
          <a:avLst/>
        </a:prstGeom>
      </xdr:spPr>
    </xdr:pic>
    <xdr:clientData/>
  </xdr:twoCellAnchor>
  <xdr:twoCellAnchor editAs="oneCell">
    <xdr:from>
      <xdr:col>1</xdr:col>
      <xdr:colOff>1273175</xdr:colOff>
      <xdr:row>18</xdr:row>
      <xdr:rowOff>98425</xdr:rowOff>
    </xdr:from>
    <xdr:to>
      <xdr:col>1</xdr:col>
      <xdr:colOff>1503680</xdr:colOff>
      <xdr:row>18</xdr:row>
      <xdr:rowOff>327025</xdr:rowOff>
    </xdr:to>
    <xdr:pic>
      <xdr:nvPicPr>
        <xdr:cNvPr id="30" name="Gráfico 29" descr="Esqueleto de la cabeza de un dinosaurio contorno">
          <a:extLst>
            <a:ext uri="{FF2B5EF4-FFF2-40B4-BE49-F238E27FC236}">
              <a16:creationId xmlns:a16="http://schemas.microsoft.com/office/drawing/2014/main" id="{DFF08D2B-B0CA-4202-9AF9-89682C5737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44925" y="5578475"/>
          <a:ext cx="238125" cy="238125"/>
        </a:xfrm>
        <a:prstGeom prst="rect">
          <a:avLst/>
        </a:prstGeom>
      </xdr:spPr>
    </xdr:pic>
    <xdr:clientData/>
  </xdr:twoCellAnchor>
  <xdr:twoCellAnchor editAs="oneCell">
    <xdr:from>
      <xdr:col>1</xdr:col>
      <xdr:colOff>1295400</xdr:colOff>
      <xdr:row>11</xdr:row>
      <xdr:rowOff>92075</xdr:rowOff>
    </xdr:from>
    <xdr:to>
      <xdr:col>1</xdr:col>
      <xdr:colOff>1539240</xdr:colOff>
      <xdr:row>11</xdr:row>
      <xdr:rowOff>323850</xdr:rowOff>
    </xdr:to>
    <xdr:pic>
      <xdr:nvPicPr>
        <xdr:cNvPr id="31" name="Gráfico 30" descr="Esqueleto de la cabeza de un dinosaurio contorno">
          <a:extLst>
            <a:ext uri="{FF2B5EF4-FFF2-40B4-BE49-F238E27FC236}">
              <a16:creationId xmlns:a16="http://schemas.microsoft.com/office/drawing/2014/main" id="{9663417A-D56B-46BF-973A-B6DBEAD0B0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67150" y="2905125"/>
          <a:ext cx="243840" cy="231775"/>
        </a:xfrm>
        <a:prstGeom prst="rect">
          <a:avLst/>
        </a:prstGeom>
      </xdr:spPr>
    </xdr:pic>
    <xdr:clientData/>
  </xdr:twoCellAnchor>
  <xdr:twoCellAnchor editAs="oneCell">
    <xdr:from>
      <xdr:col>1</xdr:col>
      <xdr:colOff>1295400</xdr:colOff>
      <xdr:row>12</xdr:row>
      <xdr:rowOff>136525</xdr:rowOff>
    </xdr:from>
    <xdr:to>
      <xdr:col>1</xdr:col>
      <xdr:colOff>1539240</xdr:colOff>
      <xdr:row>12</xdr:row>
      <xdr:rowOff>361950</xdr:rowOff>
    </xdr:to>
    <xdr:pic>
      <xdr:nvPicPr>
        <xdr:cNvPr id="32" name="Gráfico 31" descr="Esqueleto de la cabeza de un dinosaurio contorno">
          <a:extLst>
            <a:ext uri="{FF2B5EF4-FFF2-40B4-BE49-F238E27FC236}">
              <a16:creationId xmlns:a16="http://schemas.microsoft.com/office/drawing/2014/main" id="{9B2EE451-B66A-4723-B2B7-6FE69FBB8A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67150" y="3330575"/>
          <a:ext cx="243840" cy="225425"/>
        </a:xfrm>
        <a:prstGeom prst="rect">
          <a:avLst/>
        </a:prstGeom>
      </xdr:spPr>
    </xdr:pic>
    <xdr:clientData/>
  </xdr:twoCellAnchor>
  <xdr:twoCellAnchor editAs="oneCell">
    <xdr:from>
      <xdr:col>1</xdr:col>
      <xdr:colOff>1289050</xdr:colOff>
      <xdr:row>13</xdr:row>
      <xdr:rowOff>123825</xdr:rowOff>
    </xdr:from>
    <xdr:to>
      <xdr:col>1</xdr:col>
      <xdr:colOff>1544320</xdr:colOff>
      <xdr:row>13</xdr:row>
      <xdr:rowOff>358140</xdr:rowOff>
    </xdr:to>
    <xdr:pic>
      <xdr:nvPicPr>
        <xdr:cNvPr id="33" name="Gráfico 32" descr="Esqueleto de la cabeza de un dinosaurio contorno">
          <a:extLst>
            <a:ext uri="{FF2B5EF4-FFF2-40B4-BE49-F238E27FC236}">
              <a16:creationId xmlns:a16="http://schemas.microsoft.com/office/drawing/2014/main" id="{FC77E7C1-D71B-4D58-9A77-950C8864BC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60800" y="3698875"/>
          <a:ext cx="243840" cy="234315"/>
        </a:xfrm>
        <a:prstGeom prst="rect">
          <a:avLst/>
        </a:prstGeom>
      </xdr:spPr>
    </xdr:pic>
    <xdr:clientData/>
  </xdr:twoCellAnchor>
  <xdr:twoCellAnchor editAs="oneCell">
    <xdr:from>
      <xdr:col>1</xdr:col>
      <xdr:colOff>1314450</xdr:colOff>
      <xdr:row>15</xdr:row>
      <xdr:rowOff>60325</xdr:rowOff>
    </xdr:from>
    <xdr:to>
      <xdr:col>1</xdr:col>
      <xdr:colOff>1558290</xdr:colOff>
      <xdr:row>15</xdr:row>
      <xdr:rowOff>285750</xdr:rowOff>
    </xdr:to>
    <xdr:pic>
      <xdr:nvPicPr>
        <xdr:cNvPr id="34" name="Gráfico 33" descr="Esqueleto de la cabeza de un dinosaurio contorno">
          <a:extLst>
            <a:ext uri="{FF2B5EF4-FFF2-40B4-BE49-F238E27FC236}">
              <a16:creationId xmlns:a16="http://schemas.microsoft.com/office/drawing/2014/main" id="{D66679A3-C822-4A15-8219-F2F382A883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86200" y="4397375"/>
          <a:ext cx="243840" cy="225425"/>
        </a:xfrm>
        <a:prstGeom prst="rect">
          <a:avLst/>
        </a:prstGeom>
      </xdr:spPr>
    </xdr:pic>
    <xdr:clientData/>
  </xdr:twoCellAnchor>
  <xdr:twoCellAnchor editAs="oneCell">
    <xdr:from>
      <xdr:col>1</xdr:col>
      <xdr:colOff>1295400</xdr:colOff>
      <xdr:row>16</xdr:row>
      <xdr:rowOff>114300</xdr:rowOff>
    </xdr:from>
    <xdr:to>
      <xdr:col>1</xdr:col>
      <xdr:colOff>1539240</xdr:colOff>
      <xdr:row>16</xdr:row>
      <xdr:rowOff>345440</xdr:rowOff>
    </xdr:to>
    <xdr:pic>
      <xdr:nvPicPr>
        <xdr:cNvPr id="35" name="Gráfico 34" descr="Esqueleto de la cabeza de un dinosaurio contorno">
          <a:extLst>
            <a:ext uri="{FF2B5EF4-FFF2-40B4-BE49-F238E27FC236}">
              <a16:creationId xmlns:a16="http://schemas.microsoft.com/office/drawing/2014/main" id="{4D4B347E-D273-421C-ACE2-28A3D3E881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67150" y="4832350"/>
          <a:ext cx="243840" cy="231140"/>
        </a:xfrm>
        <a:prstGeom prst="rect">
          <a:avLst/>
        </a:prstGeom>
      </xdr:spPr>
    </xdr:pic>
    <xdr:clientData/>
  </xdr:twoCellAnchor>
  <xdr:twoCellAnchor editAs="oneCell">
    <xdr:from>
      <xdr:col>1</xdr:col>
      <xdr:colOff>1314450</xdr:colOff>
      <xdr:row>8</xdr:row>
      <xdr:rowOff>152400</xdr:rowOff>
    </xdr:from>
    <xdr:to>
      <xdr:col>1</xdr:col>
      <xdr:colOff>1541145</xdr:colOff>
      <xdr:row>9</xdr:row>
      <xdr:rowOff>15875</xdr:rowOff>
    </xdr:to>
    <xdr:pic>
      <xdr:nvPicPr>
        <xdr:cNvPr id="6" name="Gráfico 5" descr="Esqueleto de la cabeza de un dinosaurio contorno">
          <a:extLst>
            <a:ext uri="{FF2B5EF4-FFF2-40B4-BE49-F238E27FC236}">
              <a16:creationId xmlns:a16="http://schemas.microsoft.com/office/drawing/2014/main" id="{6CAC92A5-4AD6-473D-BF14-174D69B62D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857375"/>
          <a:ext cx="238125" cy="238125"/>
        </a:xfrm>
        <a:prstGeom prst="rect">
          <a:avLst/>
        </a:prstGeom>
      </xdr:spPr>
    </xdr:pic>
    <xdr:clientData/>
  </xdr:twoCellAnchor>
  <xdr:twoCellAnchor editAs="oneCell">
    <xdr:from>
      <xdr:col>1</xdr:col>
      <xdr:colOff>1308100</xdr:colOff>
      <xdr:row>9</xdr:row>
      <xdr:rowOff>184150</xdr:rowOff>
    </xdr:from>
    <xdr:to>
      <xdr:col>1</xdr:col>
      <xdr:colOff>1540510</xdr:colOff>
      <xdr:row>10</xdr:row>
      <xdr:rowOff>38100</xdr:rowOff>
    </xdr:to>
    <xdr:pic>
      <xdr:nvPicPr>
        <xdr:cNvPr id="93" name="Gráfico 92" descr="Esqueleto de la cabeza de un dinosaurio contorno">
          <a:extLst>
            <a:ext uri="{FF2B5EF4-FFF2-40B4-BE49-F238E27FC236}">
              <a16:creationId xmlns:a16="http://schemas.microsoft.com/office/drawing/2014/main" id="{56CC501E-5B2E-42AB-A3ED-6133C6C4CC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79850" y="2241550"/>
          <a:ext cx="226695" cy="234950"/>
        </a:xfrm>
        <a:prstGeom prst="rect">
          <a:avLst/>
        </a:prstGeom>
      </xdr:spPr>
    </xdr:pic>
    <xdr:clientData/>
  </xdr:twoCellAnchor>
  <xdr:twoCellAnchor editAs="oneCell">
    <xdr:from>
      <xdr:col>1</xdr:col>
      <xdr:colOff>1282700</xdr:colOff>
      <xdr:row>10</xdr:row>
      <xdr:rowOff>101600</xdr:rowOff>
    </xdr:from>
    <xdr:to>
      <xdr:col>1</xdr:col>
      <xdr:colOff>1526540</xdr:colOff>
      <xdr:row>10</xdr:row>
      <xdr:rowOff>321945</xdr:rowOff>
    </xdr:to>
    <xdr:pic>
      <xdr:nvPicPr>
        <xdr:cNvPr id="7" name="Gráfico 6" descr="Esqueleto de la cabeza de un dinosaurio contorno">
          <a:extLst>
            <a:ext uri="{FF2B5EF4-FFF2-40B4-BE49-F238E27FC236}">
              <a16:creationId xmlns:a16="http://schemas.microsoft.com/office/drawing/2014/main" id="{B8D4B3C5-EB62-4683-A564-3B906C6010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54450" y="2533650"/>
          <a:ext cx="243840" cy="231775"/>
        </a:xfrm>
        <a:prstGeom prst="rect">
          <a:avLst/>
        </a:prstGeom>
      </xdr:spPr>
    </xdr:pic>
    <xdr:clientData/>
  </xdr:twoCellAnchor>
  <xdr:twoCellAnchor editAs="oneCell">
    <xdr:from>
      <xdr:col>1</xdr:col>
      <xdr:colOff>1295400</xdr:colOff>
      <xdr:row>22</xdr:row>
      <xdr:rowOff>79375</xdr:rowOff>
    </xdr:from>
    <xdr:to>
      <xdr:col>1</xdr:col>
      <xdr:colOff>1539240</xdr:colOff>
      <xdr:row>22</xdr:row>
      <xdr:rowOff>304800</xdr:rowOff>
    </xdr:to>
    <xdr:pic>
      <xdr:nvPicPr>
        <xdr:cNvPr id="56" name="Gráfico 55" descr="Esqueleto de la cabeza de un dinosaurio contorno">
          <a:extLst>
            <a:ext uri="{FF2B5EF4-FFF2-40B4-BE49-F238E27FC236}">
              <a16:creationId xmlns:a16="http://schemas.microsoft.com/office/drawing/2014/main" id="{FBFAE7D5-CE4B-4FED-9EBD-5D73100899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67150" y="7083425"/>
          <a:ext cx="243840" cy="225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1295400</xdr:colOff>
      <xdr:row>10</xdr:row>
      <xdr:rowOff>381000</xdr:rowOff>
    </xdr:from>
    <xdr:to>
      <xdr:col>1</xdr:col>
      <xdr:colOff>1543050</xdr:colOff>
      <xdr:row>11</xdr:row>
      <xdr:rowOff>0</xdr:rowOff>
    </xdr:to>
    <xdr:pic>
      <xdr:nvPicPr>
        <xdr:cNvPr id="7" name="Gráfico 6" descr="Esqueleto de la cabeza de un dinosaurio contorno">
          <a:extLst>
            <a:ext uri="{FF2B5EF4-FFF2-40B4-BE49-F238E27FC236}">
              <a16:creationId xmlns:a16="http://schemas.microsoft.com/office/drawing/2014/main" id="{E9818321-3EC2-46F9-9037-33DD75B820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2867025"/>
          <a:ext cx="238125" cy="238125"/>
        </a:xfrm>
        <a:prstGeom prst="rect">
          <a:avLst/>
        </a:prstGeom>
      </xdr:spPr>
    </xdr:pic>
    <xdr:clientData/>
  </xdr:twoCellAnchor>
  <xdr:oneCellAnchor>
    <xdr:from>
      <xdr:col>1</xdr:col>
      <xdr:colOff>1314450</xdr:colOff>
      <xdr:row>8</xdr:row>
      <xdr:rowOff>142875</xdr:rowOff>
    </xdr:from>
    <xdr:ext cx="238125" cy="238125"/>
    <xdr:pic>
      <xdr:nvPicPr>
        <xdr:cNvPr id="21" name="Gráfico 20" descr="Esqueleto de la cabeza de un dinosaurio contorno">
          <a:extLst>
            <a:ext uri="{FF2B5EF4-FFF2-40B4-BE49-F238E27FC236}">
              <a16:creationId xmlns:a16="http://schemas.microsoft.com/office/drawing/2014/main" id="{70E016C2-36FC-40A6-9980-B0A7864CCA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847850"/>
          <a:ext cx="238125" cy="23812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1314450</xdr:colOff>
      <xdr:row>8</xdr:row>
      <xdr:rowOff>142875</xdr:rowOff>
    </xdr:from>
    <xdr:to>
      <xdr:col>1</xdr:col>
      <xdr:colOff>1541145</xdr:colOff>
      <xdr:row>8</xdr:row>
      <xdr:rowOff>381000</xdr:rowOff>
    </xdr:to>
    <xdr:pic>
      <xdr:nvPicPr>
        <xdr:cNvPr id="7" name="Gráfico 6" descr="Esqueleto de la cabeza de un dinosaurio contorno">
          <a:extLst>
            <a:ext uri="{FF2B5EF4-FFF2-40B4-BE49-F238E27FC236}">
              <a16:creationId xmlns:a16="http://schemas.microsoft.com/office/drawing/2014/main" id="{71D78D58-E0EB-4670-8A2D-8661183068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847850"/>
          <a:ext cx="238125" cy="238125"/>
        </a:xfrm>
        <a:prstGeom prst="rect">
          <a:avLst/>
        </a:prstGeom>
      </xdr:spPr>
    </xdr:pic>
    <xdr:clientData/>
  </xdr:twoCellAnchor>
  <xdr:twoCellAnchor>
    <xdr:from>
      <xdr:col>1</xdr:col>
      <xdr:colOff>1304925</xdr:colOff>
      <xdr:row>13</xdr:row>
      <xdr:rowOff>561975</xdr:rowOff>
    </xdr:from>
    <xdr:to>
      <xdr:col>1</xdr:col>
      <xdr:colOff>1543050</xdr:colOff>
      <xdr:row>14</xdr:row>
      <xdr:rowOff>0</xdr:rowOff>
    </xdr:to>
    <xdr:pic>
      <xdr:nvPicPr>
        <xdr:cNvPr id="16" name="Gráfico 15" descr="Esqueleto de la cabeza de un dinosaurio contorno">
          <a:extLst>
            <a:ext uri="{FF2B5EF4-FFF2-40B4-BE49-F238E27FC236}">
              <a16:creationId xmlns:a16="http://schemas.microsoft.com/office/drawing/2014/main" id="{2F29F26C-C9CE-4FE2-A756-0B0E2E6FB9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4305300"/>
          <a:ext cx="238125" cy="238125"/>
        </a:xfrm>
        <a:prstGeom prst="rect">
          <a:avLst/>
        </a:prstGeom>
      </xdr:spPr>
    </xdr:pic>
    <xdr:clientData/>
  </xdr:twoCellAnchor>
  <xdr:twoCellAnchor editAs="oneCell">
    <xdr:from>
      <xdr:col>1</xdr:col>
      <xdr:colOff>1304925</xdr:colOff>
      <xdr:row>9</xdr:row>
      <xdr:rowOff>361950</xdr:rowOff>
    </xdr:from>
    <xdr:to>
      <xdr:col>1</xdr:col>
      <xdr:colOff>1543050</xdr:colOff>
      <xdr:row>9</xdr:row>
      <xdr:rowOff>588645</xdr:rowOff>
    </xdr:to>
    <xdr:pic>
      <xdr:nvPicPr>
        <xdr:cNvPr id="19" name="Gráfico 18" descr="Esqueleto de la cabeza de un dinosaurio contorno">
          <a:extLst>
            <a:ext uri="{FF2B5EF4-FFF2-40B4-BE49-F238E27FC236}">
              <a16:creationId xmlns:a16="http://schemas.microsoft.com/office/drawing/2014/main" id="{5E98C305-9CE9-4D32-AB1A-FFEAAA13EC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2457450"/>
          <a:ext cx="238125" cy="238125"/>
        </a:xfrm>
        <a:prstGeom prst="rect">
          <a:avLst/>
        </a:prstGeom>
      </xdr:spPr>
    </xdr:pic>
    <xdr:clientData/>
  </xdr:twoCellAnchor>
  <xdr:twoCellAnchor editAs="oneCell">
    <xdr:from>
      <xdr:col>1</xdr:col>
      <xdr:colOff>1314450</xdr:colOff>
      <xdr:row>10</xdr:row>
      <xdr:rowOff>428625</xdr:rowOff>
    </xdr:from>
    <xdr:to>
      <xdr:col>1</xdr:col>
      <xdr:colOff>1541145</xdr:colOff>
      <xdr:row>11</xdr:row>
      <xdr:rowOff>228600</xdr:rowOff>
    </xdr:to>
    <xdr:pic>
      <xdr:nvPicPr>
        <xdr:cNvPr id="20" name="Gráfico 19" descr="Esqueleto de la cabeza de un dinosaurio contorno">
          <a:extLst>
            <a:ext uri="{FF2B5EF4-FFF2-40B4-BE49-F238E27FC236}">
              <a16:creationId xmlns:a16="http://schemas.microsoft.com/office/drawing/2014/main" id="{14A79DBC-066E-4AFB-B2F5-6BF6D8A7B1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3133725"/>
          <a:ext cx="238125" cy="238125"/>
        </a:xfrm>
        <a:prstGeom prst="rect">
          <a:avLst/>
        </a:prstGeom>
      </xdr:spPr>
    </xdr:pic>
    <xdr:clientData/>
  </xdr:twoCellAnchor>
  <xdr:oneCellAnchor>
    <xdr:from>
      <xdr:col>1</xdr:col>
      <xdr:colOff>1304925</xdr:colOff>
      <xdr:row>14</xdr:row>
      <xdr:rowOff>581025</xdr:rowOff>
    </xdr:from>
    <xdr:ext cx="238125" cy="238125"/>
    <xdr:pic>
      <xdr:nvPicPr>
        <xdr:cNvPr id="21" name="Gráfico 20" descr="Esqueleto de la cabeza de un dinosaurio contorno">
          <a:extLst>
            <a:ext uri="{FF2B5EF4-FFF2-40B4-BE49-F238E27FC236}">
              <a16:creationId xmlns:a16="http://schemas.microsoft.com/office/drawing/2014/main" id="{D3E9648F-0235-44A1-99AA-48980A9C69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5153025"/>
          <a:ext cx="238125" cy="238125"/>
        </a:xfrm>
        <a:prstGeom prst="rect">
          <a:avLst/>
        </a:prstGeom>
      </xdr:spPr>
    </xdr:pic>
    <xdr:clientData/>
  </xdr:oneCellAnchor>
  <xdr:oneCellAnchor>
    <xdr:from>
      <xdr:col>1</xdr:col>
      <xdr:colOff>1304925</xdr:colOff>
      <xdr:row>15</xdr:row>
      <xdr:rowOff>552450</xdr:rowOff>
    </xdr:from>
    <xdr:ext cx="238125" cy="238125"/>
    <xdr:pic>
      <xdr:nvPicPr>
        <xdr:cNvPr id="22" name="Gráfico 21" descr="Esqueleto de la cabeza de un dinosaurio contorno">
          <a:extLst>
            <a:ext uri="{FF2B5EF4-FFF2-40B4-BE49-F238E27FC236}">
              <a16:creationId xmlns:a16="http://schemas.microsoft.com/office/drawing/2014/main" id="{E1EBF6F8-DC2A-4BCF-80A9-A9D12F37B6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5705475"/>
          <a:ext cx="238125" cy="238125"/>
        </a:xfrm>
        <a:prstGeom prst="rect">
          <a:avLst/>
        </a:prstGeom>
      </xdr:spPr>
    </xdr:pic>
    <xdr:clientData/>
  </xdr:oneCellAnchor>
  <xdr:oneCellAnchor>
    <xdr:from>
      <xdr:col>1</xdr:col>
      <xdr:colOff>1304925</xdr:colOff>
      <xdr:row>17</xdr:row>
      <xdr:rowOff>533400</xdr:rowOff>
    </xdr:from>
    <xdr:ext cx="238125" cy="238125"/>
    <xdr:pic>
      <xdr:nvPicPr>
        <xdr:cNvPr id="23" name="Gráfico 22" descr="Esqueleto de la cabeza de un dinosaurio contorno">
          <a:extLst>
            <a:ext uri="{FF2B5EF4-FFF2-40B4-BE49-F238E27FC236}">
              <a16:creationId xmlns:a16="http://schemas.microsoft.com/office/drawing/2014/main" id="{AC26D3AE-42EC-4483-8DCC-AE46630890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7134225"/>
          <a:ext cx="238125" cy="238125"/>
        </a:xfrm>
        <a:prstGeom prst="rect">
          <a:avLst/>
        </a:prstGeom>
      </xdr:spPr>
    </xdr:pic>
    <xdr:clientData/>
  </xdr:oneCellAnchor>
  <xdr:oneCellAnchor>
    <xdr:from>
      <xdr:col>1</xdr:col>
      <xdr:colOff>1304925</xdr:colOff>
      <xdr:row>19</xdr:row>
      <xdr:rowOff>533400</xdr:rowOff>
    </xdr:from>
    <xdr:ext cx="238125" cy="238125"/>
    <xdr:pic>
      <xdr:nvPicPr>
        <xdr:cNvPr id="25" name="Gráfico 24" descr="Esqueleto de la cabeza de un dinosaurio contorno">
          <a:extLst>
            <a:ext uri="{FF2B5EF4-FFF2-40B4-BE49-F238E27FC236}">
              <a16:creationId xmlns:a16="http://schemas.microsoft.com/office/drawing/2014/main" id="{7EA7128A-CA5D-4B9E-A924-FED3ADE097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7134225"/>
          <a:ext cx="238125" cy="238125"/>
        </a:xfrm>
        <a:prstGeom prst="rect">
          <a:avLst/>
        </a:prstGeom>
      </xdr:spPr>
    </xdr:pic>
    <xdr:clientData/>
  </xdr:oneCellAnchor>
  <xdr:twoCellAnchor>
    <xdr:from>
      <xdr:col>1</xdr:col>
      <xdr:colOff>1304925</xdr:colOff>
      <xdr:row>21</xdr:row>
      <xdr:rowOff>0</xdr:rowOff>
    </xdr:from>
    <xdr:to>
      <xdr:col>1</xdr:col>
      <xdr:colOff>1543050</xdr:colOff>
      <xdr:row>21</xdr:row>
      <xdr:rowOff>0</xdr:rowOff>
    </xdr:to>
    <xdr:pic>
      <xdr:nvPicPr>
        <xdr:cNvPr id="28" name="Gráfico 27" descr="Esqueleto de la cabeza de un dinosaurio contorno">
          <a:extLst>
            <a:ext uri="{FF2B5EF4-FFF2-40B4-BE49-F238E27FC236}">
              <a16:creationId xmlns:a16="http://schemas.microsoft.com/office/drawing/2014/main" id="{4370F0CB-8868-4758-A7A5-B272CB92A8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4333875"/>
          <a:ext cx="238125" cy="238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1304925</xdr:colOff>
      <xdr:row>10</xdr:row>
      <xdr:rowOff>514350</xdr:rowOff>
    </xdr:from>
    <xdr:ext cx="238125" cy="238125"/>
    <xdr:pic>
      <xdr:nvPicPr>
        <xdr:cNvPr id="11" name="Gráfico 10" descr="Esqueleto de la cabeza de un dinosaurio contorno">
          <a:extLst>
            <a:ext uri="{FF2B5EF4-FFF2-40B4-BE49-F238E27FC236}">
              <a16:creationId xmlns:a16="http://schemas.microsoft.com/office/drawing/2014/main" id="{9E2AF2BE-8A89-41DB-8301-6633F43270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3190875"/>
          <a:ext cx="238125" cy="238125"/>
        </a:xfrm>
        <a:prstGeom prst="rect">
          <a:avLst/>
        </a:prstGeom>
      </xdr:spPr>
    </xdr:pic>
    <xdr:clientData/>
  </xdr:oneCellAnchor>
  <xdr:oneCellAnchor>
    <xdr:from>
      <xdr:col>1</xdr:col>
      <xdr:colOff>1314450</xdr:colOff>
      <xdr:row>18</xdr:row>
      <xdr:rowOff>152400</xdr:rowOff>
    </xdr:from>
    <xdr:ext cx="238125" cy="238125"/>
    <xdr:pic>
      <xdr:nvPicPr>
        <xdr:cNvPr id="12" name="Gráfico 11" descr="Esqueleto de la cabeza de un dinosaurio contorno">
          <a:extLst>
            <a:ext uri="{FF2B5EF4-FFF2-40B4-BE49-F238E27FC236}">
              <a16:creationId xmlns:a16="http://schemas.microsoft.com/office/drawing/2014/main" id="{6343B7AA-D6A5-4297-A144-247C2A1CB9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857375"/>
          <a:ext cx="238125" cy="238125"/>
        </a:xfrm>
        <a:prstGeom prst="rect">
          <a:avLst/>
        </a:prstGeom>
      </xdr:spPr>
    </xdr:pic>
    <xdr:clientData/>
  </xdr:oneCellAnchor>
  <xdr:oneCellAnchor>
    <xdr:from>
      <xdr:col>1</xdr:col>
      <xdr:colOff>1314450</xdr:colOff>
      <xdr:row>19</xdr:row>
      <xdr:rowOff>161925</xdr:rowOff>
    </xdr:from>
    <xdr:ext cx="238125" cy="238125"/>
    <xdr:pic>
      <xdr:nvPicPr>
        <xdr:cNvPr id="14" name="Gráfico 13" descr="Esqueleto de la cabeza de un dinosaurio contorno">
          <a:extLst>
            <a:ext uri="{FF2B5EF4-FFF2-40B4-BE49-F238E27FC236}">
              <a16:creationId xmlns:a16="http://schemas.microsoft.com/office/drawing/2014/main" id="{D519EA21-5150-46D9-B69A-8489D53872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8886825"/>
          <a:ext cx="238125" cy="238125"/>
        </a:xfrm>
        <a:prstGeom prst="rect">
          <a:avLst/>
        </a:prstGeom>
      </xdr:spPr>
    </xdr:pic>
    <xdr:clientData/>
  </xdr:oneCellAnchor>
  <xdr:oneCellAnchor>
    <xdr:from>
      <xdr:col>1</xdr:col>
      <xdr:colOff>1314450</xdr:colOff>
      <xdr:row>26</xdr:row>
      <xdr:rowOff>142875</xdr:rowOff>
    </xdr:from>
    <xdr:ext cx="238125" cy="238125"/>
    <xdr:pic>
      <xdr:nvPicPr>
        <xdr:cNvPr id="16" name="Gráfico 15" descr="Esqueleto de la cabeza de un dinosaurio contorno">
          <a:extLst>
            <a:ext uri="{FF2B5EF4-FFF2-40B4-BE49-F238E27FC236}">
              <a16:creationId xmlns:a16="http://schemas.microsoft.com/office/drawing/2014/main" id="{1D898F42-1C1E-4CA1-9EC8-F811DBD2C8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1639550"/>
          <a:ext cx="238125" cy="238125"/>
        </a:xfrm>
        <a:prstGeom prst="rect">
          <a:avLst/>
        </a:prstGeom>
      </xdr:spPr>
    </xdr:pic>
    <xdr:clientData/>
  </xdr:oneCellAnchor>
  <xdr:oneCellAnchor>
    <xdr:from>
      <xdr:col>1</xdr:col>
      <xdr:colOff>1314450</xdr:colOff>
      <xdr:row>27</xdr:row>
      <xdr:rowOff>200025</xdr:rowOff>
    </xdr:from>
    <xdr:ext cx="238125" cy="238125"/>
    <xdr:pic>
      <xdr:nvPicPr>
        <xdr:cNvPr id="17" name="Gráfico 16" descr="Esqueleto de la cabeza de un dinosaurio contorno">
          <a:extLst>
            <a:ext uri="{FF2B5EF4-FFF2-40B4-BE49-F238E27FC236}">
              <a16:creationId xmlns:a16="http://schemas.microsoft.com/office/drawing/2014/main" id="{9413E007-10A9-4E1A-A0BE-4AEB30D1ED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2087225"/>
          <a:ext cx="238125" cy="238125"/>
        </a:xfrm>
        <a:prstGeom prst="rect">
          <a:avLst/>
        </a:prstGeom>
      </xdr:spPr>
    </xdr:pic>
    <xdr:clientData/>
  </xdr:oneCellAnchor>
  <xdr:oneCellAnchor>
    <xdr:from>
      <xdr:col>1</xdr:col>
      <xdr:colOff>1304925</xdr:colOff>
      <xdr:row>31</xdr:row>
      <xdr:rowOff>1095375</xdr:rowOff>
    </xdr:from>
    <xdr:ext cx="238125" cy="238125"/>
    <xdr:pic>
      <xdr:nvPicPr>
        <xdr:cNvPr id="18" name="Gráfico 17" descr="Esqueleto de la cabeza de un dinosaurio contorno">
          <a:extLst>
            <a:ext uri="{FF2B5EF4-FFF2-40B4-BE49-F238E27FC236}">
              <a16:creationId xmlns:a16="http://schemas.microsoft.com/office/drawing/2014/main" id="{259C315E-E3E3-48C3-A7C5-C13E662F87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14973300"/>
          <a:ext cx="238125" cy="238125"/>
        </a:xfrm>
        <a:prstGeom prst="rect">
          <a:avLst/>
        </a:prstGeom>
      </xdr:spPr>
    </xdr:pic>
    <xdr:clientData/>
  </xdr:oneCellAnchor>
  <xdr:oneCellAnchor>
    <xdr:from>
      <xdr:col>1</xdr:col>
      <xdr:colOff>1314450</xdr:colOff>
      <xdr:row>32</xdr:row>
      <xdr:rowOff>152400</xdr:rowOff>
    </xdr:from>
    <xdr:ext cx="238125" cy="238125"/>
    <xdr:pic>
      <xdr:nvPicPr>
        <xdr:cNvPr id="19" name="Gráfico 18" descr="Esqueleto de la cabeza de un dinosaurio contorno">
          <a:extLst>
            <a:ext uri="{FF2B5EF4-FFF2-40B4-BE49-F238E27FC236}">
              <a16:creationId xmlns:a16="http://schemas.microsoft.com/office/drawing/2014/main" id="{7F678C5F-6EA8-47E7-99D4-B4A3BC0D77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5373350"/>
          <a:ext cx="238125" cy="238125"/>
        </a:xfrm>
        <a:prstGeom prst="rect">
          <a:avLst/>
        </a:prstGeom>
      </xdr:spPr>
    </xdr:pic>
    <xdr:clientData/>
  </xdr:oneCellAnchor>
  <xdr:oneCellAnchor>
    <xdr:from>
      <xdr:col>1</xdr:col>
      <xdr:colOff>1314450</xdr:colOff>
      <xdr:row>33</xdr:row>
      <xdr:rowOff>152400</xdr:rowOff>
    </xdr:from>
    <xdr:ext cx="238125" cy="238125"/>
    <xdr:pic>
      <xdr:nvPicPr>
        <xdr:cNvPr id="20" name="Gráfico 19" descr="Esqueleto de la cabeza de un dinosaurio contorno">
          <a:extLst>
            <a:ext uri="{FF2B5EF4-FFF2-40B4-BE49-F238E27FC236}">
              <a16:creationId xmlns:a16="http://schemas.microsoft.com/office/drawing/2014/main" id="{8F2B77CC-AC7B-41A8-925C-43FAB66BE2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5763875"/>
          <a:ext cx="238125" cy="238125"/>
        </a:xfrm>
        <a:prstGeom prst="rect">
          <a:avLst/>
        </a:prstGeom>
      </xdr:spPr>
    </xdr:pic>
    <xdr:clientData/>
  </xdr:oneCellAnchor>
  <xdr:oneCellAnchor>
    <xdr:from>
      <xdr:col>1</xdr:col>
      <xdr:colOff>1314450</xdr:colOff>
      <xdr:row>34</xdr:row>
      <xdr:rowOff>523875</xdr:rowOff>
    </xdr:from>
    <xdr:ext cx="238125" cy="238125"/>
    <xdr:pic>
      <xdr:nvPicPr>
        <xdr:cNvPr id="21" name="Gráfico 20" descr="Esqueleto de la cabeza de un dinosaurio contorno">
          <a:extLst>
            <a:ext uri="{FF2B5EF4-FFF2-40B4-BE49-F238E27FC236}">
              <a16:creationId xmlns:a16="http://schemas.microsoft.com/office/drawing/2014/main" id="{BA685E17-D390-4AAF-8847-5374FDE73D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6525875"/>
          <a:ext cx="238125" cy="238125"/>
        </a:xfrm>
        <a:prstGeom prst="rect">
          <a:avLst/>
        </a:prstGeom>
      </xdr:spPr>
    </xdr:pic>
    <xdr:clientData/>
  </xdr:oneCellAnchor>
  <xdr:oneCellAnchor>
    <xdr:from>
      <xdr:col>1</xdr:col>
      <xdr:colOff>1295400</xdr:colOff>
      <xdr:row>9</xdr:row>
      <xdr:rowOff>571500</xdr:rowOff>
    </xdr:from>
    <xdr:ext cx="238125" cy="238125"/>
    <xdr:pic>
      <xdr:nvPicPr>
        <xdr:cNvPr id="59" name="Gráfico 58" descr="Esqueleto de la cabeza de un dinosaurio contorno">
          <a:extLst>
            <a:ext uri="{FF2B5EF4-FFF2-40B4-BE49-F238E27FC236}">
              <a16:creationId xmlns:a16="http://schemas.microsoft.com/office/drawing/2014/main" id="{BD35757B-ADA6-4CDD-B531-B99BBFC0A9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2667000"/>
          <a:ext cx="238125" cy="238125"/>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1314450</xdr:colOff>
      <xdr:row>8</xdr:row>
      <xdr:rowOff>142875</xdr:rowOff>
    </xdr:from>
    <xdr:ext cx="238125" cy="238125"/>
    <xdr:pic>
      <xdr:nvPicPr>
        <xdr:cNvPr id="8" name="Gráfico 7" descr="Esqueleto de la cabeza de un dinosaurio contorno">
          <a:extLst>
            <a:ext uri="{FF2B5EF4-FFF2-40B4-BE49-F238E27FC236}">
              <a16:creationId xmlns:a16="http://schemas.microsoft.com/office/drawing/2014/main" id="{353D9B50-5AFE-496A-8C70-0D51D37E13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847850"/>
          <a:ext cx="238125" cy="238125"/>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xdr:col>
      <xdr:colOff>19844</xdr:colOff>
      <xdr:row>1</xdr:row>
      <xdr:rowOff>156368</xdr:rowOff>
    </xdr:from>
    <xdr:to>
      <xdr:col>6</xdr:col>
      <xdr:colOff>345281</xdr:colOff>
      <xdr:row>16</xdr:row>
      <xdr:rowOff>161131</xdr:rowOff>
    </xdr:to>
    <xdr:graphicFrame macro="">
      <xdr:nvGraphicFramePr>
        <xdr:cNvPr id="5" name="Gráfico 7">
          <a:extLst>
            <a:ext uri="{FF2B5EF4-FFF2-40B4-BE49-F238E27FC236}">
              <a16:creationId xmlns:a16="http://schemas.microsoft.com/office/drawing/2014/main" id="{F6F17E7A-B395-30F0-8A75-24E473A1B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1198562</xdr:colOff>
      <xdr:row>1</xdr:row>
      <xdr:rowOff>174625</xdr:rowOff>
    </xdr:from>
    <xdr:to>
      <xdr:col>11</xdr:col>
      <xdr:colOff>206375</xdr:colOff>
      <xdr:row>16</xdr:row>
      <xdr:rowOff>179388</xdr:rowOff>
    </xdr:to>
    <xdr:graphicFrame macro="">
      <xdr:nvGraphicFramePr>
        <xdr:cNvPr id="7" name="Gráfico 8">
          <a:extLst>
            <a:ext uri="{FF2B5EF4-FFF2-40B4-BE49-F238E27FC236}">
              <a16:creationId xmlns:a16="http://schemas.microsoft.com/office/drawing/2014/main" id="{487675D2-9AF8-45A3-8521-C703363CA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7937</xdr:colOff>
      <xdr:row>1</xdr:row>
      <xdr:rowOff>166687</xdr:rowOff>
    </xdr:from>
    <xdr:to>
      <xdr:col>18</xdr:col>
      <xdr:colOff>7937</xdr:colOff>
      <xdr:row>16</xdr:row>
      <xdr:rowOff>171450</xdr:rowOff>
    </xdr:to>
    <xdr:graphicFrame macro="">
      <xdr:nvGraphicFramePr>
        <xdr:cNvPr id="12" name="Gráfico 9">
          <a:extLst>
            <a:ext uri="{FF2B5EF4-FFF2-40B4-BE49-F238E27FC236}">
              <a16:creationId xmlns:a16="http://schemas.microsoft.com/office/drawing/2014/main" id="{4FA38CF2-A1EB-4EBB-B563-46AD5EEBD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15875</xdr:colOff>
      <xdr:row>18</xdr:row>
      <xdr:rowOff>166688</xdr:rowOff>
    </xdr:from>
    <xdr:to>
      <xdr:col>6</xdr:col>
      <xdr:colOff>341312</xdr:colOff>
      <xdr:row>33</xdr:row>
      <xdr:rowOff>171450</xdr:rowOff>
    </xdr:to>
    <xdr:graphicFrame macro="">
      <xdr:nvGraphicFramePr>
        <xdr:cNvPr id="15" name="Gráfico 10">
          <a:extLst>
            <a:ext uri="{FF2B5EF4-FFF2-40B4-BE49-F238E27FC236}">
              <a16:creationId xmlns:a16="http://schemas.microsoft.com/office/drawing/2014/main" id="{C89BF6D1-7340-46A9-ACFE-C213576BF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1127125</xdr:colOff>
      <xdr:row>19</xdr:row>
      <xdr:rowOff>15875</xdr:rowOff>
    </xdr:from>
    <xdr:to>
      <xdr:col>11</xdr:col>
      <xdr:colOff>134938</xdr:colOff>
      <xdr:row>34</xdr:row>
      <xdr:rowOff>20638</xdr:rowOff>
    </xdr:to>
    <xdr:graphicFrame macro="">
      <xdr:nvGraphicFramePr>
        <xdr:cNvPr id="21" name="Gráfico 11">
          <a:extLst>
            <a:ext uri="{FF2B5EF4-FFF2-40B4-BE49-F238E27FC236}">
              <a16:creationId xmlns:a16="http://schemas.microsoft.com/office/drawing/2014/main" id="{28E6A0E4-B025-4600-A3E1-40653BE17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95250</xdr:colOff>
      <xdr:row>18</xdr:row>
      <xdr:rowOff>174625</xdr:rowOff>
    </xdr:from>
    <xdr:to>
      <xdr:col>18</xdr:col>
      <xdr:colOff>95250</xdr:colOff>
      <xdr:row>33</xdr:row>
      <xdr:rowOff>179387</xdr:rowOff>
    </xdr:to>
    <xdr:graphicFrame macro="">
      <xdr:nvGraphicFramePr>
        <xdr:cNvPr id="24" name="Gráfico 12">
          <a:extLst>
            <a:ext uri="{FF2B5EF4-FFF2-40B4-BE49-F238E27FC236}">
              <a16:creationId xmlns:a16="http://schemas.microsoft.com/office/drawing/2014/main" id="{713903E6-BD8C-44B1-A7A1-202670758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166688</xdr:colOff>
      <xdr:row>37</xdr:row>
      <xdr:rowOff>-1</xdr:rowOff>
    </xdr:from>
    <xdr:to>
      <xdr:col>6</xdr:col>
      <xdr:colOff>492125</xdr:colOff>
      <xdr:row>52</xdr:row>
      <xdr:rowOff>4762</xdr:rowOff>
    </xdr:to>
    <xdr:graphicFrame macro="">
      <xdr:nvGraphicFramePr>
        <xdr:cNvPr id="27" name="Gráfico 13">
          <a:extLst>
            <a:ext uri="{FF2B5EF4-FFF2-40B4-BE49-F238E27FC236}">
              <a16:creationId xmlns:a16="http://schemas.microsoft.com/office/drawing/2014/main" id="{E5CEC072-9C31-4DD5-B90B-E401F835E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tarlogicsecurity.sharepoint.com/sites/TRL_BlackArrow/Documentos%20compartidos/MDR/Researching/Pruebas%20de%20calidad%20tecnologias%20EDR/EDR%20Evaluation%20Sheet%20%5bPublish%20Version%5d.xlsx" TargetMode="External"/><Relationship Id="rId1" Type="http://schemas.openxmlformats.org/officeDocument/2006/relationships/externalLinkPath" Target="https://tarlogicsecurity.sharepoint.com/sites/TRL_BlackArrow/Documentos%20compartidos/MDR/Researching/Pruebas%20de%20calidad%20tecnologias%20EDR/EDR%20Evaluation%20Sheet%20%5bPublish%20Version%5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eneral Information"/>
      <sheetName val="Telemetry"/>
      <sheetName val="Query Language"/>
      <sheetName val="Administrative Tools"/>
      <sheetName val="Features"/>
      <sheetName val="API"/>
      <sheetName val="UI"/>
      <sheetName val="MITRE Engenuity"/>
      <sheetName val="Graphics"/>
      <sheetName val="Datos"/>
      <sheetName val="Conclusions"/>
    </sheetNames>
    <sheetDataSet>
      <sheetData sheetId="0"/>
      <sheetData sheetId="1"/>
      <sheetData sheetId="2"/>
      <sheetData sheetId="3"/>
      <sheetData sheetId="4"/>
      <sheetData sheetId="5"/>
      <sheetData sheetId="6"/>
      <sheetData sheetId="7"/>
      <sheetData sheetId="8"/>
      <sheetData sheetId="9">
        <row r="2">
          <cell r="B2">
            <v>28</v>
          </cell>
          <cell r="C2">
            <v>0.6785714285714286</v>
          </cell>
          <cell r="D2">
            <v>19</v>
          </cell>
          <cell r="F2">
            <v>0.14285714285714285</v>
          </cell>
          <cell r="G2">
            <v>19</v>
          </cell>
          <cell r="H2">
            <v>0.6785714285714286</v>
          </cell>
          <cell r="I2">
            <v>20</v>
          </cell>
          <cell r="J2">
            <v>0.7142857142857143</v>
          </cell>
          <cell r="K2">
            <v>11</v>
          </cell>
          <cell r="L2">
            <v>0.39285714285714285</v>
          </cell>
          <cell r="M2">
            <v>19</v>
          </cell>
          <cell r="N2">
            <v>0.6785714285714286</v>
          </cell>
          <cell r="O2">
            <v>20</v>
          </cell>
          <cell r="P2">
            <v>0.7142857142857143</v>
          </cell>
        </row>
        <row r="3">
          <cell r="B3">
            <v>5</v>
          </cell>
          <cell r="C3">
            <v>0.8</v>
          </cell>
          <cell r="D3">
            <v>4</v>
          </cell>
          <cell r="F3">
            <v>1</v>
          </cell>
          <cell r="G3">
            <v>2</v>
          </cell>
          <cell r="H3">
            <v>0.4</v>
          </cell>
          <cell r="I3">
            <v>5</v>
          </cell>
          <cell r="J3">
            <v>1</v>
          </cell>
          <cell r="K3">
            <v>4</v>
          </cell>
          <cell r="L3">
            <v>0.8</v>
          </cell>
          <cell r="M3">
            <v>5</v>
          </cell>
          <cell r="N3">
            <v>1</v>
          </cell>
          <cell r="O3">
            <v>4</v>
          </cell>
          <cell r="P3">
            <v>0.8</v>
          </cell>
        </row>
        <row r="4">
          <cell r="B4">
            <v>21</v>
          </cell>
          <cell r="C4">
            <v>0.61904761904761907</v>
          </cell>
          <cell r="D4">
            <v>13</v>
          </cell>
          <cell r="F4">
            <v>0.47619047619047616</v>
          </cell>
          <cell r="G4">
            <v>9</v>
          </cell>
          <cell r="H4">
            <v>0.42857142857142855</v>
          </cell>
          <cell r="I4">
            <v>21</v>
          </cell>
          <cell r="J4">
            <v>1</v>
          </cell>
          <cell r="K4">
            <v>13</v>
          </cell>
          <cell r="L4">
            <v>0.61904761904761907</v>
          </cell>
          <cell r="M4">
            <v>21</v>
          </cell>
          <cell r="N4">
            <v>1</v>
          </cell>
          <cell r="O4">
            <v>16</v>
          </cell>
          <cell r="P4">
            <v>0.76190476190476186</v>
          </cell>
        </row>
        <row r="5">
          <cell r="B5">
            <v>38</v>
          </cell>
          <cell r="C5">
            <v>0.44736842105263158</v>
          </cell>
          <cell r="D5">
            <v>17</v>
          </cell>
          <cell r="F5">
            <v>0</v>
          </cell>
          <cell r="G5">
            <v>23</v>
          </cell>
          <cell r="H5">
            <v>0.60526315789473684</v>
          </cell>
          <cell r="I5">
            <v>28</v>
          </cell>
          <cell r="J5">
            <v>0.73684210526315785</v>
          </cell>
          <cell r="K5">
            <v>13</v>
          </cell>
          <cell r="L5">
            <v>0.34210526315789475</v>
          </cell>
          <cell r="M5">
            <v>33</v>
          </cell>
          <cell r="N5">
            <v>0.86842105263157898</v>
          </cell>
          <cell r="O5">
            <v>24</v>
          </cell>
          <cell r="P5">
            <v>0.63157894736842102</v>
          </cell>
        </row>
        <row r="6">
          <cell r="B6">
            <v>3</v>
          </cell>
          <cell r="C6">
            <v>1</v>
          </cell>
          <cell r="D6">
            <v>3</v>
          </cell>
          <cell r="F6">
            <v>1</v>
          </cell>
          <cell r="G6">
            <v>3</v>
          </cell>
          <cell r="H6">
            <v>1</v>
          </cell>
          <cell r="I6">
            <v>3</v>
          </cell>
          <cell r="J6">
            <v>1</v>
          </cell>
          <cell r="K6">
            <v>3</v>
          </cell>
          <cell r="L6">
            <v>1</v>
          </cell>
          <cell r="M6">
            <v>3</v>
          </cell>
          <cell r="N6">
            <v>1</v>
          </cell>
          <cell r="O6">
            <v>3</v>
          </cell>
          <cell r="P6">
            <v>1</v>
          </cell>
        </row>
        <row r="7">
          <cell r="B7">
            <v>3</v>
          </cell>
          <cell r="C7">
            <v>0</v>
          </cell>
          <cell r="D7">
            <v>-1</v>
          </cell>
          <cell r="F7">
            <v>0</v>
          </cell>
          <cell r="G7">
            <v>-1</v>
          </cell>
          <cell r="H7">
            <v>0</v>
          </cell>
          <cell r="I7">
            <v>3</v>
          </cell>
          <cell r="J7">
            <v>1</v>
          </cell>
          <cell r="K7">
            <v>-1</v>
          </cell>
          <cell r="L7">
            <v>0</v>
          </cell>
          <cell r="M7">
            <v>2</v>
          </cell>
          <cell r="N7">
            <v>0.66666666666666663</v>
          </cell>
          <cell r="O7">
            <v>2</v>
          </cell>
          <cell r="P7">
            <v>0.66666666666666663</v>
          </cell>
        </row>
        <row r="8">
          <cell r="C8">
            <v>0.83189999999999997</v>
          </cell>
          <cell r="F8">
            <v>0.76610369206598583</v>
          </cell>
          <cell r="H8">
            <v>0.63756873527101332</v>
          </cell>
          <cell r="J8">
            <v>0.87009033778476041</v>
          </cell>
          <cell r="L8">
            <v>0.76256873527101332</v>
          </cell>
          <cell r="N8">
            <v>1</v>
          </cell>
          <cell r="P8">
            <v>0.78190000000000004</v>
          </cell>
        </row>
      </sheetData>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C787A-9280-4F1A-A311-646E339D8B5A}">
  <dimension ref="A1:V68"/>
  <sheetViews>
    <sheetView showGridLines="0" zoomScale="80" zoomScaleNormal="80" workbookViewId="0">
      <selection activeCell="J13" sqref="J13"/>
    </sheetView>
  </sheetViews>
  <sheetFormatPr defaultColWidth="11.44140625" defaultRowHeight="14.4" x14ac:dyDescent="0.3"/>
  <cols>
    <col min="3" max="3" width="4.109375" customWidth="1"/>
    <col min="4" max="4" width="4.5546875" customWidth="1"/>
    <col min="6" max="6" width="48.6640625" customWidth="1"/>
    <col min="7" max="7" width="2.88671875" customWidth="1"/>
  </cols>
  <sheetData>
    <row r="1" spans="1:22" x14ac:dyDescent="0.3">
      <c r="G1" s="48"/>
      <c r="H1" s="49"/>
      <c r="I1" s="49"/>
      <c r="J1" s="49"/>
      <c r="K1" s="40"/>
      <c r="L1" s="41"/>
      <c r="M1" s="41"/>
      <c r="N1" s="41"/>
      <c r="O1" s="41"/>
      <c r="P1" s="41"/>
      <c r="Q1" s="41"/>
      <c r="R1" s="41"/>
      <c r="S1" s="41"/>
      <c r="T1" s="41"/>
      <c r="U1" s="41"/>
      <c r="V1" s="42"/>
    </row>
    <row r="2" spans="1:22" x14ac:dyDescent="0.3">
      <c r="G2" s="50"/>
      <c r="K2" s="43"/>
      <c r="V2" s="44"/>
    </row>
    <row r="3" spans="1:22" x14ac:dyDescent="0.3">
      <c r="G3" s="50"/>
      <c r="K3" s="43"/>
      <c r="V3" s="44"/>
    </row>
    <row r="4" spans="1:22" x14ac:dyDescent="0.3">
      <c r="G4" s="50"/>
      <c r="K4" s="43"/>
      <c r="V4" s="44"/>
    </row>
    <row r="5" spans="1:22" x14ac:dyDescent="0.3">
      <c r="G5" s="50"/>
      <c r="K5" s="43"/>
      <c r="V5" s="44"/>
    </row>
    <row r="6" spans="1:22" ht="36.75" customHeight="1" x14ac:dyDescent="0.6">
      <c r="A6" s="40"/>
      <c r="B6" s="41"/>
      <c r="C6" s="56" t="s">
        <v>0</v>
      </c>
      <c r="D6" s="57"/>
      <c r="E6" s="57"/>
      <c r="F6" s="58"/>
      <c r="K6" s="43"/>
      <c r="V6" s="44"/>
    </row>
    <row r="7" spans="1:22" ht="33" customHeight="1" x14ac:dyDescent="0.3">
      <c r="A7" s="43"/>
      <c r="C7" s="55">
        <v>2</v>
      </c>
      <c r="D7" s="55"/>
      <c r="E7" s="62" t="s">
        <v>184</v>
      </c>
      <c r="F7" s="62"/>
      <c r="K7" s="43"/>
      <c r="V7" s="44"/>
    </row>
    <row r="8" spans="1:22" ht="38.25" customHeight="1" x14ac:dyDescent="0.3">
      <c r="A8" s="43"/>
      <c r="C8" s="55">
        <v>1</v>
      </c>
      <c r="D8" s="55"/>
      <c r="E8" s="62" t="s">
        <v>180</v>
      </c>
      <c r="F8" s="62"/>
      <c r="K8" s="43"/>
      <c r="V8" s="44"/>
    </row>
    <row r="9" spans="1:22" ht="36.75" customHeight="1" x14ac:dyDescent="0.3">
      <c r="A9" s="43"/>
      <c r="C9" s="55">
        <v>0</v>
      </c>
      <c r="D9" s="55"/>
      <c r="E9" s="62" t="s">
        <v>181</v>
      </c>
      <c r="F9" s="62"/>
      <c r="K9" s="43"/>
      <c r="V9" s="44"/>
    </row>
    <row r="10" spans="1:22" ht="44.25" customHeight="1" x14ac:dyDescent="0.3">
      <c r="A10" s="43"/>
      <c r="C10" s="55">
        <v>-1</v>
      </c>
      <c r="D10" s="55"/>
      <c r="E10" s="63" t="s">
        <v>182</v>
      </c>
      <c r="F10" s="62"/>
      <c r="K10" s="43"/>
      <c r="V10" s="44"/>
    </row>
    <row r="11" spans="1:22" ht="42" customHeight="1" x14ac:dyDescent="0.3">
      <c r="A11" s="43"/>
      <c r="C11" s="59">
        <v>-2</v>
      </c>
      <c r="D11" s="59"/>
      <c r="E11" s="62" t="s">
        <v>183</v>
      </c>
      <c r="F11" s="62"/>
      <c r="K11" s="43"/>
      <c r="V11" s="44"/>
    </row>
    <row r="12" spans="1:22" ht="37.5" customHeight="1" x14ac:dyDescent="0.6">
      <c r="A12" s="43"/>
      <c r="C12" s="60"/>
      <c r="D12" s="60"/>
      <c r="E12" s="64" t="s">
        <v>1</v>
      </c>
      <c r="F12" s="62"/>
      <c r="K12" s="43"/>
      <c r="V12" s="44"/>
    </row>
    <row r="13" spans="1:22" ht="36.75" customHeight="1" x14ac:dyDescent="0.6">
      <c r="A13" s="43"/>
      <c r="C13" s="61"/>
      <c r="D13" s="61"/>
      <c r="E13" s="65" t="s">
        <v>2</v>
      </c>
      <c r="F13" s="65"/>
      <c r="K13" s="43"/>
      <c r="V13" s="44"/>
    </row>
    <row r="14" spans="1:22" x14ac:dyDescent="0.3">
      <c r="A14" s="43"/>
      <c r="B14" s="44"/>
      <c r="F14" s="44"/>
      <c r="K14" s="43"/>
      <c r="V14" s="44"/>
    </row>
    <row r="15" spans="1:22" x14ac:dyDescent="0.3">
      <c r="A15" s="43"/>
      <c r="B15" s="44"/>
      <c r="F15" s="44"/>
      <c r="K15" s="43"/>
      <c r="V15" s="44"/>
    </row>
    <row r="16" spans="1:22" x14ac:dyDescent="0.3">
      <c r="A16" s="43"/>
      <c r="B16" s="44"/>
      <c r="F16" s="44"/>
      <c r="K16" s="43"/>
      <c r="V16" s="44"/>
    </row>
    <row r="17" spans="1:22" x14ac:dyDescent="0.3">
      <c r="A17" s="43"/>
      <c r="B17" s="44"/>
      <c r="F17" s="44"/>
      <c r="K17" s="43"/>
      <c r="V17" s="44"/>
    </row>
    <row r="18" spans="1:22" x14ac:dyDescent="0.3">
      <c r="A18" s="43"/>
      <c r="B18" s="44"/>
      <c r="F18" s="44"/>
      <c r="K18" s="43"/>
      <c r="V18" s="44"/>
    </row>
    <row r="19" spans="1:22" x14ac:dyDescent="0.3">
      <c r="A19" s="43"/>
      <c r="B19" s="44"/>
      <c r="F19" s="44"/>
      <c r="K19" s="43"/>
      <c r="V19" s="44"/>
    </row>
    <row r="20" spans="1:22" x14ac:dyDescent="0.3">
      <c r="A20" s="43"/>
      <c r="B20" s="44"/>
      <c r="F20" s="44"/>
      <c r="K20" s="43"/>
      <c r="V20" s="44"/>
    </row>
    <row r="21" spans="1:22" x14ac:dyDescent="0.3">
      <c r="A21" s="43"/>
      <c r="B21" s="44"/>
      <c r="F21" s="44"/>
      <c r="K21" s="43"/>
      <c r="V21" s="44"/>
    </row>
    <row r="22" spans="1:22" x14ac:dyDescent="0.3">
      <c r="A22" s="43"/>
      <c r="B22" s="44"/>
      <c r="F22" s="44"/>
      <c r="K22" s="43"/>
      <c r="V22" s="44"/>
    </row>
    <row r="23" spans="1:22" x14ac:dyDescent="0.3">
      <c r="A23" s="43"/>
      <c r="B23" s="44"/>
      <c r="F23" s="44"/>
      <c r="G23" s="51"/>
      <c r="H23" s="51"/>
      <c r="I23" s="51"/>
      <c r="J23" s="51"/>
      <c r="K23" s="43"/>
      <c r="V23" s="44"/>
    </row>
    <row r="24" spans="1:22" x14ac:dyDescent="0.3">
      <c r="A24" s="43"/>
      <c r="B24" s="44"/>
      <c r="F24" s="44"/>
      <c r="K24" s="43"/>
      <c r="V24" s="44"/>
    </row>
    <row r="25" spans="1:22" x14ac:dyDescent="0.3">
      <c r="A25" s="43"/>
      <c r="B25" s="44"/>
      <c r="F25" s="44"/>
      <c r="K25" s="43"/>
      <c r="V25" s="44"/>
    </row>
    <row r="26" spans="1:22" x14ac:dyDescent="0.3">
      <c r="A26" s="43"/>
      <c r="B26" s="44"/>
      <c r="F26" s="44"/>
      <c r="K26" s="43"/>
      <c r="V26" s="44"/>
    </row>
    <row r="27" spans="1:22" x14ac:dyDescent="0.3">
      <c r="A27" s="43"/>
      <c r="B27" s="44"/>
      <c r="F27" s="44"/>
      <c r="K27" s="43"/>
      <c r="V27" s="44"/>
    </row>
    <row r="28" spans="1:22" x14ac:dyDescent="0.3">
      <c r="A28" s="43"/>
      <c r="B28" s="44"/>
      <c r="F28" s="44"/>
      <c r="K28" s="43"/>
      <c r="V28" s="44"/>
    </row>
    <row r="29" spans="1:22" x14ac:dyDescent="0.3">
      <c r="A29" s="43"/>
      <c r="B29" s="44"/>
      <c r="F29" s="44"/>
      <c r="K29" s="43"/>
      <c r="V29" s="44"/>
    </row>
    <row r="30" spans="1:22" x14ac:dyDescent="0.3">
      <c r="A30" s="43"/>
      <c r="B30" s="44"/>
      <c r="F30" s="44"/>
      <c r="K30" s="43"/>
      <c r="V30" s="44"/>
    </row>
    <row r="31" spans="1:22" x14ac:dyDescent="0.3">
      <c r="A31" s="43"/>
      <c r="B31" s="44"/>
      <c r="F31" s="44"/>
      <c r="K31" s="43"/>
      <c r="V31" s="44"/>
    </row>
    <row r="32" spans="1:22" x14ac:dyDescent="0.3">
      <c r="A32" s="43"/>
      <c r="B32" s="44"/>
      <c r="F32" s="44"/>
      <c r="K32" s="43"/>
      <c r="V32" s="44"/>
    </row>
    <row r="33" spans="1:22" x14ac:dyDescent="0.3">
      <c r="A33" s="43"/>
      <c r="B33" s="44"/>
      <c r="F33" s="44"/>
      <c r="K33" s="43"/>
      <c r="V33" s="44"/>
    </row>
    <row r="34" spans="1:22" x14ac:dyDescent="0.3">
      <c r="A34" s="45"/>
      <c r="B34" s="47"/>
      <c r="C34" s="46"/>
      <c r="D34" s="46"/>
      <c r="E34" s="46"/>
      <c r="F34" s="47"/>
      <c r="K34" s="45"/>
      <c r="L34" s="46"/>
      <c r="M34" s="46"/>
      <c r="N34" s="46"/>
      <c r="O34" s="46"/>
      <c r="P34" s="46"/>
      <c r="Q34" s="46"/>
      <c r="R34" s="46"/>
      <c r="S34" s="46"/>
      <c r="T34" s="46"/>
      <c r="U34" s="46"/>
      <c r="V34" s="47"/>
    </row>
    <row r="35" spans="1:22" x14ac:dyDescent="0.3">
      <c r="A35" s="69"/>
      <c r="B35" s="70"/>
      <c r="C35" s="73"/>
      <c r="D35" s="73"/>
      <c r="E35" s="73"/>
      <c r="F35" s="74"/>
      <c r="G35" s="66"/>
      <c r="H35" s="67"/>
      <c r="I35" s="67"/>
      <c r="J35" s="68"/>
      <c r="K35" s="69"/>
      <c r="L35" s="70"/>
      <c r="M35" s="70"/>
      <c r="N35" s="70"/>
      <c r="O35" s="70"/>
      <c r="P35" s="70"/>
      <c r="Q35" s="70"/>
      <c r="R35" s="70"/>
      <c r="S35" s="70"/>
      <c r="T35" s="70"/>
      <c r="U35" s="70"/>
      <c r="V35" s="71"/>
    </row>
    <row r="36" spans="1:22" x14ac:dyDescent="0.3">
      <c r="A36" s="72"/>
      <c r="B36" s="73"/>
      <c r="C36" s="73"/>
      <c r="D36" s="73"/>
      <c r="E36" s="73"/>
      <c r="F36" s="74"/>
      <c r="G36" s="73"/>
      <c r="H36" s="73"/>
      <c r="I36" s="73"/>
      <c r="J36" s="73"/>
      <c r="K36" s="72"/>
      <c r="L36" s="73"/>
      <c r="M36" s="73"/>
      <c r="N36" s="73"/>
      <c r="O36" s="73"/>
      <c r="P36" s="73"/>
      <c r="Q36" s="73"/>
      <c r="R36" s="73"/>
      <c r="S36" s="73"/>
      <c r="T36" s="73"/>
      <c r="U36" s="73"/>
      <c r="V36" s="74"/>
    </row>
    <row r="37" spans="1:22" x14ac:dyDescent="0.3">
      <c r="A37" s="72"/>
      <c r="B37" s="73"/>
      <c r="C37" s="73"/>
      <c r="D37" s="73"/>
      <c r="E37" s="73"/>
      <c r="F37" s="74"/>
      <c r="G37" s="73"/>
      <c r="H37" s="73"/>
      <c r="I37" s="73"/>
      <c r="J37" s="73"/>
      <c r="K37" s="72"/>
      <c r="L37" s="73"/>
      <c r="M37" s="73"/>
      <c r="N37" s="73"/>
      <c r="O37" s="73"/>
      <c r="P37" s="73"/>
      <c r="Q37" s="73"/>
      <c r="R37" s="73"/>
      <c r="S37" s="73"/>
      <c r="T37" s="73"/>
      <c r="U37" s="73"/>
      <c r="V37" s="74"/>
    </row>
    <row r="38" spans="1:22" x14ac:dyDescent="0.3">
      <c r="A38" s="72"/>
      <c r="B38" s="73"/>
      <c r="C38" s="73"/>
      <c r="D38" s="73"/>
      <c r="E38" s="73"/>
      <c r="F38" s="74"/>
      <c r="G38" s="73"/>
      <c r="H38" s="73"/>
      <c r="I38" s="73"/>
      <c r="J38" s="73"/>
      <c r="K38" s="72"/>
      <c r="L38" s="73"/>
      <c r="M38" s="73"/>
      <c r="N38" s="73"/>
      <c r="O38" s="73"/>
      <c r="P38" s="73"/>
      <c r="Q38" s="73"/>
      <c r="R38" s="73"/>
      <c r="S38" s="73"/>
      <c r="T38" s="73"/>
      <c r="U38" s="73"/>
      <c r="V38" s="74"/>
    </row>
    <row r="39" spans="1:22" x14ac:dyDescent="0.3">
      <c r="A39" s="72"/>
      <c r="B39" s="73"/>
      <c r="C39" s="73"/>
      <c r="D39" s="73"/>
      <c r="E39" s="73"/>
      <c r="F39" s="74"/>
      <c r="G39" s="73"/>
      <c r="H39" s="73"/>
      <c r="I39" s="73"/>
      <c r="J39" s="73"/>
      <c r="K39" s="72"/>
      <c r="L39" s="73"/>
      <c r="M39" s="73"/>
      <c r="N39" s="73"/>
      <c r="O39" s="73"/>
      <c r="P39" s="73"/>
      <c r="Q39" s="73"/>
      <c r="R39" s="73"/>
      <c r="S39" s="73"/>
      <c r="T39" s="73"/>
      <c r="U39" s="73"/>
      <c r="V39" s="74"/>
    </row>
    <row r="40" spans="1:22" x14ac:dyDescent="0.3">
      <c r="A40" s="72"/>
      <c r="B40" s="74"/>
      <c r="C40" s="73"/>
      <c r="D40" s="73"/>
      <c r="E40" s="73"/>
      <c r="F40" s="74"/>
      <c r="G40" s="73"/>
      <c r="H40" s="73"/>
      <c r="I40" s="73"/>
      <c r="J40" s="73"/>
      <c r="K40" s="72"/>
      <c r="L40" s="73"/>
      <c r="M40" s="73"/>
      <c r="N40" s="73"/>
      <c r="O40" s="73"/>
      <c r="P40" s="73"/>
      <c r="Q40" s="73"/>
      <c r="R40" s="73"/>
      <c r="S40" s="73"/>
      <c r="T40" s="73"/>
      <c r="U40" s="73"/>
      <c r="V40" s="74"/>
    </row>
    <row r="41" spans="1:22" x14ac:dyDescent="0.3">
      <c r="A41" s="72"/>
      <c r="B41" s="74"/>
      <c r="C41" s="73"/>
      <c r="D41" s="73"/>
      <c r="E41" s="73"/>
      <c r="F41" s="74"/>
      <c r="G41" s="73"/>
      <c r="H41" s="73"/>
      <c r="I41" s="73"/>
      <c r="J41" s="73"/>
      <c r="K41" s="72"/>
      <c r="L41" s="73"/>
      <c r="M41" s="73"/>
      <c r="N41" s="73"/>
      <c r="O41" s="73"/>
      <c r="P41" s="73"/>
      <c r="Q41" s="73"/>
      <c r="R41" s="73"/>
      <c r="S41" s="73"/>
      <c r="T41" s="73"/>
      <c r="U41" s="73"/>
      <c r="V41" s="74"/>
    </row>
    <row r="42" spans="1:22" x14ac:dyDescent="0.3">
      <c r="A42" s="72"/>
      <c r="B42" s="74"/>
      <c r="C42" s="73"/>
      <c r="D42" s="73"/>
      <c r="E42" s="73"/>
      <c r="F42" s="74"/>
      <c r="G42" s="73"/>
      <c r="H42" s="73"/>
      <c r="I42" s="73"/>
      <c r="J42" s="73"/>
      <c r="K42" s="72"/>
      <c r="L42" s="73"/>
      <c r="M42" s="73"/>
      <c r="N42" s="73"/>
      <c r="O42" s="73"/>
      <c r="P42" s="73"/>
      <c r="Q42" s="73"/>
      <c r="R42" s="73"/>
      <c r="S42" s="73"/>
      <c r="T42" s="73"/>
      <c r="U42" s="73"/>
      <c r="V42" s="74"/>
    </row>
    <row r="43" spans="1:22" x14ac:dyDescent="0.3">
      <c r="A43" s="72"/>
      <c r="B43" s="74"/>
      <c r="C43" s="73"/>
      <c r="D43" s="73"/>
      <c r="E43" s="73"/>
      <c r="F43" s="74"/>
      <c r="G43" s="73"/>
      <c r="H43" s="73"/>
      <c r="I43" s="73"/>
      <c r="J43" s="73"/>
      <c r="K43" s="72"/>
      <c r="L43" s="73"/>
      <c r="M43" s="73"/>
      <c r="N43" s="73"/>
      <c r="O43" s="73"/>
      <c r="P43" s="73"/>
      <c r="Q43" s="73"/>
      <c r="R43" s="73"/>
      <c r="S43" s="73"/>
      <c r="T43" s="73"/>
      <c r="U43" s="73"/>
      <c r="V43" s="74"/>
    </row>
    <row r="44" spans="1:22" x14ac:dyDescent="0.3">
      <c r="A44" s="72"/>
      <c r="B44" s="74"/>
      <c r="C44" s="73"/>
      <c r="D44" s="73"/>
      <c r="E44" s="73"/>
      <c r="F44" s="74"/>
      <c r="G44" s="73"/>
      <c r="H44" s="73"/>
      <c r="I44" s="73"/>
      <c r="J44" s="73"/>
      <c r="K44" s="72"/>
      <c r="L44" s="73"/>
      <c r="M44" s="73"/>
      <c r="N44" s="73"/>
      <c r="O44" s="73"/>
      <c r="P44" s="73"/>
      <c r="Q44" s="73"/>
      <c r="R44" s="73"/>
      <c r="S44" s="73"/>
      <c r="T44" s="73"/>
      <c r="U44" s="73"/>
      <c r="V44" s="74"/>
    </row>
    <row r="45" spans="1:22" x14ac:dyDescent="0.3">
      <c r="A45" s="72"/>
      <c r="B45" s="74"/>
      <c r="C45" s="73"/>
      <c r="D45" s="73"/>
      <c r="E45" s="73"/>
      <c r="F45" s="74"/>
      <c r="G45" s="73"/>
      <c r="H45" s="73"/>
      <c r="I45" s="73"/>
      <c r="J45" s="73"/>
      <c r="K45" s="72"/>
      <c r="L45" s="73"/>
      <c r="M45" s="73"/>
      <c r="N45" s="73"/>
      <c r="O45" s="73"/>
      <c r="P45" s="73"/>
      <c r="Q45" s="73"/>
      <c r="R45" s="73"/>
      <c r="S45" s="73"/>
      <c r="T45" s="73"/>
      <c r="U45" s="73"/>
      <c r="V45" s="74"/>
    </row>
    <row r="46" spans="1:22" x14ac:dyDescent="0.3">
      <c r="A46" s="72"/>
      <c r="B46" s="74"/>
      <c r="C46" s="73"/>
      <c r="D46" s="73"/>
      <c r="E46" s="73"/>
      <c r="F46" s="74"/>
      <c r="G46" s="73"/>
      <c r="H46" s="73"/>
      <c r="I46" s="73"/>
      <c r="J46" s="73"/>
      <c r="K46" s="72"/>
      <c r="L46" s="73"/>
      <c r="M46" s="73"/>
      <c r="N46" s="73"/>
      <c r="O46" s="73"/>
      <c r="P46" s="73"/>
      <c r="Q46" s="73"/>
      <c r="R46" s="73"/>
      <c r="S46" s="73"/>
      <c r="T46" s="73"/>
      <c r="U46" s="73"/>
      <c r="V46" s="74"/>
    </row>
    <row r="47" spans="1:22" x14ac:dyDescent="0.3">
      <c r="A47" s="72"/>
      <c r="B47" s="74"/>
      <c r="C47" s="73"/>
      <c r="D47" s="73"/>
      <c r="E47" s="73"/>
      <c r="F47" s="74"/>
      <c r="G47" s="73"/>
      <c r="H47" s="73"/>
      <c r="I47" s="73"/>
      <c r="J47" s="73"/>
      <c r="K47" s="72"/>
      <c r="L47" s="73"/>
      <c r="M47" s="73"/>
      <c r="N47" s="73"/>
      <c r="O47" s="73"/>
      <c r="P47" s="73"/>
      <c r="Q47" s="73"/>
      <c r="R47" s="73"/>
      <c r="S47" s="73"/>
      <c r="T47" s="73"/>
      <c r="U47" s="73"/>
      <c r="V47" s="74"/>
    </row>
    <row r="48" spans="1:22" x14ac:dyDescent="0.3">
      <c r="A48" s="72"/>
      <c r="B48" s="74"/>
      <c r="C48" s="73"/>
      <c r="D48" s="73"/>
      <c r="E48" s="73"/>
      <c r="F48" s="74"/>
      <c r="G48" s="73"/>
      <c r="H48" s="73"/>
      <c r="I48" s="73"/>
      <c r="J48" s="73"/>
      <c r="K48" s="72"/>
      <c r="L48" s="73"/>
      <c r="M48" s="73"/>
      <c r="N48" s="73"/>
      <c r="O48" s="73"/>
      <c r="P48" s="73"/>
      <c r="Q48" s="73"/>
      <c r="R48" s="73"/>
      <c r="S48" s="73"/>
      <c r="T48" s="73"/>
      <c r="U48" s="73"/>
      <c r="V48" s="74"/>
    </row>
    <row r="49" spans="1:22" x14ac:dyDescent="0.3">
      <c r="A49" s="72"/>
      <c r="B49" s="74"/>
      <c r="C49" s="73"/>
      <c r="D49" s="73"/>
      <c r="E49" s="73"/>
      <c r="F49" s="74"/>
      <c r="G49" s="73"/>
      <c r="H49" s="73"/>
      <c r="I49" s="73"/>
      <c r="J49" s="73"/>
      <c r="K49" s="72"/>
      <c r="L49" s="73"/>
      <c r="M49" s="73"/>
      <c r="N49" s="73"/>
      <c r="O49" s="73"/>
      <c r="P49" s="73"/>
      <c r="Q49" s="73"/>
      <c r="R49" s="73"/>
      <c r="S49" s="73"/>
      <c r="T49" s="73"/>
      <c r="U49" s="73"/>
      <c r="V49" s="74"/>
    </row>
    <row r="50" spans="1:22" x14ac:dyDescent="0.3">
      <c r="A50" s="72"/>
      <c r="B50" s="74"/>
      <c r="C50" s="73"/>
      <c r="D50" s="73"/>
      <c r="E50" s="73"/>
      <c r="F50" s="74"/>
      <c r="G50" s="73"/>
      <c r="H50" s="73"/>
      <c r="I50" s="73"/>
      <c r="J50" s="73"/>
      <c r="K50" s="72"/>
      <c r="L50" s="73"/>
      <c r="M50" s="73"/>
      <c r="N50" s="73"/>
      <c r="O50" s="73"/>
      <c r="P50" s="73"/>
      <c r="Q50" s="73"/>
      <c r="R50" s="73"/>
      <c r="S50" s="73"/>
      <c r="T50" s="73"/>
      <c r="U50" s="73"/>
      <c r="V50" s="74"/>
    </row>
    <row r="51" spans="1:22" x14ac:dyDescent="0.3">
      <c r="A51" s="72"/>
      <c r="B51" s="74"/>
      <c r="C51" s="73"/>
      <c r="D51" s="73"/>
      <c r="E51" s="73"/>
      <c r="F51" s="74"/>
      <c r="G51" s="73"/>
      <c r="H51" s="73"/>
      <c r="I51" s="73"/>
      <c r="J51" s="73"/>
      <c r="K51" s="72"/>
      <c r="L51" s="73"/>
      <c r="M51" s="73"/>
      <c r="N51" s="73"/>
      <c r="O51" s="73"/>
      <c r="P51" s="73"/>
      <c r="Q51" s="73"/>
      <c r="R51" s="73"/>
      <c r="S51" s="73"/>
      <c r="T51" s="73"/>
      <c r="U51" s="73"/>
      <c r="V51" s="74"/>
    </row>
    <row r="52" spans="1:22" x14ac:dyDescent="0.3">
      <c r="A52" s="72"/>
      <c r="B52" s="74"/>
      <c r="C52" s="73"/>
      <c r="D52" s="73"/>
      <c r="E52" s="73"/>
      <c r="F52" s="74"/>
      <c r="G52" s="73"/>
      <c r="H52" s="73"/>
      <c r="I52" s="73"/>
      <c r="J52" s="73"/>
      <c r="K52" s="72"/>
      <c r="L52" s="73"/>
      <c r="M52" s="73"/>
      <c r="N52" s="73"/>
      <c r="O52" s="73"/>
      <c r="P52" s="73"/>
      <c r="Q52" s="73"/>
      <c r="R52" s="73"/>
      <c r="S52" s="73"/>
      <c r="T52" s="73"/>
      <c r="U52" s="73"/>
      <c r="V52" s="74"/>
    </row>
    <row r="53" spans="1:22" x14ac:dyDescent="0.3">
      <c r="A53" s="72"/>
      <c r="B53" s="74"/>
      <c r="C53" s="73"/>
      <c r="D53" s="73"/>
      <c r="E53" s="73"/>
      <c r="F53" s="74"/>
      <c r="G53" s="73"/>
      <c r="H53" s="73"/>
      <c r="I53" s="73"/>
      <c r="J53" s="73"/>
      <c r="K53" s="72"/>
      <c r="L53" s="73"/>
      <c r="M53" s="73"/>
      <c r="N53" s="73"/>
      <c r="O53" s="73"/>
      <c r="P53" s="73"/>
      <c r="Q53" s="73"/>
      <c r="R53" s="73"/>
      <c r="S53" s="73"/>
      <c r="T53" s="73"/>
      <c r="U53" s="73"/>
      <c r="V53" s="74"/>
    </row>
    <row r="54" spans="1:22" x14ac:dyDescent="0.3">
      <c r="A54" s="72"/>
      <c r="B54" s="74"/>
      <c r="C54" s="73"/>
      <c r="D54" s="73"/>
      <c r="E54" s="73"/>
      <c r="F54" s="74"/>
      <c r="G54" s="73"/>
      <c r="H54" s="73"/>
      <c r="I54" s="73"/>
      <c r="J54" s="73"/>
      <c r="K54" s="72"/>
      <c r="L54" s="73"/>
      <c r="M54" s="73"/>
      <c r="N54" s="73"/>
      <c r="O54" s="73"/>
      <c r="P54" s="73"/>
      <c r="Q54" s="73"/>
      <c r="R54" s="73"/>
      <c r="S54" s="73"/>
      <c r="T54" s="73"/>
      <c r="U54" s="73"/>
      <c r="V54" s="74"/>
    </row>
    <row r="55" spans="1:22" x14ac:dyDescent="0.3">
      <c r="A55" s="72"/>
      <c r="B55" s="74"/>
      <c r="C55" s="76"/>
      <c r="D55" s="76"/>
      <c r="E55" s="76"/>
      <c r="F55" s="77"/>
      <c r="G55" s="73"/>
      <c r="H55" s="73"/>
      <c r="I55" s="73"/>
      <c r="J55" s="73"/>
      <c r="K55" s="72"/>
      <c r="L55" s="73"/>
      <c r="M55" s="73"/>
      <c r="N55" s="73"/>
      <c r="O55" s="73"/>
      <c r="P55" s="73"/>
      <c r="Q55" s="73"/>
      <c r="R55" s="73"/>
      <c r="S55" s="73"/>
      <c r="T55" s="73"/>
      <c r="U55" s="73"/>
      <c r="V55" s="74"/>
    </row>
    <row r="56" spans="1:22" x14ac:dyDescent="0.3">
      <c r="A56" s="72"/>
      <c r="B56" s="74"/>
      <c r="G56" s="73"/>
      <c r="H56" s="73"/>
      <c r="I56" s="73"/>
      <c r="J56" s="73"/>
      <c r="K56" s="72"/>
      <c r="L56" s="73"/>
      <c r="M56" s="73"/>
      <c r="N56" s="73"/>
      <c r="O56" s="73"/>
      <c r="P56" s="73"/>
      <c r="Q56" s="73"/>
      <c r="R56" s="73"/>
      <c r="S56" s="73"/>
      <c r="T56" s="73"/>
      <c r="U56" s="73"/>
      <c r="V56" s="74"/>
    </row>
    <row r="57" spans="1:22" x14ac:dyDescent="0.3">
      <c r="A57" s="72"/>
      <c r="B57" s="74"/>
      <c r="G57" s="73"/>
      <c r="H57" s="73"/>
      <c r="I57" s="73"/>
      <c r="J57" s="73"/>
      <c r="K57" s="72"/>
      <c r="L57" s="73"/>
      <c r="M57" s="73"/>
      <c r="N57" s="73"/>
      <c r="O57" s="73"/>
      <c r="P57" s="73"/>
      <c r="Q57" s="73"/>
      <c r="R57" s="73"/>
      <c r="S57" s="73"/>
      <c r="T57" s="73"/>
      <c r="U57" s="73"/>
      <c r="V57" s="74"/>
    </row>
    <row r="58" spans="1:22" x14ac:dyDescent="0.3">
      <c r="A58" s="72"/>
      <c r="B58" s="74"/>
      <c r="G58" s="73"/>
      <c r="H58" s="73"/>
      <c r="I58" s="73"/>
      <c r="J58" s="73"/>
      <c r="K58" s="72"/>
      <c r="L58" s="73"/>
      <c r="M58" s="73"/>
      <c r="N58" s="73"/>
      <c r="O58" s="73"/>
      <c r="P58" s="73"/>
      <c r="Q58" s="73"/>
      <c r="R58" s="73"/>
      <c r="S58" s="73"/>
      <c r="T58" s="73"/>
      <c r="U58" s="73"/>
      <c r="V58" s="74"/>
    </row>
    <row r="59" spans="1:22" x14ac:dyDescent="0.3">
      <c r="A59" s="72"/>
      <c r="B59" s="74"/>
      <c r="G59" s="73"/>
      <c r="H59" s="73"/>
      <c r="I59" s="73"/>
      <c r="J59" s="73"/>
      <c r="K59" s="72"/>
      <c r="L59" s="73"/>
      <c r="M59" s="73"/>
      <c r="N59" s="73"/>
      <c r="O59" s="73"/>
      <c r="P59" s="73"/>
      <c r="Q59" s="73"/>
      <c r="R59" s="73"/>
      <c r="S59" s="73"/>
      <c r="T59" s="73"/>
      <c r="U59" s="73"/>
      <c r="V59" s="74"/>
    </row>
    <row r="60" spans="1:22" x14ac:dyDescent="0.3">
      <c r="A60" s="75"/>
      <c r="B60" s="77"/>
      <c r="G60" s="73"/>
      <c r="H60" s="73"/>
      <c r="I60" s="73"/>
      <c r="J60" s="73"/>
      <c r="K60" s="72"/>
      <c r="L60" s="73"/>
      <c r="M60" s="73"/>
      <c r="N60" s="73"/>
      <c r="O60" s="73"/>
      <c r="P60" s="73"/>
      <c r="Q60" s="73"/>
      <c r="R60" s="73"/>
      <c r="S60" s="73"/>
      <c r="T60" s="73"/>
      <c r="U60" s="73"/>
      <c r="V60" s="74"/>
    </row>
    <row r="61" spans="1:22" x14ac:dyDescent="0.3">
      <c r="G61" s="73"/>
      <c r="H61" s="73"/>
      <c r="I61" s="73"/>
      <c r="J61" s="73"/>
      <c r="K61" s="72"/>
      <c r="L61" s="73"/>
      <c r="M61" s="73"/>
      <c r="N61" s="73"/>
      <c r="O61" s="73"/>
      <c r="P61" s="73"/>
      <c r="Q61" s="73"/>
      <c r="R61" s="73"/>
      <c r="S61" s="73"/>
      <c r="T61" s="73"/>
      <c r="U61" s="73"/>
      <c r="V61" s="74"/>
    </row>
    <row r="62" spans="1:22" x14ac:dyDescent="0.3">
      <c r="G62" s="73"/>
      <c r="H62" s="73"/>
      <c r="I62" s="73"/>
      <c r="J62" s="73"/>
      <c r="K62" s="72"/>
      <c r="L62" s="73"/>
      <c r="M62" s="73"/>
      <c r="N62" s="73"/>
      <c r="O62" s="73"/>
      <c r="P62" s="73"/>
      <c r="Q62" s="73"/>
      <c r="R62" s="73"/>
      <c r="S62" s="73"/>
      <c r="T62" s="73"/>
      <c r="U62" s="73"/>
      <c r="V62" s="74"/>
    </row>
    <row r="63" spans="1:22" x14ac:dyDescent="0.3">
      <c r="G63" s="73"/>
      <c r="H63" s="73"/>
      <c r="I63" s="73"/>
      <c r="J63" s="73"/>
      <c r="K63" s="72"/>
      <c r="L63" s="73"/>
      <c r="M63" s="73"/>
      <c r="N63" s="73"/>
      <c r="O63" s="73"/>
      <c r="P63" s="73"/>
      <c r="Q63" s="73"/>
      <c r="R63" s="73"/>
      <c r="S63" s="73"/>
      <c r="T63" s="73"/>
      <c r="U63" s="73"/>
      <c r="V63" s="74"/>
    </row>
    <row r="64" spans="1:22" x14ac:dyDescent="0.3">
      <c r="G64" s="73"/>
      <c r="H64" s="73"/>
      <c r="I64" s="73"/>
      <c r="J64" s="73"/>
      <c r="K64" s="72"/>
      <c r="L64" s="73"/>
      <c r="M64" s="73"/>
      <c r="N64" s="73"/>
      <c r="O64" s="73"/>
      <c r="P64" s="73"/>
      <c r="Q64" s="73"/>
      <c r="R64" s="73"/>
      <c r="S64" s="73"/>
      <c r="T64" s="73"/>
      <c r="U64" s="73"/>
      <c r="V64" s="74"/>
    </row>
    <row r="65" spans="7:22" x14ac:dyDescent="0.3">
      <c r="G65" s="73"/>
      <c r="H65" s="73"/>
      <c r="I65" s="73"/>
      <c r="J65" s="73"/>
      <c r="K65" s="75"/>
      <c r="L65" s="76"/>
      <c r="M65" s="76"/>
      <c r="N65" s="76"/>
      <c r="O65" s="76"/>
      <c r="P65" s="76"/>
      <c r="Q65" s="76"/>
      <c r="R65" s="76"/>
      <c r="S65" s="76"/>
      <c r="T65" s="76"/>
      <c r="U65" s="76"/>
      <c r="V65" s="77"/>
    </row>
    <row r="66" spans="7:22" x14ac:dyDescent="0.3">
      <c r="G66" s="73"/>
      <c r="H66" s="73"/>
      <c r="I66" s="73"/>
      <c r="J66" s="73"/>
    </row>
    <row r="67" spans="7:22" x14ac:dyDescent="0.3">
      <c r="G67" s="73"/>
      <c r="H67" s="73"/>
      <c r="I67" s="73"/>
      <c r="J67" s="73"/>
    </row>
    <row r="68" spans="7:22" x14ac:dyDescent="0.3">
      <c r="G68" s="73"/>
      <c r="H68" s="73"/>
      <c r="I68" s="73"/>
      <c r="J68" s="73"/>
    </row>
  </sheetData>
  <mergeCells count="22">
    <mergeCell ref="G35:J35"/>
    <mergeCell ref="K35:V65"/>
    <mergeCell ref="C35:F55"/>
    <mergeCell ref="A35:B60"/>
    <mergeCell ref="G36:J46"/>
    <mergeCell ref="G47:J57"/>
    <mergeCell ref="G58:J68"/>
    <mergeCell ref="C10:D10"/>
    <mergeCell ref="C6:F6"/>
    <mergeCell ref="C11:D11"/>
    <mergeCell ref="C12:D12"/>
    <mergeCell ref="C13:D13"/>
    <mergeCell ref="E7:F7"/>
    <mergeCell ref="E8:F8"/>
    <mergeCell ref="E9:F9"/>
    <mergeCell ref="E10:F10"/>
    <mergeCell ref="E11:F11"/>
    <mergeCell ref="E12:F12"/>
    <mergeCell ref="E13:F13"/>
    <mergeCell ref="C7:D7"/>
    <mergeCell ref="C8:D8"/>
    <mergeCell ref="C9:D9"/>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67B59C30-24B9-48AC-9174-4FD2C4F2E690}">
            <x14:iconSet iconSet="5Arrows" showValue="0" custom="1">
              <x14:cfvo type="percent">
                <xm:f>0</xm:f>
              </x14:cfvo>
              <x14:cfvo type="num">
                <xm:f>-1</xm:f>
              </x14:cfvo>
              <x14:cfvo type="num">
                <xm:f>0</xm:f>
              </x14:cfvo>
              <x14:cfvo type="num">
                <xm:f>1</xm:f>
              </x14:cfvo>
              <x14:cfvo type="num">
                <xm:f>2</xm:f>
              </x14:cfvo>
              <x14:cfIcon iconSet="3Arrows" iconId="0"/>
              <x14:cfIcon iconSet="3Triangles" iconId="0"/>
              <x14:cfIcon iconSet="3ArrowsGray" iconId="1"/>
              <x14:cfIcon iconSet="3Triangles" iconId="2"/>
              <x14:cfIcon iconSet="3Arrows" iconId="2"/>
            </x14:iconSet>
          </x14:cfRule>
          <xm:sqref>C7:C11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15B4A-F3EF-4BFC-8036-528724B941A2}">
  <dimension ref="A1:P8"/>
  <sheetViews>
    <sheetView workbookViewId="0">
      <selection activeCell="H8" sqref="H8"/>
    </sheetView>
  </sheetViews>
  <sheetFormatPr defaultColWidth="9.109375" defaultRowHeight="14.4" x14ac:dyDescent="0.3"/>
  <cols>
    <col min="3" max="3" width="9.109375" style="52"/>
    <col min="6" max="6" width="9.109375" style="52"/>
    <col min="8" max="8" width="9.109375" style="52"/>
    <col min="10" max="10" width="9.109375" style="52"/>
    <col min="12" max="12" width="9.109375" style="52"/>
    <col min="14" max="14" width="9.109375" style="52"/>
    <col min="16" max="16" width="9.109375" style="52"/>
  </cols>
  <sheetData>
    <row r="1" spans="1:16" x14ac:dyDescent="0.3">
      <c r="B1" t="s">
        <v>172</v>
      </c>
      <c r="C1" s="52" t="s">
        <v>5</v>
      </c>
      <c r="D1" t="s">
        <v>173</v>
      </c>
      <c r="E1" t="s">
        <v>174</v>
      </c>
      <c r="F1" s="52" t="s">
        <v>6</v>
      </c>
      <c r="G1" t="s">
        <v>175</v>
      </c>
      <c r="H1" s="52" t="s">
        <v>7</v>
      </c>
      <c r="I1" t="s">
        <v>176</v>
      </c>
      <c r="J1" s="52" t="s">
        <v>171</v>
      </c>
      <c r="K1" t="s">
        <v>177</v>
      </c>
      <c r="L1" s="52" t="s">
        <v>142</v>
      </c>
      <c r="M1" t="s">
        <v>178</v>
      </c>
      <c r="N1" s="52" t="s">
        <v>143</v>
      </c>
      <c r="O1" t="s">
        <v>179</v>
      </c>
      <c r="P1" s="52" t="s">
        <v>144</v>
      </c>
    </row>
    <row r="2" spans="1:16" x14ac:dyDescent="0.3">
      <c r="A2" t="s">
        <v>114</v>
      </c>
      <c r="B2">
        <v>28</v>
      </c>
      <c r="C2" s="53">
        <f>D2/B2</f>
        <v>0.6785714285714286</v>
      </c>
      <c r="D2">
        <v>19</v>
      </c>
      <c r="E2">
        <v>4</v>
      </c>
      <c r="F2" s="53">
        <f>E2/B2</f>
        <v>0.14285714285714285</v>
      </c>
      <c r="G2">
        <v>19</v>
      </c>
      <c r="H2" s="53">
        <f>G2/B2</f>
        <v>0.6785714285714286</v>
      </c>
      <c r="I2">
        <v>20</v>
      </c>
      <c r="J2" s="53">
        <f t="shared" ref="J2:J7" si="0">I2/B2</f>
        <v>0.7142857142857143</v>
      </c>
      <c r="K2">
        <v>11</v>
      </c>
      <c r="L2" s="53">
        <f>K2/B2</f>
        <v>0.39285714285714285</v>
      </c>
      <c r="M2">
        <v>19</v>
      </c>
      <c r="N2" s="53">
        <f t="shared" ref="N2:N7" si="1">M2/B2</f>
        <v>0.6785714285714286</v>
      </c>
      <c r="O2">
        <v>20</v>
      </c>
      <c r="P2" s="53">
        <f t="shared" ref="P2:P7" si="2">O2/B2</f>
        <v>0.7142857142857143</v>
      </c>
    </row>
    <row r="3" spans="1:16" x14ac:dyDescent="0.3">
      <c r="A3" t="s">
        <v>115</v>
      </c>
      <c r="B3">
        <v>5</v>
      </c>
      <c r="C3" s="53">
        <f>D3/B3</f>
        <v>0.8</v>
      </c>
      <c r="D3">
        <v>4</v>
      </c>
      <c r="E3">
        <v>5</v>
      </c>
      <c r="F3" s="53">
        <f>E3/B3</f>
        <v>1</v>
      </c>
      <c r="G3">
        <v>2</v>
      </c>
      <c r="H3" s="53">
        <f>G3/B3</f>
        <v>0.4</v>
      </c>
      <c r="I3">
        <v>5</v>
      </c>
      <c r="J3" s="53">
        <f t="shared" si="0"/>
        <v>1</v>
      </c>
      <c r="K3">
        <v>4</v>
      </c>
      <c r="L3" s="53">
        <f>K3/B3</f>
        <v>0.8</v>
      </c>
      <c r="M3">
        <v>5</v>
      </c>
      <c r="N3" s="53">
        <f t="shared" si="1"/>
        <v>1</v>
      </c>
      <c r="O3">
        <v>4</v>
      </c>
      <c r="P3" s="53">
        <f t="shared" si="2"/>
        <v>0.8</v>
      </c>
    </row>
    <row r="4" spans="1:16" x14ac:dyDescent="0.3">
      <c r="A4" t="s">
        <v>116</v>
      </c>
      <c r="B4">
        <v>21</v>
      </c>
      <c r="C4" s="53">
        <f>D4/B4</f>
        <v>0.61904761904761907</v>
      </c>
      <c r="D4">
        <v>13</v>
      </c>
      <c r="E4">
        <v>10</v>
      </c>
      <c r="F4" s="53">
        <f>E4/B4</f>
        <v>0.47619047619047616</v>
      </c>
      <c r="G4">
        <v>9</v>
      </c>
      <c r="H4" s="53">
        <f>G4/B4</f>
        <v>0.42857142857142855</v>
      </c>
      <c r="I4">
        <v>21</v>
      </c>
      <c r="J4" s="53">
        <f t="shared" si="0"/>
        <v>1</v>
      </c>
      <c r="K4">
        <v>13</v>
      </c>
      <c r="L4" s="53">
        <f>K4/B4</f>
        <v>0.61904761904761907</v>
      </c>
      <c r="M4">
        <v>21</v>
      </c>
      <c r="N4" s="53">
        <f t="shared" si="1"/>
        <v>1</v>
      </c>
      <c r="O4">
        <v>16</v>
      </c>
      <c r="P4" s="53">
        <f t="shared" si="2"/>
        <v>0.76190476190476186</v>
      </c>
    </row>
    <row r="5" spans="1:16" x14ac:dyDescent="0.3">
      <c r="A5" t="s">
        <v>117</v>
      </c>
      <c r="B5">
        <v>38</v>
      </c>
      <c r="C5" s="53">
        <f>D5/B5</f>
        <v>0.44736842105263158</v>
      </c>
      <c r="D5">
        <v>17</v>
      </c>
      <c r="E5">
        <v>-8</v>
      </c>
      <c r="F5" s="53">
        <v>0</v>
      </c>
      <c r="G5">
        <v>23</v>
      </c>
      <c r="H5" s="53">
        <f>G5/B5</f>
        <v>0.60526315789473684</v>
      </c>
      <c r="I5">
        <v>28</v>
      </c>
      <c r="J5" s="53">
        <f t="shared" si="0"/>
        <v>0.73684210526315785</v>
      </c>
      <c r="K5">
        <v>13</v>
      </c>
      <c r="L5" s="53">
        <f>K5/B5</f>
        <v>0.34210526315789475</v>
      </c>
      <c r="M5">
        <v>33</v>
      </c>
      <c r="N5" s="53">
        <f t="shared" si="1"/>
        <v>0.86842105263157898</v>
      </c>
      <c r="O5">
        <v>24</v>
      </c>
      <c r="P5" s="53">
        <f t="shared" si="2"/>
        <v>0.63157894736842102</v>
      </c>
    </row>
    <row r="6" spans="1:16" x14ac:dyDescent="0.3">
      <c r="A6" t="s">
        <v>118</v>
      </c>
      <c r="B6">
        <v>3</v>
      </c>
      <c r="C6" s="53">
        <f>D6/B6</f>
        <v>1</v>
      </c>
      <c r="D6">
        <v>3</v>
      </c>
      <c r="E6">
        <v>3</v>
      </c>
      <c r="F6" s="53">
        <f>E6/B6</f>
        <v>1</v>
      </c>
      <c r="G6">
        <v>3</v>
      </c>
      <c r="H6" s="53">
        <f>G6/B6</f>
        <v>1</v>
      </c>
      <c r="I6">
        <v>3</v>
      </c>
      <c r="J6" s="53">
        <f t="shared" si="0"/>
        <v>1</v>
      </c>
      <c r="K6">
        <v>3</v>
      </c>
      <c r="L6" s="53">
        <f>K6/B6</f>
        <v>1</v>
      </c>
      <c r="M6">
        <v>3</v>
      </c>
      <c r="N6" s="53">
        <f t="shared" si="1"/>
        <v>1</v>
      </c>
      <c r="O6">
        <v>3</v>
      </c>
      <c r="P6" s="53">
        <f t="shared" si="2"/>
        <v>1</v>
      </c>
    </row>
    <row r="7" spans="1:16" x14ac:dyDescent="0.3">
      <c r="A7" t="s">
        <v>119</v>
      </c>
      <c r="B7">
        <v>3</v>
      </c>
      <c r="C7" s="53">
        <v>0</v>
      </c>
      <c r="D7">
        <v>-1</v>
      </c>
      <c r="E7">
        <v>-1</v>
      </c>
      <c r="F7" s="53">
        <v>0</v>
      </c>
      <c r="G7">
        <v>-1</v>
      </c>
      <c r="H7" s="53">
        <v>0</v>
      </c>
      <c r="I7">
        <v>3</v>
      </c>
      <c r="J7" s="53">
        <f t="shared" si="0"/>
        <v>1</v>
      </c>
      <c r="K7">
        <v>-1</v>
      </c>
      <c r="L7" s="53">
        <v>0</v>
      </c>
      <c r="M7">
        <v>2</v>
      </c>
      <c r="N7" s="53">
        <f t="shared" si="1"/>
        <v>0.66666666666666663</v>
      </c>
      <c r="O7">
        <v>2</v>
      </c>
      <c r="P7" s="53">
        <f t="shared" si="2"/>
        <v>0.66666666666666663</v>
      </c>
    </row>
    <row r="8" spans="1:16" x14ac:dyDescent="0.3">
      <c r="A8" t="s">
        <v>141</v>
      </c>
      <c r="C8" s="53">
        <v>0.83189999999999997</v>
      </c>
      <c r="F8" s="53">
        <v>0.76610369206598583</v>
      </c>
      <c r="H8" s="53">
        <v>0.63756873527101332</v>
      </c>
      <c r="J8" s="53">
        <v>0.87009033778476041</v>
      </c>
      <c r="L8" s="53">
        <v>0.76256873527101332</v>
      </c>
      <c r="N8" s="54">
        <v>1</v>
      </c>
      <c r="P8" s="53">
        <v>0.78190000000000004</v>
      </c>
    </row>
  </sheetData>
  <sheetProtection algorithmName="SHA-512" hashValue="np8Zg8N8No0jjOzyIeDWXeMOi8uFKRW7hjLGEDu8KnH4FNRororFnyV11k96kBiYelbv06tTIeyqhz3RZ1gsgg==" saltValue="RRkD+GI+vsabgzKhk0GuNw==" spinCount="100000" sheet="1"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7B2FC-E465-483C-87F2-D899E4C923DA}">
  <dimension ref="A3:H11"/>
  <sheetViews>
    <sheetView showGridLines="0" zoomScale="80" zoomScaleNormal="80" workbookViewId="0">
      <selection activeCell="A5" sqref="A5"/>
    </sheetView>
  </sheetViews>
  <sheetFormatPr defaultColWidth="11.44140625" defaultRowHeight="14.4" x14ac:dyDescent="0.3"/>
  <cols>
    <col min="1" max="1" width="36.88671875" customWidth="1"/>
    <col min="2" max="2" width="23.5546875" customWidth="1"/>
    <col min="3" max="3" width="23.6640625" customWidth="1"/>
    <col min="4" max="4" width="25.88671875" customWidth="1"/>
    <col min="5" max="5" width="35.33203125" customWidth="1"/>
    <col min="6" max="6" width="22.6640625" customWidth="1"/>
    <col min="7" max="7" width="24" customWidth="1"/>
    <col min="8" max="8" width="89.33203125" customWidth="1"/>
  </cols>
  <sheetData>
    <row r="3" spans="1:8" ht="15" thickBot="1" x14ac:dyDescent="0.35"/>
    <row r="4" spans="1:8" ht="19.2" thickBot="1" x14ac:dyDescent="0.5">
      <c r="A4" s="7" t="s">
        <v>113</v>
      </c>
      <c r="B4" s="7" t="s">
        <v>114</v>
      </c>
      <c r="C4" s="7" t="s">
        <v>115</v>
      </c>
      <c r="D4" s="7" t="s">
        <v>116</v>
      </c>
      <c r="E4" s="7" t="s">
        <v>117</v>
      </c>
      <c r="F4" s="7" t="s">
        <v>118</v>
      </c>
      <c r="G4" s="7" t="s">
        <v>119</v>
      </c>
      <c r="H4" s="7" t="s">
        <v>120</v>
      </c>
    </row>
    <row r="5" spans="1:8" ht="90.6" thickBot="1" x14ac:dyDescent="0.35">
      <c r="A5" s="37" t="s">
        <v>5</v>
      </c>
      <c r="B5" s="4" t="s">
        <v>121</v>
      </c>
      <c r="C5" s="4" t="s">
        <v>122</v>
      </c>
      <c r="D5" s="4" t="s">
        <v>123</v>
      </c>
      <c r="E5" s="4" t="s">
        <v>124</v>
      </c>
      <c r="F5" s="4" t="s">
        <v>125</v>
      </c>
      <c r="G5" s="4" t="s">
        <v>126</v>
      </c>
      <c r="H5" s="4" t="s">
        <v>127</v>
      </c>
    </row>
    <row r="6" spans="1:8" ht="270.60000000000002" thickBot="1" x14ac:dyDescent="0.35">
      <c r="A6" s="37" t="s">
        <v>6</v>
      </c>
      <c r="B6" s="4" t="s">
        <v>128</v>
      </c>
      <c r="C6" s="4" t="s">
        <v>129</v>
      </c>
      <c r="D6" s="4" t="s">
        <v>130</v>
      </c>
      <c r="E6" s="4" t="s">
        <v>131</v>
      </c>
      <c r="F6" s="4" t="s">
        <v>132</v>
      </c>
      <c r="G6" s="4" t="s">
        <v>133</v>
      </c>
      <c r="H6" s="4" t="s">
        <v>134</v>
      </c>
    </row>
    <row r="7" spans="1:8" ht="409.6" thickBot="1" x14ac:dyDescent="0.35">
      <c r="A7" s="37" t="s">
        <v>7</v>
      </c>
      <c r="B7" s="21" t="s">
        <v>135</v>
      </c>
      <c r="C7" s="21" t="s">
        <v>136</v>
      </c>
      <c r="D7" s="21" t="s">
        <v>137</v>
      </c>
      <c r="E7" s="21" t="s">
        <v>138</v>
      </c>
      <c r="F7" s="21" t="s">
        <v>139</v>
      </c>
      <c r="G7" s="21" t="s">
        <v>126</v>
      </c>
      <c r="H7" s="34" t="s">
        <v>140</v>
      </c>
    </row>
    <row r="8" spans="1:8" s="29" customFormat="1" ht="240.6" thickBot="1" x14ac:dyDescent="0.35">
      <c r="A8" s="37" t="s">
        <v>145</v>
      </c>
      <c r="B8" s="30" t="s">
        <v>121</v>
      </c>
      <c r="C8" s="30" t="s">
        <v>146</v>
      </c>
      <c r="D8" s="30" t="s">
        <v>147</v>
      </c>
      <c r="E8" s="30" t="s">
        <v>148</v>
      </c>
      <c r="F8" s="30" t="s">
        <v>125</v>
      </c>
      <c r="G8" s="33" t="s">
        <v>126</v>
      </c>
      <c r="H8" s="30" t="s">
        <v>149</v>
      </c>
    </row>
    <row r="9" spans="1:8" ht="195.6" customHeight="1" thickBot="1" x14ac:dyDescent="0.35">
      <c r="A9" s="37" t="s">
        <v>142</v>
      </c>
      <c r="B9" s="21" t="s">
        <v>150</v>
      </c>
      <c r="C9" s="21" t="s">
        <v>151</v>
      </c>
      <c r="D9" s="21" t="s">
        <v>166</v>
      </c>
      <c r="E9" s="21" t="s">
        <v>168</v>
      </c>
      <c r="F9" s="21" t="s">
        <v>167</v>
      </c>
      <c r="G9" s="21" t="s">
        <v>170</v>
      </c>
      <c r="H9" s="34" t="s">
        <v>169</v>
      </c>
    </row>
    <row r="10" spans="1:8" ht="180.6" thickBot="1" x14ac:dyDescent="0.35">
      <c r="A10" s="38" t="s">
        <v>143</v>
      </c>
      <c r="B10" s="35" t="s">
        <v>160</v>
      </c>
      <c r="C10" s="35" t="s">
        <v>159</v>
      </c>
      <c r="D10" s="36" t="s">
        <v>161</v>
      </c>
      <c r="E10" s="35" t="s">
        <v>164</v>
      </c>
      <c r="F10" s="35" t="s">
        <v>163</v>
      </c>
      <c r="G10" s="35" t="s">
        <v>162</v>
      </c>
      <c r="H10" s="35" t="s">
        <v>165</v>
      </c>
    </row>
    <row r="11" spans="1:8" ht="120.6" thickBot="1" x14ac:dyDescent="0.35">
      <c r="A11" s="37" t="s">
        <v>144</v>
      </c>
      <c r="B11" s="21" t="s">
        <v>152</v>
      </c>
      <c r="C11" s="21" t="s">
        <v>153</v>
      </c>
      <c r="D11" s="21" t="s">
        <v>154</v>
      </c>
      <c r="E11" s="21" t="s">
        <v>155</v>
      </c>
      <c r="F11" s="21" t="s">
        <v>156</v>
      </c>
      <c r="G11" s="21" t="s">
        <v>157</v>
      </c>
      <c r="H11" s="34" t="s">
        <v>158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30"/>
  <sheetViews>
    <sheetView showGridLines="0" topLeftCell="A16" zoomScale="80" zoomScaleNormal="80" workbookViewId="0">
      <selection activeCell="F32" sqref="F32"/>
    </sheetView>
  </sheetViews>
  <sheetFormatPr defaultColWidth="9.109375" defaultRowHeight="14.4" x14ac:dyDescent="0.3"/>
  <cols>
    <col min="1" max="1" width="36.88671875" customWidth="1"/>
    <col min="2" max="2" width="23.5546875" customWidth="1"/>
    <col min="3" max="3" width="17.5546875" bestFit="1" customWidth="1"/>
    <col min="4" max="4" width="13.44140625" bestFit="1" customWidth="1"/>
    <col min="5" max="5" width="16.5546875" bestFit="1" customWidth="1"/>
    <col min="6" max="6" width="17.5546875" customWidth="1"/>
    <col min="7" max="7" width="17.5546875" bestFit="1" customWidth="1"/>
    <col min="8" max="8" width="17.109375" bestFit="1" customWidth="1"/>
    <col min="9" max="9" width="23.44140625" bestFit="1" customWidth="1"/>
    <col min="12" max="12" width="23.88671875" customWidth="1"/>
  </cols>
  <sheetData>
    <row r="2" spans="1:9" ht="15" x14ac:dyDescent="0.35">
      <c r="A2" s="1"/>
      <c r="B2" s="1"/>
      <c r="C2" s="1"/>
      <c r="D2" s="1"/>
      <c r="E2" s="1"/>
      <c r="F2" s="1"/>
      <c r="G2" s="1"/>
      <c r="H2" s="1"/>
    </row>
    <row r="3" spans="1:9" ht="15" x14ac:dyDescent="0.35">
      <c r="A3" s="1"/>
      <c r="B3" s="1"/>
      <c r="C3" s="1"/>
      <c r="D3" s="1"/>
      <c r="E3" s="1"/>
      <c r="F3" s="1"/>
      <c r="G3" s="1"/>
      <c r="H3" s="1"/>
    </row>
    <row r="4" spans="1:9" ht="15" x14ac:dyDescent="0.35">
      <c r="A4" s="1"/>
      <c r="B4" s="1"/>
      <c r="C4" s="1"/>
      <c r="D4" s="1"/>
      <c r="E4" s="1"/>
      <c r="F4" s="1"/>
      <c r="G4" s="1"/>
      <c r="H4" s="1"/>
    </row>
    <row r="5" spans="1:9" ht="15" x14ac:dyDescent="0.35">
      <c r="A5" s="1"/>
      <c r="B5" s="1"/>
      <c r="C5" s="1"/>
      <c r="D5" s="1"/>
      <c r="E5" s="1"/>
      <c r="F5" s="1"/>
      <c r="G5" s="1"/>
      <c r="H5" s="1"/>
    </row>
    <row r="6" spans="1:9" ht="15" x14ac:dyDescent="0.35">
      <c r="A6" s="1"/>
      <c r="B6" s="1"/>
      <c r="C6" s="1"/>
      <c r="D6" s="1"/>
      <c r="E6" s="1"/>
      <c r="F6" s="1"/>
      <c r="G6" s="1"/>
      <c r="H6" s="1"/>
    </row>
    <row r="7" spans="1:9" ht="15" thickBot="1" x14ac:dyDescent="0.35"/>
    <row r="8" spans="1:9" ht="30.6" thickBot="1" x14ac:dyDescent="0.5">
      <c r="A8" s="7" t="s">
        <v>3</v>
      </c>
      <c r="B8" s="7" t="s">
        <v>4</v>
      </c>
      <c r="C8" s="14" t="s">
        <v>5</v>
      </c>
      <c r="D8" s="14" t="s">
        <v>6</v>
      </c>
      <c r="E8" s="14" t="s">
        <v>7</v>
      </c>
      <c r="F8" s="23" t="s">
        <v>145</v>
      </c>
      <c r="G8" s="23" t="s">
        <v>142</v>
      </c>
      <c r="H8" s="23" t="s">
        <v>143</v>
      </c>
      <c r="I8" s="23" t="s">
        <v>144</v>
      </c>
    </row>
    <row r="9" spans="1:9" ht="30" customHeight="1" thickBot="1" x14ac:dyDescent="0.4">
      <c r="A9" s="78" t="s">
        <v>8</v>
      </c>
      <c r="B9" s="12" t="s">
        <v>9</v>
      </c>
      <c r="C9" s="22">
        <v>2</v>
      </c>
      <c r="D9" s="22">
        <v>-2</v>
      </c>
      <c r="E9" s="22">
        <v>-2</v>
      </c>
      <c r="F9" s="22">
        <v>2</v>
      </c>
      <c r="G9" s="22">
        <v>2</v>
      </c>
      <c r="H9" s="22">
        <v>2</v>
      </c>
      <c r="I9" s="22">
        <v>2</v>
      </c>
    </row>
    <row r="10" spans="1:9" ht="30" customHeight="1" thickBot="1" x14ac:dyDescent="0.4">
      <c r="A10" s="79"/>
      <c r="B10" s="12" t="s">
        <v>10</v>
      </c>
      <c r="C10" s="22">
        <v>2</v>
      </c>
      <c r="D10" s="22">
        <v>-1</v>
      </c>
      <c r="E10" s="22">
        <v>2</v>
      </c>
      <c r="F10" s="22">
        <v>2</v>
      </c>
      <c r="G10" s="22">
        <v>2</v>
      </c>
      <c r="H10" s="22">
        <v>2</v>
      </c>
      <c r="I10" s="22">
        <v>2</v>
      </c>
    </row>
    <row r="11" spans="1:9" ht="30" customHeight="1" thickBot="1" x14ac:dyDescent="0.4">
      <c r="A11" s="80" t="s">
        <v>11</v>
      </c>
      <c r="B11" s="12" t="s">
        <v>12</v>
      </c>
      <c r="C11" s="22">
        <v>2</v>
      </c>
      <c r="D11" s="22">
        <v>2</v>
      </c>
      <c r="E11" s="22">
        <v>2</v>
      </c>
      <c r="F11" s="22">
        <v>2</v>
      </c>
      <c r="G11" s="22">
        <v>-1</v>
      </c>
      <c r="H11" s="22">
        <v>2</v>
      </c>
      <c r="I11" s="22">
        <v>2</v>
      </c>
    </row>
    <row r="12" spans="1:9" ht="30" customHeight="1" thickBot="1" x14ac:dyDescent="0.4">
      <c r="A12" s="81"/>
      <c r="B12" s="12" t="s">
        <v>13</v>
      </c>
      <c r="C12" s="22">
        <v>2</v>
      </c>
      <c r="D12" s="22">
        <v>-2</v>
      </c>
      <c r="E12" s="22">
        <v>2</v>
      </c>
      <c r="F12" s="22">
        <v>2</v>
      </c>
      <c r="G12" s="22">
        <v>-1</v>
      </c>
      <c r="H12" s="22">
        <v>2</v>
      </c>
      <c r="I12" s="22">
        <v>2</v>
      </c>
    </row>
    <row r="13" spans="1:9" ht="30" customHeight="1" thickBot="1" x14ac:dyDescent="0.4">
      <c r="A13" s="81"/>
      <c r="B13" s="12" t="s">
        <v>14</v>
      </c>
      <c r="C13" s="22">
        <v>2</v>
      </c>
      <c r="D13" s="22">
        <v>2</v>
      </c>
      <c r="E13" s="22">
        <v>2</v>
      </c>
      <c r="F13" s="22">
        <v>2</v>
      </c>
      <c r="G13" s="22">
        <v>-1</v>
      </c>
      <c r="H13" s="22">
        <v>2</v>
      </c>
      <c r="I13" s="22">
        <v>2</v>
      </c>
    </row>
    <row r="14" spans="1:9" ht="30" customHeight="1" thickBot="1" x14ac:dyDescent="0.4">
      <c r="A14" s="81"/>
      <c r="B14" s="12" t="s">
        <v>15</v>
      </c>
      <c r="C14" s="22">
        <v>2</v>
      </c>
      <c r="D14" s="22">
        <v>2</v>
      </c>
      <c r="E14" s="22">
        <v>2</v>
      </c>
      <c r="F14" s="22">
        <v>2</v>
      </c>
      <c r="G14" s="22">
        <v>-1</v>
      </c>
      <c r="H14" s="39">
        <v>-1</v>
      </c>
      <c r="I14" s="22">
        <v>2</v>
      </c>
    </row>
    <row r="15" spans="1:9" ht="30" customHeight="1" thickBot="1" x14ac:dyDescent="0.4">
      <c r="A15" s="82"/>
      <c r="B15" s="2" t="s">
        <v>16</v>
      </c>
      <c r="C15" s="22">
        <v>-1</v>
      </c>
      <c r="D15" s="22">
        <v>-1</v>
      </c>
      <c r="E15" s="22">
        <v>-1</v>
      </c>
      <c r="F15" s="22">
        <v>-1</v>
      </c>
      <c r="G15" s="22">
        <v>-2</v>
      </c>
      <c r="H15" s="39">
        <v>-1</v>
      </c>
      <c r="I15" s="22">
        <v>-1</v>
      </c>
    </row>
    <row r="16" spans="1:9" ht="30" customHeight="1" thickBot="1" x14ac:dyDescent="0.4">
      <c r="A16" s="80" t="s">
        <v>17</v>
      </c>
      <c r="B16" s="12" t="s">
        <v>12</v>
      </c>
      <c r="C16" s="22">
        <v>2</v>
      </c>
      <c r="D16" s="22">
        <v>2</v>
      </c>
      <c r="E16" s="22">
        <v>2</v>
      </c>
      <c r="F16" s="22">
        <v>2</v>
      </c>
      <c r="G16" s="22">
        <v>2</v>
      </c>
      <c r="H16" s="39">
        <v>2</v>
      </c>
      <c r="I16" s="22">
        <v>2</v>
      </c>
    </row>
    <row r="17" spans="1:9" ht="30" customHeight="1" thickBot="1" x14ac:dyDescent="0.4">
      <c r="A17" s="81"/>
      <c r="B17" s="12" t="s">
        <v>13</v>
      </c>
      <c r="C17" s="22">
        <v>2</v>
      </c>
      <c r="D17" s="22">
        <v>2</v>
      </c>
      <c r="E17" s="22">
        <v>2</v>
      </c>
      <c r="F17" s="22">
        <v>2</v>
      </c>
      <c r="G17" s="22">
        <v>2</v>
      </c>
      <c r="H17" s="39">
        <v>2</v>
      </c>
      <c r="I17" s="22">
        <v>2</v>
      </c>
    </row>
    <row r="18" spans="1:9" ht="30" customHeight="1" thickBot="1" x14ac:dyDescent="0.4">
      <c r="A18" s="81"/>
      <c r="B18" s="12" t="s">
        <v>14</v>
      </c>
      <c r="C18" s="22">
        <v>-2</v>
      </c>
      <c r="D18" s="22">
        <v>2</v>
      </c>
      <c r="E18" s="22">
        <v>2</v>
      </c>
      <c r="F18" s="22">
        <v>2</v>
      </c>
      <c r="G18" s="22">
        <v>2</v>
      </c>
      <c r="H18" s="39">
        <v>2</v>
      </c>
      <c r="I18" s="22">
        <v>2</v>
      </c>
    </row>
    <row r="19" spans="1:9" ht="30" customHeight="1" thickBot="1" x14ac:dyDescent="0.4">
      <c r="A19" s="81"/>
      <c r="B19" s="12" t="s">
        <v>15</v>
      </c>
      <c r="C19" s="22">
        <v>2</v>
      </c>
      <c r="D19" s="22">
        <v>2</v>
      </c>
      <c r="E19" s="22">
        <v>-1</v>
      </c>
      <c r="F19" s="22">
        <v>2</v>
      </c>
      <c r="G19" s="22">
        <v>2</v>
      </c>
      <c r="H19" s="39">
        <v>-1</v>
      </c>
      <c r="I19" s="22">
        <v>2</v>
      </c>
    </row>
    <row r="20" spans="1:9" ht="30" customHeight="1" thickBot="1" x14ac:dyDescent="0.4">
      <c r="A20" s="81"/>
      <c r="B20" s="12" t="s">
        <v>18</v>
      </c>
      <c r="C20" s="22">
        <v>2</v>
      </c>
      <c r="D20" s="22">
        <v>-2</v>
      </c>
      <c r="E20" s="22">
        <v>2</v>
      </c>
      <c r="F20" s="22">
        <v>-1</v>
      </c>
      <c r="G20" s="22">
        <v>2</v>
      </c>
      <c r="H20" s="22">
        <v>2</v>
      </c>
      <c r="I20" s="22">
        <v>2</v>
      </c>
    </row>
    <row r="21" spans="1:9" ht="30" customHeight="1" thickBot="1" x14ac:dyDescent="0.4">
      <c r="A21" s="81"/>
      <c r="B21" s="2" t="s">
        <v>19</v>
      </c>
      <c r="C21" s="22">
        <v>1</v>
      </c>
      <c r="D21" s="22">
        <v>-1</v>
      </c>
      <c r="E21" s="22">
        <v>1</v>
      </c>
      <c r="F21" s="22">
        <v>1</v>
      </c>
      <c r="G21" s="22">
        <v>1</v>
      </c>
      <c r="H21" s="22">
        <v>1</v>
      </c>
      <c r="I21" s="22">
        <v>-1</v>
      </c>
    </row>
    <row r="22" spans="1:9" ht="30" customHeight="1" thickBot="1" x14ac:dyDescent="0.4">
      <c r="A22" s="81"/>
      <c r="B22" s="2" t="s">
        <v>20</v>
      </c>
      <c r="C22" s="22">
        <v>-1</v>
      </c>
      <c r="D22" s="22">
        <v>0</v>
      </c>
      <c r="E22" s="22">
        <v>1</v>
      </c>
      <c r="F22" s="22">
        <v>-2</v>
      </c>
      <c r="G22" s="22">
        <v>-1</v>
      </c>
      <c r="H22" s="22">
        <v>1</v>
      </c>
      <c r="I22" s="22">
        <v>-1</v>
      </c>
    </row>
    <row r="23" spans="1:9" ht="30" customHeight="1" thickBot="1" x14ac:dyDescent="0.4">
      <c r="A23" s="81"/>
      <c r="B23" s="12" t="s">
        <v>21</v>
      </c>
      <c r="C23" s="22">
        <v>2</v>
      </c>
      <c r="D23" s="22">
        <v>-2</v>
      </c>
      <c r="E23" s="22">
        <v>2</v>
      </c>
      <c r="F23" s="22">
        <v>2</v>
      </c>
      <c r="G23" s="22">
        <v>2</v>
      </c>
      <c r="H23" s="22">
        <v>2</v>
      </c>
      <c r="I23" s="22">
        <v>2</v>
      </c>
    </row>
    <row r="24" spans="1:9" ht="30" customHeight="1" thickBot="1" x14ac:dyDescent="0.4">
      <c r="A24" s="81"/>
      <c r="B24" s="2" t="s">
        <v>16</v>
      </c>
      <c r="C24" s="22">
        <v>1</v>
      </c>
      <c r="D24" s="22">
        <v>1</v>
      </c>
      <c r="E24" s="22">
        <v>1</v>
      </c>
      <c r="F24" s="22">
        <v>1</v>
      </c>
      <c r="G24" s="22">
        <v>1</v>
      </c>
      <c r="H24" s="22">
        <v>0</v>
      </c>
      <c r="I24" s="22">
        <v>-1</v>
      </c>
    </row>
    <row r="25" spans="1:9" ht="14.4" hidden="1" customHeight="1" thickBot="1" x14ac:dyDescent="0.4">
      <c r="A25" s="81"/>
      <c r="B25" s="2"/>
    </row>
    <row r="26" spans="1:9" ht="12" hidden="1" customHeight="1" x14ac:dyDescent="0.35">
      <c r="A26" s="81"/>
      <c r="B26" s="2"/>
    </row>
    <row r="27" spans="1:9" ht="14.4" hidden="1" customHeight="1" x14ac:dyDescent="0.35">
      <c r="A27" s="81"/>
      <c r="B27" s="2"/>
    </row>
    <row r="28" spans="1:9" ht="14.4" hidden="1" customHeight="1" x14ac:dyDescent="0.35">
      <c r="A28" s="81"/>
      <c r="B28" s="2"/>
    </row>
    <row r="29" spans="1:9" ht="14.4" hidden="1" customHeight="1" x14ac:dyDescent="0.35">
      <c r="A29" s="81"/>
      <c r="B29" s="2"/>
    </row>
    <row r="30" spans="1:9" ht="15" hidden="1" customHeight="1" x14ac:dyDescent="0.35">
      <c r="A30" s="83"/>
      <c r="B30" s="2"/>
    </row>
  </sheetData>
  <mergeCells count="4">
    <mergeCell ref="A9:A10"/>
    <mergeCell ref="A16:A24"/>
    <mergeCell ref="A11:A15"/>
    <mergeCell ref="A25:A30"/>
  </mergeCells>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7" id="{76CC177F-D8F9-4085-9ED4-97C7759774AA}">
            <x14:iconSet iconSet="5Arrows" showValue="0" custom="1">
              <x14:cfvo type="percent">
                <xm:f>0</xm:f>
              </x14:cfvo>
              <x14:cfvo type="num">
                <xm:f>-1</xm:f>
              </x14:cfvo>
              <x14:cfvo type="num">
                <xm:f>0</xm:f>
              </x14:cfvo>
              <x14:cfvo type="num">
                <xm:f>1</xm:f>
              </x14:cfvo>
              <x14:cfvo type="num">
                <xm:f>2</xm:f>
              </x14:cfvo>
              <x14:cfIcon iconSet="3Arrows" iconId="0"/>
              <x14:cfIcon iconSet="3Triangles" iconId="0"/>
              <x14:cfIcon iconSet="3ArrowsGray" iconId="1"/>
              <x14:cfIcon iconSet="3Triangles" iconId="2"/>
              <x14:cfIcon iconSet="3Arrows" iconId="2"/>
            </x14:iconSet>
          </x14:cfRule>
          <xm:sqref>C9:AK24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4950-60B1-4976-9CE7-CC5621635048}">
  <dimension ref="A7:I11"/>
  <sheetViews>
    <sheetView showGridLines="0" zoomScale="80" zoomScaleNormal="80" workbookViewId="0">
      <selection activeCell="A9" sqref="A9:A11"/>
    </sheetView>
  </sheetViews>
  <sheetFormatPr defaultColWidth="9.109375" defaultRowHeight="14.4" x14ac:dyDescent="0.3"/>
  <cols>
    <col min="1" max="1" width="36.88671875" customWidth="1"/>
    <col min="2" max="2" width="23.5546875" customWidth="1"/>
    <col min="3" max="3" width="19.5546875" bestFit="1" customWidth="1"/>
    <col min="4" max="4" width="18.33203125" customWidth="1"/>
    <col min="5" max="5" width="20.5546875" customWidth="1"/>
    <col min="6" max="7" width="19.5546875" bestFit="1" customWidth="1"/>
    <col min="8" max="8" width="18.88671875" bestFit="1" customWidth="1"/>
    <col min="9" max="9" width="25.88671875" bestFit="1" customWidth="1"/>
  </cols>
  <sheetData>
    <row r="7" spans="1:9" ht="15" thickBot="1" x14ac:dyDescent="0.35"/>
    <row r="8" spans="1:9" ht="24.75" customHeight="1" thickBot="1" x14ac:dyDescent="0.5">
      <c r="A8" s="7" t="s">
        <v>22</v>
      </c>
      <c r="B8" s="7" t="s">
        <v>4</v>
      </c>
      <c r="C8" s="11" t="s">
        <v>5</v>
      </c>
      <c r="D8" s="11" t="s">
        <v>6</v>
      </c>
      <c r="E8" s="11" t="s">
        <v>7</v>
      </c>
      <c r="F8" s="11" t="s">
        <v>145</v>
      </c>
      <c r="G8" s="11" t="s">
        <v>142</v>
      </c>
      <c r="H8" s="11" t="s">
        <v>143</v>
      </c>
      <c r="I8" s="11" t="s">
        <v>144</v>
      </c>
    </row>
    <row r="9" spans="1:9" ht="30.75" customHeight="1" thickBot="1" x14ac:dyDescent="0.4">
      <c r="A9" s="80" t="s">
        <v>23</v>
      </c>
      <c r="B9" s="12" t="s">
        <v>24</v>
      </c>
      <c r="C9" s="22">
        <v>2</v>
      </c>
      <c r="D9" s="22">
        <v>2</v>
      </c>
      <c r="E9" s="22">
        <v>2</v>
      </c>
      <c r="F9" s="22">
        <v>2</v>
      </c>
      <c r="G9" s="22">
        <v>2</v>
      </c>
      <c r="H9" s="22">
        <v>2</v>
      </c>
      <c r="I9" s="22">
        <v>2</v>
      </c>
    </row>
    <row r="10" spans="1:9" ht="30.6" thickBot="1" x14ac:dyDescent="0.4">
      <c r="A10" s="81"/>
      <c r="B10" s="2" t="s">
        <v>25</v>
      </c>
      <c r="C10" s="22">
        <v>0</v>
      </c>
      <c r="D10" s="22">
        <v>1</v>
      </c>
      <c r="E10" s="22">
        <v>1</v>
      </c>
      <c r="F10" s="22">
        <v>1</v>
      </c>
      <c r="G10" s="22">
        <v>0</v>
      </c>
      <c r="H10" s="22">
        <v>1</v>
      </c>
      <c r="I10" s="22">
        <v>0</v>
      </c>
    </row>
    <row r="11" spans="1:9" ht="48.75" customHeight="1" thickBot="1" x14ac:dyDescent="0.4">
      <c r="A11" s="81"/>
      <c r="B11" s="12" t="s">
        <v>26</v>
      </c>
      <c r="C11" s="22">
        <v>2</v>
      </c>
      <c r="D11" s="22">
        <v>2</v>
      </c>
      <c r="E11" s="22">
        <v>-1</v>
      </c>
      <c r="F11" s="22">
        <v>2</v>
      </c>
      <c r="G11" s="22">
        <v>2</v>
      </c>
      <c r="H11" s="22">
        <v>2</v>
      </c>
      <c r="I11" s="22">
        <v>2</v>
      </c>
    </row>
  </sheetData>
  <mergeCells count="1">
    <mergeCell ref="A9:A11"/>
  </mergeCells>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15" id="{1CC0CE67-9F47-46EA-BFB2-FB8C13914FEA}">
            <x14:iconSet iconSet="5Arrows" showValue="0" custom="1">
              <x14:cfvo type="percent">
                <xm:f>0</xm:f>
              </x14:cfvo>
              <x14:cfvo type="num">
                <xm:f>-1</xm:f>
              </x14:cfvo>
              <x14:cfvo type="num">
                <xm:f>0</xm:f>
              </x14:cfvo>
              <x14:cfvo type="num">
                <xm:f>1</xm:f>
              </x14:cfvo>
              <x14:cfvo type="num">
                <xm:f>2</xm:f>
              </x14:cfvo>
              <x14:cfIcon iconSet="3Arrows" iconId="0"/>
              <x14:cfIcon iconSet="3Triangles" iconId="0"/>
              <x14:cfIcon iconSet="3ArrowsGray" iconId="1"/>
              <x14:cfIcon iconSet="3Triangles" iconId="2"/>
              <x14:cfIcon iconSet="3Arrows" iconId="2"/>
            </x14:iconSet>
          </x14:cfRule>
          <xm:sqref>A1:I7</xm:sqref>
        </x14:conditionalFormatting>
        <x14:conditionalFormatting xmlns:xm="http://schemas.microsoft.com/office/excel/2006/main">
          <x14:cfRule type="iconSet" priority="13" id="{C56F4ECB-8A95-45B2-ABCA-51CD35576604}">
            <x14:iconSet iconSet="5Arrows" showValue="0" custom="1">
              <x14:cfvo type="percent">
                <xm:f>0</xm:f>
              </x14:cfvo>
              <x14:cfvo type="num">
                <xm:f>-1</xm:f>
              </x14:cfvo>
              <x14:cfvo type="num">
                <xm:f>0</xm:f>
              </x14:cfvo>
              <x14:cfvo type="num">
                <xm:f>1</xm:f>
              </x14:cfvo>
              <x14:cfvo type="num">
                <xm:f>2</xm:f>
              </x14:cfvo>
              <x14:cfIcon iconSet="3Arrows" iconId="0"/>
              <x14:cfIcon iconSet="3Triangles" iconId="0"/>
              <x14:cfIcon iconSet="3ArrowsGray" iconId="1"/>
              <x14:cfIcon iconSet="3Triangles" iconId="2"/>
              <x14:cfIcon iconSet="3Arrows" iconId="2"/>
            </x14:iconSet>
          </x14:cfRule>
          <xm:sqref>C9:AN11</xm:sqref>
        </x14:conditionalFormatting>
        <x14:conditionalFormatting xmlns:xm="http://schemas.microsoft.com/office/excel/2006/main">
          <x14:cfRule type="iconSet" priority="17" id="{5E572F7D-7987-4998-8FBC-CE9E54750DEB}">
            <x14:iconSet iconSet="5Arrows" showValue="0" custom="1">
              <x14:cfvo type="percent">
                <xm:f>0</xm:f>
              </x14:cfvo>
              <x14:cfvo type="num">
                <xm:f>-1</xm:f>
              </x14:cfvo>
              <x14:cfvo type="num">
                <xm:f>0</xm:f>
              </x14:cfvo>
              <x14:cfvo type="num">
                <xm:f>1</xm:f>
              </x14:cfvo>
              <x14:cfvo type="num">
                <xm:f>2</xm:f>
              </x14:cfvo>
              <x14:cfIcon iconSet="3Arrows" iconId="0"/>
              <x14:cfIcon iconSet="3Triangles" iconId="0"/>
              <x14:cfIcon iconSet="3ArrowsGray" iconId="1"/>
              <x14:cfIcon iconSet="3Triangles" iconId="2"/>
              <x14:cfIcon iconSet="3Arrows" iconId="2"/>
            </x14:iconSet>
          </x14:cfRule>
          <xm:sqref>D14:E31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734AA-DE29-4CA1-8FC4-71EA3C81BC4E}">
  <dimension ref="A2:I21"/>
  <sheetViews>
    <sheetView showGridLines="0" zoomScale="80" zoomScaleNormal="80" workbookViewId="0">
      <selection activeCell="A9" sqref="A9"/>
    </sheetView>
  </sheetViews>
  <sheetFormatPr defaultColWidth="9.109375" defaultRowHeight="14.4" x14ac:dyDescent="0.3"/>
  <cols>
    <col min="1" max="1" width="36.88671875" customWidth="1"/>
    <col min="2" max="2" width="23.5546875" customWidth="1"/>
    <col min="3" max="3" width="17.5546875" bestFit="1" customWidth="1"/>
    <col min="4" max="4" width="16.5546875" customWidth="1"/>
    <col min="5" max="5" width="16.5546875" bestFit="1" customWidth="1"/>
    <col min="6" max="9" width="18.44140625" bestFit="1" customWidth="1"/>
  </cols>
  <sheetData>
    <row r="2" spans="1:9" ht="15" x14ac:dyDescent="0.35">
      <c r="A2" s="1"/>
      <c r="B2" s="1"/>
      <c r="C2" s="1"/>
      <c r="D2" s="1"/>
      <c r="E2" s="1"/>
      <c r="F2" s="1"/>
      <c r="G2" s="1"/>
      <c r="H2" s="1"/>
      <c r="I2" s="1"/>
    </row>
    <row r="3" spans="1:9" ht="15" x14ac:dyDescent="0.35">
      <c r="A3" s="1"/>
      <c r="B3" s="1"/>
      <c r="C3" s="1"/>
      <c r="D3" s="1"/>
      <c r="E3" s="1"/>
      <c r="F3" s="1"/>
      <c r="G3" s="1"/>
      <c r="H3" s="1"/>
      <c r="I3" s="1"/>
    </row>
    <row r="4" spans="1:9" ht="15" x14ac:dyDescent="0.35">
      <c r="A4" s="1"/>
      <c r="B4" s="1"/>
      <c r="C4" s="1"/>
      <c r="D4" s="1"/>
      <c r="E4" s="1"/>
      <c r="F4" s="1"/>
      <c r="G4" s="1"/>
      <c r="H4" s="1"/>
      <c r="I4" s="1"/>
    </row>
    <row r="5" spans="1:9" ht="15" x14ac:dyDescent="0.35">
      <c r="A5" s="1"/>
      <c r="B5" s="1"/>
      <c r="C5" s="1"/>
      <c r="D5" s="1"/>
      <c r="E5" s="1"/>
      <c r="F5" s="1"/>
      <c r="G5" s="1"/>
      <c r="H5" s="1"/>
      <c r="I5" s="1"/>
    </row>
    <row r="6" spans="1:9" ht="15" x14ac:dyDescent="0.35">
      <c r="A6" s="1"/>
      <c r="B6" s="1"/>
      <c r="C6" s="1"/>
      <c r="D6" s="1"/>
      <c r="E6" s="1"/>
      <c r="F6" s="1"/>
      <c r="G6" s="1"/>
      <c r="H6" s="1"/>
      <c r="I6" s="1"/>
    </row>
    <row r="7" spans="1:9" ht="15" thickBot="1" x14ac:dyDescent="0.35"/>
    <row r="8" spans="1:9" ht="30.6" thickBot="1" x14ac:dyDescent="0.5">
      <c r="A8" s="7" t="s">
        <v>27</v>
      </c>
      <c r="B8" s="7" t="s">
        <v>4</v>
      </c>
      <c r="C8" s="11" t="s">
        <v>5</v>
      </c>
      <c r="D8" s="11" t="s">
        <v>6</v>
      </c>
      <c r="E8" s="11" t="s">
        <v>7</v>
      </c>
      <c r="F8" s="11" t="s">
        <v>145</v>
      </c>
      <c r="G8" s="11" t="s">
        <v>142</v>
      </c>
      <c r="H8" s="11" t="s">
        <v>143</v>
      </c>
      <c r="I8" s="11" t="s">
        <v>144</v>
      </c>
    </row>
    <row r="9" spans="1:9" ht="30.75" customHeight="1" thickBot="1" x14ac:dyDescent="0.4">
      <c r="A9" s="8" t="s">
        <v>28</v>
      </c>
      <c r="B9" s="12" t="s">
        <v>29</v>
      </c>
      <c r="C9" s="22">
        <v>-1</v>
      </c>
      <c r="D9" s="22">
        <v>-2</v>
      </c>
      <c r="E9" s="22">
        <v>2</v>
      </c>
      <c r="F9" s="22">
        <v>2</v>
      </c>
      <c r="G9" s="22">
        <v>-1</v>
      </c>
      <c r="H9" s="22">
        <v>2</v>
      </c>
      <c r="I9" s="22">
        <v>2</v>
      </c>
    </row>
    <row r="10" spans="1:9" ht="48" customHeight="1" thickBot="1" x14ac:dyDescent="0.4">
      <c r="A10" s="80" t="s">
        <v>30</v>
      </c>
      <c r="B10" s="12" t="s">
        <v>31</v>
      </c>
      <c r="C10" s="22">
        <v>2</v>
      </c>
      <c r="D10" s="22">
        <v>2</v>
      </c>
      <c r="E10" s="22">
        <v>2</v>
      </c>
      <c r="F10" s="22">
        <v>2</v>
      </c>
      <c r="G10" s="22">
        <v>2</v>
      </c>
      <c r="H10" s="22">
        <v>2</v>
      </c>
      <c r="I10" s="22">
        <v>-1</v>
      </c>
    </row>
    <row r="11" spans="1:9" ht="34.5" customHeight="1" thickBot="1" x14ac:dyDescent="0.4">
      <c r="A11" s="81"/>
      <c r="B11" s="2" t="s">
        <v>32</v>
      </c>
      <c r="C11" s="22">
        <v>1</v>
      </c>
      <c r="D11" s="22">
        <v>1</v>
      </c>
      <c r="E11" s="22">
        <v>0</v>
      </c>
      <c r="F11" s="22">
        <v>1</v>
      </c>
      <c r="G11" s="22">
        <v>1</v>
      </c>
      <c r="H11" s="22">
        <v>1</v>
      </c>
      <c r="I11" s="22">
        <v>-1</v>
      </c>
    </row>
    <row r="12" spans="1:9" ht="21.6" thickBot="1" x14ac:dyDescent="0.4">
      <c r="A12" s="81"/>
      <c r="B12" s="12" t="s">
        <v>33</v>
      </c>
      <c r="C12" s="22">
        <v>-1</v>
      </c>
      <c r="D12" s="22">
        <v>2</v>
      </c>
      <c r="E12" s="22">
        <v>2</v>
      </c>
      <c r="F12" s="22">
        <v>2</v>
      </c>
      <c r="G12" s="22">
        <v>-1</v>
      </c>
      <c r="H12" s="22">
        <v>2</v>
      </c>
      <c r="I12" s="22">
        <v>2</v>
      </c>
    </row>
    <row r="13" spans="1:9" ht="30.6" thickBot="1" x14ac:dyDescent="0.4">
      <c r="A13" s="81"/>
      <c r="B13" s="2" t="s">
        <v>34</v>
      </c>
      <c r="C13" s="22">
        <v>-1</v>
      </c>
      <c r="D13" s="22">
        <v>-1</v>
      </c>
      <c r="E13" s="22">
        <v>2</v>
      </c>
      <c r="F13" s="22">
        <v>1</v>
      </c>
      <c r="G13" s="22">
        <v>-1</v>
      </c>
      <c r="H13" s="22">
        <v>0</v>
      </c>
      <c r="I13" s="22">
        <v>1</v>
      </c>
    </row>
    <row r="14" spans="1:9" ht="63" customHeight="1" thickBot="1" x14ac:dyDescent="0.4">
      <c r="A14" s="9" t="s">
        <v>35</v>
      </c>
      <c r="B14" s="12" t="s">
        <v>36</v>
      </c>
      <c r="C14" s="22">
        <v>2</v>
      </c>
      <c r="D14" s="22">
        <v>2</v>
      </c>
      <c r="E14" s="22">
        <v>2</v>
      </c>
      <c r="F14" s="22">
        <v>2</v>
      </c>
      <c r="G14" s="22">
        <v>2</v>
      </c>
      <c r="H14" s="22">
        <v>2</v>
      </c>
      <c r="I14" s="22">
        <v>2</v>
      </c>
    </row>
    <row r="15" spans="1:9" ht="64.5" customHeight="1" thickBot="1" x14ac:dyDescent="0.4">
      <c r="A15" s="80" t="s">
        <v>37</v>
      </c>
      <c r="B15" s="12" t="s">
        <v>38</v>
      </c>
      <c r="C15" s="22">
        <v>2</v>
      </c>
      <c r="D15" s="22">
        <v>2</v>
      </c>
      <c r="E15" s="22"/>
      <c r="F15" s="22">
        <v>2</v>
      </c>
      <c r="G15" s="22">
        <v>2</v>
      </c>
      <c r="H15" s="22">
        <v>2</v>
      </c>
      <c r="I15" s="22">
        <v>2</v>
      </c>
    </row>
    <row r="16" spans="1:9" ht="63" customHeight="1" thickBot="1" x14ac:dyDescent="0.4">
      <c r="A16" s="81"/>
      <c r="B16" s="12" t="s">
        <v>39</v>
      </c>
      <c r="C16" s="22">
        <v>2</v>
      </c>
      <c r="D16" s="22">
        <v>-1</v>
      </c>
      <c r="E16" s="22">
        <v>-1</v>
      </c>
      <c r="F16" s="22">
        <v>2</v>
      </c>
      <c r="G16" s="22">
        <v>2</v>
      </c>
      <c r="H16" s="22">
        <v>2</v>
      </c>
      <c r="I16" s="22">
        <v>2</v>
      </c>
    </row>
    <row r="17" spans="1:9" ht="32.25" customHeight="1" thickBot="1" x14ac:dyDescent="0.4">
      <c r="A17" s="81"/>
      <c r="B17" s="2" t="s">
        <v>40</v>
      </c>
      <c r="C17" s="22">
        <v>1</v>
      </c>
      <c r="D17" s="22">
        <v>0</v>
      </c>
      <c r="E17" s="22">
        <v>1</v>
      </c>
      <c r="F17" s="22">
        <v>1</v>
      </c>
      <c r="G17" s="22">
        <v>1</v>
      </c>
      <c r="H17" s="22">
        <v>1</v>
      </c>
      <c r="I17" s="22">
        <v>1</v>
      </c>
    </row>
    <row r="18" spans="1:9" ht="60.6" thickBot="1" x14ac:dyDescent="0.4">
      <c r="A18" s="80" t="s">
        <v>41</v>
      </c>
      <c r="B18" s="12" t="s">
        <v>42</v>
      </c>
      <c r="C18" s="22">
        <v>2</v>
      </c>
      <c r="D18" s="22">
        <v>2</v>
      </c>
      <c r="E18" s="22">
        <v>-1</v>
      </c>
      <c r="F18" s="22">
        <v>2</v>
      </c>
      <c r="G18" s="22">
        <v>2</v>
      </c>
      <c r="H18" s="22">
        <v>2</v>
      </c>
      <c r="I18" s="22">
        <v>2</v>
      </c>
    </row>
    <row r="19" spans="1:9" ht="45.6" thickBot="1" x14ac:dyDescent="0.4">
      <c r="A19" s="81"/>
      <c r="B19" s="2" t="s">
        <v>43</v>
      </c>
      <c r="C19" s="22">
        <v>1</v>
      </c>
      <c r="D19" s="22">
        <v>1</v>
      </c>
      <c r="E19" s="22">
        <v>0</v>
      </c>
      <c r="F19" s="22">
        <v>1</v>
      </c>
      <c r="G19" s="22">
        <v>1</v>
      </c>
      <c r="H19" s="22">
        <v>1</v>
      </c>
      <c r="I19" s="22">
        <v>1</v>
      </c>
    </row>
    <row r="20" spans="1:9" ht="60.6" thickBot="1" x14ac:dyDescent="0.4">
      <c r="A20" s="81"/>
      <c r="B20" s="12" t="s">
        <v>44</v>
      </c>
      <c r="C20" s="22">
        <v>2</v>
      </c>
      <c r="D20" s="22">
        <v>2</v>
      </c>
      <c r="E20" s="22">
        <v>-1</v>
      </c>
      <c r="F20" s="22">
        <v>2</v>
      </c>
      <c r="G20" s="22">
        <v>2</v>
      </c>
      <c r="H20" s="22">
        <v>2</v>
      </c>
      <c r="I20" s="22">
        <v>2</v>
      </c>
    </row>
    <row r="21" spans="1:9" ht="78.75" customHeight="1" thickBot="1" x14ac:dyDescent="0.4">
      <c r="A21" s="9" t="s">
        <v>45</v>
      </c>
      <c r="B21" s="2" t="s">
        <v>46</v>
      </c>
      <c r="C21" s="22">
        <v>1</v>
      </c>
      <c r="D21" s="22">
        <v>0</v>
      </c>
      <c r="E21" s="22">
        <v>1</v>
      </c>
      <c r="F21" s="22">
        <v>1</v>
      </c>
      <c r="G21" s="22">
        <v>1</v>
      </c>
      <c r="H21" s="22">
        <v>1</v>
      </c>
      <c r="I21" s="22">
        <v>1</v>
      </c>
    </row>
  </sheetData>
  <mergeCells count="3">
    <mergeCell ref="A10:A13"/>
    <mergeCell ref="A15:A17"/>
    <mergeCell ref="A18:A20"/>
  </mergeCells>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19" id="{DD51B8E0-92E8-4F93-9EE8-3FC446FA94EC}">
            <x14:iconSet iconSet="5Arrows" showValue="0" custom="1">
              <x14:cfvo type="percent">
                <xm:f>0</xm:f>
              </x14:cfvo>
              <x14:cfvo type="num">
                <xm:f>-1</xm:f>
              </x14:cfvo>
              <x14:cfvo type="num">
                <xm:f>0</xm:f>
              </x14:cfvo>
              <x14:cfvo type="num">
                <xm:f>1</xm:f>
              </x14:cfvo>
              <x14:cfvo type="num">
                <xm:f>2</xm:f>
              </x14:cfvo>
              <x14:cfIcon iconSet="3Arrows" iconId="0"/>
              <x14:cfIcon iconSet="3Triangles" iconId="0"/>
              <x14:cfIcon iconSet="3ArrowsGray" iconId="1"/>
              <x14:cfIcon iconSet="3Triangles" iconId="2"/>
              <x14:cfIcon iconSet="3Arrows" iconId="2"/>
            </x14:iconSet>
          </x14:cfRule>
          <xm:sqref>C9:I21</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7C86D-FB8C-4CA3-9DC8-14940572ADE3}">
  <dimension ref="A2:I36"/>
  <sheetViews>
    <sheetView showGridLines="0" zoomScale="80" zoomScaleNormal="80" workbookViewId="0">
      <selection activeCell="A9" sqref="A9:A14"/>
    </sheetView>
  </sheetViews>
  <sheetFormatPr defaultColWidth="9.109375" defaultRowHeight="14.4" x14ac:dyDescent="0.3"/>
  <cols>
    <col min="1" max="1" width="36.88671875" customWidth="1"/>
    <col min="2" max="2" width="23.5546875" customWidth="1"/>
    <col min="3" max="3" width="21.33203125" customWidth="1"/>
    <col min="4" max="4" width="18" customWidth="1"/>
    <col min="5" max="5" width="21.6640625" customWidth="1"/>
    <col min="6" max="7" width="19.5546875" bestFit="1" customWidth="1"/>
    <col min="8" max="8" width="18.44140625" bestFit="1" customWidth="1"/>
    <col min="9" max="9" width="25.88671875" bestFit="1" customWidth="1"/>
  </cols>
  <sheetData>
    <row r="2" spans="1:9" ht="15" x14ac:dyDescent="0.35">
      <c r="A2" s="1"/>
      <c r="B2" s="1"/>
      <c r="C2" s="1"/>
      <c r="D2" s="1"/>
      <c r="E2" s="1"/>
      <c r="F2" s="1"/>
      <c r="G2" s="1"/>
      <c r="H2" s="1"/>
      <c r="I2" s="1"/>
    </row>
    <row r="3" spans="1:9" ht="15" x14ac:dyDescent="0.35">
      <c r="A3" s="1"/>
      <c r="B3" s="1"/>
      <c r="C3" s="1"/>
      <c r="D3" s="1"/>
      <c r="E3" s="1"/>
      <c r="F3" s="1"/>
      <c r="G3" s="1"/>
      <c r="H3" s="1"/>
      <c r="I3" s="1"/>
    </row>
    <row r="4" spans="1:9" ht="15" x14ac:dyDescent="0.35">
      <c r="A4" s="1"/>
      <c r="B4" s="1"/>
      <c r="C4" s="1"/>
      <c r="D4" s="1"/>
      <c r="E4" s="1"/>
      <c r="F4" s="1"/>
      <c r="G4" s="1"/>
      <c r="H4" s="1"/>
      <c r="I4" s="1"/>
    </row>
    <row r="5" spans="1:9" ht="15" x14ac:dyDescent="0.35">
      <c r="A5" s="1"/>
      <c r="B5" s="1"/>
      <c r="C5" s="1"/>
      <c r="D5" s="1"/>
      <c r="E5" s="1"/>
      <c r="F5" s="1"/>
      <c r="G5" s="1"/>
      <c r="H5" s="1"/>
      <c r="I5" s="1"/>
    </row>
    <row r="6" spans="1:9" ht="15" x14ac:dyDescent="0.35">
      <c r="A6" s="1"/>
      <c r="B6" s="1"/>
      <c r="C6" s="1"/>
      <c r="D6" s="1"/>
      <c r="E6" s="1"/>
      <c r="F6" s="1"/>
      <c r="G6" s="1"/>
      <c r="H6" s="1"/>
      <c r="I6" s="1"/>
    </row>
    <row r="7" spans="1:9" ht="15" thickBot="1" x14ac:dyDescent="0.35"/>
    <row r="8" spans="1:9" ht="24.75" customHeight="1" thickBot="1" x14ac:dyDescent="0.5">
      <c r="A8" s="7" t="s">
        <v>47</v>
      </c>
      <c r="B8" s="7" t="s">
        <v>4</v>
      </c>
      <c r="C8" s="14" t="s">
        <v>5</v>
      </c>
      <c r="D8" s="14" t="s">
        <v>6</v>
      </c>
      <c r="E8" s="14" t="s">
        <v>7</v>
      </c>
      <c r="F8" s="14" t="s">
        <v>145</v>
      </c>
      <c r="G8" s="14" t="s">
        <v>142</v>
      </c>
      <c r="H8" s="14" t="s">
        <v>143</v>
      </c>
      <c r="I8" s="14" t="s">
        <v>144</v>
      </c>
    </row>
    <row r="9" spans="1:9" ht="30.75" customHeight="1" thickBot="1" x14ac:dyDescent="0.4">
      <c r="A9" s="80" t="s">
        <v>8</v>
      </c>
      <c r="B9" s="2" t="s">
        <v>48</v>
      </c>
      <c r="C9" s="22">
        <v>1</v>
      </c>
      <c r="D9" s="22">
        <v>1</v>
      </c>
      <c r="E9" s="22">
        <v>1</v>
      </c>
      <c r="F9" s="22">
        <v>1</v>
      </c>
      <c r="G9" s="22">
        <v>1</v>
      </c>
      <c r="H9" s="22">
        <v>1</v>
      </c>
      <c r="I9" s="22">
        <v>1</v>
      </c>
    </row>
    <row r="10" spans="1:9" ht="65.25" customHeight="1" thickBot="1" x14ac:dyDescent="0.4">
      <c r="A10" s="81"/>
      <c r="B10" s="12" t="s">
        <v>49</v>
      </c>
      <c r="C10" s="22">
        <v>-1</v>
      </c>
      <c r="D10" s="22">
        <v>-1</v>
      </c>
      <c r="E10" s="22">
        <v>2</v>
      </c>
      <c r="F10" s="22">
        <v>-1</v>
      </c>
      <c r="G10" s="22">
        <v>-1</v>
      </c>
      <c r="H10" s="22">
        <v>2</v>
      </c>
      <c r="I10" s="22">
        <v>2</v>
      </c>
    </row>
    <row r="11" spans="1:9" ht="60.75" customHeight="1" thickBot="1" x14ac:dyDescent="0.4">
      <c r="A11" s="81"/>
      <c r="B11" s="12" t="s">
        <v>50</v>
      </c>
      <c r="C11" s="22">
        <v>2</v>
      </c>
      <c r="D11" s="22">
        <v>-1</v>
      </c>
      <c r="E11" s="22">
        <v>2</v>
      </c>
      <c r="F11" s="22">
        <v>2</v>
      </c>
      <c r="G11" s="22">
        <v>2</v>
      </c>
      <c r="H11" s="22">
        <v>2</v>
      </c>
      <c r="I11" s="22">
        <v>2</v>
      </c>
    </row>
    <row r="12" spans="1:9" ht="48.75" customHeight="1" thickBot="1" x14ac:dyDescent="0.4">
      <c r="A12" s="81"/>
      <c r="B12" s="2" t="s">
        <v>51</v>
      </c>
      <c r="C12" s="22">
        <v>0</v>
      </c>
      <c r="D12" s="22">
        <v>-1</v>
      </c>
      <c r="E12" s="22">
        <v>1</v>
      </c>
      <c r="F12" s="22">
        <v>1</v>
      </c>
      <c r="G12" s="22">
        <v>0</v>
      </c>
      <c r="H12" s="22">
        <v>-1</v>
      </c>
      <c r="I12" s="39">
        <v>0</v>
      </c>
    </row>
    <row r="13" spans="1:9" ht="48.75" customHeight="1" thickBot="1" x14ac:dyDescent="0.4">
      <c r="A13" s="81"/>
      <c r="B13" s="2" t="s">
        <v>52</v>
      </c>
      <c r="C13" s="22">
        <v>1</v>
      </c>
      <c r="D13" s="22">
        <v>0</v>
      </c>
      <c r="E13" s="22">
        <v>1</v>
      </c>
      <c r="F13" s="22">
        <v>1</v>
      </c>
      <c r="G13" s="22">
        <v>1</v>
      </c>
      <c r="H13" s="22">
        <v>1</v>
      </c>
      <c r="I13" s="39">
        <v>1</v>
      </c>
    </row>
    <row r="14" spans="1:9" ht="48.75" customHeight="1" thickBot="1" x14ac:dyDescent="0.4">
      <c r="A14" s="82"/>
      <c r="B14" s="2" t="s">
        <v>53</v>
      </c>
      <c r="C14" s="22">
        <v>1</v>
      </c>
      <c r="D14" s="22">
        <v>-1</v>
      </c>
      <c r="E14" s="22">
        <v>1</v>
      </c>
      <c r="F14" s="22">
        <v>1</v>
      </c>
      <c r="G14" s="22">
        <v>0</v>
      </c>
      <c r="H14" s="22">
        <v>1</v>
      </c>
      <c r="I14" s="22">
        <v>1</v>
      </c>
    </row>
    <row r="15" spans="1:9" ht="78.75" customHeight="1" thickBot="1" x14ac:dyDescent="0.4">
      <c r="A15" s="80" t="s">
        <v>54</v>
      </c>
      <c r="B15" s="2" t="s">
        <v>55</v>
      </c>
      <c r="C15" s="22">
        <v>-1</v>
      </c>
      <c r="D15" s="22">
        <v>-1</v>
      </c>
      <c r="E15" s="22">
        <v>-1</v>
      </c>
      <c r="F15" s="22">
        <v>0</v>
      </c>
      <c r="G15" s="22">
        <v>0</v>
      </c>
      <c r="H15" s="22">
        <v>1</v>
      </c>
      <c r="I15" s="22">
        <v>1</v>
      </c>
    </row>
    <row r="16" spans="1:9" ht="96" customHeight="1" thickBot="1" x14ac:dyDescent="0.4">
      <c r="A16" s="81"/>
      <c r="B16" s="2" t="s">
        <v>56</v>
      </c>
      <c r="C16" s="22">
        <v>-1</v>
      </c>
      <c r="D16" s="22">
        <v>-1</v>
      </c>
      <c r="E16" s="22">
        <v>-1</v>
      </c>
      <c r="F16" s="22">
        <v>0</v>
      </c>
      <c r="G16" s="22">
        <v>-1</v>
      </c>
      <c r="H16" s="22">
        <v>1</v>
      </c>
      <c r="I16" s="22">
        <v>1</v>
      </c>
    </row>
    <row r="17" spans="1:9" ht="30.6" thickBot="1" x14ac:dyDescent="0.4">
      <c r="A17" s="80" t="s">
        <v>57</v>
      </c>
      <c r="B17" s="2" t="s">
        <v>58</v>
      </c>
      <c r="C17" s="22">
        <v>1</v>
      </c>
      <c r="D17" s="22">
        <v>1</v>
      </c>
      <c r="E17" s="22">
        <v>0</v>
      </c>
      <c r="F17" s="24">
        <v>1</v>
      </c>
      <c r="G17" s="24">
        <v>1</v>
      </c>
      <c r="H17" s="24">
        <v>1</v>
      </c>
      <c r="I17" s="24">
        <v>1</v>
      </c>
    </row>
    <row r="18" spans="1:9" ht="45.6" thickBot="1" x14ac:dyDescent="0.4">
      <c r="A18" s="81"/>
      <c r="B18" s="2" t="s">
        <v>59</v>
      </c>
      <c r="C18" s="22">
        <v>-1</v>
      </c>
      <c r="D18" s="22">
        <v>-1</v>
      </c>
      <c r="E18" s="22">
        <v>0</v>
      </c>
      <c r="F18" s="22">
        <v>1</v>
      </c>
      <c r="G18" s="22">
        <v>-1</v>
      </c>
      <c r="H18" s="22">
        <v>0</v>
      </c>
      <c r="I18" s="22">
        <v>1</v>
      </c>
    </row>
    <row r="19" spans="1:9" ht="30.6" thickBot="1" x14ac:dyDescent="0.4">
      <c r="A19" s="80" t="s">
        <v>60</v>
      </c>
      <c r="B19" s="12" t="s">
        <v>61</v>
      </c>
      <c r="C19" s="22">
        <v>2</v>
      </c>
      <c r="D19" s="22">
        <v>-1</v>
      </c>
      <c r="E19" s="22">
        <v>2</v>
      </c>
      <c r="F19" s="22">
        <v>2</v>
      </c>
      <c r="G19" s="22">
        <v>2</v>
      </c>
      <c r="H19" s="22">
        <v>2</v>
      </c>
      <c r="I19" s="22">
        <v>2</v>
      </c>
    </row>
    <row r="20" spans="1:9" ht="30.6" thickBot="1" x14ac:dyDescent="0.4">
      <c r="A20" s="81"/>
      <c r="B20" s="12" t="s">
        <v>62</v>
      </c>
      <c r="C20" s="22">
        <v>-1</v>
      </c>
      <c r="D20" s="22">
        <v>-1</v>
      </c>
      <c r="E20" s="22">
        <v>2</v>
      </c>
      <c r="F20" s="22">
        <v>2</v>
      </c>
      <c r="G20" s="22">
        <v>-1</v>
      </c>
      <c r="H20" s="22">
        <v>2</v>
      </c>
      <c r="I20" s="39">
        <v>2</v>
      </c>
    </row>
    <row r="21" spans="1:9" ht="30.6" thickBot="1" x14ac:dyDescent="0.4">
      <c r="A21" s="81"/>
      <c r="B21" s="2" t="s">
        <v>63</v>
      </c>
      <c r="C21" s="22">
        <v>-1</v>
      </c>
      <c r="D21" s="22">
        <v>0</v>
      </c>
      <c r="E21" s="22">
        <v>1</v>
      </c>
      <c r="F21" s="22">
        <v>1</v>
      </c>
      <c r="G21" s="22">
        <v>-1</v>
      </c>
      <c r="H21" s="22">
        <v>1</v>
      </c>
      <c r="I21" s="24">
        <v>1</v>
      </c>
    </row>
    <row r="22" spans="1:9" ht="30.6" thickBot="1" x14ac:dyDescent="0.4">
      <c r="A22" s="10"/>
      <c r="B22" s="2" t="s">
        <v>64</v>
      </c>
      <c r="C22" s="22">
        <v>0</v>
      </c>
      <c r="D22" s="22">
        <v>0</v>
      </c>
      <c r="E22" s="22">
        <v>1</v>
      </c>
      <c r="F22" s="22">
        <v>0</v>
      </c>
      <c r="G22" s="22">
        <v>-1</v>
      </c>
      <c r="H22" s="22">
        <v>1</v>
      </c>
      <c r="I22" s="22">
        <v>1</v>
      </c>
    </row>
    <row r="23" spans="1:9" ht="30.6" thickBot="1" x14ac:dyDescent="0.4">
      <c r="A23" s="10"/>
      <c r="B23" s="2" t="s">
        <v>65</v>
      </c>
      <c r="C23" s="22">
        <v>0</v>
      </c>
      <c r="D23" s="22">
        <v>0</v>
      </c>
      <c r="E23" s="22">
        <v>0</v>
      </c>
      <c r="F23" s="22">
        <v>0</v>
      </c>
      <c r="G23" s="22">
        <v>0</v>
      </c>
      <c r="H23" s="22">
        <v>1</v>
      </c>
      <c r="I23" s="22">
        <v>-1</v>
      </c>
    </row>
    <row r="24" spans="1:9" ht="21.6" thickBot="1" x14ac:dyDescent="0.4">
      <c r="A24" s="10"/>
      <c r="B24" s="2" t="s">
        <v>66</v>
      </c>
      <c r="C24" s="22">
        <v>0</v>
      </c>
      <c r="D24" s="22">
        <v>0</v>
      </c>
      <c r="E24" s="22">
        <v>-1</v>
      </c>
      <c r="F24" s="22">
        <v>0</v>
      </c>
      <c r="G24" s="22">
        <v>0</v>
      </c>
      <c r="H24" s="22">
        <v>0</v>
      </c>
      <c r="I24" s="22">
        <v>1</v>
      </c>
    </row>
    <row r="25" spans="1:9" ht="30.6" thickBot="1" x14ac:dyDescent="0.4">
      <c r="A25" s="80" t="s">
        <v>67</v>
      </c>
      <c r="B25" s="2" t="s">
        <v>68</v>
      </c>
      <c r="C25" s="22">
        <v>1</v>
      </c>
      <c r="D25" s="22">
        <v>0</v>
      </c>
      <c r="E25" s="22">
        <v>1</v>
      </c>
      <c r="F25" s="22">
        <v>1</v>
      </c>
      <c r="G25" s="22">
        <v>1</v>
      </c>
      <c r="H25" s="22">
        <v>1</v>
      </c>
      <c r="I25" s="22">
        <v>1</v>
      </c>
    </row>
    <row r="26" spans="1:9" ht="45.6" thickBot="1" x14ac:dyDescent="0.4">
      <c r="A26" s="81"/>
      <c r="B26" s="2" t="s">
        <v>69</v>
      </c>
      <c r="C26" s="22">
        <v>-1</v>
      </c>
      <c r="D26" s="22">
        <v>-1</v>
      </c>
      <c r="E26" s="22">
        <v>1</v>
      </c>
      <c r="F26" s="22">
        <v>0</v>
      </c>
      <c r="G26" s="22">
        <v>-1</v>
      </c>
      <c r="H26" s="22">
        <v>0</v>
      </c>
      <c r="I26" s="22">
        <v>1</v>
      </c>
    </row>
    <row r="27" spans="1:9" ht="30.6" thickBot="1" x14ac:dyDescent="0.4">
      <c r="A27" s="80" t="s">
        <v>70</v>
      </c>
      <c r="B27" s="12" t="s">
        <v>71</v>
      </c>
      <c r="C27" s="22">
        <v>2</v>
      </c>
      <c r="D27" s="22">
        <v>2</v>
      </c>
      <c r="E27" s="22">
        <v>-1</v>
      </c>
      <c r="F27" s="22">
        <v>2</v>
      </c>
      <c r="G27" s="22">
        <v>2</v>
      </c>
      <c r="H27" s="22">
        <v>2</v>
      </c>
      <c r="I27" s="22">
        <v>2</v>
      </c>
    </row>
    <row r="28" spans="1:9" ht="34.5" customHeight="1" thickBot="1" x14ac:dyDescent="0.4">
      <c r="A28" s="81"/>
      <c r="B28" s="12" t="s">
        <v>72</v>
      </c>
      <c r="C28" s="22">
        <v>2</v>
      </c>
      <c r="D28" s="22">
        <v>2</v>
      </c>
      <c r="E28" s="22">
        <v>2</v>
      </c>
      <c r="F28" s="22">
        <v>2</v>
      </c>
      <c r="G28" s="22">
        <v>2</v>
      </c>
      <c r="H28" s="24">
        <v>2</v>
      </c>
      <c r="I28" s="22">
        <v>2</v>
      </c>
    </row>
    <row r="29" spans="1:9" ht="30.6" thickBot="1" x14ac:dyDescent="0.4">
      <c r="A29" s="9" t="s">
        <v>73</v>
      </c>
      <c r="B29" s="2" t="s">
        <v>74</v>
      </c>
      <c r="C29" s="22">
        <v>1</v>
      </c>
      <c r="D29" s="22">
        <v>1</v>
      </c>
      <c r="E29" s="22">
        <v>1</v>
      </c>
      <c r="F29" s="22">
        <v>1</v>
      </c>
      <c r="G29" s="22">
        <v>1</v>
      </c>
      <c r="H29" s="22">
        <v>1</v>
      </c>
      <c r="I29" s="22">
        <v>1</v>
      </c>
    </row>
    <row r="30" spans="1:9" ht="45.6" thickBot="1" x14ac:dyDescent="0.4">
      <c r="A30" s="80" t="s">
        <v>75</v>
      </c>
      <c r="B30" s="2" t="s">
        <v>76</v>
      </c>
      <c r="C30" s="22">
        <v>1</v>
      </c>
      <c r="D30" s="22">
        <v>0</v>
      </c>
      <c r="E30" s="22">
        <v>0</v>
      </c>
      <c r="F30" s="22">
        <v>0</v>
      </c>
      <c r="G30" s="22">
        <v>1</v>
      </c>
      <c r="H30" s="22">
        <v>1</v>
      </c>
      <c r="I30" s="22">
        <v>1</v>
      </c>
    </row>
    <row r="31" spans="1:9" ht="45.6" thickBot="1" x14ac:dyDescent="0.4">
      <c r="A31" s="81"/>
      <c r="B31" s="2" t="s">
        <v>77</v>
      </c>
      <c r="C31" s="22">
        <v>1</v>
      </c>
      <c r="D31" s="22">
        <v>1</v>
      </c>
      <c r="E31" s="22">
        <v>1</v>
      </c>
      <c r="F31" s="22">
        <v>1</v>
      </c>
      <c r="G31" s="22">
        <v>1</v>
      </c>
      <c r="H31" s="22">
        <v>1</v>
      </c>
      <c r="I31" s="22">
        <v>1</v>
      </c>
    </row>
    <row r="32" spans="1:9" ht="105.6" thickBot="1" x14ac:dyDescent="0.4">
      <c r="A32" s="80" t="s">
        <v>78</v>
      </c>
      <c r="B32" s="12" t="s">
        <v>79</v>
      </c>
      <c r="C32" s="22">
        <v>2</v>
      </c>
      <c r="D32" s="22">
        <v>-2</v>
      </c>
      <c r="E32" s="22">
        <v>2</v>
      </c>
      <c r="F32" s="22">
        <v>2</v>
      </c>
      <c r="G32" s="22">
        <v>2</v>
      </c>
      <c r="H32" s="22">
        <v>2</v>
      </c>
      <c r="I32" s="22">
        <v>2</v>
      </c>
    </row>
    <row r="33" spans="1:9" ht="30.6" thickBot="1" x14ac:dyDescent="0.4">
      <c r="A33" s="81"/>
      <c r="B33" s="12" t="s">
        <v>80</v>
      </c>
      <c r="C33" s="22">
        <v>2</v>
      </c>
      <c r="D33" s="22">
        <v>-1</v>
      </c>
      <c r="E33" s="22">
        <v>2</v>
      </c>
      <c r="F33" s="22">
        <v>2</v>
      </c>
      <c r="G33" s="22">
        <v>-1</v>
      </c>
      <c r="H33" s="22">
        <v>2</v>
      </c>
      <c r="I33" s="22">
        <v>-2</v>
      </c>
    </row>
    <row r="34" spans="1:9" ht="30.6" thickBot="1" x14ac:dyDescent="0.4">
      <c r="A34" s="81"/>
      <c r="B34" s="12" t="s">
        <v>81</v>
      </c>
      <c r="C34" s="22">
        <v>2</v>
      </c>
      <c r="D34" s="22">
        <v>-1</v>
      </c>
      <c r="E34" s="22">
        <v>2</v>
      </c>
      <c r="F34" s="22">
        <v>2</v>
      </c>
      <c r="G34" s="22">
        <v>2</v>
      </c>
      <c r="H34" s="22">
        <v>2</v>
      </c>
      <c r="I34" s="22">
        <v>-2</v>
      </c>
    </row>
    <row r="35" spans="1:9" ht="60.6" thickBot="1" x14ac:dyDescent="0.4">
      <c r="A35" s="81"/>
      <c r="B35" s="12" t="s">
        <v>82</v>
      </c>
      <c r="C35" s="22">
        <v>2</v>
      </c>
      <c r="D35" s="22">
        <v>-1</v>
      </c>
      <c r="E35" s="22">
        <v>2</v>
      </c>
      <c r="F35" s="22">
        <v>2</v>
      </c>
      <c r="G35" s="22">
        <v>2</v>
      </c>
      <c r="H35" s="22">
        <v>2</v>
      </c>
      <c r="I35" s="22">
        <v>-2</v>
      </c>
    </row>
    <row r="36" spans="1:9" ht="63.75" customHeight="1" thickBot="1" x14ac:dyDescent="0.4">
      <c r="A36" s="81"/>
      <c r="B36" s="2" t="s">
        <v>83</v>
      </c>
      <c r="C36" s="22">
        <v>0</v>
      </c>
      <c r="D36" s="22">
        <v>-1</v>
      </c>
      <c r="E36" s="22">
        <v>-1</v>
      </c>
      <c r="F36" s="22">
        <v>1</v>
      </c>
      <c r="G36" s="22">
        <v>0</v>
      </c>
      <c r="H36" s="22">
        <v>1</v>
      </c>
      <c r="I36" s="22">
        <v>2</v>
      </c>
    </row>
  </sheetData>
  <mergeCells count="8">
    <mergeCell ref="A9:A14"/>
    <mergeCell ref="A27:A28"/>
    <mergeCell ref="A30:A31"/>
    <mergeCell ref="A32:A36"/>
    <mergeCell ref="A15:A16"/>
    <mergeCell ref="A17:A18"/>
    <mergeCell ref="A19:A21"/>
    <mergeCell ref="A25:A26"/>
  </mergeCells>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21" id="{1B77C7C9-CF49-4761-8E8A-8B7A1E220ADC}">
            <x14:iconSet iconSet="5Arrows" showValue="0" custom="1">
              <x14:cfvo type="percent">
                <xm:f>0</xm:f>
              </x14:cfvo>
              <x14:cfvo type="num">
                <xm:f>-1</xm:f>
              </x14:cfvo>
              <x14:cfvo type="num">
                <xm:f>0</xm:f>
              </x14:cfvo>
              <x14:cfvo type="num">
                <xm:f>1</xm:f>
              </x14:cfvo>
              <x14:cfvo type="num">
                <xm:f>2</xm:f>
              </x14:cfvo>
              <x14:cfIcon iconSet="3Arrows" iconId="0"/>
              <x14:cfIcon iconSet="3Triangles" iconId="0"/>
              <x14:cfIcon iconSet="3ArrowsGray" iconId="1"/>
              <x14:cfIcon iconSet="3Triangles" iconId="2"/>
              <x14:cfIcon iconSet="3Arrows" iconId="2"/>
            </x14:iconSet>
          </x14:cfRule>
          <xm:sqref>C9:I36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36761-FD54-4132-B57B-CA45886B61A0}">
  <dimension ref="A2:I10"/>
  <sheetViews>
    <sheetView showGridLines="0" zoomScale="80" zoomScaleNormal="80" workbookViewId="0">
      <selection activeCell="I24" sqref="I24"/>
    </sheetView>
  </sheetViews>
  <sheetFormatPr defaultColWidth="9.109375" defaultRowHeight="14.4" x14ac:dyDescent="0.3"/>
  <cols>
    <col min="1" max="1" width="36.88671875" customWidth="1"/>
    <col min="2" max="2" width="23.5546875" customWidth="1"/>
    <col min="3" max="3" width="23.88671875" customWidth="1"/>
    <col min="4" max="4" width="16.88671875" customWidth="1"/>
    <col min="5" max="5" width="19.6640625" customWidth="1"/>
    <col min="6" max="7" width="19.5546875" bestFit="1" customWidth="1"/>
    <col min="8" max="8" width="18.44140625" bestFit="1" customWidth="1"/>
    <col min="9" max="9" width="25.88671875" bestFit="1" customWidth="1"/>
  </cols>
  <sheetData>
    <row r="2" spans="1:9" ht="15" x14ac:dyDescent="0.35">
      <c r="A2" s="1"/>
      <c r="B2" s="1"/>
      <c r="C2" s="1"/>
      <c r="D2" s="1"/>
      <c r="E2" s="1"/>
      <c r="F2" s="1"/>
      <c r="G2" s="1"/>
      <c r="H2" s="1"/>
      <c r="I2" s="1"/>
    </row>
    <row r="3" spans="1:9" ht="15" x14ac:dyDescent="0.35">
      <c r="A3" s="1"/>
      <c r="B3" s="1"/>
      <c r="C3" s="1"/>
      <c r="D3" s="1"/>
      <c r="E3" s="1"/>
      <c r="F3" s="1"/>
      <c r="G3" s="1"/>
      <c r="H3" s="1"/>
      <c r="I3" s="1"/>
    </row>
    <row r="4" spans="1:9" ht="15" x14ac:dyDescent="0.35">
      <c r="A4" s="1"/>
      <c r="B4" s="1"/>
      <c r="C4" s="1"/>
      <c r="D4" s="1"/>
      <c r="E4" s="1"/>
      <c r="F4" s="1"/>
      <c r="G4" s="1"/>
      <c r="H4" s="1"/>
      <c r="I4" s="1"/>
    </row>
    <row r="5" spans="1:9" ht="15" x14ac:dyDescent="0.35">
      <c r="A5" s="1"/>
      <c r="B5" s="1"/>
      <c r="C5" s="1"/>
      <c r="D5" s="1"/>
      <c r="E5" s="1"/>
      <c r="F5" s="1"/>
      <c r="G5" s="1"/>
      <c r="H5" s="1"/>
      <c r="I5" s="1"/>
    </row>
    <row r="6" spans="1:9" ht="15" x14ac:dyDescent="0.35">
      <c r="A6" s="1"/>
      <c r="B6" s="1"/>
      <c r="C6" s="1"/>
      <c r="D6" s="1"/>
      <c r="E6" s="1"/>
      <c r="F6" s="1"/>
      <c r="G6" s="1"/>
      <c r="H6" s="1"/>
      <c r="I6" s="1"/>
    </row>
    <row r="7" spans="1:9" ht="15" thickBot="1" x14ac:dyDescent="0.35"/>
    <row r="8" spans="1:9" ht="24.75" customHeight="1" thickBot="1" x14ac:dyDescent="0.5">
      <c r="A8" s="7" t="s">
        <v>84</v>
      </c>
      <c r="B8" s="7" t="s">
        <v>4</v>
      </c>
      <c r="C8" s="14" t="s">
        <v>5</v>
      </c>
      <c r="D8" s="14" t="s">
        <v>6</v>
      </c>
      <c r="E8" s="14" t="s">
        <v>7</v>
      </c>
      <c r="F8" s="14" t="s">
        <v>145</v>
      </c>
      <c r="G8" s="14" t="s">
        <v>142</v>
      </c>
      <c r="H8" s="14" t="s">
        <v>143</v>
      </c>
      <c r="I8" s="14" t="s">
        <v>144</v>
      </c>
    </row>
    <row r="9" spans="1:9" ht="30.75" customHeight="1" thickBot="1" x14ac:dyDescent="0.4">
      <c r="A9" s="80" t="s">
        <v>8</v>
      </c>
      <c r="B9" s="12" t="s">
        <v>85</v>
      </c>
      <c r="C9" s="22">
        <v>2</v>
      </c>
      <c r="D9" s="22">
        <v>2</v>
      </c>
      <c r="E9" s="22">
        <v>2</v>
      </c>
      <c r="F9" s="22">
        <v>2</v>
      </c>
      <c r="G9" s="22">
        <v>2</v>
      </c>
      <c r="H9" s="22">
        <v>2</v>
      </c>
      <c r="I9" s="22">
        <v>2</v>
      </c>
    </row>
    <row r="10" spans="1:9" ht="45.75" customHeight="1" thickBot="1" x14ac:dyDescent="0.4">
      <c r="A10" s="81"/>
      <c r="B10" s="2" t="s">
        <v>86</v>
      </c>
      <c r="C10" s="22">
        <v>1</v>
      </c>
      <c r="D10" s="22">
        <v>1</v>
      </c>
      <c r="E10" s="22">
        <v>1</v>
      </c>
      <c r="F10" s="22">
        <v>1</v>
      </c>
      <c r="G10" s="22">
        <v>1</v>
      </c>
      <c r="H10" s="22">
        <v>1</v>
      </c>
      <c r="I10" s="22">
        <v>1</v>
      </c>
    </row>
  </sheetData>
  <mergeCells count="1">
    <mergeCell ref="A9:A10"/>
  </mergeCells>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25" id="{2946302C-EAB3-40F5-93F7-43646D0D26E4}">
            <x14:iconSet iconSet="5Arrows" showValue="0" custom="1">
              <x14:cfvo type="percent">
                <xm:f>0</xm:f>
              </x14:cfvo>
              <x14:cfvo type="num">
                <xm:f>-1</xm:f>
              </x14:cfvo>
              <x14:cfvo type="num">
                <xm:f>0</xm:f>
              </x14:cfvo>
              <x14:cfvo type="num">
                <xm:f>1</xm:f>
              </x14:cfvo>
              <x14:cfvo type="num">
                <xm:f>2</xm:f>
              </x14:cfvo>
              <x14:cfIcon iconSet="3Arrows" iconId="0"/>
              <x14:cfIcon iconSet="3Triangles" iconId="0"/>
              <x14:cfIcon iconSet="3ArrowsGray" iconId="1"/>
              <x14:cfIcon iconSet="3Triangles" iconId="2"/>
              <x14:cfIcon iconSet="3Arrows" iconId="2"/>
            </x14:iconSet>
          </x14:cfRule>
          <xm:sqref>C9:I10</xm:sqref>
        </x14:conditionalFormatting>
        <x14:conditionalFormatting xmlns:xm="http://schemas.microsoft.com/office/excel/2006/main">
          <x14:cfRule type="iconSet" priority="27" id="{D0E886A9-6C46-4444-AE01-E046AC1F7D8B}">
            <x14:iconSet iconSet="5Arrows" showValue="0" custom="1">
              <x14:cfvo type="percent">
                <xm:f>0</xm:f>
              </x14:cfvo>
              <x14:cfvo type="num">
                <xm:f>-1</xm:f>
              </x14:cfvo>
              <x14:cfvo type="num">
                <xm:f>0</xm:f>
              </x14:cfvo>
              <x14:cfvo type="num">
                <xm:f>1</xm:f>
              </x14:cfvo>
              <x14:cfvo type="num">
                <xm:f>2</xm:f>
              </x14:cfvo>
              <x14:cfIcon iconSet="3Arrows" iconId="0"/>
              <x14:cfIcon iconSet="3Triangles" iconId="0"/>
              <x14:cfIcon iconSet="3ArrowsGray" iconId="1"/>
              <x14:cfIcon iconSet="3Triangles" iconId="2"/>
              <x14:cfIcon iconSet="3Arrows" iconId="2"/>
            </x14:iconSet>
          </x14:cfRule>
          <xm:sqref>D9:I10</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FAA8-5A3D-44D7-9449-66C4AB11D2B6}">
  <dimension ref="A2:I11"/>
  <sheetViews>
    <sheetView showGridLines="0" zoomScale="80" zoomScaleNormal="80" workbookViewId="0">
      <selection activeCell="E18" sqref="E18"/>
    </sheetView>
  </sheetViews>
  <sheetFormatPr defaultColWidth="9.109375" defaultRowHeight="14.4" x14ac:dyDescent="0.3"/>
  <cols>
    <col min="1" max="1" width="36.88671875" customWidth="1"/>
    <col min="2" max="2" width="23.5546875" customWidth="1"/>
    <col min="3" max="3" width="21.88671875" customWidth="1"/>
    <col min="4" max="4" width="18.44140625" customWidth="1"/>
    <col min="5" max="5" width="20.88671875" customWidth="1"/>
    <col min="6" max="7" width="19.5546875" bestFit="1" customWidth="1"/>
    <col min="8" max="8" width="18.44140625" bestFit="1" customWidth="1"/>
    <col min="9" max="9" width="25.88671875" bestFit="1" customWidth="1"/>
  </cols>
  <sheetData>
    <row r="2" spans="1:9" ht="15" x14ac:dyDescent="0.35">
      <c r="A2" s="1"/>
      <c r="B2" s="1"/>
      <c r="C2" s="1"/>
      <c r="D2" s="1"/>
      <c r="E2" s="1"/>
      <c r="F2" s="1"/>
      <c r="G2" s="1"/>
      <c r="H2" s="1"/>
      <c r="I2" s="1"/>
    </row>
    <row r="3" spans="1:9" ht="15" x14ac:dyDescent="0.35">
      <c r="A3" s="1"/>
      <c r="B3" s="1"/>
      <c r="C3" s="1"/>
      <c r="D3" s="1"/>
      <c r="E3" s="1"/>
      <c r="F3" s="1"/>
      <c r="G3" s="1"/>
      <c r="H3" s="1"/>
      <c r="I3" s="1"/>
    </row>
    <row r="4" spans="1:9" ht="15" x14ac:dyDescent="0.35">
      <c r="A4" s="1"/>
      <c r="B4" s="1"/>
      <c r="C4" s="1"/>
      <c r="D4" s="1"/>
      <c r="E4" s="1"/>
      <c r="F4" s="1"/>
      <c r="G4" s="1"/>
      <c r="H4" s="1"/>
      <c r="I4" s="1"/>
    </row>
    <row r="5" spans="1:9" ht="15" x14ac:dyDescent="0.35">
      <c r="A5" s="1"/>
      <c r="B5" s="1"/>
      <c r="C5" s="1"/>
      <c r="D5" s="1"/>
      <c r="E5" s="1"/>
      <c r="F5" s="1"/>
      <c r="G5" s="1"/>
      <c r="H5" s="1"/>
      <c r="I5" s="1"/>
    </row>
    <row r="6" spans="1:9" ht="15" x14ac:dyDescent="0.35">
      <c r="A6" s="1"/>
      <c r="B6" s="1"/>
      <c r="C6" s="1"/>
      <c r="D6" s="1"/>
      <c r="E6" s="1"/>
      <c r="F6" s="1"/>
      <c r="G6" s="1"/>
      <c r="H6" s="1"/>
      <c r="I6" s="1"/>
    </row>
    <row r="7" spans="1:9" ht="15" thickBot="1" x14ac:dyDescent="0.35"/>
    <row r="8" spans="1:9" ht="24.75" customHeight="1" thickBot="1" x14ac:dyDescent="0.5">
      <c r="A8" s="7" t="s">
        <v>87</v>
      </c>
      <c r="B8" s="7" t="s">
        <v>4</v>
      </c>
      <c r="C8" s="14" t="s">
        <v>5</v>
      </c>
      <c r="D8" s="14" t="s">
        <v>6</v>
      </c>
      <c r="E8" s="14" t="s">
        <v>7</v>
      </c>
      <c r="F8" s="14" t="s">
        <v>145</v>
      </c>
      <c r="G8" s="14" t="s">
        <v>142</v>
      </c>
      <c r="H8" s="14" t="s">
        <v>143</v>
      </c>
      <c r="I8" s="14" t="s">
        <v>144</v>
      </c>
    </row>
    <row r="9" spans="1:9" ht="30.75" customHeight="1" thickBot="1" x14ac:dyDescent="0.4">
      <c r="A9" s="80" t="s">
        <v>8</v>
      </c>
      <c r="B9" s="2" t="s">
        <v>88</v>
      </c>
      <c r="C9" s="22">
        <v>1</v>
      </c>
      <c r="D9" s="22">
        <v>-1</v>
      </c>
      <c r="E9" s="22">
        <v>1</v>
      </c>
      <c r="F9" s="22">
        <v>1</v>
      </c>
      <c r="G9" s="22">
        <v>1</v>
      </c>
      <c r="H9" s="22">
        <v>1</v>
      </c>
      <c r="I9" s="22">
        <v>0</v>
      </c>
    </row>
    <row r="10" spans="1:9" ht="63.75" customHeight="1" thickBot="1" x14ac:dyDescent="0.4">
      <c r="A10" s="81"/>
      <c r="B10" s="2" t="s">
        <v>89</v>
      </c>
      <c r="C10" s="22">
        <v>-1</v>
      </c>
      <c r="D10" s="22">
        <v>0</v>
      </c>
      <c r="E10" s="22">
        <v>-1</v>
      </c>
      <c r="F10" s="22">
        <v>1</v>
      </c>
      <c r="G10" s="22">
        <v>-1</v>
      </c>
      <c r="H10" s="22">
        <v>0</v>
      </c>
      <c r="I10" s="22">
        <v>1</v>
      </c>
    </row>
    <row r="11" spans="1:9" ht="60.6" thickBot="1" x14ac:dyDescent="0.4">
      <c r="A11" s="81"/>
      <c r="B11" s="2" t="s">
        <v>90</v>
      </c>
      <c r="C11" s="22">
        <v>-1</v>
      </c>
      <c r="D11" s="22">
        <v>0</v>
      </c>
      <c r="E11" s="22">
        <v>-1</v>
      </c>
      <c r="F11" s="22">
        <v>1</v>
      </c>
      <c r="G11" s="22">
        <v>-1</v>
      </c>
      <c r="H11" s="22">
        <v>1</v>
      </c>
      <c r="I11" s="22">
        <v>1</v>
      </c>
    </row>
  </sheetData>
  <mergeCells count="1">
    <mergeCell ref="A9:A11"/>
  </mergeCell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iconSet" priority="31" id="{54C02686-0924-4C0F-A259-FBFE3FB664A5}">
            <x14:iconSet iconSet="5Arrows" showValue="0" custom="1">
              <x14:cfvo type="percent">
                <xm:f>0</xm:f>
              </x14:cfvo>
              <x14:cfvo type="num">
                <xm:f>-1</xm:f>
              </x14:cfvo>
              <x14:cfvo type="num">
                <xm:f>0</xm:f>
              </x14:cfvo>
              <x14:cfvo type="num">
                <xm:f>1</xm:f>
              </x14:cfvo>
              <x14:cfvo type="num">
                <xm:f>2</xm:f>
              </x14:cfvo>
              <x14:cfIcon iconSet="3Arrows" iconId="0"/>
              <x14:cfIcon iconSet="3Triangles" iconId="0"/>
              <x14:cfIcon iconSet="3ArrowsGray" iconId="1"/>
              <x14:cfIcon iconSet="3Triangles" iconId="2"/>
              <x14:cfIcon iconSet="3Arrows" iconId="2"/>
            </x14:iconSet>
          </x14:cfRule>
          <xm:sqref>C9:I11</xm:sqref>
        </x14:conditionalFormatting>
        <x14:conditionalFormatting xmlns:xm="http://schemas.microsoft.com/office/excel/2006/main">
          <x14:cfRule type="iconSet" priority="33" id="{D91ECA99-77D9-4B64-903B-E04E67263E9A}">
            <x14:iconSet iconSet="5Arrows" showValue="0" custom="1">
              <x14:cfvo type="percent">
                <xm:f>0</xm:f>
              </x14:cfvo>
              <x14:cfvo type="num">
                <xm:f>-1</xm:f>
              </x14:cfvo>
              <x14:cfvo type="num">
                <xm:f>0</xm:f>
              </x14:cfvo>
              <x14:cfvo type="num">
                <xm:f>1</xm:f>
              </x14:cfvo>
              <x14:cfvo type="num">
                <xm:f>2</xm:f>
              </x14:cfvo>
              <x14:cfIcon iconSet="3Arrows" iconId="0"/>
              <x14:cfIcon iconSet="3Triangles" iconId="0"/>
              <x14:cfIcon iconSet="3ArrowsGray" iconId="1"/>
              <x14:cfIcon iconSet="3Triangles" iconId="2"/>
              <x14:cfIcon iconSet="3Arrows" iconId="2"/>
            </x14:iconSet>
          </x14:cfRule>
          <xm:sqref>D9:I11</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FD7C4-6DAD-46E8-97E7-193E8BE38B2A}">
  <dimension ref="A2:I14"/>
  <sheetViews>
    <sheetView showGridLines="0" tabSelected="1" zoomScale="80" zoomScaleNormal="80" workbookViewId="0">
      <selection activeCell="H10" sqref="H10"/>
    </sheetView>
  </sheetViews>
  <sheetFormatPr defaultColWidth="11.44140625" defaultRowHeight="14.4" x14ac:dyDescent="0.3"/>
  <cols>
    <col min="1" max="1" width="41.33203125" customWidth="1"/>
    <col min="2" max="2" width="23.5546875" customWidth="1"/>
    <col min="3" max="3" width="23.6640625" customWidth="1"/>
    <col min="4" max="4" width="20.88671875" customWidth="1"/>
    <col min="5" max="5" width="22.44140625" customWidth="1"/>
    <col min="6" max="6" width="22.44140625" style="27" customWidth="1"/>
    <col min="7" max="8" width="22.44140625" customWidth="1"/>
    <col min="9" max="9" width="57.109375" customWidth="1"/>
  </cols>
  <sheetData>
    <row r="2" spans="1:9" ht="15" thickBot="1" x14ac:dyDescent="0.35"/>
    <row r="3" spans="1:9" ht="19.2" customHeight="1" thickBot="1" x14ac:dyDescent="0.5">
      <c r="A3" s="84" t="s">
        <v>91</v>
      </c>
      <c r="B3" s="85"/>
      <c r="C3" s="85"/>
      <c r="D3" s="85"/>
      <c r="E3" s="85"/>
      <c r="F3" s="85"/>
      <c r="G3" s="85"/>
      <c r="H3" s="85"/>
      <c r="I3" s="85"/>
    </row>
    <row r="4" spans="1:9" ht="19.2" thickBot="1" x14ac:dyDescent="0.5">
      <c r="A4" s="7" t="s">
        <v>92</v>
      </c>
      <c r="B4" s="7" t="s">
        <v>93</v>
      </c>
      <c r="C4" s="14" t="s">
        <v>94</v>
      </c>
      <c r="D4" s="14" t="s">
        <v>95</v>
      </c>
      <c r="E4" s="14" t="s">
        <v>96</v>
      </c>
      <c r="F4" s="28" t="s">
        <v>145</v>
      </c>
      <c r="G4" s="14" t="s">
        <v>142</v>
      </c>
      <c r="H4" s="14" t="s">
        <v>143</v>
      </c>
      <c r="I4" s="14" t="s">
        <v>144</v>
      </c>
    </row>
    <row r="5" spans="1:9" ht="15.6" thickBot="1" x14ac:dyDescent="0.4">
      <c r="A5" s="80" t="s">
        <v>97</v>
      </c>
      <c r="B5" s="16" t="s">
        <v>98</v>
      </c>
      <c r="C5" s="6">
        <f>1/59</f>
        <v>1.6949152542372881E-2</v>
      </c>
      <c r="D5" s="3" t="s">
        <v>99</v>
      </c>
      <c r="E5" s="3" t="s">
        <v>99</v>
      </c>
      <c r="F5" s="26">
        <f>7/59</f>
        <v>0.11864406779661017</v>
      </c>
      <c r="G5" s="26">
        <f>1/59</f>
        <v>1.6949152542372881E-2</v>
      </c>
      <c r="H5" s="31"/>
      <c r="I5" s="3"/>
    </row>
    <row r="6" spans="1:9" ht="15.6" thickBot="1" x14ac:dyDescent="0.4">
      <c r="A6" s="81"/>
      <c r="B6" s="17" t="s">
        <v>100</v>
      </c>
      <c r="C6" s="15">
        <f>2/77</f>
        <v>2.5974025974025976E-2</v>
      </c>
      <c r="D6" s="13" t="s">
        <v>99</v>
      </c>
      <c r="E6" s="13" t="s">
        <v>99</v>
      </c>
      <c r="F6" s="25">
        <f>41/77</f>
        <v>0.53246753246753242</v>
      </c>
      <c r="G6" s="25">
        <f>2/77</f>
        <v>2.5974025974025976E-2</v>
      </c>
      <c r="H6" s="32"/>
      <c r="I6" s="13"/>
    </row>
    <row r="7" spans="1:9" ht="15.6" thickBot="1" x14ac:dyDescent="0.4">
      <c r="A7" s="80" t="s">
        <v>101</v>
      </c>
      <c r="B7" s="16" t="s">
        <v>102</v>
      </c>
      <c r="C7" s="5">
        <v>0</v>
      </c>
      <c r="D7" s="3" t="s">
        <v>99</v>
      </c>
      <c r="E7" s="6">
        <f>8/79</f>
        <v>0.10126582278481013</v>
      </c>
      <c r="F7" s="6">
        <f>1/79</f>
        <v>1.2658227848101266E-2</v>
      </c>
      <c r="G7" s="6">
        <v>0</v>
      </c>
      <c r="H7" s="31"/>
      <c r="I7" s="6"/>
    </row>
    <row r="8" spans="1:9" ht="15.6" thickBot="1" x14ac:dyDescent="0.4">
      <c r="A8" s="81"/>
      <c r="B8" s="18" t="s">
        <v>103</v>
      </c>
      <c r="C8" s="13" t="s">
        <v>99</v>
      </c>
      <c r="D8" s="13" t="s">
        <v>99</v>
      </c>
      <c r="E8" s="15">
        <f>11/55</f>
        <v>0.2</v>
      </c>
      <c r="F8" s="15">
        <f>7/55</f>
        <v>0.12727272727272726</v>
      </c>
      <c r="G8" s="15">
        <v>0</v>
      </c>
      <c r="H8" s="32"/>
      <c r="I8" s="15"/>
    </row>
    <row r="9" spans="1:9" ht="16.5" customHeight="1" thickBot="1" x14ac:dyDescent="0.4">
      <c r="A9" s="80" t="s">
        <v>104</v>
      </c>
      <c r="B9" s="19" t="s">
        <v>105</v>
      </c>
      <c r="C9" s="6">
        <f>82/96</f>
        <v>0.85416666666666663</v>
      </c>
      <c r="D9" s="6">
        <f>20/96</f>
        <v>0.20833333333333334</v>
      </c>
      <c r="E9" s="6">
        <f>37/96</f>
        <v>0.38541666666666669</v>
      </c>
      <c r="F9" s="6">
        <f>24/96</f>
        <v>0.25</v>
      </c>
      <c r="G9" s="6">
        <f>93/96</f>
        <v>0.96875</v>
      </c>
      <c r="H9" s="31"/>
      <c r="I9" s="6"/>
    </row>
    <row r="10" spans="1:9" ht="16.5" customHeight="1" thickBot="1" x14ac:dyDescent="0.4">
      <c r="A10" s="82"/>
      <c r="B10" s="20" t="s">
        <v>106</v>
      </c>
      <c r="C10" s="15">
        <f>68/78</f>
        <v>0.87179487179487181</v>
      </c>
      <c r="D10" s="15">
        <f>15/78</f>
        <v>0.19230769230769232</v>
      </c>
      <c r="E10" s="15">
        <f>36/78</f>
        <v>0.46153846153846156</v>
      </c>
      <c r="F10" s="15">
        <f>18/78</f>
        <v>0.23076923076923078</v>
      </c>
      <c r="G10" s="15">
        <f>72/78</f>
        <v>0.92307692307692313</v>
      </c>
      <c r="H10" s="32"/>
      <c r="I10" s="15"/>
    </row>
    <row r="11" spans="1:9" ht="16.5" customHeight="1" thickBot="1" x14ac:dyDescent="0.4">
      <c r="A11" s="80" t="s">
        <v>107</v>
      </c>
      <c r="B11" s="19" t="s">
        <v>108</v>
      </c>
      <c r="C11" s="6">
        <f>48/52</f>
        <v>0.92307692307692313</v>
      </c>
      <c r="D11" s="6">
        <f>29/52</f>
        <v>0.55769230769230771</v>
      </c>
      <c r="E11" s="6">
        <f>35/52</f>
        <v>0.67307692307692313</v>
      </c>
      <c r="F11" s="6">
        <f>45/52</f>
        <v>0.86538461538461542</v>
      </c>
      <c r="G11" s="6">
        <f>50/52</f>
        <v>0.96153846153846156</v>
      </c>
      <c r="H11" s="6">
        <f>50/52</f>
        <v>0.96153846153846156</v>
      </c>
      <c r="I11" s="6">
        <f>42/52</f>
        <v>0.80769230769230771</v>
      </c>
    </row>
    <row r="12" spans="1:9" ht="15.6" thickBot="1" x14ac:dyDescent="0.4">
      <c r="A12" s="82"/>
      <c r="B12" s="20" t="s">
        <v>109</v>
      </c>
      <c r="C12" s="15">
        <f>53/57</f>
        <v>0.92982456140350878</v>
      </c>
      <c r="D12" s="15">
        <f>24/57</f>
        <v>0.42105263157894735</v>
      </c>
      <c r="E12" s="15">
        <f>47/57</f>
        <v>0.82456140350877194</v>
      </c>
      <c r="F12" s="15">
        <f>45/57</f>
        <v>0.78947368421052633</v>
      </c>
      <c r="G12" s="15">
        <f>56/57</f>
        <v>0.98245614035087714</v>
      </c>
      <c r="H12" s="15">
        <f>54/57</f>
        <v>0.94736842105263153</v>
      </c>
      <c r="I12" s="15">
        <f>50/57</f>
        <v>0.8771929824561403</v>
      </c>
    </row>
    <row r="13" spans="1:9" ht="15.6" thickBot="1" x14ac:dyDescent="0.4">
      <c r="A13" s="80" t="s">
        <v>110</v>
      </c>
      <c r="B13" s="19" t="s">
        <v>111</v>
      </c>
      <c r="C13" s="6">
        <f>72/76</f>
        <v>0.94736842105263153</v>
      </c>
      <c r="D13" s="6">
        <f>62/76</f>
        <v>0.81578947368421051</v>
      </c>
      <c r="E13" s="6">
        <f>47/76</f>
        <v>0.61842105263157898</v>
      </c>
      <c r="F13" s="6">
        <f>71/76</f>
        <v>0.93421052631578949</v>
      </c>
      <c r="G13" s="6">
        <f>72/76</f>
        <v>0.94736842105263153</v>
      </c>
      <c r="H13" s="6">
        <f>76/76</f>
        <v>1</v>
      </c>
      <c r="I13" s="6">
        <f>(61/76)</f>
        <v>0.80263157894736847</v>
      </c>
    </row>
    <row r="14" spans="1:9" ht="15.6" thickBot="1" x14ac:dyDescent="0.4">
      <c r="A14" s="82"/>
      <c r="B14" s="20" t="s">
        <v>112</v>
      </c>
      <c r="C14" s="15">
        <f>48/67</f>
        <v>0.71641791044776115</v>
      </c>
      <c r="D14" s="15">
        <f>48/67</f>
        <v>0.71641791044776115</v>
      </c>
      <c r="E14" s="15">
        <f>44/67</f>
        <v>0.65671641791044777</v>
      </c>
      <c r="F14" s="15">
        <f>54/67</f>
        <v>0.80597014925373134</v>
      </c>
      <c r="G14" s="15">
        <f>48/67</f>
        <v>0.71641791044776115</v>
      </c>
      <c r="H14" s="15">
        <f>67/67</f>
        <v>1</v>
      </c>
      <c r="I14" s="15">
        <f>51/67</f>
        <v>0.76119402985074625</v>
      </c>
    </row>
  </sheetData>
  <mergeCells count="6">
    <mergeCell ref="A3:I3"/>
    <mergeCell ref="A13:A14"/>
    <mergeCell ref="A5:A6"/>
    <mergeCell ref="A7:A8"/>
    <mergeCell ref="A9:A10"/>
    <mergeCell ref="A11:A1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16BC8-DA65-4251-A403-992DB05521E5}">
  <dimension ref="A1"/>
  <sheetViews>
    <sheetView showGridLines="0" zoomScale="80" zoomScaleNormal="80" workbookViewId="0">
      <selection activeCell="I45" sqref="I45"/>
    </sheetView>
  </sheetViews>
  <sheetFormatPr defaultColWidth="11.44140625" defaultRowHeight="14.4" x14ac:dyDescent="0.3"/>
  <cols>
    <col min="6" max="6" width="17.33203125" bestFit="1" customWidth="1"/>
    <col min="7" max="7" width="17.6640625" bestFit="1" customWidth="1"/>
    <col min="8" max="8" width="16.33203125" bestFit="1" customWidth="1"/>
    <col min="9" max="9" width="23.6640625" bestFit="1" customWidth="1"/>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CEACCB8AA54B4EA73F275543A7CCDA" ma:contentTypeVersion="15" ma:contentTypeDescription="Crear nuevo documento." ma:contentTypeScope="" ma:versionID="fd2c0ccb4effadfdc39c108bd13a247d">
  <xsd:schema xmlns:xsd="http://www.w3.org/2001/XMLSchema" xmlns:xs="http://www.w3.org/2001/XMLSchema" xmlns:p="http://schemas.microsoft.com/office/2006/metadata/properties" xmlns:ns2="6be7b1a7-8afa-4338-8bd8-f6cc37cadf8b" xmlns:ns3="d8d0ea73-237c-4d22-a843-effd0844fd30" targetNamespace="http://schemas.microsoft.com/office/2006/metadata/properties" ma:root="true" ma:fieldsID="9cb76e2db52def5e1075a6abdd08cace" ns2:_="" ns3:_="">
    <xsd:import namespace="6be7b1a7-8afa-4338-8bd8-f6cc37cadf8b"/>
    <xsd:import namespace="d8d0ea73-237c-4d22-a843-effd0844fd3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LengthInSecond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e7b1a7-8afa-4338-8bd8-f6cc37cadf8b"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5" nillable="true" ma:displayName="Taxonomy Catch All Column" ma:hidden="true" ma:list="{a4705cc1-3674-4d3e-b9ec-5f4ae34412a4}" ma:internalName="TaxCatchAll" ma:showField="CatchAllData" ma:web="6be7b1a7-8afa-4338-8bd8-f6cc37cadf8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8d0ea73-237c-4d22-a843-effd0844fd3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Etiquetas de imagen" ma:readOnly="false" ma:fieldId="{5cf76f15-5ced-4ddc-b409-7134ff3c332f}" ma:taxonomyMulti="true" ma:sspId="eb45cdee-8e8e-4f8d-89aa-eeeac7b74c5d"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description="" ma:hidden="true" ma:indexed="true" ma:internalName="MediaServiceDateTaken" ma:readOnly="true">
      <xsd:simpleType>
        <xsd:restriction base="dms:Text"/>
      </xsd:simpleType>
    </xsd:element>
    <xsd:element name="MediaServiceLocation" ma:index="20" nillable="true" ma:displayName="Location" ma:description="" ma:indexed="true"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8d0ea73-237c-4d22-a843-effd0844fd30">
      <Terms xmlns="http://schemas.microsoft.com/office/infopath/2007/PartnerControls"/>
    </lcf76f155ced4ddcb4097134ff3c332f>
    <TaxCatchAll xmlns="6be7b1a7-8afa-4338-8bd8-f6cc37cadf8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C95D66-491B-400F-8124-AB21F9394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e7b1a7-8afa-4338-8bd8-f6cc37cadf8b"/>
    <ds:schemaRef ds:uri="d8d0ea73-237c-4d22-a843-effd0844fd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FF3B83-C58F-47B4-9CA1-21DDD4CE9DD6}">
  <ds:schemaRefs>
    <ds:schemaRef ds:uri="http://purl.org/dc/dcmitype/"/>
    <ds:schemaRef ds:uri="6be7b1a7-8afa-4338-8bd8-f6cc37cadf8b"/>
    <ds:schemaRef ds:uri="http://schemas.openxmlformats.org/package/2006/metadata/core-properties"/>
    <ds:schemaRef ds:uri="http://schemas.microsoft.com/office/2006/documentManagement/types"/>
    <ds:schemaRef ds:uri="d8d0ea73-237c-4d22-a843-effd0844fd30"/>
    <ds:schemaRef ds:uri="http://www.w3.org/XML/1998/namespace"/>
    <ds:schemaRef ds:uri="http://purl.org/dc/elements/1.1/"/>
    <ds:schemaRef ds:uri="http://schemas.microsoft.com/office/2006/metadata/properties"/>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AFF9E0A0-F6B8-4801-A0AB-AB881E6E65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Information</vt:lpstr>
      <vt:lpstr>Telemetry</vt:lpstr>
      <vt:lpstr>Query Language</vt:lpstr>
      <vt:lpstr>Administrative Tools</vt:lpstr>
      <vt:lpstr>Features</vt:lpstr>
      <vt:lpstr>API</vt:lpstr>
      <vt:lpstr>UI</vt:lpstr>
      <vt:lpstr>MITRE Engenuity</vt:lpstr>
      <vt:lpstr>Graphics</vt:lpstr>
      <vt:lpstr>Datos</vt:lpstr>
      <vt:lpstr>Conclusions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Julio Jairo Est?vez Pereira</dc:creator>
  <cp:keywords/>
  <dc:description/>
  <cp:lastModifiedBy>Julio Jairo Estévez Pereira</cp:lastModifiedBy>
  <cp:revision/>
  <dcterms:created xsi:type="dcterms:W3CDTF">2024-10-23T15:19:20Z</dcterms:created>
  <dcterms:modified xsi:type="dcterms:W3CDTF">2024-11-26T14:48:16Z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0x010100BDCEACCB8AA54B4EA73F275543A7CCDA</vt:lpwstr>
  </property>
  <property fmtid="{D5CDD505-2E9C-101B-9397-08002B2CF9AE}" pid="3" name="MediaServiceImageTags">
    <vt:lpwstr/>
  </property>
</Properties>
</file>