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s-htiew-gitbook\.gitbook\assets\"/>
    </mc:Choice>
  </mc:AlternateContent>
  <xr:revisionPtr revIDLastSave="0" documentId="13_ncr:1_{72E8C8B7-6D3F-43FB-B241-52E55C73F2D4}" xr6:coauthVersionLast="47" xr6:coauthVersionMax="47" xr10:uidLastSave="{00000000-0000-0000-0000-000000000000}"/>
  <bookViews>
    <workbookView xWindow="-120" yWindow="-120" windowWidth="29040" windowHeight="15720" activeTab="2" xr2:uid="{16072FBE-44B7-45D8-8F68-6BA51B50763D}"/>
  </bookViews>
  <sheets>
    <sheet name="Sprzedaz" sheetId="2" r:id="rId1"/>
    <sheet name="Zadanie 1" sheetId="1" r:id="rId2"/>
    <sheet name="Zadanie 2" sheetId="3" r:id="rId3"/>
    <sheet name="Zadanie 3" sheetId="4" r:id="rId4"/>
    <sheet name="Zadanie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5" l="1"/>
  <c r="AC2" i="5"/>
  <c r="AB2" i="5"/>
  <c r="AA2" i="5"/>
  <c r="Z2" i="5"/>
  <c r="Y2" i="5"/>
  <c r="M4" i="5"/>
  <c r="M3" i="5"/>
  <c r="W2" i="5"/>
  <c r="Y3" i="4"/>
  <c r="X3" i="4"/>
  <c r="W3" i="4"/>
  <c r="U3" i="4"/>
  <c r="T3" i="4"/>
  <c r="K4" i="4"/>
  <c r="K3" i="4"/>
  <c r="R2" i="4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2" i="3"/>
  <c r="F4" i="3"/>
  <c r="F3" i="3"/>
  <c r="G3" i="3"/>
  <c r="G2" i="3"/>
  <c r="R2" i="3"/>
  <c r="B367" i="5"/>
  <c r="C367" i="5"/>
  <c r="D367" i="5" s="1"/>
  <c r="F367" i="5"/>
  <c r="H367" i="5"/>
  <c r="K367" i="5"/>
  <c r="P367" i="5"/>
  <c r="H364" i="5"/>
  <c r="K360" i="5"/>
  <c r="P360" i="5" s="1"/>
  <c r="C366" i="5"/>
  <c r="K366" i="5" s="1"/>
  <c r="P366" i="5" s="1"/>
  <c r="B366" i="5"/>
  <c r="C365" i="5"/>
  <c r="K365" i="5" s="1"/>
  <c r="P365" i="5" s="1"/>
  <c r="B365" i="5"/>
  <c r="C364" i="5"/>
  <c r="K364" i="5" s="1"/>
  <c r="P364" i="5" s="1"/>
  <c r="B364" i="5"/>
  <c r="C363" i="5"/>
  <c r="B363" i="5"/>
  <c r="C362" i="5"/>
  <c r="B362" i="5"/>
  <c r="C361" i="5"/>
  <c r="B361" i="5"/>
  <c r="C360" i="5"/>
  <c r="H360" i="5" s="1"/>
  <c r="B360" i="5"/>
  <c r="C359" i="5"/>
  <c r="B359" i="5"/>
  <c r="D359" i="5" s="1"/>
  <c r="C358" i="5"/>
  <c r="B358" i="5"/>
  <c r="C357" i="5"/>
  <c r="K357" i="5" s="1"/>
  <c r="P357" i="5" s="1"/>
  <c r="B357" i="5"/>
  <c r="C356" i="5"/>
  <c r="K356" i="5" s="1"/>
  <c r="P356" i="5" s="1"/>
  <c r="B356" i="5"/>
  <c r="C355" i="5"/>
  <c r="H355" i="5" s="1"/>
  <c r="B355" i="5"/>
  <c r="C354" i="5"/>
  <c r="B354" i="5"/>
  <c r="C353" i="5"/>
  <c r="B353" i="5"/>
  <c r="C352" i="5"/>
  <c r="K352" i="5" s="1"/>
  <c r="P352" i="5" s="1"/>
  <c r="B352" i="5"/>
  <c r="C351" i="5"/>
  <c r="B351" i="5"/>
  <c r="C350" i="5"/>
  <c r="K350" i="5" s="1"/>
  <c r="P350" i="5" s="1"/>
  <c r="B350" i="5"/>
  <c r="C349" i="5"/>
  <c r="B349" i="5"/>
  <c r="C348" i="5"/>
  <c r="K348" i="5" s="1"/>
  <c r="P348" i="5" s="1"/>
  <c r="B348" i="5"/>
  <c r="C347" i="5"/>
  <c r="K347" i="5" s="1"/>
  <c r="P347" i="5" s="1"/>
  <c r="B347" i="5"/>
  <c r="C346" i="5"/>
  <c r="B346" i="5"/>
  <c r="C345" i="5"/>
  <c r="K345" i="5" s="1"/>
  <c r="P345" i="5" s="1"/>
  <c r="B345" i="5"/>
  <c r="C344" i="5"/>
  <c r="H344" i="5" s="1"/>
  <c r="B344" i="5"/>
  <c r="C343" i="5"/>
  <c r="H343" i="5" s="1"/>
  <c r="B343" i="5"/>
  <c r="C342" i="5"/>
  <c r="K342" i="5" s="1"/>
  <c r="P342" i="5" s="1"/>
  <c r="B342" i="5"/>
  <c r="C341" i="5"/>
  <c r="B341" i="5"/>
  <c r="C340" i="5"/>
  <c r="K340" i="5" s="1"/>
  <c r="P340" i="5" s="1"/>
  <c r="B340" i="5"/>
  <c r="C339" i="5"/>
  <c r="K339" i="5" s="1"/>
  <c r="P339" i="5" s="1"/>
  <c r="B339" i="5"/>
  <c r="C338" i="5"/>
  <c r="B338" i="5"/>
  <c r="C337" i="5"/>
  <c r="K337" i="5" s="1"/>
  <c r="P337" i="5" s="1"/>
  <c r="B337" i="5"/>
  <c r="C336" i="5"/>
  <c r="K336" i="5" s="1"/>
  <c r="P336" i="5" s="1"/>
  <c r="B336" i="5"/>
  <c r="C335" i="5"/>
  <c r="B335" i="5"/>
  <c r="C334" i="5"/>
  <c r="H334" i="5" s="1"/>
  <c r="B334" i="5"/>
  <c r="C333" i="5"/>
  <c r="B333" i="5"/>
  <c r="C332" i="5"/>
  <c r="H332" i="5" s="1"/>
  <c r="B332" i="5"/>
  <c r="C331" i="5"/>
  <c r="K331" i="5" s="1"/>
  <c r="P331" i="5" s="1"/>
  <c r="B331" i="5"/>
  <c r="C330" i="5"/>
  <c r="B330" i="5"/>
  <c r="C329" i="5"/>
  <c r="B329" i="5"/>
  <c r="C328" i="5"/>
  <c r="K328" i="5" s="1"/>
  <c r="P328" i="5" s="1"/>
  <c r="B328" i="5"/>
  <c r="C327" i="5"/>
  <c r="K327" i="5" s="1"/>
  <c r="P327" i="5" s="1"/>
  <c r="B327" i="5"/>
  <c r="C326" i="5"/>
  <c r="K326" i="5" s="1"/>
  <c r="P326" i="5" s="1"/>
  <c r="B326" i="5"/>
  <c r="C325" i="5"/>
  <c r="K325" i="5" s="1"/>
  <c r="P325" i="5" s="1"/>
  <c r="B325" i="5"/>
  <c r="C324" i="5"/>
  <c r="B324" i="5"/>
  <c r="C323" i="5"/>
  <c r="B323" i="5"/>
  <c r="C322" i="5"/>
  <c r="B322" i="5"/>
  <c r="C321" i="5"/>
  <c r="B321" i="5"/>
  <c r="C320" i="5"/>
  <c r="K320" i="5" s="1"/>
  <c r="P320" i="5" s="1"/>
  <c r="B320" i="5"/>
  <c r="C319" i="5"/>
  <c r="K319" i="5" s="1"/>
  <c r="P319" i="5" s="1"/>
  <c r="B319" i="5"/>
  <c r="C318" i="5"/>
  <c r="B318" i="5"/>
  <c r="C317" i="5"/>
  <c r="B317" i="5"/>
  <c r="C316" i="5"/>
  <c r="H316" i="5" s="1"/>
  <c r="B316" i="5"/>
  <c r="C315" i="5"/>
  <c r="B315" i="5"/>
  <c r="C314" i="5"/>
  <c r="H314" i="5" s="1"/>
  <c r="B314" i="5"/>
  <c r="C313" i="5"/>
  <c r="B313" i="5"/>
  <c r="C312" i="5"/>
  <c r="K312" i="5" s="1"/>
  <c r="P312" i="5" s="1"/>
  <c r="B312" i="5"/>
  <c r="C311" i="5"/>
  <c r="K311" i="5" s="1"/>
  <c r="P311" i="5" s="1"/>
  <c r="B311" i="5"/>
  <c r="C310" i="5"/>
  <c r="H310" i="5" s="1"/>
  <c r="B310" i="5"/>
  <c r="C309" i="5"/>
  <c r="K309" i="5" s="1"/>
  <c r="P309" i="5" s="1"/>
  <c r="B309" i="5"/>
  <c r="C308" i="5"/>
  <c r="B308" i="5"/>
  <c r="C307" i="5"/>
  <c r="H307" i="5" s="1"/>
  <c r="B307" i="5"/>
  <c r="C306" i="5"/>
  <c r="K306" i="5" s="1"/>
  <c r="P306" i="5" s="1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K299" i="5" s="1"/>
  <c r="P299" i="5" s="1"/>
  <c r="B299" i="5"/>
  <c r="C298" i="5"/>
  <c r="K298" i="5" s="1"/>
  <c r="P298" i="5" s="1"/>
  <c r="B298" i="5"/>
  <c r="C297" i="5"/>
  <c r="B297" i="5"/>
  <c r="C296" i="5"/>
  <c r="K296" i="5" s="1"/>
  <c r="P296" i="5" s="1"/>
  <c r="B296" i="5"/>
  <c r="C295" i="5"/>
  <c r="B295" i="5"/>
  <c r="C294" i="5"/>
  <c r="B294" i="5"/>
  <c r="C293" i="5"/>
  <c r="B293" i="5"/>
  <c r="C292" i="5"/>
  <c r="B292" i="5"/>
  <c r="C291" i="5"/>
  <c r="K291" i="5" s="1"/>
  <c r="P291" i="5" s="1"/>
  <c r="B291" i="5"/>
  <c r="C290" i="5"/>
  <c r="K290" i="5" s="1"/>
  <c r="P290" i="5" s="1"/>
  <c r="B290" i="5"/>
  <c r="C289" i="5"/>
  <c r="B289" i="5"/>
  <c r="C288" i="5"/>
  <c r="H288" i="5" s="1"/>
  <c r="B288" i="5"/>
  <c r="C287" i="5"/>
  <c r="K287" i="5" s="1"/>
  <c r="P287" i="5" s="1"/>
  <c r="B287" i="5"/>
  <c r="C286" i="5"/>
  <c r="B286" i="5"/>
  <c r="C285" i="5"/>
  <c r="K285" i="5" s="1"/>
  <c r="P285" i="5" s="1"/>
  <c r="B285" i="5"/>
  <c r="C284" i="5"/>
  <c r="B284" i="5"/>
  <c r="C283" i="5"/>
  <c r="K283" i="5" s="1"/>
  <c r="P283" i="5" s="1"/>
  <c r="B283" i="5"/>
  <c r="D283" i="5" s="1"/>
  <c r="C282" i="5"/>
  <c r="B282" i="5"/>
  <c r="C281" i="5"/>
  <c r="B281" i="5"/>
  <c r="C280" i="5"/>
  <c r="H280" i="5" s="1"/>
  <c r="B280" i="5"/>
  <c r="C279" i="5"/>
  <c r="H279" i="5" s="1"/>
  <c r="B279" i="5"/>
  <c r="C278" i="5"/>
  <c r="B278" i="5"/>
  <c r="C277" i="5"/>
  <c r="B277" i="5"/>
  <c r="C276" i="5"/>
  <c r="B276" i="5"/>
  <c r="C275" i="5"/>
  <c r="B275" i="5"/>
  <c r="C274" i="5"/>
  <c r="K274" i="5" s="1"/>
  <c r="P274" i="5" s="1"/>
  <c r="B274" i="5"/>
  <c r="C273" i="5"/>
  <c r="K273" i="5" s="1"/>
  <c r="P273" i="5" s="1"/>
  <c r="B273" i="5"/>
  <c r="C272" i="5"/>
  <c r="H272" i="5" s="1"/>
  <c r="B272" i="5"/>
  <c r="C271" i="5"/>
  <c r="K271" i="5" s="1"/>
  <c r="P271" i="5" s="1"/>
  <c r="B271" i="5"/>
  <c r="C270" i="5"/>
  <c r="B270" i="5"/>
  <c r="C269" i="5"/>
  <c r="B269" i="5"/>
  <c r="C268" i="5"/>
  <c r="B268" i="5"/>
  <c r="C267" i="5"/>
  <c r="K267" i="5" s="1"/>
  <c r="P267" i="5" s="1"/>
  <c r="B267" i="5"/>
  <c r="C266" i="5"/>
  <c r="K266" i="5" s="1"/>
  <c r="P266" i="5" s="1"/>
  <c r="B266" i="5"/>
  <c r="C265" i="5"/>
  <c r="B265" i="5"/>
  <c r="C264" i="5"/>
  <c r="H264" i="5" s="1"/>
  <c r="B264" i="5"/>
  <c r="C263" i="5"/>
  <c r="B263" i="5"/>
  <c r="C262" i="5"/>
  <c r="B262" i="5"/>
  <c r="C261" i="5"/>
  <c r="H261" i="5" s="1"/>
  <c r="B261" i="5"/>
  <c r="C260" i="5"/>
  <c r="B260" i="5"/>
  <c r="C259" i="5"/>
  <c r="H259" i="5" s="1"/>
  <c r="B259" i="5"/>
  <c r="C258" i="5"/>
  <c r="B258" i="5"/>
  <c r="C257" i="5"/>
  <c r="B257" i="5"/>
  <c r="C256" i="5"/>
  <c r="K256" i="5" s="1"/>
  <c r="P256" i="5" s="1"/>
  <c r="B256" i="5"/>
  <c r="C255" i="5"/>
  <c r="K255" i="5" s="1"/>
  <c r="P255" i="5" s="1"/>
  <c r="B255" i="5"/>
  <c r="C254" i="5"/>
  <c r="B254" i="5"/>
  <c r="C253" i="5"/>
  <c r="B253" i="5"/>
  <c r="C252" i="5"/>
  <c r="B252" i="5"/>
  <c r="C251" i="5"/>
  <c r="K251" i="5" s="1"/>
  <c r="P251" i="5" s="1"/>
  <c r="B251" i="5"/>
  <c r="C250" i="5"/>
  <c r="H250" i="5" s="1"/>
  <c r="B250" i="5"/>
  <c r="C249" i="5"/>
  <c r="B249" i="5"/>
  <c r="C248" i="5"/>
  <c r="B248" i="5"/>
  <c r="C247" i="5"/>
  <c r="B247" i="5"/>
  <c r="C246" i="5"/>
  <c r="B246" i="5"/>
  <c r="C245" i="5"/>
  <c r="K245" i="5" s="1"/>
  <c r="P245" i="5" s="1"/>
  <c r="B245" i="5"/>
  <c r="C244" i="5"/>
  <c r="H244" i="5" s="1"/>
  <c r="B244" i="5"/>
  <c r="C243" i="5"/>
  <c r="K243" i="5" s="1"/>
  <c r="P243" i="5" s="1"/>
  <c r="B243" i="5"/>
  <c r="C242" i="5"/>
  <c r="K242" i="5" s="1"/>
  <c r="P242" i="5" s="1"/>
  <c r="B242" i="5"/>
  <c r="C241" i="5"/>
  <c r="K241" i="5" s="1"/>
  <c r="P241" i="5" s="1"/>
  <c r="B241" i="5"/>
  <c r="C240" i="5"/>
  <c r="B240" i="5"/>
  <c r="C239" i="5"/>
  <c r="H239" i="5" s="1"/>
  <c r="B239" i="5"/>
  <c r="C238" i="5"/>
  <c r="B238" i="5"/>
  <c r="C237" i="5"/>
  <c r="B237" i="5"/>
  <c r="C236" i="5"/>
  <c r="B236" i="5"/>
  <c r="C235" i="5"/>
  <c r="K235" i="5" s="1"/>
  <c r="P235" i="5" s="1"/>
  <c r="B235" i="5"/>
  <c r="C234" i="5"/>
  <c r="K234" i="5" s="1"/>
  <c r="P234" i="5" s="1"/>
  <c r="B234" i="5"/>
  <c r="C233" i="5"/>
  <c r="B233" i="5"/>
  <c r="C232" i="5"/>
  <c r="K232" i="5" s="1"/>
  <c r="P232" i="5" s="1"/>
  <c r="B232" i="5"/>
  <c r="C231" i="5"/>
  <c r="K231" i="5" s="1"/>
  <c r="P231" i="5" s="1"/>
  <c r="B231" i="5"/>
  <c r="C230" i="5"/>
  <c r="B230" i="5"/>
  <c r="C229" i="5"/>
  <c r="H229" i="5" s="1"/>
  <c r="B229" i="5"/>
  <c r="C228" i="5"/>
  <c r="B228" i="5"/>
  <c r="C227" i="5"/>
  <c r="K227" i="5" s="1"/>
  <c r="P227" i="5" s="1"/>
  <c r="B227" i="5"/>
  <c r="C226" i="5"/>
  <c r="B226" i="5"/>
  <c r="C225" i="5"/>
  <c r="K225" i="5" s="1"/>
  <c r="P225" i="5" s="1"/>
  <c r="B225" i="5"/>
  <c r="C224" i="5"/>
  <c r="H224" i="5" s="1"/>
  <c r="B224" i="5"/>
  <c r="C223" i="5"/>
  <c r="K223" i="5" s="1"/>
  <c r="P223" i="5" s="1"/>
  <c r="B223" i="5"/>
  <c r="D223" i="5" s="1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H216" i="5" s="1"/>
  <c r="B216" i="5"/>
  <c r="C215" i="5"/>
  <c r="K215" i="5" s="1"/>
  <c r="P215" i="5" s="1"/>
  <c r="B215" i="5"/>
  <c r="D215" i="5" s="1"/>
  <c r="E215" i="5" s="1"/>
  <c r="F214" i="5" s="1"/>
  <c r="C214" i="5"/>
  <c r="B214" i="5"/>
  <c r="C213" i="5"/>
  <c r="B213" i="5"/>
  <c r="C212" i="5"/>
  <c r="B212" i="5"/>
  <c r="C211" i="5"/>
  <c r="K211" i="5" s="1"/>
  <c r="P211" i="5" s="1"/>
  <c r="B211" i="5"/>
  <c r="C210" i="5"/>
  <c r="K210" i="5" s="1"/>
  <c r="P210" i="5" s="1"/>
  <c r="B210" i="5"/>
  <c r="C209" i="5"/>
  <c r="B209" i="5"/>
  <c r="C208" i="5"/>
  <c r="B208" i="5"/>
  <c r="C207" i="5"/>
  <c r="B207" i="5"/>
  <c r="D207" i="5" s="1"/>
  <c r="C206" i="5"/>
  <c r="B206" i="5"/>
  <c r="C205" i="5"/>
  <c r="B205" i="5"/>
  <c r="C204" i="5"/>
  <c r="B204" i="5"/>
  <c r="C203" i="5"/>
  <c r="B203" i="5"/>
  <c r="C202" i="5"/>
  <c r="K202" i="5" s="1"/>
  <c r="P202" i="5" s="1"/>
  <c r="B202" i="5"/>
  <c r="C201" i="5"/>
  <c r="K201" i="5" s="1"/>
  <c r="P201" i="5" s="1"/>
  <c r="B201" i="5"/>
  <c r="C200" i="5"/>
  <c r="K200" i="5" s="1"/>
  <c r="P200" i="5" s="1"/>
  <c r="B200" i="5"/>
  <c r="C199" i="5"/>
  <c r="K199" i="5" s="1"/>
  <c r="P199" i="5" s="1"/>
  <c r="B199" i="5"/>
  <c r="C198" i="5"/>
  <c r="B198" i="5"/>
  <c r="C197" i="5"/>
  <c r="B197" i="5"/>
  <c r="C196" i="5"/>
  <c r="B196" i="5"/>
  <c r="C195" i="5"/>
  <c r="B195" i="5"/>
  <c r="D195" i="5" s="1"/>
  <c r="C194" i="5"/>
  <c r="B194" i="5"/>
  <c r="C193" i="5"/>
  <c r="K193" i="5" s="1"/>
  <c r="P193" i="5" s="1"/>
  <c r="B193" i="5"/>
  <c r="C192" i="5"/>
  <c r="B192" i="5"/>
  <c r="C191" i="5"/>
  <c r="B191" i="5"/>
  <c r="C190" i="5"/>
  <c r="B190" i="5"/>
  <c r="C189" i="5"/>
  <c r="K189" i="5" s="1"/>
  <c r="P189" i="5" s="1"/>
  <c r="B189" i="5"/>
  <c r="C188" i="5"/>
  <c r="B188" i="5"/>
  <c r="C187" i="5"/>
  <c r="H187" i="5" s="1"/>
  <c r="B187" i="5"/>
  <c r="C186" i="5"/>
  <c r="B186" i="5"/>
  <c r="C185" i="5"/>
  <c r="B185" i="5"/>
  <c r="C184" i="5"/>
  <c r="H184" i="5" s="1"/>
  <c r="B184" i="5"/>
  <c r="C183" i="5"/>
  <c r="K183" i="5" s="1"/>
  <c r="P183" i="5" s="1"/>
  <c r="B183" i="5"/>
  <c r="C182" i="5"/>
  <c r="B182" i="5"/>
  <c r="C181" i="5"/>
  <c r="B181" i="5"/>
  <c r="C180" i="5"/>
  <c r="B180" i="5"/>
  <c r="C179" i="5"/>
  <c r="K179" i="5" s="1"/>
  <c r="P179" i="5" s="1"/>
  <c r="B179" i="5"/>
  <c r="C178" i="5"/>
  <c r="K178" i="5" s="1"/>
  <c r="P178" i="5" s="1"/>
  <c r="B178" i="5"/>
  <c r="C177" i="5"/>
  <c r="B177" i="5"/>
  <c r="C176" i="5"/>
  <c r="H176" i="5" s="1"/>
  <c r="B176" i="5"/>
  <c r="C175" i="5"/>
  <c r="K175" i="5" s="1"/>
  <c r="P175" i="5" s="1"/>
  <c r="B175" i="5"/>
  <c r="C174" i="5"/>
  <c r="B174" i="5"/>
  <c r="C173" i="5"/>
  <c r="B173" i="5"/>
  <c r="C172" i="5"/>
  <c r="B172" i="5"/>
  <c r="C171" i="5"/>
  <c r="H171" i="5" s="1"/>
  <c r="B171" i="5"/>
  <c r="C170" i="5"/>
  <c r="K170" i="5" s="1"/>
  <c r="P170" i="5" s="1"/>
  <c r="B170" i="5"/>
  <c r="C169" i="5"/>
  <c r="B169" i="5"/>
  <c r="C168" i="5"/>
  <c r="B168" i="5"/>
  <c r="C167" i="5"/>
  <c r="K167" i="5" s="1"/>
  <c r="P167" i="5" s="1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H160" i="5" s="1"/>
  <c r="B160" i="5"/>
  <c r="C159" i="5"/>
  <c r="H159" i="5" s="1"/>
  <c r="B159" i="5"/>
  <c r="C158" i="5"/>
  <c r="B158" i="5"/>
  <c r="C157" i="5"/>
  <c r="K157" i="5" s="1"/>
  <c r="P157" i="5" s="1"/>
  <c r="B157" i="5"/>
  <c r="C156" i="5"/>
  <c r="B156" i="5"/>
  <c r="C155" i="5"/>
  <c r="K155" i="5" s="1"/>
  <c r="P155" i="5" s="1"/>
  <c r="B155" i="5"/>
  <c r="C154" i="5"/>
  <c r="B154" i="5"/>
  <c r="C153" i="5"/>
  <c r="B153" i="5"/>
  <c r="C152" i="5"/>
  <c r="B152" i="5"/>
  <c r="C151" i="5"/>
  <c r="K151" i="5" s="1"/>
  <c r="P151" i="5" s="1"/>
  <c r="B151" i="5"/>
  <c r="C150" i="5"/>
  <c r="B150" i="5"/>
  <c r="C149" i="5"/>
  <c r="B149" i="5"/>
  <c r="C148" i="5"/>
  <c r="B148" i="5"/>
  <c r="C147" i="5"/>
  <c r="B147" i="5"/>
  <c r="C146" i="5"/>
  <c r="B146" i="5"/>
  <c r="C145" i="5"/>
  <c r="K145" i="5" s="1"/>
  <c r="P145" i="5" s="1"/>
  <c r="B145" i="5"/>
  <c r="C144" i="5"/>
  <c r="B144" i="5"/>
  <c r="C143" i="5"/>
  <c r="K143" i="5" s="1"/>
  <c r="P143" i="5" s="1"/>
  <c r="B143" i="5"/>
  <c r="C142" i="5"/>
  <c r="H142" i="5" s="1"/>
  <c r="B142" i="5"/>
  <c r="C141" i="5"/>
  <c r="B141" i="5"/>
  <c r="C140" i="5"/>
  <c r="B140" i="5"/>
  <c r="C139" i="5"/>
  <c r="K139" i="5" s="1"/>
  <c r="P139" i="5" s="1"/>
  <c r="B139" i="5"/>
  <c r="C138" i="5"/>
  <c r="K138" i="5" s="1"/>
  <c r="P138" i="5" s="1"/>
  <c r="B138" i="5"/>
  <c r="C137" i="5"/>
  <c r="K137" i="5" s="1"/>
  <c r="P137" i="5" s="1"/>
  <c r="B137" i="5"/>
  <c r="C136" i="5"/>
  <c r="B136" i="5"/>
  <c r="C135" i="5"/>
  <c r="B135" i="5"/>
  <c r="D135" i="5" s="1"/>
  <c r="E135" i="5" s="1"/>
  <c r="F134" i="5" s="1"/>
  <c r="C134" i="5"/>
  <c r="B134" i="5"/>
  <c r="C133" i="5"/>
  <c r="B133" i="5"/>
  <c r="C132" i="5"/>
  <c r="B132" i="5"/>
  <c r="C131" i="5"/>
  <c r="K131" i="5" s="1"/>
  <c r="P131" i="5" s="1"/>
  <c r="B131" i="5"/>
  <c r="C130" i="5"/>
  <c r="B130" i="5"/>
  <c r="C129" i="5"/>
  <c r="K129" i="5" s="1"/>
  <c r="P129" i="5" s="1"/>
  <c r="B129" i="5"/>
  <c r="C128" i="5"/>
  <c r="K128" i="5" s="1"/>
  <c r="P128" i="5" s="1"/>
  <c r="B128" i="5"/>
  <c r="C127" i="5"/>
  <c r="K127" i="5" s="1"/>
  <c r="P127" i="5" s="1"/>
  <c r="B127" i="5"/>
  <c r="C126" i="5"/>
  <c r="B126" i="5"/>
  <c r="C125" i="5"/>
  <c r="H125" i="5" s="1"/>
  <c r="B125" i="5"/>
  <c r="C124" i="5"/>
  <c r="B124" i="5"/>
  <c r="C123" i="5"/>
  <c r="K123" i="5" s="1"/>
  <c r="P123" i="5" s="1"/>
  <c r="B123" i="5"/>
  <c r="C122" i="5"/>
  <c r="B122" i="5"/>
  <c r="C121" i="5"/>
  <c r="B121" i="5"/>
  <c r="C120" i="5"/>
  <c r="B120" i="5"/>
  <c r="C119" i="5"/>
  <c r="H119" i="5" s="1"/>
  <c r="B119" i="5"/>
  <c r="C118" i="5"/>
  <c r="B118" i="5"/>
  <c r="C117" i="5"/>
  <c r="B117" i="5"/>
  <c r="C116" i="5"/>
  <c r="B116" i="5"/>
  <c r="C115" i="5"/>
  <c r="K115" i="5" s="1"/>
  <c r="P115" i="5" s="1"/>
  <c r="B115" i="5"/>
  <c r="C114" i="5"/>
  <c r="H114" i="5" s="1"/>
  <c r="B114" i="5"/>
  <c r="C113" i="5"/>
  <c r="K113" i="5" s="1"/>
  <c r="P113" i="5" s="1"/>
  <c r="B113" i="5"/>
  <c r="C112" i="5"/>
  <c r="H112" i="5" s="1"/>
  <c r="B112" i="5"/>
  <c r="C111" i="5"/>
  <c r="B111" i="5"/>
  <c r="C110" i="5"/>
  <c r="B110" i="5"/>
  <c r="C109" i="5"/>
  <c r="B109" i="5"/>
  <c r="C108" i="5"/>
  <c r="B108" i="5"/>
  <c r="C107" i="5"/>
  <c r="K107" i="5" s="1"/>
  <c r="P107" i="5" s="1"/>
  <c r="B107" i="5"/>
  <c r="C106" i="5"/>
  <c r="K106" i="5" s="1"/>
  <c r="P106" i="5" s="1"/>
  <c r="B106" i="5"/>
  <c r="C105" i="5"/>
  <c r="H105" i="5" s="1"/>
  <c r="B105" i="5"/>
  <c r="C104" i="5"/>
  <c r="K104" i="5" s="1"/>
  <c r="P104" i="5" s="1"/>
  <c r="B104" i="5"/>
  <c r="C103" i="5"/>
  <c r="K103" i="5" s="1"/>
  <c r="P103" i="5" s="1"/>
  <c r="B103" i="5"/>
  <c r="C102" i="5"/>
  <c r="B102" i="5"/>
  <c r="C101" i="5"/>
  <c r="B101" i="5"/>
  <c r="C100" i="5"/>
  <c r="B100" i="5"/>
  <c r="C99" i="5"/>
  <c r="K99" i="5" s="1"/>
  <c r="P99" i="5" s="1"/>
  <c r="B99" i="5"/>
  <c r="C98" i="5"/>
  <c r="H98" i="5" s="1"/>
  <c r="B98" i="5"/>
  <c r="C97" i="5"/>
  <c r="B97" i="5"/>
  <c r="C96" i="5"/>
  <c r="H96" i="5" s="1"/>
  <c r="B96" i="5"/>
  <c r="C95" i="5"/>
  <c r="K95" i="5" s="1"/>
  <c r="P95" i="5" s="1"/>
  <c r="B95" i="5"/>
  <c r="C94" i="5"/>
  <c r="B94" i="5"/>
  <c r="C93" i="5"/>
  <c r="B93" i="5"/>
  <c r="C92" i="5"/>
  <c r="B92" i="5"/>
  <c r="C91" i="5"/>
  <c r="B91" i="5"/>
  <c r="C90" i="5"/>
  <c r="H90" i="5" s="1"/>
  <c r="B90" i="5"/>
  <c r="C89" i="5"/>
  <c r="K89" i="5" s="1"/>
  <c r="P89" i="5" s="1"/>
  <c r="B89" i="5"/>
  <c r="C88" i="5"/>
  <c r="H88" i="5" s="1"/>
  <c r="B88" i="5"/>
  <c r="C87" i="5"/>
  <c r="K87" i="5" s="1"/>
  <c r="P87" i="5" s="1"/>
  <c r="B87" i="5"/>
  <c r="C86" i="5"/>
  <c r="B86" i="5"/>
  <c r="C85" i="5"/>
  <c r="K85" i="5" s="1"/>
  <c r="P85" i="5" s="1"/>
  <c r="B85" i="5"/>
  <c r="C84" i="5"/>
  <c r="B84" i="5"/>
  <c r="C83" i="5"/>
  <c r="K83" i="5" s="1"/>
  <c r="P83" i="5" s="1"/>
  <c r="B83" i="5"/>
  <c r="C82" i="5"/>
  <c r="K82" i="5" s="1"/>
  <c r="P82" i="5" s="1"/>
  <c r="B82" i="5"/>
  <c r="C81" i="5"/>
  <c r="H81" i="5" s="1"/>
  <c r="B81" i="5"/>
  <c r="C80" i="5"/>
  <c r="B80" i="5"/>
  <c r="C79" i="5"/>
  <c r="B79" i="5"/>
  <c r="C78" i="5"/>
  <c r="H78" i="5" s="1"/>
  <c r="B78" i="5"/>
  <c r="C77" i="5"/>
  <c r="B77" i="5"/>
  <c r="C76" i="5"/>
  <c r="B76" i="5"/>
  <c r="C75" i="5"/>
  <c r="B75" i="5"/>
  <c r="C74" i="5"/>
  <c r="K74" i="5" s="1"/>
  <c r="P74" i="5" s="1"/>
  <c r="B74" i="5"/>
  <c r="C73" i="5"/>
  <c r="B73" i="5"/>
  <c r="C72" i="5"/>
  <c r="H72" i="5" s="1"/>
  <c r="B72" i="5"/>
  <c r="C71" i="5"/>
  <c r="K71" i="5" s="1"/>
  <c r="P71" i="5" s="1"/>
  <c r="B71" i="5"/>
  <c r="C70" i="5"/>
  <c r="B70" i="5"/>
  <c r="C69" i="5"/>
  <c r="B69" i="5"/>
  <c r="C68" i="5"/>
  <c r="B68" i="5"/>
  <c r="C67" i="5"/>
  <c r="B67" i="5"/>
  <c r="C66" i="5"/>
  <c r="B66" i="5"/>
  <c r="C65" i="5"/>
  <c r="K65" i="5" s="1"/>
  <c r="P65" i="5" s="1"/>
  <c r="B65" i="5"/>
  <c r="C64" i="5"/>
  <c r="H64" i="5" s="1"/>
  <c r="B64" i="5"/>
  <c r="C63" i="5"/>
  <c r="B63" i="5"/>
  <c r="C62" i="5"/>
  <c r="B62" i="5"/>
  <c r="C61" i="5"/>
  <c r="K61" i="5" s="1"/>
  <c r="P61" i="5" s="1"/>
  <c r="B61" i="5"/>
  <c r="C60" i="5"/>
  <c r="B60" i="5"/>
  <c r="C59" i="5"/>
  <c r="K59" i="5" s="1"/>
  <c r="P59" i="5" s="1"/>
  <c r="B59" i="5"/>
  <c r="C58" i="5"/>
  <c r="B58" i="5"/>
  <c r="C57" i="5"/>
  <c r="K57" i="5" s="1"/>
  <c r="P57" i="5" s="1"/>
  <c r="B57" i="5"/>
  <c r="C56" i="5"/>
  <c r="B56" i="5"/>
  <c r="C55" i="5"/>
  <c r="K55" i="5" s="1"/>
  <c r="P55" i="5" s="1"/>
  <c r="B55" i="5"/>
  <c r="C54" i="5"/>
  <c r="B54" i="5"/>
  <c r="C53" i="5"/>
  <c r="K53" i="5" s="1"/>
  <c r="P53" i="5" s="1"/>
  <c r="B53" i="5"/>
  <c r="C52" i="5"/>
  <c r="B52" i="5"/>
  <c r="C51" i="5"/>
  <c r="K51" i="5" s="1"/>
  <c r="P51" i="5" s="1"/>
  <c r="B51" i="5"/>
  <c r="C50" i="5"/>
  <c r="B50" i="5"/>
  <c r="C49" i="5"/>
  <c r="B49" i="5"/>
  <c r="C48" i="5"/>
  <c r="H48" i="5" s="1"/>
  <c r="B48" i="5"/>
  <c r="C47" i="5"/>
  <c r="K47" i="5" s="1"/>
  <c r="P47" i="5" s="1"/>
  <c r="B47" i="5"/>
  <c r="C46" i="5"/>
  <c r="B46" i="5"/>
  <c r="C45" i="5"/>
  <c r="B45" i="5"/>
  <c r="C44" i="5"/>
  <c r="B44" i="5"/>
  <c r="C43" i="5"/>
  <c r="K43" i="5" s="1"/>
  <c r="P43" i="5" s="1"/>
  <c r="B43" i="5"/>
  <c r="C42" i="5"/>
  <c r="K42" i="5" s="1"/>
  <c r="P42" i="5" s="1"/>
  <c r="B42" i="5"/>
  <c r="C41" i="5"/>
  <c r="K41" i="5" s="1"/>
  <c r="P41" i="5" s="1"/>
  <c r="B41" i="5"/>
  <c r="C40" i="5"/>
  <c r="H40" i="5" s="1"/>
  <c r="B40" i="5"/>
  <c r="C39" i="5"/>
  <c r="K39" i="5" s="1"/>
  <c r="P39" i="5" s="1"/>
  <c r="B39" i="5"/>
  <c r="C38" i="5"/>
  <c r="B38" i="5"/>
  <c r="C37" i="5"/>
  <c r="B37" i="5"/>
  <c r="C36" i="5"/>
  <c r="H36" i="5" s="1"/>
  <c r="B36" i="5"/>
  <c r="C35" i="5"/>
  <c r="B35" i="5"/>
  <c r="C34" i="5"/>
  <c r="B34" i="5"/>
  <c r="C33" i="5"/>
  <c r="B33" i="5"/>
  <c r="C32" i="5"/>
  <c r="K32" i="5" s="1"/>
  <c r="P32" i="5" s="1"/>
  <c r="B32" i="5"/>
  <c r="C31" i="5"/>
  <c r="K31" i="5" s="1"/>
  <c r="P31" i="5" s="1"/>
  <c r="B31" i="5"/>
  <c r="C30" i="5"/>
  <c r="B30" i="5"/>
  <c r="C29" i="5"/>
  <c r="B29" i="5"/>
  <c r="C28" i="5"/>
  <c r="B28" i="5"/>
  <c r="C27" i="5"/>
  <c r="K27" i="5" s="1"/>
  <c r="P27" i="5" s="1"/>
  <c r="B27" i="5"/>
  <c r="C26" i="5"/>
  <c r="B26" i="5"/>
  <c r="C25" i="5"/>
  <c r="B25" i="5"/>
  <c r="C24" i="5"/>
  <c r="B24" i="5"/>
  <c r="C23" i="5"/>
  <c r="K23" i="5" s="1"/>
  <c r="P23" i="5" s="1"/>
  <c r="B23" i="5"/>
  <c r="C22" i="5"/>
  <c r="B22" i="5"/>
  <c r="C21" i="5"/>
  <c r="H21" i="5" s="1"/>
  <c r="B21" i="5"/>
  <c r="C20" i="5"/>
  <c r="B20" i="5"/>
  <c r="C19" i="5"/>
  <c r="B19" i="5"/>
  <c r="C18" i="5"/>
  <c r="K18" i="5" s="1"/>
  <c r="P18" i="5" s="1"/>
  <c r="B18" i="5"/>
  <c r="C17" i="5"/>
  <c r="K17" i="5" s="1"/>
  <c r="P17" i="5" s="1"/>
  <c r="B17" i="5"/>
  <c r="C16" i="5"/>
  <c r="B16" i="5"/>
  <c r="C15" i="5"/>
  <c r="H15" i="5" s="1"/>
  <c r="B15" i="5"/>
  <c r="C14" i="5"/>
  <c r="B14" i="5"/>
  <c r="C13" i="5"/>
  <c r="B13" i="5"/>
  <c r="C12" i="5"/>
  <c r="B12" i="5"/>
  <c r="C11" i="5"/>
  <c r="K11" i="5" s="1"/>
  <c r="P11" i="5" s="1"/>
  <c r="B11" i="5"/>
  <c r="C10" i="5"/>
  <c r="B10" i="5"/>
  <c r="C9" i="5"/>
  <c r="K9" i="5" s="1"/>
  <c r="P9" i="5" s="1"/>
  <c r="B9" i="5"/>
  <c r="C8" i="5"/>
  <c r="H8" i="5" s="1"/>
  <c r="B8" i="5"/>
  <c r="C7" i="5"/>
  <c r="B7" i="5"/>
  <c r="C6" i="5"/>
  <c r="B6" i="5"/>
  <c r="C5" i="5"/>
  <c r="B5" i="5"/>
  <c r="C4" i="5"/>
  <c r="B4" i="5"/>
  <c r="C3" i="5"/>
  <c r="K3" i="5" s="1"/>
  <c r="P3" i="5" s="1"/>
  <c r="B3" i="5"/>
  <c r="C2" i="5"/>
  <c r="B2" i="5"/>
  <c r="F292" i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I328" i="4"/>
  <c r="G185" i="4"/>
  <c r="G225" i="4"/>
  <c r="G289" i="4"/>
  <c r="G328" i="4"/>
  <c r="H328" i="4" s="1"/>
  <c r="G353" i="4"/>
  <c r="H353" i="4" s="1"/>
  <c r="G360" i="4"/>
  <c r="F112" i="4"/>
  <c r="D189" i="4"/>
  <c r="E189" i="4" s="1"/>
  <c r="F188" i="4" s="1"/>
  <c r="D225" i="4"/>
  <c r="E225" i="4" s="1"/>
  <c r="F224" i="4" s="1"/>
  <c r="D233" i="4"/>
  <c r="E233" i="4" s="1"/>
  <c r="F232" i="4" s="1"/>
  <c r="D24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D48" i="4" s="1"/>
  <c r="E48" i="4" s="1"/>
  <c r="F47" i="4" s="1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D112" i="4" s="1"/>
  <c r="E112" i="4" s="1"/>
  <c r="F111" i="4" s="1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D280" i="4" s="1"/>
  <c r="E280" i="4" s="1"/>
  <c r="F279" i="4" s="1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D304" i="4" s="1"/>
  <c r="E304" i="4" s="1"/>
  <c r="F303" i="4" s="1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D328" i="4" s="1"/>
  <c r="E328" i="4" s="1"/>
  <c r="F327" i="4" s="1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D344" i="4" s="1"/>
  <c r="E344" i="4" s="1"/>
  <c r="F343" i="4" s="1"/>
  <c r="B345" i="4"/>
  <c r="B346" i="4"/>
  <c r="B347" i="4"/>
  <c r="B348" i="4"/>
  <c r="B349" i="4"/>
  <c r="B350" i="4"/>
  <c r="B351" i="4"/>
  <c r="B352" i="4"/>
  <c r="B353" i="4"/>
  <c r="D353" i="4" s="1"/>
  <c r="E353" i="4" s="1"/>
  <c r="F352" i="4" s="1"/>
  <c r="B354" i="4"/>
  <c r="B355" i="4"/>
  <c r="B356" i="4"/>
  <c r="B357" i="4"/>
  <c r="B358" i="4"/>
  <c r="B359" i="4"/>
  <c r="B360" i="4"/>
  <c r="D360" i="4" s="1"/>
  <c r="E360" i="4" s="1"/>
  <c r="F359" i="4" s="1"/>
  <c r="B361" i="4"/>
  <c r="B362" i="4"/>
  <c r="B363" i="4"/>
  <c r="B364" i="4"/>
  <c r="B365" i="4"/>
  <c r="B366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D337" i="4" s="1"/>
  <c r="E337" i="4" s="1"/>
  <c r="F336" i="4" s="1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D289" i="4" s="1"/>
  <c r="C288" i="4"/>
  <c r="C287" i="4"/>
  <c r="C286" i="4"/>
  <c r="C285" i="4"/>
  <c r="D285" i="4" s="1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G233" i="4" s="1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D185" i="4" s="1"/>
  <c r="E185" i="4" s="1"/>
  <c r="F184" i="4" s="1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D153" i="4" s="1"/>
  <c r="E153" i="4" s="1"/>
  <c r="F152" i="4" s="1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D113" i="4" s="1"/>
  <c r="E113" i="4" s="1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D7" i="4" s="1"/>
  <c r="C6" i="4"/>
  <c r="C5" i="4"/>
  <c r="C4" i="4"/>
  <c r="C3" i="4"/>
  <c r="C2" i="4"/>
  <c r="E57" i="3"/>
  <c r="E77" i="3"/>
  <c r="E81" i="3"/>
  <c r="E183" i="3"/>
  <c r="E192" i="3"/>
  <c r="E240" i="3"/>
  <c r="E303" i="3"/>
  <c r="E336" i="3"/>
  <c r="E349" i="3"/>
  <c r="E353" i="3"/>
  <c r="D366" i="3"/>
  <c r="B366" i="3"/>
  <c r="C366" i="3" s="1"/>
  <c r="D365" i="3"/>
  <c r="E365" i="3" s="1"/>
  <c r="B365" i="3"/>
  <c r="C365" i="3" s="1"/>
  <c r="D364" i="3"/>
  <c r="B364" i="3"/>
  <c r="C364" i="3" s="1"/>
  <c r="D363" i="3"/>
  <c r="E363" i="3" s="1"/>
  <c r="B363" i="3"/>
  <c r="C363" i="3" s="1"/>
  <c r="D362" i="3"/>
  <c r="E362" i="3" s="1"/>
  <c r="B362" i="3"/>
  <c r="C362" i="3" s="1"/>
  <c r="D361" i="3"/>
  <c r="B361" i="3"/>
  <c r="C361" i="3" s="1"/>
  <c r="D360" i="3"/>
  <c r="C360" i="3"/>
  <c r="B360" i="3"/>
  <c r="D359" i="3"/>
  <c r="B359" i="3"/>
  <c r="C359" i="3" s="1"/>
  <c r="D358" i="3"/>
  <c r="E358" i="3" s="1"/>
  <c r="B358" i="3"/>
  <c r="C358" i="3" s="1"/>
  <c r="D357" i="3"/>
  <c r="E357" i="3" s="1"/>
  <c r="B357" i="3"/>
  <c r="C357" i="3" s="1"/>
  <c r="D356" i="3"/>
  <c r="B356" i="3"/>
  <c r="C356" i="3" s="1"/>
  <c r="D355" i="3"/>
  <c r="E355" i="3" s="1"/>
  <c r="B355" i="3"/>
  <c r="C355" i="3" s="1"/>
  <c r="D354" i="3"/>
  <c r="B354" i="3"/>
  <c r="C354" i="3" s="1"/>
  <c r="D353" i="3"/>
  <c r="B353" i="3"/>
  <c r="C353" i="3" s="1"/>
  <c r="D352" i="3"/>
  <c r="E352" i="3" s="1"/>
  <c r="B352" i="3"/>
  <c r="C352" i="3" s="1"/>
  <c r="D351" i="3"/>
  <c r="B351" i="3"/>
  <c r="C351" i="3" s="1"/>
  <c r="D350" i="3"/>
  <c r="B350" i="3"/>
  <c r="C350" i="3" s="1"/>
  <c r="D349" i="3"/>
  <c r="B349" i="3"/>
  <c r="C349" i="3" s="1"/>
  <c r="D348" i="3"/>
  <c r="E348" i="3" s="1"/>
  <c r="B348" i="3"/>
  <c r="C348" i="3" s="1"/>
  <c r="D347" i="3"/>
  <c r="E347" i="3" s="1"/>
  <c r="B347" i="3"/>
  <c r="C347" i="3" s="1"/>
  <c r="D346" i="3"/>
  <c r="E346" i="3" s="1"/>
  <c r="B346" i="3"/>
  <c r="C346" i="3" s="1"/>
  <c r="D345" i="3"/>
  <c r="B345" i="3"/>
  <c r="C345" i="3" s="1"/>
  <c r="D344" i="3"/>
  <c r="E344" i="3" s="1"/>
  <c r="B344" i="3"/>
  <c r="C344" i="3" s="1"/>
  <c r="D343" i="3"/>
  <c r="B343" i="3"/>
  <c r="C343" i="3" s="1"/>
  <c r="D342" i="3"/>
  <c r="B342" i="3"/>
  <c r="C342" i="3" s="1"/>
  <c r="D341" i="3"/>
  <c r="C341" i="3"/>
  <c r="B341" i="3"/>
  <c r="D340" i="3"/>
  <c r="B340" i="3"/>
  <c r="C340" i="3" s="1"/>
  <c r="D339" i="3"/>
  <c r="B339" i="3"/>
  <c r="C339" i="3" s="1"/>
  <c r="D338" i="3"/>
  <c r="E338" i="3" s="1"/>
  <c r="B338" i="3"/>
  <c r="C338" i="3" s="1"/>
  <c r="D337" i="3"/>
  <c r="B337" i="3"/>
  <c r="C337" i="3" s="1"/>
  <c r="D336" i="3"/>
  <c r="B336" i="3"/>
  <c r="C336" i="3" s="1"/>
  <c r="D335" i="3"/>
  <c r="E335" i="3" s="1"/>
  <c r="B335" i="3"/>
  <c r="C335" i="3" s="1"/>
  <c r="D334" i="3"/>
  <c r="B334" i="3"/>
  <c r="C334" i="3" s="1"/>
  <c r="D333" i="3"/>
  <c r="B333" i="3"/>
  <c r="C333" i="3" s="1"/>
  <c r="D332" i="3"/>
  <c r="B332" i="3"/>
  <c r="C332" i="3" s="1"/>
  <c r="D331" i="3"/>
  <c r="B331" i="3"/>
  <c r="C331" i="3" s="1"/>
  <c r="D330" i="3"/>
  <c r="E330" i="3" s="1"/>
  <c r="B330" i="3"/>
  <c r="C330" i="3" s="1"/>
  <c r="D329" i="3"/>
  <c r="B329" i="3"/>
  <c r="C329" i="3" s="1"/>
  <c r="D328" i="3"/>
  <c r="E328" i="3" s="1"/>
  <c r="B328" i="3"/>
  <c r="C328" i="3" s="1"/>
  <c r="D327" i="3"/>
  <c r="B327" i="3"/>
  <c r="C327" i="3" s="1"/>
  <c r="D326" i="3"/>
  <c r="B326" i="3"/>
  <c r="C326" i="3" s="1"/>
  <c r="D325" i="3"/>
  <c r="E325" i="3" s="1"/>
  <c r="B325" i="3"/>
  <c r="C325" i="3" s="1"/>
  <c r="D324" i="3"/>
  <c r="B324" i="3"/>
  <c r="C324" i="3" s="1"/>
  <c r="D323" i="3"/>
  <c r="B323" i="3"/>
  <c r="C323" i="3" s="1"/>
  <c r="D322" i="3"/>
  <c r="E322" i="3" s="1"/>
  <c r="B322" i="3"/>
  <c r="C322" i="3" s="1"/>
  <c r="D321" i="3"/>
  <c r="E321" i="3" s="1"/>
  <c r="C321" i="3"/>
  <c r="B321" i="3"/>
  <c r="D320" i="3"/>
  <c r="B320" i="3"/>
  <c r="C320" i="3" s="1"/>
  <c r="D319" i="3"/>
  <c r="B319" i="3"/>
  <c r="C319" i="3" s="1"/>
  <c r="D318" i="3"/>
  <c r="B318" i="3"/>
  <c r="C318" i="3" s="1"/>
  <c r="D317" i="3"/>
  <c r="B317" i="3"/>
  <c r="C317" i="3" s="1"/>
  <c r="D316" i="3"/>
  <c r="B316" i="3"/>
  <c r="C316" i="3" s="1"/>
  <c r="D315" i="3"/>
  <c r="E315" i="3" s="1"/>
  <c r="B315" i="3"/>
  <c r="C315" i="3" s="1"/>
  <c r="D314" i="3"/>
  <c r="B314" i="3"/>
  <c r="C314" i="3" s="1"/>
  <c r="D313" i="3"/>
  <c r="B313" i="3"/>
  <c r="C313" i="3" s="1"/>
  <c r="D312" i="3"/>
  <c r="E312" i="3" s="1"/>
  <c r="B312" i="3"/>
  <c r="C312" i="3" s="1"/>
  <c r="D311" i="3"/>
  <c r="B311" i="3"/>
  <c r="C311" i="3" s="1"/>
  <c r="D310" i="3"/>
  <c r="B310" i="3"/>
  <c r="C310" i="3" s="1"/>
  <c r="D309" i="3"/>
  <c r="E309" i="3" s="1"/>
  <c r="B309" i="3"/>
  <c r="C309" i="3" s="1"/>
  <c r="D308" i="3"/>
  <c r="B308" i="3"/>
  <c r="C308" i="3" s="1"/>
  <c r="D307" i="3"/>
  <c r="E307" i="3" s="1"/>
  <c r="B307" i="3"/>
  <c r="C307" i="3" s="1"/>
  <c r="D306" i="3"/>
  <c r="B306" i="3"/>
  <c r="C306" i="3" s="1"/>
  <c r="D305" i="3"/>
  <c r="E305" i="3" s="1"/>
  <c r="B305" i="3"/>
  <c r="C305" i="3" s="1"/>
  <c r="D304" i="3"/>
  <c r="E304" i="3" s="1"/>
  <c r="B304" i="3"/>
  <c r="C304" i="3" s="1"/>
  <c r="D303" i="3"/>
  <c r="B303" i="3"/>
  <c r="C303" i="3" s="1"/>
  <c r="D302" i="3"/>
  <c r="E302" i="3" s="1"/>
  <c r="B302" i="3"/>
  <c r="C302" i="3" s="1"/>
  <c r="D301" i="3"/>
  <c r="B301" i="3"/>
  <c r="C301" i="3" s="1"/>
  <c r="D300" i="3"/>
  <c r="E300" i="3" s="1"/>
  <c r="B300" i="3"/>
  <c r="C300" i="3" s="1"/>
  <c r="D299" i="3"/>
  <c r="E299" i="3" s="1"/>
  <c r="B299" i="3"/>
  <c r="C299" i="3" s="1"/>
  <c r="D298" i="3"/>
  <c r="B298" i="3"/>
  <c r="C298" i="3" s="1"/>
  <c r="D297" i="3"/>
  <c r="E297" i="3" s="1"/>
  <c r="B297" i="3"/>
  <c r="C297" i="3" s="1"/>
  <c r="D296" i="3"/>
  <c r="E296" i="3" s="1"/>
  <c r="B296" i="3"/>
  <c r="C296" i="3" s="1"/>
  <c r="D295" i="3"/>
  <c r="E295" i="3" s="1"/>
  <c r="B295" i="3"/>
  <c r="C295" i="3" s="1"/>
  <c r="D294" i="3"/>
  <c r="E294" i="3" s="1"/>
  <c r="B294" i="3"/>
  <c r="C294" i="3" s="1"/>
  <c r="D293" i="3"/>
  <c r="E293" i="3" s="1"/>
  <c r="B293" i="3"/>
  <c r="C293" i="3" s="1"/>
  <c r="D292" i="3"/>
  <c r="B292" i="3"/>
  <c r="C292" i="3" s="1"/>
  <c r="D291" i="3"/>
  <c r="E291" i="3" s="1"/>
  <c r="B291" i="3"/>
  <c r="C291" i="3" s="1"/>
  <c r="D290" i="3"/>
  <c r="E290" i="3" s="1"/>
  <c r="B290" i="3"/>
  <c r="C290" i="3" s="1"/>
  <c r="D289" i="3"/>
  <c r="E289" i="3" s="1"/>
  <c r="B289" i="3"/>
  <c r="C289" i="3" s="1"/>
  <c r="D288" i="3"/>
  <c r="E288" i="3" s="1"/>
  <c r="B288" i="3"/>
  <c r="C288" i="3" s="1"/>
  <c r="D287" i="3"/>
  <c r="E287" i="3" s="1"/>
  <c r="B287" i="3"/>
  <c r="C287" i="3" s="1"/>
  <c r="D286" i="3"/>
  <c r="B286" i="3"/>
  <c r="C286" i="3" s="1"/>
  <c r="D285" i="3"/>
  <c r="E285" i="3" s="1"/>
  <c r="B285" i="3"/>
  <c r="C285" i="3" s="1"/>
  <c r="D284" i="3"/>
  <c r="B284" i="3"/>
  <c r="C284" i="3" s="1"/>
  <c r="D283" i="3"/>
  <c r="B283" i="3"/>
  <c r="C283" i="3" s="1"/>
  <c r="D282" i="3"/>
  <c r="E282" i="3" s="1"/>
  <c r="B282" i="3"/>
  <c r="C282" i="3" s="1"/>
  <c r="D281" i="3"/>
  <c r="B281" i="3"/>
  <c r="C281" i="3" s="1"/>
  <c r="D280" i="3"/>
  <c r="B280" i="3"/>
  <c r="C280" i="3" s="1"/>
  <c r="D279" i="3"/>
  <c r="B279" i="3"/>
  <c r="C279" i="3" s="1"/>
  <c r="D278" i="3"/>
  <c r="B278" i="3"/>
  <c r="C278" i="3" s="1"/>
  <c r="D277" i="3"/>
  <c r="E277" i="3" s="1"/>
  <c r="B277" i="3"/>
  <c r="C277" i="3" s="1"/>
  <c r="D276" i="3"/>
  <c r="E276" i="3" s="1"/>
  <c r="B276" i="3"/>
  <c r="C276" i="3" s="1"/>
  <c r="D275" i="3"/>
  <c r="B275" i="3"/>
  <c r="C275" i="3" s="1"/>
  <c r="D274" i="3"/>
  <c r="B274" i="3"/>
  <c r="C274" i="3" s="1"/>
  <c r="D273" i="3"/>
  <c r="E273" i="3" s="1"/>
  <c r="B273" i="3"/>
  <c r="C273" i="3" s="1"/>
  <c r="D272" i="3"/>
  <c r="E272" i="3" s="1"/>
  <c r="B272" i="3"/>
  <c r="C272" i="3" s="1"/>
  <c r="D271" i="3"/>
  <c r="E271" i="3" s="1"/>
  <c r="B271" i="3"/>
  <c r="C271" i="3" s="1"/>
  <c r="D270" i="3"/>
  <c r="B270" i="3"/>
  <c r="C270" i="3" s="1"/>
  <c r="D269" i="3"/>
  <c r="E269" i="3" s="1"/>
  <c r="B269" i="3"/>
  <c r="C269" i="3" s="1"/>
  <c r="D268" i="3"/>
  <c r="B268" i="3"/>
  <c r="C268" i="3" s="1"/>
  <c r="D267" i="3"/>
  <c r="B267" i="3"/>
  <c r="C267" i="3" s="1"/>
  <c r="D266" i="3"/>
  <c r="B266" i="3"/>
  <c r="C266" i="3" s="1"/>
  <c r="D265" i="3"/>
  <c r="B265" i="3"/>
  <c r="C265" i="3" s="1"/>
  <c r="D264" i="3"/>
  <c r="E264" i="3" s="1"/>
  <c r="B264" i="3"/>
  <c r="C264" i="3" s="1"/>
  <c r="D263" i="3"/>
  <c r="B263" i="3"/>
  <c r="C263" i="3" s="1"/>
  <c r="D262" i="3"/>
  <c r="B262" i="3"/>
  <c r="C262" i="3" s="1"/>
  <c r="D261" i="3"/>
  <c r="E261" i="3" s="1"/>
  <c r="B261" i="3"/>
  <c r="C261" i="3" s="1"/>
  <c r="D260" i="3"/>
  <c r="B260" i="3"/>
  <c r="C260" i="3" s="1"/>
  <c r="D259" i="3"/>
  <c r="B259" i="3"/>
  <c r="C259" i="3" s="1"/>
  <c r="D258" i="3"/>
  <c r="B258" i="3"/>
  <c r="C258" i="3" s="1"/>
  <c r="D257" i="3"/>
  <c r="B257" i="3"/>
  <c r="C257" i="3" s="1"/>
  <c r="D256" i="3"/>
  <c r="E256" i="3" s="1"/>
  <c r="B256" i="3"/>
  <c r="C256" i="3" s="1"/>
  <c r="D255" i="3"/>
  <c r="B255" i="3"/>
  <c r="C255" i="3" s="1"/>
  <c r="D254" i="3"/>
  <c r="E254" i="3" s="1"/>
  <c r="B254" i="3"/>
  <c r="C254" i="3" s="1"/>
  <c r="D253" i="3"/>
  <c r="E253" i="3" s="1"/>
  <c r="B253" i="3"/>
  <c r="C253" i="3" s="1"/>
  <c r="D252" i="3"/>
  <c r="B252" i="3"/>
  <c r="C252" i="3" s="1"/>
  <c r="D251" i="3"/>
  <c r="E251" i="3" s="1"/>
  <c r="B251" i="3"/>
  <c r="C251" i="3" s="1"/>
  <c r="D250" i="3"/>
  <c r="E250" i="3" s="1"/>
  <c r="B250" i="3"/>
  <c r="C250" i="3" s="1"/>
  <c r="D249" i="3"/>
  <c r="B249" i="3"/>
  <c r="C249" i="3" s="1"/>
  <c r="D248" i="3"/>
  <c r="B248" i="3"/>
  <c r="C248" i="3" s="1"/>
  <c r="D247" i="3"/>
  <c r="E247" i="3" s="1"/>
  <c r="B247" i="3"/>
  <c r="C247" i="3" s="1"/>
  <c r="D246" i="3"/>
  <c r="B246" i="3"/>
  <c r="C246" i="3" s="1"/>
  <c r="D245" i="3"/>
  <c r="E245" i="3" s="1"/>
  <c r="B245" i="3"/>
  <c r="C245" i="3" s="1"/>
  <c r="D244" i="3"/>
  <c r="B244" i="3"/>
  <c r="C244" i="3" s="1"/>
  <c r="D243" i="3"/>
  <c r="B243" i="3"/>
  <c r="C243" i="3" s="1"/>
  <c r="D242" i="3"/>
  <c r="B242" i="3"/>
  <c r="C242" i="3" s="1"/>
  <c r="D241" i="3"/>
  <c r="E241" i="3" s="1"/>
  <c r="B241" i="3"/>
  <c r="C241" i="3" s="1"/>
  <c r="D240" i="3"/>
  <c r="B240" i="3"/>
  <c r="C240" i="3" s="1"/>
  <c r="D239" i="3"/>
  <c r="B239" i="3"/>
  <c r="C239" i="3" s="1"/>
  <c r="D238" i="3"/>
  <c r="B238" i="3"/>
  <c r="C238" i="3" s="1"/>
  <c r="D237" i="3"/>
  <c r="E237" i="3" s="1"/>
  <c r="B237" i="3"/>
  <c r="C237" i="3" s="1"/>
  <c r="D236" i="3"/>
  <c r="B236" i="3"/>
  <c r="C236" i="3" s="1"/>
  <c r="D235" i="3"/>
  <c r="B235" i="3"/>
  <c r="C235" i="3" s="1"/>
  <c r="D234" i="3"/>
  <c r="B234" i="3"/>
  <c r="C234" i="3" s="1"/>
  <c r="D233" i="3"/>
  <c r="E233" i="3" s="1"/>
  <c r="B233" i="3"/>
  <c r="C233" i="3" s="1"/>
  <c r="D232" i="3"/>
  <c r="E232" i="3" s="1"/>
  <c r="B232" i="3"/>
  <c r="C232" i="3" s="1"/>
  <c r="D231" i="3"/>
  <c r="B231" i="3"/>
  <c r="C231" i="3" s="1"/>
  <c r="D230" i="3"/>
  <c r="B230" i="3"/>
  <c r="C230" i="3" s="1"/>
  <c r="D229" i="3"/>
  <c r="E229" i="3" s="1"/>
  <c r="B229" i="3"/>
  <c r="C229" i="3" s="1"/>
  <c r="D228" i="3"/>
  <c r="E228" i="3" s="1"/>
  <c r="B228" i="3"/>
  <c r="C228" i="3" s="1"/>
  <c r="D227" i="3"/>
  <c r="B227" i="3"/>
  <c r="C227" i="3" s="1"/>
  <c r="D226" i="3"/>
  <c r="B226" i="3"/>
  <c r="C226" i="3" s="1"/>
  <c r="D225" i="3"/>
  <c r="E225" i="3" s="1"/>
  <c r="B225" i="3"/>
  <c r="C225" i="3" s="1"/>
  <c r="D224" i="3"/>
  <c r="E224" i="3" s="1"/>
  <c r="B224" i="3"/>
  <c r="C224" i="3" s="1"/>
  <c r="D223" i="3"/>
  <c r="E223" i="3" s="1"/>
  <c r="B223" i="3"/>
  <c r="C223" i="3" s="1"/>
  <c r="D222" i="3"/>
  <c r="B222" i="3"/>
  <c r="C222" i="3" s="1"/>
  <c r="D221" i="3"/>
  <c r="B221" i="3"/>
  <c r="C221" i="3" s="1"/>
  <c r="D220" i="3"/>
  <c r="B220" i="3"/>
  <c r="C220" i="3" s="1"/>
  <c r="D219" i="3"/>
  <c r="B219" i="3"/>
  <c r="C219" i="3" s="1"/>
  <c r="D218" i="3"/>
  <c r="B218" i="3"/>
  <c r="C218" i="3" s="1"/>
  <c r="D217" i="3"/>
  <c r="B217" i="3"/>
  <c r="C217" i="3" s="1"/>
  <c r="D216" i="3"/>
  <c r="B216" i="3"/>
  <c r="C216" i="3" s="1"/>
  <c r="D215" i="3"/>
  <c r="B215" i="3"/>
  <c r="C215" i="3" s="1"/>
  <c r="D214" i="3"/>
  <c r="B214" i="3"/>
  <c r="C214" i="3" s="1"/>
  <c r="D213" i="3"/>
  <c r="E213" i="3" s="1"/>
  <c r="B213" i="3"/>
  <c r="C213" i="3" s="1"/>
  <c r="D212" i="3"/>
  <c r="B212" i="3"/>
  <c r="C212" i="3" s="1"/>
  <c r="D211" i="3"/>
  <c r="B211" i="3"/>
  <c r="C211" i="3" s="1"/>
  <c r="D210" i="3"/>
  <c r="E210" i="3" s="1"/>
  <c r="B210" i="3"/>
  <c r="C210" i="3" s="1"/>
  <c r="D209" i="3"/>
  <c r="B209" i="3"/>
  <c r="C209" i="3" s="1"/>
  <c r="D208" i="3"/>
  <c r="E208" i="3" s="1"/>
  <c r="B208" i="3"/>
  <c r="C208" i="3" s="1"/>
  <c r="D207" i="3"/>
  <c r="E207" i="3" s="1"/>
  <c r="B207" i="3"/>
  <c r="C207" i="3" s="1"/>
  <c r="D206" i="3"/>
  <c r="B206" i="3"/>
  <c r="C206" i="3" s="1"/>
  <c r="D205" i="3"/>
  <c r="B205" i="3"/>
  <c r="C205" i="3" s="1"/>
  <c r="D204" i="3"/>
  <c r="B204" i="3"/>
  <c r="C204" i="3" s="1"/>
  <c r="D203" i="3"/>
  <c r="E203" i="3" s="1"/>
  <c r="B203" i="3"/>
  <c r="C203" i="3" s="1"/>
  <c r="D202" i="3"/>
  <c r="B202" i="3"/>
  <c r="C202" i="3" s="1"/>
  <c r="D201" i="3"/>
  <c r="E201" i="3" s="1"/>
  <c r="B201" i="3"/>
  <c r="C201" i="3" s="1"/>
  <c r="D200" i="3"/>
  <c r="B200" i="3"/>
  <c r="C200" i="3" s="1"/>
  <c r="D199" i="3"/>
  <c r="B199" i="3"/>
  <c r="C199" i="3" s="1"/>
  <c r="D198" i="3"/>
  <c r="E198" i="3" s="1"/>
  <c r="B198" i="3"/>
  <c r="C198" i="3" s="1"/>
  <c r="D197" i="3"/>
  <c r="E197" i="3" s="1"/>
  <c r="B197" i="3"/>
  <c r="C197" i="3" s="1"/>
  <c r="D196" i="3"/>
  <c r="B196" i="3"/>
  <c r="C196" i="3" s="1"/>
  <c r="D195" i="3"/>
  <c r="B195" i="3"/>
  <c r="C195" i="3" s="1"/>
  <c r="D194" i="3"/>
  <c r="B194" i="3"/>
  <c r="C194" i="3" s="1"/>
  <c r="D193" i="3"/>
  <c r="E193" i="3" s="1"/>
  <c r="B193" i="3"/>
  <c r="C193" i="3" s="1"/>
  <c r="D192" i="3"/>
  <c r="B192" i="3"/>
  <c r="C192" i="3" s="1"/>
  <c r="D191" i="3"/>
  <c r="E191" i="3" s="1"/>
  <c r="B191" i="3"/>
  <c r="C191" i="3" s="1"/>
  <c r="D190" i="3"/>
  <c r="E190" i="3" s="1"/>
  <c r="B190" i="3"/>
  <c r="C190" i="3" s="1"/>
  <c r="D189" i="3"/>
  <c r="E189" i="3" s="1"/>
  <c r="B189" i="3"/>
  <c r="C189" i="3" s="1"/>
  <c r="D188" i="3"/>
  <c r="B188" i="3"/>
  <c r="C188" i="3" s="1"/>
  <c r="D187" i="3"/>
  <c r="B187" i="3"/>
  <c r="C187" i="3" s="1"/>
  <c r="D186" i="3"/>
  <c r="B186" i="3"/>
  <c r="C186" i="3" s="1"/>
  <c r="D185" i="3"/>
  <c r="B185" i="3"/>
  <c r="C185" i="3" s="1"/>
  <c r="D184" i="3"/>
  <c r="E184" i="3" s="1"/>
  <c r="B184" i="3"/>
  <c r="C184" i="3" s="1"/>
  <c r="D183" i="3"/>
  <c r="B183" i="3"/>
  <c r="C183" i="3" s="1"/>
  <c r="D182" i="3"/>
  <c r="B182" i="3"/>
  <c r="C182" i="3" s="1"/>
  <c r="D181" i="3"/>
  <c r="E181" i="3" s="1"/>
  <c r="B181" i="3"/>
  <c r="C181" i="3" s="1"/>
  <c r="D180" i="3"/>
  <c r="B180" i="3"/>
  <c r="C180" i="3" s="1"/>
  <c r="D179" i="3"/>
  <c r="E179" i="3" s="1"/>
  <c r="B179" i="3"/>
  <c r="C179" i="3" s="1"/>
  <c r="D178" i="3"/>
  <c r="B178" i="3"/>
  <c r="C178" i="3" s="1"/>
  <c r="D177" i="3"/>
  <c r="B177" i="3"/>
  <c r="C177" i="3" s="1"/>
  <c r="D176" i="3"/>
  <c r="B176" i="3"/>
  <c r="C176" i="3" s="1"/>
  <c r="D175" i="3"/>
  <c r="B175" i="3"/>
  <c r="C175" i="3" s="1"/>
  <c r="D174" i="3"/>
  <c r="E174" i="3" s="1"/>
  <c r="B174" i="3"/>
  <c r="C174" i="3" s="1"/>
  <c r="D173" i="3"/>
  <c r="E173" i="3" s="1"/>
  <c r="B173" i="3"/>
  <c r="C173" i="3" s="1"/>
  <c r="D172" i="3"/>
  <c r="E172" i="3" s="1"/>
  <c r="B172" i="3"/>
  <c r="C172" i="3" s="1"/>
  <c r="D171" i="3"/>
  <c r="E171" i="3" s="1"/>
  <c r="B171" i="3"/>
  <c r="C171" i="3" s="1"/>
  <c r="D170" i="3"/>
  <c r="B170" i="3"/>
  <c r="C170" i="3" s="1"/>
  <c r="D169" i="3"/>
  <c r="E169" i="3" s="1"/>
  <c r="B169" i="3"/>
  <c r="C169" i="3" s="1"/>
  <c r="D168" i="3"/>
  <c r="B168" i="3"/>
  <c r="C168" i="3" s="1"/>
  <c r="D167" i="3"/>
  <c r="B167" i="3"/>
  <c r="C167" i="3" s="1"/>
  <c r="D166" i="3"/>
  <c r="B166" i="3"/>
  <c r="C166" i="3" s="1"/>
  <c r="D165" i="3"/>
  <c r="E165" i="3" s="1"/>
  <c r="B165" i="3"/>
  <c r="C165" i="3" s="1"/>
  <c r="D164" i="3"/>
  <c r="B164" i="3"/>
  <c r="C164" i="3" s="1"/>
  <c r="D163" i="3"/>
  <c r="E163" i="3" s="1"/>
  <c r="B163" i="3"/>
  <c r="C163" i="3" s="1"/>
  <c r="D162" i="3"/>
  <c r="B162" i="3"/>
  <c r="C162" i="3" s="1"/>
  <c r="D161" i="3"/>
  <c r="B161" i="3"/>
  <c r="C161" i="3" s="1"/>
  <c r="D160" i="3"/>
  <c r="B160" i="3"/>
  <c r="C160" i="3" s="1"/>
  <c r="D159" i="3"/>
  <c r="B159" i="3"/>
  <c r="C159" i="3" s="1"/>
  <c r="D158" i="3"/>
  <c r="B158" i="3"/>
  <c r="C158" i="3" s="1"/>
  <c r="D157" i="3"/>
  <c r="E157" i="3" s="1"/>
  <c r="B157" i="3"/>
  <c r="C157" i="3" s="1"/>
  <c r="D156" i="3"/>
  <c r="B156" i="3"/>
  <c r="C156" i="3" s="1"/>
  <c r="D155" i="3"/>
  <c r="E155" i="3" s="1"/>
  <c r="B155" i="3"/>
  <c r="C155" i="3" s="1"/>
  <c r="D154" i="3"/>
  <c r="B154" i="3"/>
  <c r="C154" i="3" s="1"/>
  <c r="D153" i="3"/>
  <c r="B153" i="3"/>
  <c r="C153" i="3" s="1"/>
  <c r="D152" i="3"/>
  <c r="E152" i="3" s="1"/>
  <c r="B152" i="3"/>
  <c r="C152" i="3" s="1"/>
  <c r="D151" i="3"/>
  <c r="E151" i="3" s="1"/>
  <c r="B151" i="3"/>
  <c r="C151" i="3" s="1"/>
  <c r="D150" i="3"/>
  <c r="B150" i="3"/>
  <c r="C150" i="3" s="1"/>
  <c r="D149" i="3"/>
  <c r="E149" i="3" s="1"/>
  <c r="B149" i="3"/>
  <c r="C149" i="3" s="1"/>
  <c r="D148" i="3"/>
  <c r="B148" i="3"/>
  <c r="C148" i="3" s="1"/>
  <c r="D147" i="3"/>
  <c r="B147" i="3"/>
  <c r="C147" i="3" s="1"/>
  <c r="D146" i="3"/>
  <c r="E146" i="3" s="1"/>
  <c r="B146" i="3"/>
  <c r="C146" i="3" s="1"/>
  <c r="D145" i="3"/>
  <c r="E145" i="3" s="1"/>
  <c r="B145" i="3"/>
  <c r="C145" i="3" s="1"/>
  <c r="D144" i="3"/>
  <c r="E144" i="3" s="1"/>
  <c r="B144" i="3"/>
  <c r="C144" i="3" s="1"/>
  <c r="D143" i="3"/>
  <c r="E143" i="3" s="1"/>
  <c r="B143" i="3"/>
  <c r="C143" i="3" s="1"/>
  <c r="D142" i="3"/>
  <c r="B142" i="3"/>
  <c r="C142" i="3" s="1"/>
  <c r="D141" i="3"/>
  <c r="B141" i="3"/>
  <c r="C141" i="3" s="1"/>
  <c r="D140" i="3"/>
  <c r="E140" i="3" s="1"/>
  <c r="B140" i="3"/>
  <c r="C140" i="3" s="1"/>
  <c r="D139" i="3"/>
  <c r="B139" i="3"/>
  <c r="C139" i="3" s="1"/>
  <c r="D138" i="3"/>
  <c r="E138" i="3" s="1"/>
  <c r="B138" i="3"/>
  <c r="C138" i="3" s="1"/>
  <c r="D137" i="3"/>
  <c r="B137" i="3"/>
  <c r="C137" i="3" s="1"/>
  <c r="D136" i="3"/>
  <c r="E136" i="3" s="1"/>
  <c r="B136" i="3"/>
  <c r="C136" i="3" s="1"/>
  <c r="D135" i="3"/>
  <c r="E135" i="3" s="1"/>
  <c r="B135" i="3"/>
  <c r="C135" i="3" s="1"/>
  <c r="D134" i="3"/>
  <c r="B134" i="3"/>
  <c r="C134" i="3" s="1"/>
  <c r="D133" i="3"/>
  <c r="B133" i="3"/>
  <c r="C133" i="3" s="1"/>
  <c r="D132" i="3"/>
  <c r="B132" i="3"/>
  <c r="C132" i="3" s="1"/>
  <c r="D131" i="3"/>
  <c r="B131" i="3"/>
  <c r="C131" i="3" s="1"/>
  <c r="D130" i="3"/>
  <c r="E130" i="3" s="1"/>
  <c r="B130" i="3"/>
  <c r="C130" i="3" s="1"/>
  <c r="D129" i="3"/>
  <c r="E129" i="3" s="1"/>
  <c r="B129" i="3"/>
  <c r="C129" i="3" s="1"/>
  <c r="D128" i="3"/>
  <c r="E128" i="3" s="1"/>
  <c r="B128" i="3"/>
  <c r="C128" i="3" s="1"/>
  <c r="D127" i="3"/>
  <c r="E127" i="3" s="1"/>
  <c r="B127" i="3"/>
  <c r="C127" i="3" s="1"/>
  <c r="D126" i="3"/>
  <c r="B126" i="3"/>
  <c r="C126" i="3" s="1"/>
  <c r="D125" i="3"/>
  <c r="E125" i="3" s="1"/>
  <c r="B125" i="3"/>
  <c r="C125" i="3" s="1"/>
  <c r="D124" i="3"/>
  <c r="B124" i="3"/>
  <c r="C124" i="3" s="1"/>
  <c r="D123" i="3"/>
  <c r="E123" i="3" s="1"/>
  <c r="B123" i="3"/>
  <c r="C123" i="3" s="1"/>
  <c r="D122" i="3"/>
  <c r="E122" i="3" s="1"/>
  <c r="B122" i="3"/>
  <c r="C122" i="3" s="1"/>
  <c r="D121" i="3"/>
  <c r="E121" i="3" s="1"/>
  <c r="B121" i="3"/>
  <c r="C121" i="3" s="1"/>
  <c r="D120" i="3"/>
  <c r="E120" i="3" s="1"/>
  <c r="B120" i="3"/>
  <c r="C120" i="3" s="1"/>
  <c r="D119" i="3"/>
  <c r="B119" i="3"/>
  <c r="C119" i="3" s="1"/>
  <c r="D118" i="3"/>
  <c r="B118" i="3"/>
  <c r="C118" i="3" s="1"/>
  <c r="D117" i="3"/>
  <c r="E117" i="3" s="1"/>
  <c r="B117" i="3"/>
  <c r="C117" i="3" s="1"/>
  <c r="D116" i="3"/>
  <c r="E116" i="3" s="1"/>
  <c r="B116" i="3"/>
  <c r="C116" i="3" s="1"/>
  <c r="D115" i="3"/>
  <c r="E115" i="3" s="1"/>
  <c r="B115" i="3"/>
  <c r="C115" i="3" s="1"/>
  <c r="D114" i="3"/>
  <c r="B114" i="3"/>
  <c r="C114" i="3" s="1"/>
  <c r="D113" i="3"/>
  <c r="E113" i="3" s="1"/>
  <c r="B113" i="3"/>
  <c r="C113" i="3" s="1"/>
  <c r="D112" i="3"/>
  <c r="E112" i="3" s="1"/>
  <c r="C112" i="3"/>
  <c r="B112" i="3"/>
  <c r="D111" i="3"/>
  <c r="E111" i="3" s="1"/>
  <c r="B111" i="3"/>
  <c r="C111" i="3" s="1"/>
  <c r="D110" i="3"/>
  <c r="B110" i="3"/>
  <c r="C110" i="3" s="1"/>
  <c r="D109" i="3"/>
  <c r="B109" i="3"/>
  <c r="C109" i="3" s="1"/>
  <c r="D108" i="3"/>
  <c r="E108" i="3" s="1"/>
  <c r="B108" i="3"/>
  <c r="C108" i="3" s="1"/>
  <c r="D107" i="3"/>
  <c r="E107" i="3" s="1"/>
  <c r="B107" i="3"/>
  <c r="C107" i="3" s="1"/>
  <c r="D106" i="3"/>
  <c r="E106" i="3" s="1"/>
  <c r="B106" i="3"/>
  <c r="C106" i="3" s="1"/>
  <c r="D105" i="3"/>
  <c r="E105" i="3" s="1"/>
  <c r="B105" i="3"/>
  <c r="C105" i="3" s="1"/>
  <c r="D104" i="3"/>
  <c r="B104" i="3"/>
  <c r="C104" i="3" s="1"/>
  <c r="D103" i="3"/>
  <c r="E103" i="3" s="1"/>
  <c r="B103" i="3"/>
  <c r="C103" i="3" s="1"/>
  <c r="D102" i="3"/>
  <c r="E102" i="3" s="1"/>
  <c r="B102" i="3"/>
  <c r="C102" i="3" s="1"/>
  <c r="D101" i="3"/>
  <c r="B101" i="3"/>
  <c r="C101" i="3" s="1"/>
  <c r="D100" i="3"/>
  <c r="B100" i="3"/>
  <c r="C100" i="3" s="1"/>
  <c r="D99" i="3"/>
  <c r="B99" i="3"/>
  <c r="C99" i="3" s="1"/>
  <c r="D98" i="3"/>
  <c r="B98" i="3"/>
  <c r="C98" i="3" s="1"/>
  <c r="D97" i="3"/>
  <c r="E97" i="3" s="1"/>
  <c r="B97" i="3"/>
  <c r="C97" i="3" s="1"/>
  <c r="D96" i="3"/>
  <c r="B96" i="3"/>
  <c r="C96" i="3" s="1"/>
  <c r="D95" i="3"/>
  <c r="B95" i="3"/>
  <c r="C95" i="3" s="1"/>
  <c r="D94" i="3"/>
  <c r="E94" i="3" s="1"/>
  <c r="B94" i="3"/>
  <c r="C94" i="3" s="1"/>
  <c r="D93" i="3"/>
  <c r="B93" i="3"/>
  <c r="C93" i="3" s="1"/>
  <c r="D92" i="3"/>
  <c r="E92" i="3" s="1"/>
  <c r="B92" i="3"/>
  <c r="C92" i="3" s="1"/>
  <c r="D91" i="3"/>
  <c r="E91" i="3" s="1"/>
  <c r="B91" i="3"/>
  <c r="C91" i="3" s="1"/>
  <c r="D90" i="3"/>
  <c r="E90" i="3" s="1"/>
  <c r="B90" i="3"/>
  <c r="C90" i="3" s="1"/>
  <c r="D89" i="3"/>
  <c r="E89" i="3" s="1"/>
  <c r="B89" i="3"/>
  <c r="C89" i="3" s="1"/>
  <c r="D88" i="3"/>
  <c r="B88" i="3"/>
  <c r="C88" i="3" s="1"/>
  <c r="D87" i="3"/>
  <c r="E87" i="3" s="1"/>
  <c r="B87" i="3"/>
  <c r="C87" i="3" s="1"/>
  <c r="D86" i="3"/>
  <c r="E86" i="3" s="1"/>
  <c r="B86" i="3"/>
  <c r="C86" i="3" s="1"/>
  <c r="D85" i="3"/>
  <c r="E85" i="3" s="1"/>
  <c r="B85" i="3"/>
  <c r="C85" i="3" s="1"/>
  <c r="D84" i="3"/>
  <c r="B84" i="3"/>
  <c r="C84" i="3" s="1"/>
  <c r="D83" i="3"/>
  <c r="B83" i="3"/>
  <c r="C83" i="3" s="1"/>
  <c r="D82" i="3"/>
  <c r="B82" i="3"/>
  <c r="C82" i="3" s="1"/>
  <c r="D81" i="3"/>
  <c r="B81" i="3"/>
  <c r="C81" i="3" s="1"/>
  <c r="D80" i="3"/>
  <c r="B80" i="3"/>
  <c r="C80" i="3" s="1"/>
  <c r="D79" i="3"/>
  <c r="B79" i="3"/>
  <c r="C79" i="3" s="1"/>
  <c r="D78" i="3"/>
  <c r="B78" i="3"/>
  <c r="C78" i="3" s="1"/>
  <c r="D77" i="3"/>
  <c r="B77" i="3"/>
  <c r="C77" i="3" s="1"/>
  <c r="D76" i="3"/>
  <c r="B76" i="3"/>
  <c r="C76" i="3" s="1"/>
  <c r="D75" i="3"/>
  <c r="E75" i="3" s="1"/>
  <c r="B75" i="3"/>
  <c r="C75" i="3" s="1"/>
  <c r="D74" i="3"/>
  <c r="B74" i="3"/>
  <c r="C74" i="3" s="1"/>
  <c r="D73" i="3"/>
  <c r="E73" i="3" s="1"/>
  <c r="B73" i="3"/>
  <c r="C73" i="3" s="1"/>
  <c r="D72" i="3"/>
  <c r="B72" i="3"/>
  <c r="C72" i="3" s="1"/>
  <c r="D71" i="3"/>
  <c r="E71" i="3" s="1"/>
  <c r="B71" i="3"/>
  <c r="C71" i="3" s="1"/>
  <c r="D70" i="3"/>
  <c r="B70" i="3"/>
  <c r="C70" i="3" s="1"/>
  <c r="D69" i="3"/>
  <c r="E69" i="3" s="1"/>
  <c r="B69" i="3"/>
  <c r="C69" i="3" s="1"/>
  <c r="D68" i="3"/>
  <c r="B68" i="3"/>
  <c r="C68" i="3" s="1"/>
  <c r="D67" i="3"/>
  <c r="B67" i="3"/>
  <c r="C67" i="3" s="1"/>
  <c r="D66" i="3"/>
  <c r="B66" i="3"/>
  <c r="C66" i="3" s="1"/>
  <c r="D65" i="3"/>
  <c r="B65" i="3"/>
  <c r="C65" i="3" s="1"/>
  <c r="D64" i="3"/>
  <c r="E64" i="3" s="1"/>
  <c r="B64" i="3"/>
  <c r="C64" i="3" s="1"/>
  <c r="D63" i="3"/>
  <c r="E63" i="3" s="1"/>
  <c r="B63" i="3"/>
  <c r="C63" i="3" s="1"/>
  <c r="D62" i="3"/>
  <c r="B62" i="3"/>
  <c r="C62" i="3" s="1"/>
  <c r="D61" i="3"/>
  <c r="E61" i="3" s="1"/>
  <c r="B61" i="3"/>
  <c r="C61" i="3" s="1"/>
  <c r="D60" i="3"/>
  <c r="B60" i="3"/>
  <c r="C60" i="3" s="1"/>
  <c r="D59" i="3"/>
  <c r="E59" i="3" s="1"/>
  <c r="B59" i="3"/>
  <c r="C59" i="3" s="1"/>
  <c r="D58" i="3"/>
  <c r="B58" i="3"/>
  <c r="C58" i="3" s="1"/>
  <c r="D57" i="3"/>
  <c r="B57" i="3"/>
  <c r="C57" i="3" s="1"/>
  <c r="D56" i="3"/>
  <c r="B56" i="3"/>
  <c r="C56" i="3" s="1"/>
  <c r="D55" i="3"/>
  <c r="E55" i="3" s="1"/>
  <c r="B55" i="3"/>
  <c r="C55" i="3" s="1"/>
  <c r="D54" i="3"/>
  <c r="B54" i="3"/>
  <c r="C54" i="3" s="1"/>
  <c r="D53" i="3"/>
  <c r="E53" i="3" s="1"/>
  <c r="B53" i="3"/>
  <c r="C53" i="3" s="1"/>
  <c r="D52" i="3"/>
  <c r="B52" i="3"/>
  <c r="C52" i="3" s="1"/>
  <c r="D51" i="3"/>
  <c r="E51" i="3" s="1"/>
  <c r="B51" i="3"/>
  <c r="C51" i="3" s="1"/>
  <c r="D50" i="3"/>
  <c r="B50" i="3"/>
  <c r="C50" i="3" s="1"/>
  <c r="D49" i="3"/>
  <c r="B49" i="3"/>
  <c r="C49" i="3" s="1"/>
  <c r="D48" i="3"/>
  <c r="E48" i="3" s="1"/>
  <c r="B48" i="3"/>
  <c r="C48" i="3" s="1"/>
  <c r="D47" i="3"/>
  <c r="B47" i="3"/>
  <c r="C47" i="3" s="1"/>
  <c r="D46" i="3"/>
  <c r="B46" i="3"/>
  <c r="C46" i="3" s="1"/>
  <c r="D45" i="3"/>
  <c r="B45" i="3"/>
  <c r="C45" i="3" s="1"/>
  <c r="D44" i="3"/>
  <c r="B44" i="3"/>
  <c r="C44" i="3" s="1"/>
  <c r="D43" i="3"/>
  <c r="E43" i="3" s="1"/>
  <c r="B43" i="3"/>
  <c r="C43" i="3" s="1"/>
  <c r="D42" i="3"/>
  <c r="B42" i="3"/>
  <c r="C42" i="3" s="1"/>
  <c r="D41" i="3"/>
  <c r="B41" i="3"/>
  <c r="C41" i="3" s="1"/>
  <c r="D40" i="3"/>
  <c r="B40" i="3"/>
  <c r="C40" i="3" s="1"/>
  <c r="D39" i="3"/>
  <c r="E39" i="3" s="1"/>
  <c r="B39" i="3"/>
  <c r="C39" i="3" s="1"/>
  <c r="D38" i="3"/>
  <c r="B38" i="3"/>
  <c r="C38" i="3" s="1"/>
  <c r="D37" i="3"/>
  <c r="E37" i="3" s="1"/>
  <c r="B37" i="3"/>
  <c r="C37" i="3" s="1"/>
  <c r="D36" i="3"/>
  <c r="B36" i="3"/>
  <c r="C36" i="3" s="1"/>
  <c r="D35" i="3"/>
  <c r="E35" i="3" s="1"/>
  <c r="B35" i="3"/>
  <c r="C35" i="3" s="1"/>
  <c r="D34" i="3"/>
  <c r="B34" i="3"/>
  <c r="C34" i="3" s="1"/>
  <c r="D33" i="3"/>
  <c r="B33" i="3"/>
  <c r="C33" i="3" s="1"/>
  <c r="D32" i="3"/>
  <c r="B32" i="3"/>
  <c r="C32" i="3" s="1"/>
  <c r="D31" i="3"/>
  <c r="E31" i="3" s="1"/>
  <c r="B31" i="3"/>
  <c r="C31" i="3" s="1"/>
  <c r="D30" i="3"/>
  <c r="B30" i="3"/>
  <c r="C30" i="3" s="1"/>
  <c r="D29" i="3"/>
  <c r="E29" i="3" s="1"/>
  <c r="B29" i="3"/>
  <c r="C29" i="3" s="1"/>
  <c r="D28" i="3"/>
  <c r="B28" i="3"/>
  <c r="C28" i="3" s="1"/>
  <c r="D27" i="3"/>
  <c r="E27" i="3" s="1"/>
  <c r="B27" i="3"/>
  <c r="C27" i="3" s="1"/>
  <c r="D26" i="3"/>
  <c r="B26" i="3"/>
  <c r="C26" i="3" s="1"/>
  <c r="D25" i="3"/>
  <c r="B25" i="3"/>
  <c r="C25" i="3" s="1"/>
  <c r="D24" i="3"/>
  <c r="B24" i="3"/>
  <c r="C24" i="3" s="1"/>
  <c r="D23" i="3"/>
  <c r="E23" i="3" s="1"/>
  <c r="B23" i="3"/>
  <c r="C23" i="3" s="1"/>
  <c r="D22" i="3"/>
  <c r="B22" i="3"/>
  <c r="C22" i="3" s="1"/>
  <c r="D21" i="3"/>
  <c r="E21" i="3" s="1"/>
  <c r="B21" i="3"/>
  <c r="C21" i="3" s="1"/>
  <c r="D20" i="3"/>
  <c r="B20" i="3"/>
  <c r="C20" i="3" s="1"/>
  <c r="D19" i="3"/>
  <c r="E19" i="3" s="1"/>
  <c r="B19" i="3"/>
  <c r="C19" i="3" s="1"/>
  <c r="D18" i="3"/>
  <c r="B18" i="3"/>
  <c r="C18" i="3" s="1"/>
  <c r="D17" i="3"/>
  <c r="E17" i="3" s="1"/>
  <c r="B17" i="3"/>
  <c r="C17" i="3" s="1"/>
  <c r="D16" i="3"/>
  <c r="E16" i="3" s="1"/>
  <c r="B16" i="3"/>
  <c r="C16" i="3" s="1"/>
  <c r="D15" i="3"/>
  <c r="E15" i="3" s="1"/>
  <c r="B15" i="3"/>
  <c r="C15" i="3" s="1"/>
  <c r="D14" i="3"/>
  <c r="B14" i="3"/>
  <c r="C14" i="3" s="1"/>
  <c r="D13" i="3"/>
  <c r="B13" i="3"/>
  <c r="C13" i="3" s="1"/>
  <c r="D12" i="3"/>
  <c r="B12" i="3"/>
  <c r="C12" i="3" s="1"/>
  <c r="D11" i="3"/>
  <c r="E11" i="3" s="1"/>
  <c r="B11" i="3"/>
  <c r="C11" i="3" s="1"/>
  <c r="D10" i="3"/>
  <c r="B10" i="3"/>
  <c r="C10" i="3" s="1"/>
  <c r="D9" i="3"/>
  <c r="B9" i="3"/>
  <c r="C9" i="3" s="1"/>
  <c r="D8" i="3"/>
  <c r="B8" i="3"/>
  <c r="C8" i="3" s="1"/>
  <c r="D7" i="3"/>
  <c r="E7" i="3" s="1"/>
  <c r="B7" i="3"/>
  <c r="C7" i="3" s="1"/>
  <c r="D6" i="3"/>
  <c r="B6" i="3"/>
  <c r="C6" i="3" s="1"/>
  <c r="D5" i="3"/>
  <c r="B5" i="3"/>
  <c r="C5" i="3" s="1"/>
  <c r="D4" i="3"/>
  <c r="B4" i="3"/>
  <c r="C4" i="3" s="1"/>
  <c r="D3" i="3"/>
  <c r="B3" i="3"/>
  <c r="C3" i="3" s="1"/>
  <c r="D2" i="3"/>
  <c r="E2" i="3" s="1"/>
  <c r="B2" i="3"/>
  <c r="C2" i="3" s="1"/>
  <c r="D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F14" i="1" s="1"/>
  <c r="D15" i="1"/>
  <c r="E15" i="1" s="1"/>
  <c r="D16" i="1"/>
  <c r="E16" i="1" s="1"/>
  <c r="D17" i="1"/>
  <c r="E17" i="1" s="1"/>
  <c r="D18" i="1"/>
  <c r="E18" i="1" s="1"/>
  <c r="D19" i="1"/>
  <c r="D20" i="1"/>
  <c r="E20" i="1" s="1"/>
  <c r="D21" i="1"/>
  <c r="F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F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F44" i="1" s="1"/>
  <c r="D45" i="1"/>
  <c r="F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F75" i="1" s="1"/>
  <c r="D76" i="1"/>
  <c r="F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D92" i="1"/>
  <c r="E92" i="1" s="1"/>
  <c r="D93" i="1"/>
  <c r="F93" i="1" s="1"/>
  <c r="D94" i="1"/>
  <c r="F94" i="1" s="1"/>
  <c r="D95" i="1"/>
  <c r="E95" i="1" s="1"/>
  <c r="D96" i="1"/>
  <c r="E96" i="1" s="1"/>
  <c r="D97" i="1"/>
  <c r="E97" i="1" s="1"/>
  <c r="D98" i="1"/>
  <c r="E98" i="1" s="1"/>
  <c r="D99" i="1"/>
  <c r="D100" i="1"/>
  <c r="E100" i="1" s="1"/>
  <c r="D101" i="1"/>
  <c r="F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F123" i="1" s="1"/>
  <c r="D124" i="1"/>
  <c r="F124" i="1" s="1"/>
  <c r="D125" i="1"/>
  <c r="F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D140" i="1"/>
  <c r="E140" i="1" s="1"/>
  <c r="D141" i="1"/>
  <c r="E141" i="1" s="1"/>
  <c r="D142" i="1"/>
  <c r="F142" i="1" s="1"/>
  <c r="D143" i="1"/>
  <c r="E143" i="1" s="1"/>
  <c r="D144" i="1"/>
  <c r="E144" i="1" s="1"/>
  <c r="D145" i="1"/>
  <c r="E145" i="1" s="1"/>
  <c r="D146" i="1"/>
  <c r="E146" i="1" s="1"/>
  <c r="D147" i="1"/>
  <c r="D148" i="1"/>
  <c r="E148" i="1" s="1"/>
  <c r="D149" i="1"/>
  <c r="F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F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D172" i="1"/>
  <c r="E172" i="1" s="1"/>
  <c r="D173" i="1"/>
  <c r="E173" i="1" s="1"/>
  <c r="D174" i="1"/>
  <c r="F174" i="1" s="1"/>
  <c r="D175" i="1"/>
  <c r="E175" i="1" s="1"/>
  <c r="D176" i="1"/>
  <c r="E176" i="1" s="1"/>
  <c r="D177" i="1"/>
  <c r="E177" i="1" s="1"/>
  <c r="D178" i="1"/>
  <c r="E178" i="1" s="1"/>
  <c r="D179" i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F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F217" i="1" s="1"/>
  <c r="D218" i="1"/>
  <c r="E218" i="1" s="1"/>
  <c r="D219" i="1"/>
  <c r="F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F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F241" i="1" s="1"/>
  <c r="D242" i="1"/>
  <c r="E242" i="1" s="1"/>
  <c r="D243" i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D252" i="1"/>
  <c r="F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D276" i="1"/>
  <c r="E276" i="1" s="1"/>
  <c r="D277" i="1"/>
  <c r="F277" i="1" s="1"/>
  <c r="D278" i="1"/>
  <c r="F278" i="1" s="1"/>
  <c r="D279" i="1"/>
  <c r="E279" i="1" s="1"/>
  <c r="D280" i="1"/>
  <c r="E280" i="1" s="1"/>
  <c r="D281" i="1"/>
  <c r="E281" i="1" s="1"/>
  <c r="D282" i="1"/>
  <c r="E282" i="1" s="1"/>
  <c r="D283" i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F289" i="1" s="1"/>
  <c r="D290" i="1"/>
  <c r="E290" i="1" s="1"/>
  <c r="D291" i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F306" i="1" s="1"/>
  <c r="D307" i="1"/>
  <c r="F307" i="1" s="1"/>
  <c r="D308" i="1"/>
  <c r="F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F323" i="1" s="1"/>
  <c r="D324" i="1"/>
  <c r="E324" i="1" s="1"/>
  <c r="D325" i="1"/>
  <c r="E325" i="1" s="1"/>
  <c r="D326" i="1"/>
  <c r="F326" i="1" s="1"/>
  <c r="D327" i="1"/>
  <c r="E327" i="1" s="1"/>
  <c r="D328" i="1"/>
  <c r="E328" i="1" s="1"/>
  <c r="D329" i="1"/>
  <c r="E329" i="1" s="1"/>
  <c r="D330" i="1"/>
  <c r="E330" i="1" s="1"/>
  <c r="D331" i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F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F355" i="1" s="1"/>
  <c r="D356" i="1"/>
  <c r="E356" i="1" s="1"/>
  <c r="D357" i="1"/>
  <c r="F357" i="1" s="1"/>
  <c r="D358" i="1"/>
  <c r="F358" i="1" s="1"/>
  <c r="D359" i="1"/>
  <c r="E359" i="1" s="1"/>
  <c r="D360" i="1"/>
  <c r="E360" i="1" s="1"/>
  <c r="D361" i="1"/>
  <c r="E361" i="1" s="1"/>
  <c r="D362" i="1"/>
  <c r="E362" i="1" s="1"/>
  <c r="D363" i="1"/>
  <c r="D364" i="1"/>
  <c r="E364" i="1" s="1"/>
  <c r="D365" i="1"/>
  <c r="E365" i="1" s="1"/>
  <c r="D366" i="1"/>
  <c r="E366" i="1" s="1"/>
  <c r="D2" i="1"/>
  <c r="E2" i="1" s="1"/>
  <c r="C311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G210" i="1" s="1"/>
  <c r="H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2" i="1"/>
  <c r="C2" i="1" s="1"/>
  <c r="F228" i="1" l="1"/>
  <c r="F134" i="1"/>
  <c r="G161" i="1"/>
  <c r="H161" i="1" s="1"/>
  <c r="G105" i="1"/>
  <c r="H105" i="1" s="1"/>
  <c r="E94" i="1"/>
  <c r="G328" i="1"/>
  <c r="H328" i="1" s="1"/>
  <c r="E306" i="1"/>
  <c r="G306" i="1" s="1"/>
  <c r="H306" i="1" s="1"/>
  <c r="F54" i="1"/>
  <c r="F36" i="1"/>
  <c r="G296" i="1"/>
  <c r="H296" i="1" s="1"/>
  <c r="E289" i="1"/>
  <c r="G360" i="1"/>
  <c r="H360" i="1" s="1"/>
  <c r="G263" i="1"/>
  <c r="H263" i="1" s="1"/>
  <c r="G258" i="1"/>
  <c r="H258" i="1" s="1"/>
  <c r="G106" i="1"/>
  <c r="H106" i="1" s="1"/>
  <c r="G10" i="1"/>
  <c r="H10" i="1" s="1"/>
  <c r="E307" i="1"/>
  <c r="G307" i="1" s="1"/>
  <c r="H307" i="1" s="1"/>
  <c r="F310" i="1"/>
  <c r="F46" i="1"/>
  <c r="F118" i="1"/>
  <c r="E252" i="1"/>
  <c r="F366" i="1"/>
  <c r="F286" i="1"/>
  <c r="F190" i="1"/>
  <c r="F110" i="1"/>
  <c r="F30" i="1"/>
  <c r="F126" i="1"/>
  <c r="F198" i="1"/>
  <c r="E217" i="1"/>
  <c r="F356" i="1"/>
  <c r="F262" i="1"/>
  <c r="F182" i="1"/>
  <c r="F100" i="1"/>
  <c r="F6" i="1"/>
  <c r="F222" i="1"/>
  <c r="G186" i="1"/>
  <c r="H186" i="1" s="1"/>
  <c r="G162" i="1"/>
  <c r="H162" i="1" s="1"/>
  <c r="G74" i="1"/>
  <c r="H74" i="1" s="1"/>
  <c r="G42" i="1"/>
  <c r="H42" i="1" s="1"/>
  <c r="E358" i="1"/>
  <c r="G358" i="1" s="1"/>
  <c r="H358" i="1" s="1"/>
  <c r="E174" i="1"/>
  <c r="G174" i="1" s="1"/>
  <c r="H174" i="1" s="1"/>
  <c r="F350" i="1"/>
  <c r="F254" i="1"/>
  <c r="F302" i="1"/>
  <c r="G41" i="1"/>
  <c r="H41" i="1" s="1"/>
  <c r="E326" i="1"/>
  <c r="G326" i="1" s="1"/>
  <c r="H326" i="1" s="1"/>
  <c r="E142" i="1"/>
  <c r="G142" i="1" s="1"/>
  <c r="H142" i="1" s="1"/>
  <c r="F246" i="1"/>
  <c r="F164" i="1"/>
  <c r="F70" i="1"/>
  <c r="E308" i="1"/>
  <c r="G308" i="1" s="1"/>
  <c r="H308" i="1" s="1"/>
  <c r="E123" i="1"/>
  <c r="F318" i="1"/>
  <c r="F238" i="1"/>
  <c r="F158" i="1"/>
  <c r="F62" i="1"/>
  <c r="E45" i="1"/>
  <c r="G45" i="1" s="1"/>
  <c r="H45" i="1" s="1"/>
  <c r="F141" i="1"/>
  <c r="F117" i="1"/>
  <c r="E363" i="1"/>
  <c r="G363" i="1" s="1"/>
  <c r="F363" i="1"/>
  <c r="E283" i="1"/>
  <c r="G283" i="1" s="1"/>
  <c r="H283" i="1" s="1"/>
  <c r="F283" i="1"/>
  <c r="E259" i="1"/>
  <c r="G259" i="1" s="1"/>
  <c r="H259" i="1" s="1"/>
  <c r="F259" i="1"/>
  <c r="F243" i="1"/>
  <c r="E243" i="1"/>
  <c r="G243" i="1" s="1"/>
  <c r="H243" i="1" s="1"/>
  <c r="E235" i="1"/>
  <c r="G235" i="1" s="1"/>
  <c r="H235" i="1" s="1"/>
  <c r="F235" i="1"/>
  <c r="E211" i="1"/>
  <c r="G211" i="1" s="1"/>
  <c r="H211" i="1" s="1"/>
  <c r="F211" i="1"/>
  <c r="E179" i="1"/>
  <c r="G179" i="1" s="1"/>
  <c r="H179" i="1" s="1"/>
  <c r="F179" i="1"/>
  <c r="E131" i="1"/>
  <c r="G131" i="1" s="1"/>
  <c r="H131" i="1" s="1"/>
  <c r="F131" i="1"/>
  <c r="E107" i="1"/>
  <c r="G107" i="1" s="1"/>
  <c r="H107" i="1" s="1"/>
  <c r="F107" i="1"/>
  <c r="E83" i="1"/>
  <c r="G83" i="1" s="1"/>
  <c r="H83" i="1" s="1"/>
  <c r="F83" i="1"/>
  <c r="F59" i="1"/>
  <c r="E59" i="1"/>
  <c r="G59" i="1" s="1"/>
  <c r="H59" i="1" s="1"/>
  <c r="E51" i="1"/>
  <c r="G51" i="1" s="1"/>
  <c r="H51" i="1" s="1"/>
  <c r="F51" i="1"/>
  <c r="E35" i="1"/>
  <c r="G35" i="1" s="1"/>
  <c r="H35" i="1" s="1"/>
  <c r="F35" i="1"/>
  <c r="E19" i="1"/>
  <c r="G19" i="1" s="1"/>
  <c r="F19" i="1"/>
  <c r="E339" i="1"/>
  <c r="G339" i="1" s="1"/>
  <c r="H339" i="1" s="1"/>
  <c r="E155" i="1"/>
  <c r="G155" i="1" s="1"/>
  <c r="H155" i="1" s="1"/>
  <c r="E93" i="1"/>
  <c r="G93" i="1" s="1"/>
  <c r="H93" i="1" s="1"/>
  <c r="E21" i="1"/>
  <c r="G21" i="1" s="1"/>
  <c r="H21" i="1" s="1"/>
  <c r="F348" i="1"/>
  <c r="F325" i="1"/>
  <c r="F284" i="1"/>
  <c r="F261" i="1"/>
  <c r="F220" i="1"/>
  <c r="F197" i="1"/>
  <c r="F156" i="1"/>
  <c r="F133" i="1"/>
  <c r="F92" i="1"/>
  <c r="F69" i="1"/>
  <c r="F28" i="1"/>
  <c r="F5" i="1"/>
  <c r="E357" i="1"/>
  <c r="G357" i="1" s="1"/>
  <c r="H357" i="1" s="1"/>
  <c r="E278" i="1"/>
  <c r="G278" i="1" s="1"/>
  <c r="H278" i="1" s="1"/>
  <c r="E149" i="1"/>
  <c r="G149" i="1" s="1"/>
  <c r="H149" i="1" s="1"/>
  <c r="E76" i="1"/>
  <c r="G76" i="1" s="1"/>
  <c r="H76" i="1" s="1"/>
  <c r="E14" i="1"/>
  <c r="F365" i="1"/>
  <c r="F342" i="1"/>
  <c r="F324" i="1"/>
  <c r="F301" i="1"/>
  <c r="F260" i="1"/>
  <c r="F237" i="1"/>
  <c r="F214" i="1"/>
  <c r="F196" i="1"/>
  <c r="F173" i="1"/>
  <c r="F150" i="1"/>
  <c r="F132" i="1"/>
  <c r="F109" i="1"/>
  <c r="F86" i="1"/>
  <c r="F68" i="1"/>
  <c r="F22" i="1"/>
  <c r="F4" i="1"/>
  <c r="F269" i="1"/>
  <c r="F77" i="1"/>
  <c r="F13" i="1"/>
  <c r="E101" i="1"/>
  <c r="G101" i="1" s="1"/>
  <c r="H101" i="1" s="1"/>
  <c r="E44" i="1"/>
  <c r="G44" i="1" s="1"/>
  <c r="H44" i="1" s="1"/>
  <c r="F332" i="1"/>
  <c r="F309" i="1"/>
  <c r="F268" i="1"/>
  <c r="F245" i="1"/>
  <c r="F204" i="1"/>
  <c r="F181" i="1"/>
  <c r="F140" i="1"/>
  <c r="F53" i="1"/>
  <c r="F12" i="1"/>
  <c r="F299" i="1"/>
  <c r="E299" i="1"/>
  <c r="E291" i="1"/>
  <c r="F291" i="1"/>
  <c r="F267" i="1"/>
  <c r="E267" i="1"/>
  <c r="G267" i="1" s="1"/>
  <c r="H267" i="1" s="1"/>
  <c r="E251" i="1"/>
  <c r="G251" i="1" s="1"/>
  <c r="H251" i="1" s="1"/>
  <c r="F251" i="1"/>
  <c r="E195" i="1"/>
  <c r="G195" i="1" s="1"/>
  <c r="H195" i="1" s="1"/>
  <c r="F195" i="1"/>
  <c r="E163" i="1"/>
  <c r="F163" i="1"/>
  <c r="E99" i="1"/>
  <c r="G99" i="1" s="1"/>
  <c r="H99" i="1" s="1"/>
  <c r="F99" i="1"/>
  <c r="E3" i="1"/>
  <c r="G3" i="1" s="1"/>
  <c r="H3" i="1" s="1"/>
  <c r="F3" i="1"/>
  <c r="D367" i="1"/>
  <c r="E227" i="1"/>
  <c r="E27" i="1"/>
  <c r="G27" i="1" s="1"/>
  <c r="H27" i="1" s="1"/>
  <c r="F349" i="1"/>
  <c r="F285" i="1"/>
  <c r="F221" i="1"/>
  <c r="F157" i="1"/>
  <c r="F116" i="1"/>
  <c r="F29" i="1"/>
  <c r="E219" i="1"/>
  <c r="E277" i="1"/>
  <c r="G277" i="1" s="1"/>
  <c r="H277" i="1" s="1"/>
  <c r="E75" i="1"/>
  <c r="F364" i="1"/>
  <c r="F341" i="1"/>
  <c r="F300" i="1"/>
  <c r="F236" i="1"/>
  <c r="F213" i="1"/>
  <c r="F172" i="1"/>
  <c r="F108" i="1"/>
  <c r="F85" i="1"/>
  <c r="E355" i="1"/>
  <c r="G355" i="1" s="1"/>
  <c r="H355" i="1" s="1"/>
  <c r="E323" i="1"/>
  <c r="G323" i="1" s="1"/>
  <c r="H323" i="1" s="1"/>
  <c r="E203" i="1"/>
  <c r="G203" i="1" s="1"/>
  <c r="H203" i="1" s="1"/>
  <c r="E125" i="1"/>
  <c r="G125" i="1" s="1"/>
  <c r="H125" i="1" s="1"/>
  <c r="F340" i="1"/>
  <c r="F317" i="1"/>
  <c r="F294" i="1"/>
  <c r="F276" i="1"/>
  <c r="F253" i="1"/>
  <c r="F230" i="1"/>
  <c r="F212" i="1"/>
  <c r="F189" i="1"/>
  <c r="F166" i="1"/>
  <c r="F148" i="1"/>
  <c r="F102" i="1"/>
  <c r="F84" i="1"/>
  <c r="F61" i="1"/>
  <c r="F38" i="1"/>
  <c r="F20" i="1"/>
  <c r="F333" i="1"/>
  <c r="F205" i="1"/>
  <c r="E347" i="1"/>
  <c r="F347" i="1"/>
  <c r="E331" i="1"/>
  <c r="F331" i="1"/>
  <c r="E315" i="1"/>
  <c r="G315" i="1" s="1"/>
  <c r="H315" i="1" s="1"/>
  <c r="F315" i="1"/>
  <c r="E275" i="1"/>
  <c r="G275" i="1" s="1"/>
  <c r="H275" i="1" s="1"/>
  <c r="F275" i="1"/>
  <c r="E187" i="1"/>
  <c r="F187" i="1"/>
  <c r="E171" i="1"/>
  <c r="G171" i="1" s="1"/>
  <c r="H171" i="1" s="1"/>
  <c r="F171" i="1"/>
  <c r="E147" i="1"/>
  <c r="G147" i="1" s="1"/>
  <c r="H147" i="1" s="1"/>
  <c r="F147" i="1"/>
  <c r="E139" i="1"/>
  <c r="G139" i="1" s="1"/>
  <c r="F139" i="1"/>
  <c r="E115" i="1"/>
  <c r="F115" i="1"/>
  <c r="F91" i="1"/>
  <c r="E91" i="1"/>
  <c r="G91" i="1" s="1"/>
  <c r="H91" i="1" s="1"/>
  <c r="E67" i="1"/>
  <c r="G67" i="1" s="1"/>
  <c r="H67" i="1" s="1"/>
  <c r="F67" i="1"/>
  <c r="F43" i="1"/>
  <c r="E43" i="1"/>
  <c r="G43" i="1" s="1"/>
  <c r="H43" i="1" s="1"/>
  <c r="E11" i="1"/>
  <c r="F11" i="1"/>
  <c r="F244" i="1"/>
  <c r="F180" i="1"/>
  <c r="F52" i="1"/>
  <c r="E124" i="1"/>
  <c r="F334" i="1"/>
  <c r="F316" i="1"/>
  <c r="F293" i="1"/>
  <c r="F270" i="1"/>
  <c r="F229" i="1"/>
  <c r="F206" i="1"/>
  <c r="F188" i="1"/>
  <c r="F165" i="1"/>
  <c r="F78" i="1"/>
  <c r="F60" i="1"/>
  <c r="F37" i="1"/>
  <c r="F362" i="1"/>
  <c r="F354" i="1"/>
  <c r="F346" i="1"/>
  <c r="F338" i="1"/>
  <c r="F330" i="1"/>
  <c r="F322" i="1"/>
  <c r="F314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2" i="1"/>
  <c r="E241" i="1"/>
  <c r="G241" i="1" s="1"/>
  <c r="H241" i="1" s="1"/>
  <c r="F361" i="1"/>
  <c r="F353" i="1"/>
  <c r="F345" i="1"/>
  <c r="F337" i="1"/>
  <c r="F329" i="1"/>
  <c r="F321" i="1"/>
  <c r="F313" i="1"/>
  <c r="F305" i="1"/>
  <c r="F297" i="1"/>
  <c r="F281" i="1"/>
  <c r="F273" i="1"/>
  <c r="F265" i="1"/>
  <c r="F257" i="1"/>
  <c r="F249" i="1"/>
  <c r="F233" i="1"/>
  <c r="F225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G311" i="1"/>
  <c r="H311" i="1" s="1"/>
  <c r="G295" i="1"/>
  <c r="H295" i="1" s="1"/>
  <c r="G207" i="1"/>
  <c r="H207" i="1" s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E367" i="5"/>
  <c r="G367" i="5"/>
  <c r="H283" i="5"/>
  <c r="H151" i="5"/>
  <c r="H59" i="5"/>
  <c r="H39" i="5"/>
  <c r="K146" i="5"/>
  <c r="P146" i="5" s="1"/>
  <c r="H146" i="5"/>
  <c r="K358" i="5"/>
  <c r="P358" i="5" s="1"/>
  <c r="H358" i="5"/>
  <c r="H366" i="5"/>
  <c r="K318" i="5"/>
  <c r="P318" i="5" s="1"/>
  <c r="H318" i="5"/>
  <c r="H274" i="5"/>
  <c r="D8" i="5"/>
  <c r="E8" i="5" s="1"/>
  <c r="F7" i="5" s="1"/>
  <c r="D144" i="5"/>
  <c r="G144" i="5" s="1"/>
  <c r="J144" i="5" s="1"/>
  <c r="D196" i="5"/>
  <c r="E196" i="5" s="1"/>
  <c r="F195" i="5" s="1"/>
  <c r="K272" i="5"/>
  <c r="P272" i="5" s="1"/>
  <c r="H336" i="5"/>
  <c r="H235" i="5"/>
  <c r="H104" i="5"/>
  <c r="H11" i="5"/>
  <c r="K184" i="5"/>
  <c r="P184" i="5" s="1"/>
  <c r="H232" i="5"/>
  <c r="H103" i="5"/>
  <c r="K88" i="5"/>
  <c r="P88" i="5" s="1"/>
  <c r="H215" i="5"/>
  <c r="H99" i="5"/>
  <c r="H127" i="5"/>
  <c r="K64" i="5"/>
  <c r="P64" i="5" s="1"/>
  <c r="H199" i="5"/>
  <c r="H83" i="5"/>
  <c r="K279" i="5"/>
  <c r="P279" i="5" s="1"/>
  <c r="H299" i="5"/>
  <c r="K73" i="5"/>
  <c r="P73" i="5" s="1"/>
  <c r="H73" i="5"/>
  <c r="K97" i="5"/>
  <c r="P97" i="5" s="1"/>
  <c r="H97" i="5"/>
  <c r="K117" i="5"/>
  <c r="P117" i="5" s="1"/>
  <c r="H117" i="5"/>
  <c r="K169" i="5"/>
  <c r="P169" i="5" s="1"/>
  <c r="H169" i="5"/>
  <c r="K185" i="5"/>
  <c r="P185" i="5" s="1"/>
  <c r="H185" i="5"/>
  <c r="K209" i="5"/>
  <c r="P209" i="5" s="1"/>
  <c r="H209" i="5"/>
  <c r="K217" i="5"/>
  <c r="P217" i="5" s="1"/>
  <c r="H217" i="5"/>
  <c r="K257" i="5"/>
  <c r="P257" i="5" s="1"/>
  <c r="H257" i="5"/>
  <c r="K265" i="5"/>
  <c r="P265" i="5" s="1"/>
  <c r="H265" i="5"/>
  <c r="K305" i="5"/>
  <c r="P305" i="5" s="1"/>
  <c r="H305" i="5"/>
  <c r="H341" i="5"/>
  <c r="K341" i="5"/>
  <c r="P341" i="5" s="1"/>
  <c r="K349" i="5"/>
  <c r="P349" i="5" s="1"/>
  <c r="H349" i="5"/>
  <c r="K361" i="5"/>
  <c r="P361" i="5" s="1"/>
  <c r="H361" i="5"/>
  <c r="H285" i="5"/>
  <c r="H345" i="5"/>
  <c r="H193" i="5"/>
  <c r="H337" i="5"/>
  <c r="H189" i="5"/>
  <c r="H9" i="5"/>
  <c r="K29" i="5"/>
  <c r="P29" i="5" s="1"/>
  <c r="H29" i="5"/>
  <c r="K213" i="5"/>
  <c r="P213" i="5" s="1"/>
  <c r="H213" i="5"/>
  <c r="K297" i="5"/>
  <c r="P297" i="5" s="1"/>
  <c r="H297" i="5"/>
  <c r="K321" i="5"/>
  <c r="P321" i="5" s="1"/>
  <c r="H321" i="5"/>
  <c r="K329" i="5"/>
  <c r="P329" i="5" s="1"/>
  <c r="H329" i="5"/>
  <c r="H241" i="5"/>
  <c r="K261" i="5"/>
  <c r="P261" i="5" s="1"/>
  <c r="H365" i="5"/>
  <c r="H145" i="5"/>
  <c r="H57" i="5"/>
  <c r="K48" i="5"/>
  <c r="P48" i="5" s="1"/>
  <c r="H128" i="5"/>
  <c r="H55" i="5"/>
  <c r="K344" i="5"/>
  <c r="P344" i="5" s="1"/>
  <c r="K176" i="5"/>
  <c r="P176" i="5" s="1"/>
  <c r="H352" i="5"/>
  <c r="H298" i="5"/>
  <c r="H170" i="5"/>
  <c r="H123" i="5"/>
  <c r="H32" i="5"/>
  <c r="K160" i="5"/>
  <c r="P160" i="5" s="1"/>
  <c r="H320" i="5"/>
  <c r="H256" i="5"/>
  <c r="H74" i="5"/>
  <c r="H31" i="5"/>
  <c r="K280" i="5"/>
  <c r="P280" i="5" s="1"/>
  <c r="K96" i="5"/>
  <c r="P96" i="5" s="1"/>
  <c r="H348" i="5"/>
  <c r="H319" i="5"/>
  <c r="H287" i="5"/>
  <c r="H242" i="5"/>
  <c r="H202" i="5"/>
  <c r="K10" i="5"/>
  <c r="P10" i="5" s="1"/>
  <c r="H10" i="5"/>
  <c r="K14" i="5"/>
  <c r="P14" i="5" s="1"/>
  <c r="H14" i="5"/>
  <c r="K22" i="5"/>
  <c r="P22" i="5" s="1"/>
  <c r="H22" i="5"/>
  <c r="K30" i="5"/>
  <c r="P30" i="5" s="1"/>
  <c r="H30" i="5"/>
  <c r="K50" i="5"/>
  <c r="P50" i="5" s="1"/>
  <c r="H50" i="5"/>
  <c r="K58" i="5"/>
  <c r="P58" i="5" s="1"/>
  <c r="H58" i="5"/>
  <c r="K62" i="5"/>
  <c r="P62" i="5" s="1"/>
  <c r="H62" i="5"/>
  <c r="K7" i="5"/>
  <c r="P7" i="5" s="1"/>
  <c r="H7" i="5"/>
  <c r="K19" i="5"/>
  <c r="P19" i="5" s="1"/>
  <c r="H19" i="5"/>
  <c r="K63" i="5"/>
  <c r="P63" i="5" s="1"/>
  <c r="H63" i="5"/>
  <c r="K75" i="5"/>
  <c r="P75" i="5" s="1"/>
  <c r="H75" i="5"/>
  <c r="K135" i="5"/>
  <c r="P135" i="5" s="1"/>
  <c r="H135" i="5"/>
  <c r="K203" i="5"/>
  <c r="P203" i="5" s="1"/>
  <c r="H203" i="5"/>
  <c r="K247" i="5"/>
  <c r="P247" i="5" s="1"/>
  <c r="H247" i="5"/>
  <c r="K303" i="5"/>
  <c r="P303" i="5" s="1"/>
  <c r="H303" i="5"/>
  <c r="H167" i="5"/>
  <c r="K159" i="5"/>
  <c r="P159" i="5" s="1"/>
  <c r="H255" i="5"/>
  <c r="H231" i="5"/>
  <c r="H139" i="5"/>
  <c r="H115" i="5"/>
  <c r="H95" i="5"/>
  <c r="H47" i="5"/>
  <c r="H27" i="5"/>
  <c r="K4" i="5"/>
  <c r="P4" i="5" s="1"/>
  <c r="H4" i="5"/>
  <c r="K12" i="5"/>
  <c r="P12" i="5" s="1"/>
  <c r="H12" i="5"/>
  <c r="H16" i="5"/>
  <c r="K16" i="5"/>
  <c r="P16" i="5" s="1"/>
  <c r="K20" i="5"/>
  <c r="P20" i="5" s="1"/>
  <c r="H20" i="5"/>
  <c r="K24" i="5"/>
  <c r="P24" i="5" s="1"/>
  <c r="H24" i="5"/>
  <c r="K28" i="5"/>
  <c r="P28" i="5" s="1"/>
  <c r="H28" i="5"/>
  <c r="K44" i="5"/>
  <c r="P44" i="5" s="1"/>
  <c r="H44" i="5"/>
  <c r="K52" i="5"/>
  <c r="P52" i="5" s="1"/>
  <c r="H52" i="5"/>
  <c r="H56" i="5"/>
  <c r="K56" i="5"/>
  <c r="P56" i="5" s="1"/>
  <c r="K60" i="5"/>
  <c r="P60" i="5" s="1"/>
  <c r="H60" i="5"/>
  <c r="K68" i="5"/>
  <c r="P68" i="5" s="1"/>
  <c r="H68" i="5"/>
  <c r="K76" i="5"/>
  <c r="P76" i="5" s="1"/>
  <c r="H76" i="5"/>
  <c r="H80" i="5"/>
  <c r="K80" i="5"/>
  <c r="P80" i="5" s="1"/>
  <c r="K84" i="5"/>
  <c r="P84" i="5" s="1"/>
  <c r="H84" i="5"/>
  <c r="K92" i="5"/>
  <c r="P92" i="5" s="1"/>
  <c r="H92" i="5"/>
  <c r="K100" i="5"/>
  <c r="P100" i="5" s="1"/>
  <c r="H100" i="5"/>
  <c r="K108" i="5"/>
  <c r="P108" i="5" s="1"/>
  <c r="H108" i="5"/>
  <c r="K116" i="5"/>
  <c r="P116" i="5" s="1"/>
  <c r="H116" i="5"/>
  <c r="H120" i="5"/>
  <c r="K120" i="5"/>
  <c r="P120" i="5" s="1"/>
  <c r="K124" i="5"/>
  <c r="P124" i="5" s="1"/>
  <c r="H124" i="5"/>
  <c r="K132" i="5"/>
  <c r="P132" i="5" s="1"/>
  <c r="H132" i="5"/>
  <c r="K136" i="5"/>
  <c r="P136" i="5" s="1"/>
  <c r="H136" i="5"/>
  <c r="K140" i="5"/>
  <c r="P140" i="5" s="1"/>
  <c r="H140" i="5"/>
  <c r="H144" i="5"/>
  <c r="K144" i="5"/>
  <c r="P144" i="5" s="1"/>
  <c r="K148" i="5"/>
  <c r="P148" i="5" s="1"/>
  <c r="H148" i="5"/>
  <c r="H152" i="5"/>
  <c r="K152" i="5"/>
  <c r="P152" i="5" s="1"/>
  <c r="K156" i="5"/>
  <c r="P156" i="5" s="1"/>
  <c r="H156" i="5"/>
  <c r="K164" i="5"/>
  <c r="P164" i="5" s="1"/>
  <c r="H164" i="5"/>
  <c r="K168" i="5"/>
  <c r="P168" i="5" s="1"/>
  <c r="H168" i="5"/>
  <c r="K172" i="5"/>
  <c r="P172" i="5" s="1"/>
  <c r="H172" i="5"/>
  <c r="K180" i="5"/>
  <c r="P180" i="5" s="1"/>
  <c r="H180" i="5"/>
  <c r="K188" i="5"/>
  <c r="P188" i="5" s="1"/>
  <c r="H188" i="5"/>
  <c r="H192" i="5"/>
  <c r="K192" i="5"/>
  <c r="P192" i="5" s="1"/>
  <c r="K196" i="5"/>
  <c r="P196" i="5" s="1"/>
  <c r="H196" i="5"/>
  <c r="K204" i="5"/>
  <c r="P204" i="5" s="1"/>
  <c r="H204" i="5"/>
  <c r="H208" i="5"/>
  <c r="K208" i="5"/>
  <c r="P208" i="5" s="1"/>
  <c r="K212" i="5"/>
  <c r="P212" i="5" s="1"/>
  <c r="H212" i="5"/>
  <c r="K220" i="5"/>
  <c r="P220" i="5" s="1"/>
  <c r="H220" i="5"/>
  <c r="K228" i="5"/>
  <c r="P228" i="5" s="1"/>
  <c r="H228" i="5"/>
  <c r="K236" i="5"/>
  <c r="P236" i="5" s="1"/>
  <c r="H236" i="5"/>
  <c r="H240" i="5"/>
  <c r="K240" i="5"/>
  <c r="P240" i="5" s="1"/>
  <c r="H248" i="5"/>
  <c r="K248" i="5"/>
  <c r="P248" i="5" s="1"/>
  <c r="K252" i="5"/>
  <c r="P252" i="5" s="1"/>
  <c r="H252" i="5"/>
  <c r="K260" i="5"/>
  <c r="P260" i="5" s="1"/>
  <c r="H260" i="5"/>
  <c r="K268" i="5"/>
  <c r="P268" i="5" s="1"/>
  <c r="H268" i="5"/>
  <c r="K276" i="5"/>
  <c r="P276" i="5" s="1"/>
  <c r="H276" i="5"/>
  <c r="K284" i="5"/>
  <c r="P284" i="5" s="1"/>
  <c r="H284" i="5"/>
  <c r="K292" i="5"/>
  <c r="P292" i="5" s="1"/>
  <c r="H292" i="5"/>
  <c r="K300" i="5"/>
  <c r="P300" i="5" s="1"/>
  <c r="H300" i="5"/>
  <c r="H304" i="5"/>
  <c r="K304" i="5"/>
  <c r="P304" i="5" s="1"/>
  <c r="K308" i="5"/>
  <c r="P308" i="5" s="1"/>
  <c r="H308" i="5"/>
  <c r="K324" i="5"/>
  <c r="P324" i="5" s="1"/>
  <c r="H324" i="5"/>
  <c r="K40" i="5"/>
  <c r="P40" i="5" s="1"/>
  <c r="H357" i="5"/>
  <c r="H328" i="5"/>
  <c r="H312" i="5"/>
  <c r="H296" i="5"/>
  <c r="H273" i="5"/>
  <c r="H251" i="5"/>
  <c r="H227" i="5"/>
  <c r="H183" i="5"/>
  <c r="H137" i="5"/>
  <c r="H89" i="5"/>
  <c r="H71" i="5"/>
  <c r="H43" i="5"/>
  <c r="H23" i="5"/>
  <c r="K6" i="5"/>
  <c r="P6" i="5" s="1"/>
  <c r="H6" i="5"/>
  <c r="K35" i="5"/>
  <c r="P35" i="5" s="1"/>
  <c r="H35" i="5"/>
  <c r="K79" i="5"/>
  <c r="P79" i="5" s="1"/>
  <c r="H79" i="5"/>
  <c r="K111" i="5"/>
  <c r="P111" i="5" s="1"/>
  <c r="H111" i="5"/>
  <c r="K147" i="5"/>
  <c r="P147" i="5" s="1"/>
  <c r="H147" i="5"/>
  <c r="K195" i="5"/>
  <c r="P195" i="5" s="1"/>
  <c r="H195" i="5"/>
  <c r="K219" i="5"/>
  <c r="P219" i="5" s="1"/>
  <c r="H219" i="5"/>
  <c r="K335" i="5"/>
  <c r="P335" i="5" s="1"/>
  <c r="H335" i="5"/>
  <c r="K359" i="5"/>
  <c r="P359" i="5" s="1"/>
  <c r="H359" i="5"/>
  <c r="H347" i="5"/>
  <c r="H331" i="5"/>
  <c r="H211" i="5"/>
  <c r="H143" i="5"/>
  <c r="H3" i="5"/>
  <c r="K239" i="5"/>
  <c r="P239" i="5" s="1"/>
  <c r="K224" i="5"/>
  <c r="P224" i="5" s="1"/>
  <c r="K119" i="5"/>
  <c r="P119" i="5" s="1"/>
  <c r="K21" i="5"/>
  <c r="P21" i="5" s="1"/>
  <c r="H356" i="5"/>
  <c r="H340" i="5"/>
  <c r="H327" i="5"/>
  <c r="H311" i="5"/>
  <c r="H291" i="5"/>
  <c r="H271" i="5"/>
  <c r="H245" i="5"/>
  <c r="H225" i="5"/>
  <c r="H201" i="5"/>
  <c r="H179" i="5"/>
  <c r="H157" i="5"/>
  <c r="H131" i="5"/>
  <c r="H113" i="5"/>
  <c r="H87" i="5"/>
  <c r="H65" i="5"/>
  <c r="H42" i="5"/>
  <c r="H18" i="5"/>
  <c r="K2" i="5"/>
  <c r="H2" i="5"/>
  <c r="K26" i="5"/>
  <c r="P26" i="5" s="1"/>
  <c r="H26" i="5"/>
  <c r="K34" i="5"/>
  <c r="P34" i="5" s="1"/>
  <c r="H34" i="5"/>
  <c r="K38" i="5"/>
  <c r="P38" i="5" s="1"/>
  <c r="H38" i="5"/>
  <c r="K46" i="5"/>
  <c r="P46" i="5" s="1"/>
  <c r="H46" i="5"/>
  <c r="K54" i="5"/>
  <c r="P54" i="5" s="1"/>
  <c r="H54" i="5"/>
  <c r="K66" i="5"/>
  <c r="P66" i="5" s="1"/>
  <c r="H66" i="5"/>
  <c r="K67" i="5"/>
  <c r="P67" i="5" s="1"/>
  <c r="H67" i="5"/>
  <c r="K91" i="5"/>
  <c r="P91" i="5" s="1"/>
  <c r="H91" i="5"/>
  <c r="K163" i="5"/>
  <c r="P163" i="5" s="1"/>
  <c r="H163" i="5"/>
  <c r="H191" i="5"/>
  <c r="K191" i="5"/>
  <c r="P191" i="5" s="1"/>
  <c r="K207" i="5"/>
  <c r="P207" i="5" s="1"/>
  <c r="H207" i="5"/>
  <c r="H263" i="5"/>
  <c r="K263" i="5"/>
  <c r="P263" i="5" s="1"/>
  <c r="K275" i="5"/>
  <c r="P275" i="5" s="1"/>
  <c r="H275" i="5"/>
  <c r="K295" i="5"/>
  <c r="P295" i="5" s="1"/>
  <c r="H295" i="5"/>
  <c r="K315" i="5"/>
  <c r="P315" i="5" s="1"/>
  <c r="H315" i="5"/>
  <c r="K323" i="5"/>
  <c r="P323" i="5" s="1"/>
  <c r="H323" i="5"/>
  <c r="K351" i="5"/>
  <c r="P351" i="5" s="1"/>
  <c r="H351" i="5"/>
  <c r="K363" i="5"/>
  <c r="P363" i="5" s="1"/>
  <c r="H363" i="5"/>
  <c r="H51" i="5"/>
  <c r="H5" i="5"/>
  <c r="K5" i="5"/>
  <c r="P5" i="5" s="1"/>
  <c r="K13" i="5"/>
  <c r="P13" i="5" s="1"/>
  <c r="H13" i="5"/>
  <c r="K25" i="5"/>
  <c r="P25" i="5" s="1"/>
  <c r="H25" i="5"/>
  <c r="K33" i="5"/>
  <c r="P33" i="5" s="1"/>
  <c r="H33" i="5"/>
  <c r="H37" i="5"/>
  <c r="K37" i="5"/>
  <c r="P37" i="5" s="1"/>
  <c r="K45" i="5"/>
  <c r="P45" i="5" s="1"/>
  <c r="H45" i="5"/>
  <c r="K49" i="5"/>
  <c r="P49" i="5" s="1"/>
  <c r="H49" i="5"/>
  <c r="D53" i="5"/>
  <c r="G53" i="5" s="1"/>
  <c r="J53" i="5" s="1"/>
  <c r="O53" i="5" s="1"/>
  <c r="H53" i="5"/>
  <c r="K69" i="5"/>
  <c r="P69" i="5" s="1"/>
  <c r="H69" i="5"/>
  <c r="K77" i="5"/>
  <c r="P77" i="5" s="1"/>
  <c r="H77" i="5"/>
  <c r="K93" i="5"/>
  <c r="P93" i="5" s="1"/>
  <c r="H93" i="5"/>
  <c r="K101" i="5"/>
  <c r="P101" i="5" s="1"/>
  <c r="H101" i="5"/>
  <c r="K109" i="5"/>
  <c r="P109" i="5" s="1"/>
  <c r="H109" i="5"/>
  <c r="K121" i="5"/>
  <c r="P121" i="5" s="1"/>
  <c r="H121" i="5"/>
  <c r="K133" i="5"/>
  <c r="P133" i="5" s="1"/>
  <c r="H133" i="5"/>
  <c r="K141" i="5"/>
  <c r="P141" i="5" s="1"/>
  <c r="H141" i="5"/>
  <c r="K149" i="5"/>
  <c r="P149" i="5" s="1"/>
  <c r="H149" i="5"/>
  <c r="K153" i="5"/>
  <c r="P153" i="5" s="1"/>
  <c r="H153" i="5"/>
  <c r="K161" i="5"/>
  <c r="P161" i="5" s="1"/>
  <c r="H161" i="5"/>
  <c r="K165" i="5"/>
  <c r="P165" i="5" s="1"/>
  <c r="H165" i="5"/>
  <c r="K173" i="5"/>
  <c r="P173" i="5" s="1"/>
  <c r="H173" i="5"/>
  <c r="K177" i="5"/>
  <c r="P177" i="5" s="1"/>
  <c r="H177" i="5"/>
  <c r="K181" i="5"/>
  <c r="P181" i="5" s="1"/>
  <c r="H181" i="5"/>
  <c r="K197" i="5"/>
  <c r="P197" i="5" s="1"/>
  <c r="H197" i="5"/>
  <c r="K205" i="5"/>
  <c r="P205" i="5" s="1"/>
  <c r="H205" i="5"/>
  <c r="K221" i="5"/>
  <c r="P221" i="5" s="1"/>
  <c r="H221" i="5"/>
  <c r="K233" i="5"/>
  <c r="P233" i="5" s="1"/>
  <c r="H233" i="5"/>
  <c r="K237" i="5"/>
  <c r="P237" i="5" s="1"/>
  <c r="H237" i="5"/>
  <c r="K249" i="5"/>
  <c r="P249" i="5" s="1"/>
  <c r="H249" i="5"/>
  <c r="K253" i="5"/>
  <c r="P253" i="5" s="1"/>
  <c r="H253" i="5"/>
  <c r="K269" i="5"/>
  <c r="P269" i="5" s="1"/>
  <c r="H269" i="5"/>
  <c r="K277" i="5"/>
  <c r="P277" i="5" s="1"/>
  <c r="H277" i="5"/>
  <c r="K281" i="5"/>
  <c r="P281" i="5" s="1"/>
  <c r="H281" i="5"/>
  <c r="K289" i="5"/>
  <c r="P289" i="5" s="1"/>
  <c r="H289" i="5"/>
  <c r="K293" i="5"/>
  <c r="P293" i="5" s="1"/>
  <c r="H293" i="5"/>
  <c r="K301" i="5"/>
  <c r="P301" i="5" s="1"/>
  <c r="H301" i="5"/>
  <c r="K313" i="5"/>
  <c r="P313" i="5" s="1"/>
  <c r="H313" i="5"/>
  <c r="K317" i="5"/>
  <c r="P317" i="5" s="1"/>
  <c r="H317" i="5"/>
  <c r="K333" i="5"/>
  <c r="P333" i="5" s="1"/>
  <c r="H333" i="5"/>
  <c r="K353" i="5"/>
  <c r="P353" i="5" s="1"/>
  <c r="H353" i="5"/>
  <c r="K288" i="5"/>
  <c r="P288" i="5" s="1"/>
  <c r="K216" i="5"/>
  <c r="P216" i="5" s="1"/>
  <c r="K112" i="5"/>
  <c r="P112" i="5" s="1"/>
  <c r="K8" i="5"/>
  <c r="P8" i="5" s="1"/>
  <c r="H339" i="5"/>
  <c r="H325" i="5"/>
  <c r="H309" i="5"/>
  <c r="H267" i="5"/>
  <c r="H243" i="5"/>
  <c r="H223" i="5"/>
  <c r="H200" i="5"/>
  <c r="H175" i="5"/>
  <c r="H155" i="5"/>
  <c r="H129" i="5"/>
  <c r="H107" i="5"/>
  <c r="H85" i="5"/>
  <c r="H61" i="5"/>
  <c r="H41" i="5"/>
  <c r="H17" i="5"/>
  <c r="D213" i="5"/>
  <c r="G213" i="5" s="1"/>
  <c r="H326" i="5"/>
  <c r="H306" i="5"/>
  <c r="H266" i="5"/>
  <c r="H210" i="5"/>
  <c r="H138" i="5"/>
  <c r="H82" i="5"/>
  <c r="D74" i="5"/>
  <c r="E74" i="5" s="1"/>
  <c r="F73" i="5" s="1"/>
  <c r="D78" i="5"/>
  <c r="G78" i="5" s="1"/>
  <c r="I78" i="5" s="1"/>
  <c r="D258" i="5"/>
  <c r="E258" i="5" s="1"/>
  <c r="F257" i="5" s="1"/>
  <c r="H342" i="5"/>
  <c r="H290" i="5"/>
  <c r="H234" i="5"/>
  <c r="H178" i="5"/>
  <c r="H106" i="5"/>
  <c r="K70" i="5"/>
  <c r="P70" i="5" s="1"/>
  <c r="H70" i="5"/>
  <c r="K86" i="5"/>
  <c r="P86" i="5" s="1"/>
  <c r="H86" i="5"/>
  <c r="K94" i="5"/>
  <c r="P94" i="5" s="1"/>
  <c r="H94" i="5"/>
  <c r="K102" i="5"/>
  <c r="P102" i="5" s="1"/>
  <c r="H102" i="5"/>
  <c r="K110" i="5"/>
  <c r="P110" i="5" s="1"/>
  <c r="H110" i="5"/>
  <c r="K118" i="5"/>
  <c r="P118" i="5" s="1"/>
  <c r="H118" i="5"/>
  <c r="K122" i="5"/>
  <c r="P122" i="5" s="1"/>
  <c r="H122" i="5"/>
  <c r="K126" i="5"/>
  <c r="P126" i="5" s="1"/>
  <c r="H126" i="5"/>
  <c r="K130" i="5"/>
  <c r="P130" i="5" s="1"/>
  <c r="H130" i="5"/>
  <c r="K134" i="5"/>
  <c r="P134" i="5" s="1"/>
  <c r="H134" i="5"/>
  <c r="K150" i="5"/>
  <c r="P150" i="5" s="1"/>
  <c r="H150" i="5"/>
  <c r="K154" i="5"/>
  <c r="P154" i="5" s="1"/>
  <c r="H154" i="5"/>
  <c r="K158" i="5"/>
  <c r="P158" i="5" s="1"/>
  <c r="H158" i="5"/>
  <c r="K162" i="5"/>
  <c r="P162" i="5" s="1"/>
  <c r="H162" i="5"/>
  <c r="K166" i="5"/>
  <c r="P166" i="5" s="1"/>
  <c r="H166" i="5"/>
  <c r="K174" i="5"/>
  <c r="P174" i="5" s="1"/>
  <c r="H174" i="5"/>
  <c r="K182" i="5"/>
  <c r="P182" i="5" s="1"/>
  <c r="H182" i="5"/>
  <c r="K186" i="5"/>
  <c r="P186" i="5" s="1"/>
  <c r="H186" i="5"/>
  <c r="K190" i="5"/>
  <c r="P190" i="5" s="1"/>
  <c r="H190" i="5"/>
  <c r="K194" i="5"/>
  <c r="P194" i="5" s="1"/>
  <c r="H194" i="5"/>
  <c r="K198" i="5"/>
  <c r="P198" i="5" s="1"/>
  <c r="H198" i="5"/>
  <c r="K206" i="5"/>
  <c r="P206" i="5" s="1"/>
  <c r="H206" i="5"/>
  <c r="K214" i="5"/>
  <c r="P214" i="5" s="1"/>
  <c r="H214" i="5"/>
  <c r="K218" i="5"/>
  <c r="P218" i="5" s="1"/>
  <c r="H218" i="5"/>
  <c r="K222" i="5"/>
  <c r="P222" i="5" s="1"/>
  <c r="H222" i="5"/>
  <c r="K226" i="5"/>
  <c r="P226" i="5" s="1"/>
  <c r="H226" i="5"/>
  <c r="K230" i="5"/>
  <c r="P230" i="5" s="1"/>
  <c r="H230" i="5"/>
  <c r="K238" i="5"/>
  <c r="P238" i="5" s="1"/>
  <c r="H238" i="5"/>
  <c r="K246" i="5"/>
  <c r="P246" i="5" s="1"/>
  <c r="H246" i="5"/>
  <c r="K254" i="5"/>
  <c r="P254" i="5" s="1"/>
  <c r="H254" i="5"/>
  <c r="K258" i="5"/>
  <c r="P258" i="5" s="1"/>
  <c r="H258" i="5"/>
  <c r="K262" i="5"/>
  <c r="P262" i="5" s="1"/>
  <c r="H262" i="5"/>
  <c r="K270" i="5"/>
  <c r="P270" i="5" s="1"/>
  <c r="H270" i="5"/>
  <c r="K278" i="5"/>
  <c r="P278" i="5" s="1"/>
  <c r="H278" i="5"/>
  <c r="K282" i="5"/>
  <c r="P282" i="5" s="1"/>
  <c r="H282" i="5"/>
  <c r="K286" i="5"/>
  <c r="P286" i="5" s="1"/>
  <c r="H286" i="5"/>
  <c r="K294" i="5"/>
  <c r="P294" i="5" s="1"/>
  <c r="H294" i="5"/>
  <c r="K302" i="5"/>
  <c r="P302" i="5" s="1"/>
  <c r="H302" i="5"/>
  <c r="K322" i="5"/>
  <c r="P322" i="5" s="1"/>
  <c r="H322" i="5"/>
  <c r="K330" i="5"/>
  <c r="P330" i="5" s="1"/>
  <c r="H330" i="5"/>
  <c r="K338" i="5"/>
  <c r="P338" i="5" s="1"/>
  <c r="H338" i="5"/>
  <c r="K346" i="5"/>
  <c r="P346" i="5" s="1"/>
  <c r="H346" i="5"/>
  <c r="K354" i="5"/>
  <c r="P354" i="5" s="1"/>
  <c r="H354" i="5"/>
  <c r="K362" i="5"/>
  <c r="P362" i="5" s="1"/>
  <c r="H362" i="5"/>
  <c r="H350" i="5"/>
  <c r="D142" i="5"/>
  <c r="E142" i="5" s="1"/>
  <c r="F141" i="5" s="1"/>
  <c r="D250" i="5"/>
  <c r="E250" i="5" s="1"/>
  <c r="F249" i="5" s="1"/>
  <c r="D310" i="5"/>
  <c r="G310" i="5" s="1"/>
  <c r="I310" i="5" s="1"/>
  <c r="D314" i="5"/>
  <c r="E314" i="5" s="1"/>
  <c r="F313" i="5" s="1"/>
  <c r="D334" i="5"/>
  <c r="G334" i="5" s="1"/>
  <c r="D15" i="5"/>
  <c r="E15" i="5" s="1"/>
  <c r="F14" i="5" s="1"/>
  <c r="D171" i="5"/>
  <c r="E171" i="5" s="1"/>
  <c r="F170" i="5" s="1"/>
  <c r="D259" i="5"/>
  <c r="E259" i="5" s="1"/>
  <c r="F258" i="5" s="1"/>
  <c r="D36" i="5"/>
  <c r="G36" i="5" s="1"/>
  <c r="I36" i="5" s="1"/>
  <c r="D40" i="5"/>
  <c r="E40" i="5" s="1"/>
  <c r="F39" i="5" s="1"/>
  <c r="D291" i="5"/>
  <c r="E291" i="5" s="1"/>
  <c r="F290" i="5" s="1"/>
  <c r="D307" i="5"/>
  <c r="G307" i="5" s="1"/>
  <c r="I307" i="5" s="1"/>
  <c r="D343" i="5"/>
  <c r="E343" i="5" s="1"/>
  <c r="F342" i="5" s="1"/>
  <c r="D14" i="5"/>
  <c r="G14" i="5" s="1"/>
  <c r="D81" i="5"/>
  <c r="G81" i="5" s="1"/>
  <c r="I81" i="5" s="1"/>
  <c r="D105" i="5"/>
  <c r="E105" i="5" s="1"/>
  <c r="F104" i="5" s="1"/>
  <c r="D72" i="5"/>
  <c r="E72" i="5" s="1"/>
  <c r="F71" i="5" s="1"/>
  <c r="D120" i="5"/>
  <c r="G120" i="5" s="1"/>
  <c r="I120" i="5" s="1"/>
  <c r="D264" i="5"/>
  <c r="E264" i="5" s="1"/>
  <c r="F263" i="5" s="1"/>
  <c r="D340" i="5"/>
  <c r="E340" i="5" s="1"/>
  <c r="F339" i="5" s="1"/>
  <c r="K72" i="5"/>
  <c r="P72" i="5" s="1"/>
  <c r="K264" i="5"/>
  <c r="P264" i="5" s="1"/>
  <c r="D6" i="5"/>
  <c r="E6" i="5" s="1"/>
  <c r="F5" i="5" s="1"/>
  <c r="D61" i="5"/>
  <c r="E61" i="5" s="1"/>
  <c r="F60" i="5" s="1"/>
  <c r="D65" i="5"/>
  <c r="E65" i="5" s="1"/>
  <c r="F64" i="5" s="1"/>
  <c r="D77" i="5"/>
  <c r="E77" i="5" s="1"/>
  <c r="F76" i="5" s="1"/>
  <c r="D93" i="5"/>
  <c r="E93" i="5" s="1"/>
  <c r="F92" i="5" s="1"/>
  <c r="D109" i="5"/>
  <c r="E109" i="5" s="1"/>
  <c r="F108" i="5" s="1"/>
  <c r="D113" i="5"/>
  <c r="E113" i="5" s="1"/>
  <c r="F112" i="5" s="1"/>
  <c r="D125" i="5"/>
  <c r="E125" i="5" s="1"/>
  <c r="F124" i="5" s="1"/>
  <c r="D232" i="5"/>
  <c r="G232" i="5" s="1"/>
  <c r="I232" i="5" s="1"/>
  <c r="D244" i="5"/>
  <c r="G244" i="5" s="1"/>
  <c r="D327" i="5"/>
  <c r="E327" i="5" s="1"/>
  <c r="F326" i="5" s="1"/>
  <c r="K105" i="5"/>
  <c r="P105" i="5" s="1"/>
  <c r="K81" i="5"/>
  <c r="P81" i="5" s="1"/>
  <c r="D217" i="5"/>
  <c r="G217" i="5" s="1"/>
  <c r="D221" i="5"/>
  <c r="G221" i="5" s="1"/>
  <c r="D229" i="5"/>
  <c r="G229" i="5" s="1"/>
  <c r="I229" i="5" s="1"/>
  <c r="K343" i="5"/>
  <c r="P343" i="5" s="1"/>
  <c r="K15" i="5"/>
  <c r="P15" i="5" s="1"/>
  <c r="D47" i="5"/>
  <c r="G47" i="5" s="1"/>
  <c r="D51" i="5"/>
  <c r="G51" i="5" s="1"/>
  <c r="D90" i="5"/>
  <c r="G90" i="5" s="1"/>
  <c r="I90" i="5" s="1"/>
  <c r="D98" i="5"/>
  <c r="G98" i="5" s="1"/>
  <c r="I98" i="5" s="1"/>
  <c r="D114" i="5"/>
  <c r="E114" i="5" s="1"/>
  <c r="F113" i="5" s="1"/>
  <c r="D162" i="5"/>
  <c r="G162" i="5" s="1"/>
  <c r="J162" i="5" s="1"/>
  <c r="D253" i="5"/>
  <c r="G253" i="5" s="1"/>
  <c r="D265" i="5"/>
  <c r="E265" i="5" s="1"/>
  <c r="F264" i="5" s="1"/>
  <c r="D277" i="5"/>
  <c r="E277" i="5" s="1"/>
  <c r="F276" i="5" s="1"/>
  <c r="D316" i="5"/>
  <c r="E316" i="5" s="1"/>
  <c r="F315" i="5" s="1"/>
  <c r="D332" i="5"/>
  <c r="E332" i="5" s="1"/>
  <c r="F331" i="5" s="1"/>
  <c r="D355" i="5"/>
  <c r="E355" i="5" s="1"/>
  <c r="F354" i="5" s="1"/>
  <c r="K334" i="5"/>
  <c r="P334" i="5" s="1"/>
  <c r="K310" i="5"/>
  <c r="P310" i="5" s="1"/>
  <c r="K142" i="5"/>
  <c r="P142" i="5" s="1"/>
  <c r="K78" i="5"/>
  <c r="P78" i="5" s="1"/>
  <c r="K229" i="5"/>
  <c r="P229" i="5" s="1"/>
  <c r="D32" i="5"/>
  <c r="G32" i="5" s="1"/>
  <c r="D63" i="5"/>
  <c r="G63" i="5" s="1"/>
  <c r="D111" i="5"/>
  <c r="G111" i="5" s="1"/>
  <c r="D301" i="5"/>
  <c r="E301" i="5" s="1"/>
  <c r="F300" i="5" s="1"/>
  <c r="D309" i="5"/>
  <c r="E309" i="5" s="1"/>
  <c r="F308" i="5" s="1"/>
  <c r="D325" i="5"/>
  <c r="E325" i="5" s="1"/>
  <c r="F324" i="5" s="1"/>
  <c r="D333" i="5"/>
  <c r="E333" i="5" s="1"/>
  <c r="F332" i="5" s="1"/>
  <c r="D337" i="5"/>
  <c r="G337" i="5" s="1"/>
  <c r="K332" i="5"/>
  <c r="P332" i="5" s="1"/>
  <c r="K316" i="5"/>
  <c r="P316" i="5" s="1"/>
  <c r="K244" i="5"/>
  <c r="P244" i="5" s="1"/>
  <c r="K36" i="5"/>
  <c r="P36" i="5" s="1"/>
  <c r="K125" i="5"/>
  <c r="P125" i="5" s="1"/>
  <c r="D56" i="5"/>
  <c r="E56" i="5" s="1"/>
  <c r="F55" i="5" s="1"/>
  <c r="D187" i="5"/>
  <c r="E187" i="5" s="1"/>
  <c r="F186" i="5" s="1"/>
  <c r="D191" i="5"/>
  <c r="E191" i="5" s="1"/>
  <c r="F190" i="5" s="1"/>
  <c r="K355" i="5"/>
  <c r="P355" i="5" s="1"/>
  <c r="K307" i="5"/>
  <c r="P307" i="5" s="1"/>
  <c r="K259" i="5"/>
  <c r="P259" i="5" s="1"/>
  <c r="K187" i="5"/>
  <c r="P187" i="5" s="1"/>
  <c r="K171" i="5"/>
  <c r="P171" i="5" s="1"/>
  <c r="K314" i="5"/>
  <c r="P314" i="5" s="1"/>
  <c r="K250" i="5"/>
  <c r="P250" i="5" s="1"/>
  <c r="K114" i="5"/>
  <c r="P114" i="5" s="1"/>
  <c r="K98" i="5"/>
  <c r="P98" i="5" s="1"/>
  <c r="K90" i="5"/>
  <c r="P90" i="5" s="1"/>
  <c r="D69" i="5"/>
  <c r="G69" i="5" s="1"/>
  <c r="I69" i="5" s="1"/>
  <c r="D79" i="5"/>
  <c r="G79" i="5" s="1"/>
  <c r="D87" i="5"/>
  <c r="E87" i="5" s="1"/>
  <c r="F86" i="5" s="1"/>
  <c r="D102" i="5"/>
  <c r="G102" i="5" s="1"/>
  <c r="D152" i="5"/>
  <c r="G152" i="5" s="1"/>
  <c r="D156" i="5"/>
  <c r="E156" i="5" s="1"/>
  <c r="F155" i="5" s="1"/>
  <c r="E223" i="5"/>
  <c r="F222" i="5" s="1"/>
  <c r="D315" i="5"/>
  <c r="G315" i="5" s="1"/>
  <c r="D58" i="5"/>
  <c r="G58" i="5" s="1"/>
  <c r="D106" i="5"/>
  <c r="E106" i="5" s="1"/>
  <c r="F105" i="5" s="1"/>
  <c r="D137" i="5"/>
  <c r="E137" i="5" s="1"/>
  <c r="F136" i="5" s="1"/>
  <c r="D165" i="5"/>
  <c r="G165" i="5" s="1"/>
  <c r="D177" i="5"/>
  <c r="E177" i="5" s="1"/>
  <c r="F176" i="5" s="1"/>
  <c r="D189" i="5"/>
  <c r="G189" i="5" s="1"/>
  <c r="D208" i="5"/>
  <c r="E208" i="5" s="1"/>
  <c r="F207" i="5" s="1"/>
  <c r="D220" i="5"/>
  <c r="E220" i="5" s="1"/>
  <c r="F219" i="5" s="1"/>
  <c r="D251" i="5"/>
  <c r="E251" i="5" s="1"/>
  <c r="F250" i="5" s="1"/>
  <c r="D255" i="5"/>
  <c r="G255" i="5" s="1"/>
  <c r="I255" i="5" s="1"/>
  <c r="D263" i="5"/>
  <c r="G263" i="5" s="1"/>
  <c r="D293" i="5"/>
  <c r="E293" i="5" s="1"/>
  <c r="F292" i="5" s="1"/>
  <c r="D297" i="5"/>
  <c r="G297" i="5" s="1"/>
  <c r="D324" i="5"/>
  <c r="E324" i="5" s="1"/>
  <c r="F323" i="5" s="1"/>
  <c r="D349" i="5"/>
  <c r="G349" i="5" s="1"/>
  <c r="I349" i="5" s="1"/>
  <c r="D85" i="5"/>
  <c r="E85" i="5" s="1"/>
  <c r="F84" i="5" s="1"/>
  <c r="D104" i="5"/>
  <c r="G104" i="5" s="1"/>
  <c r="I104" i="5" s="1"/>
  <c r="D126" i="5"/>
  <c r="E126" i="5" s="1"/>
  <c r="F125" i="5" s="1"/>
  <c r="D130" i="5"/>
  <c r="G130" i="5" s="1"/>
  <c r="D197" i="5"/>
  <c r="G197" i="5" s="1"/>
  <c r="D260" i="5"/>
  <c r="D305" i="5"/>
  <c r="E305" i="5" s="1"/>
  <c r="F304" i="5" s="1"/>
  <c r="D30" i="5"/>
  <c r="E30" i="5" s="1"/>
  <c r="F29" i="5" s="1"/>
  <c r="D146" i="5"/>
  <c r="E146" i="5" s="1"/>
  <c r="F145" i="5" s="1"/>
  <c r="D351" i="5"/>
  <c r="E351" i="5" s="1"/>
  <c r="F350" i="5" s="1"/>
  <c r="D203" i="5"/>
  <c r="E203" i="5" s="1"/>
  <c r="F202" i="5" s="1"/>
  <c r="D38" i="5"/>
  <c r="E38" i="5" s="1"/>
  <c r="F37" i="5" s="1"/>
  <c r="D101" i="5"/>
  <c r="G101" i="5" s="1"/>
  <c r="D112" i="5"/>
  <c r="E112" i="5" s="1"/>
  <c r="F111" i="5" s="1"/>
  <c r="D147" i="5"/>
  <c r="E147" i="5" s="1"/>
  <c r="F146" i="5" s="1"/>
  <c r="D175" i="5"/>
  <c r="G175" i="5" s="1"/>
  <c r="D183" i="5"/>
  <c r="G183" i="5" s="1"/>
  <c r="D194" i="5"/>
  <c r="E194" i="5" s="1"/>
  <c r="F193" i="5" s="1"/>
  <c r="D363" i="5"/>
  <c r="G363" i="5" s="1"/>
  <c r="G135" i="5"/>
  <c r="D23" i="5"/>
  <c r="G23" i="5" s="1"/>
  <c r="D237" i="5"/>
  <c r="G237" i="5" s="1"/>
  <c r="D241" i="5"/>
  <c r="D12" i="5"/>
  <c r="E12" i="5" s="1"/>
  <c r="F11" i="5" s="1"/>
  <c r="D180" i="5"/>
  <c r="G180" i="5" s="1"/>
  <c r="D16" i="5"/>
  <c r="E16" i="5" s="1"/>
  <c r="F15" i="5" s="1"/>
  <c r="D24" i="5"/>
  <c r="E24" i="5" s="1"/>
  <c r="F23" i="5" s="1"/>
  <c r="D46" i="5"/>
  <c r="D161" i="5"/>
  <c r="E161" i="5" s="1"/>
  <c r="F160" i="5" s="1"/>
  <c r="D252" i="5"/>
  <c r="G252" i="5" s="1"/>
  <c r="D348" i="5"/>
  <c r="G348" i="5" s="1"/>
  <c r="D82" i="5"/>
  <c r="E82" i="5" s="1"/>
  <c r="F81" i="5" s="1"/>
  <c r="D88" i="5"/>
  <c r="G88" i="5" s="1"/>
  <c r="I88" i="5" s="1"/>
  <c r="D153" i="5"/>
  <c r="E153" i="5" s="1"/>
  <c r="F152" i="5" s="1"/>
  <c r="D257" i="5"/>
  <c r="G257" i="5" s="1"/>
  <c r="D360" i="5"/>
  <c r="G360" i="5" s="1"/>
  <c r="I360" i="5" s="1"/>
  <c r="D248" i="5"/>
  <c r="E248" i="5" s="1"/>
  <c r="F247" i="5" s="1"/>
  <c r="G283" i="5"/>
  <c r="I283" i="5" s="1"/>
  <c r="D119" i="5"/>
  <c r="E119" i="5" s="1"/>
  <c r="F118" i="5" s="1"/>
  <c r="D267" i="5"/>
  <c r="E267" i="5" s="1"/>
  <c r="F266" i="5" s="1"/>
  <c r="D270" i="5"/>
  <c r="D70" i="5"/>
  <c r="G70" i="5" s="1"/>
  <c r="G223" i="5"/>
  <c r="D54" i="5"/>
  <c r="G54" i="5" s="1"/>
  <c r="D134" i="5"/>
  <c r="G134" i="5" s="1"/>
  <c r="D302" i="5"/>
  <c r="E302" i="5" s="1"/>
  <c r="F301" i="5" s="1"/>
  <c r="D55" i="5"/>
  <c r="E55" i="5" s="1"/>
  <c r="F54" i="5" s="1"/>
  <c r="G55" i="5"/>
  <c r="D286" i="5"/>
  <c r="E286" i="5" s="1"/>
  <c r="F285" i="5" s="1"/>
  <c r="E207" i="5"/>
  <c r="F206" i="5" s="1"/>
  <c r="D279" i="5"/>
  <c r="D357" i="5"/>
  <c r="E357" i="5" s="1"/>
  <c r="F356" i="5" s="1"/>
  <c r="D99" i="5"/>
  <c r="G99" i="5" s="1"/>
  <c r="D350" i="5"/>
  <c r="G350" i="5" s="1"/>
  <c r="D86" i="5"/>
  <c r="G86" i="5" s="1"/>
  <c r="D168" i="5"/>
  <c r="D211" i="5"/>
  <c r="G211" i="5" s="1"/>
  <c r="D364" i="5"/>
  <c r="E364" i="5" s="1"/>
  <c r="F363" i="5" s="1"/>
  <c r="D136" i="5"/>
  <c r="G136" i="5" s="1"/>
  <c r="G215" i="5"/>
  <c r="D226" i="5"/>
  <c r="E226" i="5" s="1"/>
  <c r="F225" i="5" s="1"/>
  <c r="D94" i="5"/>
  <c r="E94" i="5" s="1"/>
  <c r="F93" i="5" s="1"/>
  <c r="G94" i="5"/>
  <c r="D231" i="5"/>
  <c r="E231" i="5" s="1"/>
  <c r="F230" i="5" s="1"/>
  <c r="D356" i="5"/>
  <c r="G356" i="5" s="1"/>
  <c r="I356" i="5" s="1"/>
  <c r="D41" i="5"/>
  <c r="E41" i="5" s="1"/>
  <c r="F40" i="5" s="1"/>
  <c r="D7" i="5"/>
  <c r="G7" i="5" s="1"/>
  <c r="J7" i="5" s="1"/>
  <c r="D31" i="5"/>
  <c r="D103" i="5"/>
  <c r="E103" i="5" s="1"/>
  <c r="F102" i="5" s="1"/>
  <c r="D273" i="5"/>
  <c r="E273" i="5" s="1"/>
  <c r="F272" i="5" s="1"/>
  <c r="D4" i="5"/>
  <c r="G4" i="5" s="1"/>
  <c r="D28" i="5"/>
  <c r="G28" i="5" s="1"/>
  <c r="D39" i="5"/>
  <c r="E39" i="5" s="1"/>
  <c r="F38" i="5" s="1"/>
  <c r="D45" i="5"/>
  <c r="E45" i="5" s="1"/>
  <c r="F44" i="5" s="1"/>
  <c r="D157" i="5"/>
  <c r="G157" i="5" s="1"/>
  <c r="D169" i="5"/>
  <c r="G169" i="5" s="1"/>
  <c r="D172" i="5"/>
  <c r="E172" i="5" s="1"/>
  <c r="F171" i="5" s="1"/>
  <c r="D178" i="5"/>
  <c r="G178" i="5" s="1"/>
  <c r="D235" i="5"/>
  <c r="E235" i="5" s="1"/>
  <c r="F234" i="5" s="1"/>
  <c r="D247" i="5"/>
  <c r="D261" i="5"/>
  <c r="G261" i="5" s="1"/>
  <c r="I261" i="5" s="1"/>
  <c r="D276" i="5"/>
  <c r="E276" i="5" s="1"/>
  <c r="F275" i="5" s="1"/>
  <c r="D295" i="5"/>
  <c r="E295" i="5" s="1"/>
  <c r="F294" i="5" s="1"/>
  <c r="D298" i="5"/>
  <c r="G298" i="5" s="1"/>
  <c r="D319" i="5"/>
  <c r="G319" i="5" s="1"/>
  <c r="D339" i="5"/>
  <c r="G339" i="5" s="1"/>
  <c r="D64" i="5"/>
  <c r="G64" i="5" s="1"/>
  <c r="I64" i="5" s="1"/>
  <c r="D71" i="5"/>
  <c r="G71" i="5" s="1"/>
  <c r="D193" i="5"/>
  <c r="E193" i="5" s="1"/>
  <c r="F192" i="5" s="1"/>
  <c r="D22" i="5"/>
  <c r="E22" i="5" s="1"/>
  <c r="F21" i="5" s="1"/>
  <c r="D80" i="5"/>
  <c r="E80" i="5" s="1"/>
  <c r="F79" i="5" s="1"/>
  <c r="D110" i="5"/>
  <c r="G110" i="5" s="1"/>
  <c r="D118" i="5"/>
  <c r="G118" i="5" s="1"/>
  <c r="I118" i="5" s="1"/>
  <c r="G207" i="5"/>
  <c r="D239" i="5"/>
  <c r="G239" i="5" s="1"/>
  <c r="I239" i="5" s="1"/>
  <c r="D269" i="5"/>
  <c r="G269" i="5" s="1"/>
  <c r="D271" i="5"/>
  <c r="E271" i="5" s="1"/>
  <c r="F270" i="5" s="1"/>
  <c r="G276" i="5"/>
  <c r="D304" i="5"/>
  <c r="E304" i="5" s="1"/>
  <c r="F303" i="5" s="1"/>
  <c r="D311" i="5"/>
  <c r="E311" i="5" s="1"/>
  <c r="F310" i="5" s="1"/>
  <c r="D9" i="5"/>
  <c r="G9" i="5" s="1"/>
  <c r="D96" i="5"/>
  <c r="G96" i="5" s="1"/>
  <c r="I96" i="5" s="1"/>
  <c r="D117" i="5"/>
  <c r="G117" i="5" s="1"/>
  <c r="D133" i="5"/>
  <c r="E133" i="5" s="1"/>
  <c r="F132" i="5" s="1"/>
  <c r="D148" i="5"/>
  <c r="E148" i="5" s="1"/>
  <c r="F147" i="5" s="1"/>
  <c r="D160" i="5"/>
  <c r="G160" i="5" s="1"/>
  <c r="I160" i="5" s="1"/>
  <c r="D167" i="5"/>
  <c r="G167" i="5" s="1"/>
  <c r="I167" i="5" s="1"/>
  <c r="D188" i="5"/>
  <c r="G188" i="5" s="1"/>
  <c r="D199" i="5"/>
  <c r="E199" i="5" s="1"/>
  <c r="F198" i="5" s="1"/>
  <c r="D274" i="5"/>
  <c r="E274" i="5" s="1"/>
  <c r="F273" i="5" s="1"/>
  <c r="D285" i="5"/>
  <c r="E285" i="5" s="1"/>
  <c r="F284" i="5" s="1"/>
  <c r="D318" i="5"/>
  <c r="G183" i="4"/>
  <c r="G293" i="4"/>
  <c r="G146" i="4"/>
  <c r="G224" i="4"/>
  <c r="I233" i="4"/>
  <c r="H233" i="4"/>
  <c r="G117" i="4"/>
  <c r="G320" i="4"/>
  <c r="G196" i="4"/>
  <c r="G352" i="4"/>
  <c r="G150" i="4"/>
  <c r="G261" i="4"/>
  <c r="G52" i="4"/>
  <c r="G287" i="4"/>
  <c r="G30" i="4"/>
  <c r="G41" i="4"/>
  <c r="G80" i="4"/>
  <c r="G189" i="4"/>
  <c r="G29" i="4"/>
  <c r="G60" i="4"/>
  <c r="G197" i="4"/>
  <c r="G276" i="4"/>
  <c r="J328" i="4"/>
  <c r="M328" i="4"/>
  <c r="G243" i="4"/>
  <c r="I289" i="4"/>
  <c r="H289" i="4"/>
  <c r="D277" i="4"/>
  <c r="E277" i="4" s="1"/>
  <c r="F276" i="4" s="1"/>
  <c r="G277" i="4"/>
  <c r="I185" i="4"/>
  <c r="H185" i="4"/>
  <c r="G7" i="4"/>
  <c r="G43" i="4"/>
  <c r="G364" i="4"/>
  <c r="G337" i="4"/>
  <c r="G25" i="4"/>
  <c r="G50" i="4"/>
  <c r="G103" i="4"/>
  <c r="G115" i="4"/>
  <c r="G128" i="4"/>
  <c r="G140" i="4"/>
  <c r="G167" i="4"/>
  <c r="D345" i="4"/>
  <c r="E345" i="4" s="1"/>
  <c r="F344" i="4" s="1"/>
  <c r="G345" i="4"/>
  <c r="G241" i="4"/>
  <c r="E241" i="4"/>
  <c r="F240" i="4" s="1"/>
  <c r="I353" i="4"/>
  <c r="G13" i="4"/>
  <c r="G341" i="4"/>
  <c r="G133" i="4"/>
  <c r="G316" i="4"/>
  <c r="G75" i="4"/>
  <c r="G104" i="4"/>
  <c r="G129" i="4"/>
  <c r="G187" i="4"/>
  <c r="G339" i="4"/>
  <c r="G346" i="4"/>
  <c r="G359" i="4"/>
  <c r="I225" i="4"/>
  <c r="H225" i="4"/>
  <c r="G132" i="4"/>
  <c r="G157" i="4"/>
  <c r="G229" i="4"/>
  <c r="G237" i="4"/>
  <c r="G295" i="4"/>
  <c r="G335" i="4"/>
  <c r="G283" i="4"/>
  <c r="G296" i="4"/>
  <c r="G363" i="4"/>
  <c r="G109" i="4"/>
  <c r="G271" i="4"/>
  <c r="G123" i="4"/>
  <c r="G155" i="4"/>
  <c r="G259" i="4"/>
  <c r="G12" i="4"/>
  <c r="G116" i="4"/>
  <c r="D149" i="4"/>
  <c r="E149" i="4" s="1"/>
  <c r="F148" i="4" s="1"/>
  <c r="G149" i="4"/>
  <c r="G180" i="4"/>
  <c r="G333" i="4"/>
  <c r="G325" i="4"/>
  <c r="G37" i="4"/>
  <c r="G107" i="4"/>
  <c r="G124" i="4"/>
  <c r="G147" i="4"/>
  <c r="G181" i="4"/>
  <c r="G291" i="4"/>
  <c r="G153" i="4"/>
  <c r="G267" i="4"/>
  <c r="I360" i="4"/>
  <c r="H360" i="4"/>
  <c r="G21" i="4"/>
  <c r="G27" i="4"/>
  <c r="G141" i="4"/>
  <c r="G148" i="4"/>
  <c r="G171" i="4"/>
  <c r="G188" i="4"/>
  <c r="G308" i="4"/>
  <c r="G349" i="4"/>
  <c r="G355" i="4"/>
  <c r="D320" i="4"/>
  <c r="E320" i="4" s="1"/>
  <c r="F319" i="4" s="1"/>
  <c r="D312" i="4"/>
  <c r="D296" i="4"/>
  <c r="E296" i="4" s="1"/>
  <c r="F295" i="4" s="1"/>
  <c r="D288" i="4"/>
  <c r="E288" i="4" s="1"/>
  <c r="F287" i="4" s="1"/>
  <c r="D272" i="4"/>
  <c r="G272" i="4" s="1"/>
  <c r="D232" i="4"/>
  <c r="E232" i="4" s="1"/>
  <c r="F231" i="4" s="1"/>
  <c r="D208" i="4"/>
  <c r="G208" i="4" s="1"/>
  <c r="D168" i="4"/>
  <c r="E168" i="4" s="1"/>
  <c r="F167" i="4" s="1"/>
  <c r="D144" i="4"/>
  <c r="G144" i="4" s="1"/>
  <c r="D128" i="4"/>
  <c r="E128" i="4" s="1"/>
  <c r="F127" i="4" s="1"/>
  <c r="D96" i="4"/>
  <c r="D80" i="4"/>
  <c r="D64" i="4"/>
  <c r="E64" i="4" s="1"/>
  <c r="F63" i="4" s="1"/>
  <c r="G344" i="4"/>
  <c r="G280" i="4"/>
  <c r="G113" i="4"/>
  <c r="G91" i="4"/>
  <c r="G125" i="4"/>
  <c r="G131" i="4"/>
  <c r="G165" i="4"/>
  <c r="G235" i="4"/>
  <c r="G252" i="4"/>
  <c r="G275" i="4"/>
  <c r="G309" i="4"/>
  <c r="G304" i="4"/>
  <c r="G112" i="4"/>
  <c r="G48" i="4"/>
  <c r="G285" i="4"/>
  <c r="J213" i="5"/>
  <c r="O213" i="5" s="1"/>
  <c r="D155" i="5"/>
  <c r="G155" i="5" s="1"/>
  <c r="D42" i="5"/>
  <c r="G42" i="5" s="1"/>
  <c r="D2" i="5"/>
  <c r="E2" i="5" s="1"/>
  <c r="D84" i="5"/>
  <c r="E84" i="5" s="1"/>
  <c r="F83" i="5" s="1"/>
  <c r="D219" i="5"/>
  <c r="G219" i="5" s="1"/>
  <c r="D272" i="5"/>
  <c r="G272" i="5" s="1"/>
  <c r="I272" i="5" s="1"/>
  <c r="D83" i="5"/>
  <c r="E83" i="5" s="1"/>
  <c r="F82" i="5" s="1"/>
  <c r="D21" i="5"/>
  <c r="G21" i="5" s="1"/>
  <c r="I21" i="5" s="1"/>
  <c r="D25" i="5"/>
  <c r="E25" i="5" s="1"/>
  <c r="F24" i="5" s="1"/>
  <c r="D68" i="5"/>
  <c r="D145" i="5"/>
  <c r="E145" i="5" s="1"/>
  <c r="F144" i="5" s="1"/>
  <c r="D151" i="5"/>
  <c r="E151" i="5" s="1"/>
  <c r="F150" i="5" s="1"/>
  <c r="D287" i="5"/>
  <c r="G287" i="5" s="1"/>
  <c r="I287" i="5" s="1"/>
  <c r="D115" i="5"/>
  <c r="E115" i="5" s="1"/>
  <c r="F114" i="5" s="1"/>
  <c r="D204" i="5"/>
  <c r="G204" i="5" s="1"/>
  <c r="D233" i="5"/>
  <c r="E233" i="5" s="1"/>
  <c r="F232" i="5" s="1"/>
  <c r="D280" i="5"/>
  <c r="G280" i="5" s="1"/>
  <c r="I280" i="5" s="1"/>
  <c r="D323" i="5"/>
  <c r="E323" i="5" s="1"/>
  <c r="F322" i="5" s="1"/>
  <c r="D76" i="5"/>
  <c r="E76" i="5" s="1"/>
  <c r="F75" i="5" s="1"/>
  <c r="G76" i="5"/>
  <c r="I76" i="5" s="1"/>
  <c r="D128" i="5"/>
  <c r="G128" i="5" s="1"/>
  <c r="D19" i="5"/>
  <c r="G19" i="5" s="1"/>
  <c r="D29" i="5"/>
  <c r="G29" i="5" s="1"/>
  <c r="D139" i="5"/>
  <c r="G139" i="5" s="1"/>
  <c r="I139" i="5" s="1"/>
  <c r="D164" i="5"/>
  <c r="E164" i="5" s="1"/>
  <c r="F163" i="5" s="1"/>
  <c r="D10" i="5"/>
  <c r="G10" i="5" s="1"/>
  <c r="D13" i="5"/>
  <c r="G13" i="5" s="1"/>
  <c r="I13" i="5" s="1"/>
  <c r="D17" i="5"/>
  <c r="G17" i="5" s="1"/>
  <c r="D59" i="5"/>
  <c r="G59" i="5" s="1"/>
  <c r="I59" i="5" s="1"/>
  <c r="D89" i="5"/>
  <c r="E89" i="5" s="1"/>
  <c r="F88" i="5" s="1"/>
  <c r="D121" i="5"/>
  <c r="G121" i="5" s="1"/>
  <c r="I121" i="5" s="1"/>
  <c r="D127" i="5"/>
  <c r="E127" i="5" s="1"/>
  <c r="F126" i="5" s="1"/>
  <c r="D143" i="5"/>
  <c r="G143" i="5" s="1"/>
  <c r="D150" i="5"/>
  <c r="G150" i="5" s="1"/>
  <c r="D184" i="5"/>
  <c r="G184" i="5" s="1"/>
  <c r="I184" i="5" s="1"/>
  <c r="D214" i="5"/>
  <c r="D57" i="5"/>
  <c r="E57" i="5" s="1"/>
  <c r="F56" i="5" s="1"/>
  <c r="D11" i="5"/>
  <c r="D18" i="5"/>
  <c r="E18" i="5" s="1"/>
  <c r="F17" i="5" s="1"/>
  <c r="J101" i="5"/>
  <c r="D35" i="5"/>
  <c r="E35" i="5" s="1"/>
  <c r="F34" i="5" s="1"/>
  <c r="D43" i="5"/>
  <c r="G43" i="5" s="1"/>
  <c r="D5" i="5"/>
  <c r="E5" i="5" s="1"/>
  <c r="F4" i="5" s="1"/>
  <c r="D67" i="5"/>
  <c r="E67" i="5" s="1"/>
  <c r="F66" i="5" s="1"/>
  <c r="D122" i="5"/>
  <c r="E122" i="5" s="1"/>
  <c r="F121" i="5" s="1"/>
  <c r="D225" i="5"/>
  <c r="D346" i="5"/>
  <c r="E346" i="5" s="1"/>
  <c r="F345" i="5" s="1"/>
  <c r="D26" i="5"/>
  <c r="G26" i="5" s="1"/>
  <c r="D33" i="5"/>
  <c r="G33" i="5" s="1"/>
  <c r="D75" i="5"/>
  <c r="G75" i="5" s="1"/>
  <c r="D200" i="5"/>
  <c r="E200" i="5" s="1"/>
  <c r="F199" i="5" s="1"/>
  <c r="D202" i="5"/>
  <c r="G202" i="5" s="1"/>
  <c r="I202" i="5" s="1"/>
  <c r="D249" i="5"/>
  <c r="G249" i="5" s="1"/>
  <c r="D278" i="5"/>
  <c r="D341" i="5"/>
  <c r="G341" i="5" s="1"/>
  <c r="D3" i="5"/>
  <c r="G3" i="5" s="1"/>
  <c r="D20" i="5"/>
  <c r="G20" i="5" s="1"/>
  <c r="I20" i="5" s="1"/>
  <c r="D27" i="5"/>
  <c r="E27" i="5" s="1"/>
  <c r="F26" i="5" s="1"/>
  <c r="D34" i="5"/>
  <c r="E34" i="5" s="1"/>
  <c r="F33" i="5" s="1"/>
  <c r="D37" i="5"/>
  <c r="G37" i="5" s="1"/>
  <c r="D49" i="5"/>
  <c r="G49" i="5" s="1"/>
  <c r="D50" i="5"/>
  <c r="E50" i="5" s="1"/>
  <c r="F49" i="5" s="1"/>
  <c r="D52" i="5"/>
  <c r="E52" i="5" s="1"/>
  <c r="F51" i="5" s="1"/>
  <c r="D62" i="5"/>
  <c r="E62" i="5" s="1"/>
  <c r="F61" i="5" s="1"/>
  <c r="D95" i="5"/>
  <c r="E95" i="5" s="1"/>
  <c r="F94" i="5" s="1"/>
  <c r="D107" i="5"/>
  <c r="G107" i="5" s="1"/>
  <c r="D116" i="5"/>
  <c r="G116" i="5" s="1"/>
  <c r="D212" i="5"/>
  <c r="G212" i="5" s="1"/>
  <c r="D246" i="5"/>
  <c r="E246" i="5" s="1"/>
  <c r="F245" i="5" s="1"/>
  <c r="D353" i="5"/>
  <c r="E353" i="5" s="1"/>
  <c r="F352" i="5" s="1"/>
  <c r="D124" i="5"/>
  <c r="G124" i="5" s="1"/>
  <c r="D159" i="5"/>
  <c r="G159" i="5" s="1"/>
  <c r="I159" i="5" s="1"/>
  <c r="D181" i="5"/>
  <c r="E181" i="5" s="1"/>
  <c r="F180" i="5" s="1"/>
  <c r="D48" i="5"/>
  <c r="G48" i="5" s="1"/>
  <c r="I48" i="5" s="1"/>
  <c r="D60" i="5"/>
  <c r="D166" i="5"/>
  <c r="E166" i="5" s="1"/>
  <c r="F165" i="5" s="1"/>
  <c r="D222" i="5"/>
  <c r="E222" i="5" s="1"/>
  <c r="F221" i="5" s="1"/>
  <c r="D234" i="5"/>
  <c r="G234" i="5" s="1"/>
  <c r="D290" i="5"/>
  <c r="G290" i="5" s="1"/>
  <c r="D320" i="5"/>
  <c r="E320" i="5" s="1"/>
  <c r="F319" i="5" s="1"/>
  <c r="D66" i="5"/>
  <c r="G66" i="5" s="1"/>
  <c r="D92" i="5"/>
  <c r="E92" i="5" s="1"/>
  <c r="F91" i="5" s="1"/>
  <c r="D227" i="5"/>
  <c r="E227" i="5" s="1"/>
  <c r="F226" i="5" s="1"/>
  <c r="D281" i="5"/>
  <c r="E281" i="5" s="1"/>
  <c r="F280" i="5" s="1"/>
  <c r="D100" i="5"/>
  <c r="G100" i="5" s="1"/>
  <c r="D224" i="5"/>
  <c r="G224" i="5" s="1"/>
  <c r="I224" i="5" s="1"/>
  <c r="D294" i="5"/>
  <c r="E294" i="5" s="1"/>
  <c r="F293" i="5" s="1"/>
  <c r="D328" i="5"/>
  <c r="E328" i="5" s="1"/>
  <c r="F327" i="5" s="1"/>
  <c r="D365" i="5"/>
  <c r="G365" i="5" s="1"/>
  <c r="D131" i="5"/>
  <c r="D141" i="5"/>
  <c r="E141" i="5" s="1"/>
  <c r="F140" i="5" s="1"/>
  <c r="D266" i="5"/>
  <c r="G266" i="5" s="1"/>
  <c r="I266" i="5" s="1"/>
  <c r="D44" i="5"/>
  <c r="D73" i="5"/>
  <c r="E73" i="5" s="1"/>
  <c r="F72" i="5" s="1"/>
  <c r="D91" i="5"/>
  <c r="G91" i="5" s="1"/>
  <c r="D97" i="5"/>
  <c r="E97" i="5" s="1"/>
  <c r="F96" i="5" s="1"/>
  <c r="D108" i="5"/>
  <c r="G108" i="5" s="1"/>
  <c r="D123" i="5"/>
  <c r="G123" i="5" s="1"/>
  <c r="D129" i="5"/>
  <c r="E129" i="5" s="1"/>
  <c r="F128" i="5" s="1"/>
  <c r="D138" i="5"/>
  <c r="G138" i="5" s="1"/>
  <c r="D154" i="5"/>
  <c r="E154" i="5" s="1"/>
  <c r="F153" i="5" s="1"/>
  <c r="D190" i="5"/>
  <c r="G190" i="5" s="1"/>
  <c r="D282" i="5"/>
  <c r="G282" i="5" s="1"/>
  <c r="G359" i="5"/>
  <c r="E359" i="5"/>
  <c r="F358" i="5" s="1"/>
  <c r="D173" i="5"/>
  <c r="G173" i="5" s="1"/>
  <c r="D176" i="5"/>
  <c r="G176" i="5" s="1"/>
  <c r="I176" i="5" s="1"/>
  <c r="D179" i="5"/>
  <c r="G179" i="5" s="1"/>
  <c r="D209" i="5"/>
  <c r="G209" i="5" s="1"/>
  <c r="I209" i="5" s="1"/>
  <c r="D306" i="5"/>
  <c r="G306" i="5" s="1"/>
  <c r="D313" i="5"/>
  <c r="E313" i="5" s="1"/>
  <c r="F312" i="5" s="1"/>
  <c r="D321" i="5"/>
  <c r="G321" i="5" s="1"/>
  <c r="I321" i="5" s="1"/>
  <c r="D132" i="5"/>
  <c r="G132" i="5" s="1"/>
  <c r="I132" i="5" s="1"/>
  <c r="D140" i="5"/>
  <c r="E140" i="5" s="1"/>
  <c r="F139" i="5" s="1"/>
  <c r="D149" i="5"/>
  <c r="D158" i="5"/>
  <c r="G158" i="5" s="1"/>
  <c r="D170" i="5"/>
  <c r="E170" i="5" s="1"/>
  <c r="F169" i="5" s="1"/>
  <c r="D174" i="5"/>
  <c r="E174" i="5" s="1"/>
  <c r="F173" i="5" s="1"/>
  <c r="D186" i="5"/>
  <c r="G195" i="5"/>
  <c r="I195" i="5" s="1"/>
  <c r="E195" i="5"/>
  <c r="F194" i="5" s="1"/>
  <c r="D240" i="5"/>
  <c r="D242" i="5"/>
  <c r="G242" i="5" s="1"/>
  <c r="I242" i="5" s="1"/>
  <c r="D243" i="5"/>
  <c r="E243" i="5" s="1"/>
  <c r="F242" i="5" s="1"/>
  <c r="D288" i="5"/>
  <c r="G288" i="5" s="1"/>
  <c r="I288" i="5" s="1"/>
  <c r="D335" i="5"/>
  <c r="G335" i="5" s="1"/>
  <c r="I335" i="5" s="1"/>
  <c r="D163" i="5"/>
  <c r="E163" i="5" s="1"/>
  <c r="F162" i="5" s="1"/>
  <c r="D192" i="5"/>
  <c r="G192" i="5" s="1"/>
  <c r="D206" i="5"/>
  <c r="E206" i="5" s="1"/>
  <c r="F205" i="5" s="1"/>
  <c r="G206" i="5"/>
  <c r="D210" i="5"/>
  <c r="G210" i="5" s="1"/>
  <c r="D216" i="5"/>
  <c r="G216" i="5" s="1"/>
  <c r="I216" i="5" s="1"/>
  <c r="D268" i="5"/>
  <c r="E268" i="5" s="1"/>
  <c r="F267" i="5" s="1"/>
  <c r="D284" i="5"/>
  <c r="D182" i="5"/>
  <c r="G182" i="5" s="1"/>
  <c r="D230" i="5"/>
  <c r="G260" i="5"/>
  <c r="E260" i="5"/>
  <c r="F259" i="5" s="1"/>
  <c r="D275" i="5"/>
  <c r="D322" i="5"/>
  <c r="G322" i="5" s="1"/>
  <c r="G324" i="5"/>
  <c r="D352" i="5"/>
  <c r="E352" i="5" s="1"/>
  <c r="F351" i="5" s="1"/>
  <c r="D185" i="5"/>
  <c r="E185" i="5" s="1"/>
  <c r="F184" i="5" s="1"/>
  <c r="D201" i="5"/>
  <c r="G201" i="5" s="1"/>
  <c r="D205" i="5"/>
  <c r="G205" i="5" s="1"/>
  <c r="D218" i="5"/>
  <c r="D228" i="5"/>
  <c r="G228" i="5" s="1"/>
  <c r="D336" i="5"/>
  <c r="G336" i="5" s="1"/>
  <c r="E213" i="5"/>
  <c r="F212" i="5" s="1"/>
  <c r="D236" i="5"/>
  <c r="D338" i="5"/>
  <c r="G338" i="5" s="1"/>
  <c r="D245" i="5"/>
  <c r="G245" i="5" s="1"/>
  <c r="D299" i="5"/>
  <c r="E299" i="5" s="1"/>
  <c r="F298" i="5" s="1"/>
  <c r="D300" i="5"/>
  <c r="G300" i="5" s="1"/>
  <c r="I300" i="5" s="1"/>
  <c r="D238" i="5"/>
  <c r="D256" i="5"/>
  <c r="G256" i="5" s="1"/>
  <c r="I256" i="5" s="1"/>
  <c r="D342" i="5"/>
  <c r="G342" i="5" s="1"/>
  <c r="D354" i="5"/>
  <c r="E354" i="5" s="1"/>
  <c r="F353" i="5" s="1"/>
  <c r="D303" i="5"/>
  <c r="G303" i="5" s="1"/>
  <c r="D361" i="5"/>
  <c r="G361" i="5" s="1"/>
  <c r="D254" i="5"/>
  <c r="G254" i="5" s="1"/>
  <c r="D296" i="5"/>
  <c r="G296" i="5" s="1"/>
  <c r="D308" i="5"/>
  <c r="G308" i="5" s="1"/>
  <c r="D329" i="5"/>
  <c r="G329" i="5" s="1"/>
  <c r="I329" i="5" s="1"/>
  <c r="D330" i="5"/>
  <c r="E330" i="5" s="1"/>
  <c r="F329" i="5" s="1"/>
  <c r="D344" i="5"/>
  <c r="D362" i="5"/>
  <c r="G362" i="5" s="1"/>
  <c r="D366" i="5"/>
  <c r="G366" i="5" s="1"/>
  <c r="I366" i="5" s="1"/>
  <c r="E189" i="5"/>
  <c r="F188" i="5" s="1"/>
  <c r="D198" i="5"/>
  <c r="D262" i="5"/>
  <c r="D289" i="5"/>
  <c r="E289" i="5" s="1"/>
  <c r="F288" i="5" s="1"/>
  <c r="D312" i="5"/>
  <c r="D345" i="5"/>
  <c r="G345" i="5" s="1"/>
  <c r="E283" i="5"/>
  <c r="F282" i="5" s="1"/>
  <c r="D292" i="5"/>
  <c r="D358" i="5"/>
  <c r="D317" i="5"/>
  <c r="D326" i="5"/>
  <c r="D347" i="5"/>
  <c r="D331" i="5"/>
  <c r="D359" i="4"/>
  <c r="E359" i="4" s="1"/>
  <c r="F358" i="4" s="1"/>
  <c r="D319" i="4"/>
  <c r="D14" i="4"/>
  <c r="D222" i="4"/>
  <c r="D190" i="4"/>
  <c r="D351" i="4"/>
  <c r="G351" i="4" s="1"/>
  <c r="D327" i="4"/>
  <c r="G327" i="4" s="1"/>
  <c r="D269" i="4"/>
  <c r="E269" i="4" s="1"/>
  <c r="F268" i="4" s="1"/>
  <c r="D237" i="4"/>
  <c r="E237" i="4" s="1"/>
  <c r="F236" i="4" s="1"/>
  <c r="D197" i="4"/>
  <c r="E197" i="4" s="1"/>
  <c r="F196" i="4" s="1"/>
  <c r="D141" i="4"/>
  <c r="D321" i="4"/>
  <c r="D265" i="4"/>
  <c r="D221" i="4"/>
  <c r="E221" i="4" s="1"/>
  <c r="F220" i="4" s="1"/>
  <c r="D177" i="4"/>
  <c r="D97" i="4"/>
  <c r="D261" i="4"/>
  <c r="E261" i="4" s="1"/>
  <c r="F260" i="4" s="1"/>
  <c r="D217" i="4"/>
  <c r="E217" i="4" s="1"/>
  <c r="F216" i="4" s="1"/>
  <c r="D173" i="4"/>
  <c r="E173" i="4" s="1"/>
  <c r="F172" i="4" s="1"/>
  <c r="D65" i="4"/>
  <c r="E65" i="4" s="1"/>
  <c r="F64" i="4" s="1"/>
  <c r="D313" i="4"/>
  <c r="D257" i="4"/>
  <c r="D213" i="4"/>
  <c r="E213" i="4" s="1"/>
  <c r="F212" i="4" s="1"/>
  <c r="D169" i="4"/>
  <c r="D49" i="4"/>
  <c r="E289" i="4"/>
  <c r="F288" i="4" s="1"/>
  <c r="D297" i="4"/>
  <c r="D249" i="4"/>
  <c r="E249" i="4" s="1"/>
  <c r="F248" i="4" s="1"/>
  <c r="D201" i="4"/>
  <c r="D165" i="4"/>
  <c r="E165" i="4" s="1"/>
  <c r="F164" i="4" s="1"/>
  <c r="D33" i="4"/>
  <c r="E285" i="4"/>
  <c r="F284" i="4" s="1"/>
  <c r="D293" i="4"/>
  <c r="E293" i="4" s="1"/>
  <c r="F292" i="4" s="1"/>
  <c r="D245" i="4"/>
  <c r="E245" i="4" s="1"/>
  <c r="F244" i="4" s="1"/>
  <c r="D193" i="4"/>
  <c r="D161" i="4"/>
  <c r="E141" i="4"/>
  <c r="F140" i="4" s="1"/>
  <c r="D94" i="4"/>
  <c r="D126" i="4"/>
  <c r="D134" i="4"/>
  <c r="G134" i="4" s="1"/>
  <c r="E134" i="4"/>
  <c r="F133" i="4" s="1"/>
  <c r="D142" i="4"/>
  <c r="D166" i="4"/>
  <c r="D182" i="4"/>
  <c r="D206" i="4"/>
  <c r="D230" i="4"/>
  <c r="D254" i="4"/>
  <c r="D274" i="4"/>
  <c r="D278" i="4"/>
  <c r="D294" i="4"/>
  <c r="D310" i="4"/>
  <c r="E310" i="4" s="1"/>
  <c r="F309" i="4" s="1"/>
  <c r="D150" i="4"/>
  <c r="E150" i="4" s="1"/>
  <c r="F149" i="4" s="1"/>
  <c r="D62" i="4"/>
  <c r="D54" i="4"/>
  <c r="E54" i="4" s="1"/>
  <c r="F53" i="4" s="1"/>
  <c r="E7" i="4"/>
  <c r="F6" i="4" s="1"/>
  <c r="D31" i="4"/>
  <c r="D39" i="4"/>
  <c r="E39" i="4" s="1"/>
  <c r="F38" i="4" s="1"/>
  <c r="D246" i="4"/>
  <c r="D38" i="4"/>
  <c r="G38" i="4" s="1"/>
  <c r="D30" i="4"/>
  <c r="E30" i="4" s="1"/>
  <c r="F29" i="4" s="1"/>
  <c r="D46" i="4"/>
  <c r="E46" i="4" s="1"/>
  <c r="F45" i="4" s="1"/>
  <c r="D70" i="4"/>
  <c r="G70" i="4" s="1"/>
  <c r="E70" i="4"/>
  <c r="F69" i="4" s="1"/>
  <c r="D78" i="4"/>
  <c r="G78" i="4" s="1"/>
  <c r="D86" i="4"/>
  <c r="E86" i="4" s="1"/>
  <c r="F85" i="4" s="1"/>
  <c r="E122" i="4"/>
  <c r="F121" i="4" s="1"/>
  <c r="D158" i="4"/>
  <c r="G158" i="4" s="1"/>
  <c r="E158" i="4"/>
  <c r="F157" i="4" s="1"/>
  <c r="E194" i="4"/>
  <c r="F193" i="4" s="1"/>
  <c r="D270" i="4"/>
  <c r="E346" i="4"/>
  <c r="F345" i="4" s="1"/>
  <c r="D6" i="4"/>
  <c r="D15" i="4"/>
  <c r="D118" i="4"/>
  <c r="G118" i="4" s="1"/>
  <c r="E118" i="4"/>
  <c r="F117" i="4" s="1"/>
  <c r="E78" i="4"/>
  <c r="F77" i="4" s="1"/>
  <c r="E38" i="4"/>
  <c r="F37" i="4" s="1"/>
  <c r="D214" i="4"/>
  <c r="E214" i="4" s="1"/>
  <c r="F213" i="4" s="1"/>
  <c r="D286" i="4"/>
  <c r="D110" i="4"/>
  <c r="D326" i="4"/>
  <c r="D102" i="4"/>
  <c r="D23" i="4"/>
  <c r="D22" i="4"/>
  <c r="G22" i="4" s="1"/>
  <c r="E111" i="4"/>
  <c r="F110" i="4" s="1"/>
  <c r="E243" i="4"/>
  <c r="F242" i="4" s="1"/>
  <c r="D335" i="4"/>
  <c r="E335" i="4" s="1"/>
  <c r="F334" i="4" s="1"/>
  <c r="D311" i="4"/>
  <c r="E311" i="4" s="1"/>
  <c r="F310" i="4" s="1"/>
  <c r="D343" i="4"/>
  <c r="E351" i="4"/>
  <c r="F350" i="4" s="1"/>
  <c r="E260" i="4"/>
  <c r="F259" i="4" s="1"/>
  <c r="E268" i="4"/>
  <c r="F267" i="4" s="1"/>
  <c r="D332" i="4"/>
  <c r="E332" i="4" s="1"/>
  <c r="F331" i="4" s="1"/>
  <c r="D324" i="4"/>
  <c r="E324" i="4" s="1"/>
  <c r="F323" i="4" s="1"/>
  <c r="D316" i="4"/>
  <c r="E316" i="4" s="1"/>
  <c r="F315" i="4" s="1"/>
  <c r="D308" i="4"/>
  <c r="E308" i="4" s="1"/>
  <c r="F307" i="4" s="1"/>
  <c r="E144" i="4"/>
  <c r="F143" i="4" s="1"/>
  <c r="E80" i="4"/>
  <c r="F79" i="4" s="1"/>
  <c r="D45" i="4"/>
  <c r="E45" i="4" s="1"/>
  <c r="F44" i="4" s="1"/>
  <c r="D281" i="4"/>
  <c r="E281" i="4" s="1"/>
  <c r="F280" i="4" s="1"/>
  <c r="D129" i="4"/>
  <c r="E129" i="4" s="1"/>
  <c r="F128" i="4" s="1"/>
  <c r="D17" i="4"/>
  <c r="D273" i="4"/>
  <c r="D209" i="4"/>
  <c r="E209" i="4" s="1"/>
  <c r="F208" i="4" s="1"/>
  <c r="D145" i="4"/>
  <c r="D361" i="4"/>
  <c r="D329" i="4"/>
  <c r="D305" i="4"/>
  <c r="D253" i="4"/>
  <c r="E253" i="4" s="1"/>
  <c r="F252" i="4" s="1"/>
  <c r="D229" i="4"/>
  <c r="E229" i="4" s="1"/>
  <c r="F228" i="4" s="1"/>
  <c r="D205" i="4"/>
  <c r="E205" i="4" s="1"/>
  <c r="F204" i="4" s="1"/>
  <c r="D181" i="4"/>
  <c r="E181" i="4" s="1"/>
  <c r="F180" i="4" s="1"/>
  <c r="D157" i="4"/>
  <c r="E157" i="4" s="1"/>
  <c r="F156" i="4" s="1"/>
  <c r="D81" i="4"/>
  <c r="E81" i="4" s="1"/>
  <c r="F80" i="4" s="1"/>
  <c r="D51" i="4"/>
  <c r="E51" i="4" s="1"/>
  <c r="F50" i="4" s="1"/>
  <c r="D67" i="4"/>
  <c r="E67" i="4" s="1"/>
  <c r="F66" i="4" s="1"/>
  <c r="D91" i="4"/>
  <c r="E91" i="4" s="1"/>
  <c r="F90" i="4" s="1"/>
  <c r="D107" i="4"/>
  <c r="E107" i="4" s="1"/>
  <c r="F106" i="4" s="1"/>
  <c r="D123" i="4"/>
  <c r="E123" i="4" s="1"/>
  <c r="F122" i="4" s="1"/>
  <c r="D139" i="4"/>
  <c r="E139" i="4" s="1"/>
  <c r="F138" i="4" s="1"/>
  <c r="D163" i="4"/>
  <c r="E163" i="4" s="1"/>
  <c r="F162" i="4" s="1"/>
  <c r="D179" i="4"/>
  <c r="E179" i="4" s="1"/>
  <c r="F178" i="4" s="1"/>
  <c r="D195" i="4"/>
  <c r="E195" i="4" s="1"/>
  <c r="F194" i="4" s="1"/>
  <c r="D211" i="4"/>
  <c r="E211" i="4" s="1"/>
  <c r="F210" i="4" s="1"/>
  <c r="D227" i="4"/>
  <c r="E227" i="4" s="1"/>
  <c r="F226" i="4" s="1"/>
  <c r="D243" i="4"/>
  <c r="D259" i="4"/>
  <c r="E259" i="4" s="1"/>
  <c r="F258" i="4" s="1"/>
  <c r="D338" i="4"/>
  <c r="D354" i="4"/>
  <c r="D247" i="4"/>
  <c r="D4" i="4"/>
  <c r="E4" i="4" s="1"/>
  <c r="F3" i="4" s="1"/>
  <c r="D12" i="4"/>
  <c r="E12" i="4" s="1"/>
  <c r="F11" i="4" s="1"/>
  <c r="D20" i="4"/>
  <c r="E20" i="4" s="1"/>
  <c r="F19" i="4" s="1"/>
  <c r="D291" i="4"/>
  <c r="E291" i="4" s="1"/>
  <c r="F290" i="4" s="1"/>
  <c r="D32" i="4"/>
  <c r="D59" i="4"/>
  <c r="E59" i="4" s="1"/>
  <c r="F58" i="4" s="1"/>
  <c r="D75" i="4"/>
  <c r="E75" i="4" s="1"/>
  <c r="F74" i="4" s="1"/>
  <c r="D83" i="4"/>
  <c r="E83" i="4" s="1"/>
  <c r="F82" i="4" s="1"/>
  <c r="D99" i="4"/>
  <c r="G99" i="4" s="1"/>
  <c r="D115" i="4"/>
  <c r="E115" i="4" s="1"/>
  <c r="F114" i="4" s="1"/>
  <c r="D131" i="4"/>
  <c r="E131" i="4" s="1"/>
  <c r="F130" i="4" s="1"/>
  <c r="D147" i="4"/>
  <c r="E147" i="4" s="1"/>
  <c r="F146" i="4" s="1"/>
  <c r="D155" i="4"/>
  <c r="E155" i="4" s="1"/>
  <c r="F154" i="4" s="1"/>
  <c r="D171" i="4"/>
  <c r="E171" i="4" s="1"/>
  <c r="F170" i="4" s="1"/>
  <c r="D187" i="4"/>
  <c r="E187" i="4" s="1"/>
  <c r="F186" i="4" s="1"/>
  <c r="D203" i="4"/>
  <c r="E203" i="4" s="1"/>
  <c r="F202" i="4" s="1"/>
  <c r="D219" i="4"/>
  <c r="E219" i="4" s="1"/>
  <c r="F218" i="4" s="1"/>
  <c r="D235" i="4"/>
  <c r="E235" i="4" s="1"/>
  <c r="F234" i="4" s="1"/>
  <c r="D251" i="4"/>
  <c r="E251" i="4" s="1"/>
  <c r="F250" i="4" s="1"/>
  <c r="D267" i="4"/>
  <c r="E267" i="4" s="1"/>
  <c r="F266" i="4" s="1"/>
  <c r="D346" i="4"/>
  <c r="D362" i="4"/>
  <c r="D183" i="4"/>
  <c r="E183" i="4" s="1"/>
  <c r="F182" i="4" s="1"/>
  <c r="D28" i="4"/>
  <c r="E28" i="4" s="1"/>
  <c r="F27" i="4" s="1"/>
  <c r="D36" i="4"/>
  <c r="E36" i="4" s="1"/>
  <c r="F35" i="4" s="1"/>
  <c r="D44" i="4"/>
  <c r="G44" i="4" s="1"/>
  <c r="D275" i="4"/>
  <c r="E275" i="4" s="1"/>
  <c r="F274" i="4" s="1"/>
  <c r="D283" i="4"/>
  <c r="E283" i="4" s="1"/>
  <c r="F282" i="4" s="1"/>
  <c r="D299" i="4"/>
  <c r="E299" i="4" s="1"/>
  <c r="F298" i="4" s="1"/>
  <c r="D271" i="4"/>
  <c r="E271" i="4" s="1"/>
  <c r="F270" i="4" s="1"/>
  <c r="D207" i="4"/>
  <c r="E207" i="4" s="1"/>
  <c r="F206" i="4" s="1"/>
  <c r="D143" i="4"/>
  <c r="E143" i="4" s="1"/>
  <c r="F142" i="4" s="1"/>
  <c r="D16" i="4"/>
  <c r="D52" i="4"/>
  <c r="E52" i="4" s="1"/>
  <c r="F51" i="4" s="1"/>
  <c r="D60" i="4"/>
  <c r="E60" i="4" s="1"/>
  <c r="F59" i="4" s="1"/>
  <c r="D68" i="4"/>
  <c r="E68" i="4" s="1"/>
  <c r="F67" i="4" s="1"/>
  <c r="D76" i="4"/>
  <c r="G76" i="4" s="1"/>
  <c r="D84" i="4"/>
  <c r="E84" i="4" s="1"/>
  <c r="F83" i="4" s="1"/>
  <c r="D92" i="4"/>
  <c r="E92" i="4" s="1"/>
  <c r="F91" i="4" s="1"/>
  <c r="D100" i="4"/>
  <c r="G100" i="4" s="1"/>
  <c r="D108" i="4"/>
  <c r="E108" i="4" s="1"/>
  <c r="F107" i="4" s="1"/>
  <c r="D116" i="4"/>
  <c r="E116" i="4" s="1"/>
  <c r="F115" i="4" s="1"/>
  <c r="D124" i="4"/>
  <c r="E124" i="4" s="1"/>
  <c r="F123" i="4" s="1"/>
  <c r="D132" i="4"/>
  <c r="E132" i="4" s="1"/>
  <c r="F131" i="4" s="1"/>
  <c r="D140" i="4"/>
  <c r="E140" i="4" s="1"/>
  <c r="F139" i="4" s="1"/>
  <c r="D148" i="4"/>
  <c r="E148" i="4" s="1"/>
  <c r="F147" i="4" s="1"/>
  <c r="D156" i="4"/>
  <c r="E156" i="4" s="1"/>
  <c r="F155" i="4" s="1"/>
  <c r="D164" i="4"/>
  <c r="E164" i="4" s="1"/>
  <c r="F163" i="4" s="1"/>
  <c r="D172" i="4"/>
  <c r="E172" i="4" s="1"/>
  <c r="F171" i="4" s="1"/>
  <c r="D180" i="4"/>
  <c r="E180" i="4" s="1"/>
  <c r="F179" i="4" s="1"/>
  <c r="D188" i="4"/>
  <c r="E188" i="4" s="1"/>
  <c r="F187" i="4" s="1"/>
  <c r="D196" i="4"/>
  <c r="E196" i="4" s="1"/>
  <c r="F195" i="4" s="1"/>
  <c r="D204" i="4"/>
  <c r="E204" i="4" s="1"/>
  <c r="F203" i="4" s="1"/>
  <c r="D212" i="4"/>
  <c r="E212" i="4" s="1"/>
  <c r="F211" i="4" s="1"/>
  <c r="D220" i="4"/>
  <c r="E220" i="4" s="1"/>
  <c r="F219" i="4" s="1"/>
  <c r="D228" i="4"/>
  <c r="E228" i="4" s="1"/>
  <c r="F227" i="4" s="1"/>
  <c r="D236" i="4"/>
  <c r="E236" i="4" s="1"/>
  <c r="F235" i="4" s="1"/>
  <c r="D244" i="4"/>
  <c r="E244" i="4" s="1"/>
  <c r="F243" i="4" s="1"/>
  <c r="D252" i="4"/>
  <c r="E252" i="4" s="1"/>
  <c r="F251" i="4" s="1"/>
  <c r="D260" i="4"/>
  <c r="G260" i="4" s="1"/>
  <c r="D268" i="4"/>
  <c r="G268" i="4" s="1"/>
  <c r="D295" i="4"/>
  <c r="E295" i="4" s="1"/>
  <c r="F294" i="4" s="1"/>
  <c r="D256" i="4"/>
  <c r="E256" i="4" s="1"/>
  <c r="F255" i="4" s="1"/>
  <c r="D231" i="4"/>
  <c r="E231" i="4" s="1"/>
  <c r="F230" i="4" s="1"/>
  <c r="D192" i="4"/>
  <c r="E192" i="4" s="1"/>
  <c r="F191" i="4" s="1"/>
  <c r="D167" i="4"/>
  <c r="E167" i="4" s="1"/>
  <c r="F166" i="4" s="1"/>
  <c r="D127" i="4"/>
  <c r="D111" i="4"/>
  <c r="G111" i="4" s="1"/>
  <c r="D95" i="4"/>
  <c r="D79" i="4"/>
  <c r="E79" i="4" s="1"/>
  <c r="F78" i="4" s="1"/>
  <c r="D63" i="4"/>
  <c r="D47" i="4"/>
  <c r="D5" i="4"/>
  <c r="E5" i="4" s="1"/>
  <c r="F4" i="4" s="1"/>
  <c r="D13" i="4"/>
  <c r="E13" i="4" s="1"/>
  <c r="F12" i="4" s="1"/>
  <c r="D21" i="4"/>
  <c r="E21" i="4" s="1"/>
  <c r="F20" i="4" s="1"/>
  <c r="D29" i="4"/>
  <c r="E29" i="4" s="1"/>
  <c r="F28" i="4" s="1"/>
  <c r="D37" i="4"/>
  <c r="E37" i="4" s="1"/>
  <c r="F36" i="4" s="1"/>
  <c r="D358" i="4"/>
  <c r="G358" i="4" s="1"/>
  <c r="D342" i="4"/>
  <c r="D255" i="4"/>
  <c r="D216" i="4"/>
  <c r="D191" i="4"/>
  <c r="D152" i="4"/>
  <c r="D53" i="4"/>
  <c r="E53" i="4" s="1"/>
  <c r="F52" i="4" s="1"/>
  <c r="D61" i="4"/>
  <c r="E61" i="4" s="1"/>
  <c r="F60" i="4" s="1"/>
  <c r="D69" i="4"/>
  <c r="E69" i="4" s="1"/>
  <c r="F68" i="4" s="1"/>
  <c r="D77" i="4"/>
  <c r="E77" i="4" s="1"/>
  <c r="F76" i="4" s="1"/>
  <c r="D85" i="4"/>
  <c r="E85" i="4" s="1"/>
  <c r="F84" i="4" s="1"/>
  <c r="D93" i="4"/>
  <c r="E93" i="4" s="1"/>
  <c r="F92" i="4" s="1"/>
  <c r="D101" i="4"/>
  <c r="E101" i="4" s="1"/>
  <c r="F100" i="4" s="1"/>
  <c r="D109" i="4"/>
  <c r="E109" i="4" s="1"/>
  <c r="F108" i="4" s="1"/>
  <c r="D117" i="4"/>
  <c r="E117" i="4" s="1"/>
  <c r="F116" i="4" s="1"/>
  <c r="D125" i="4"/>
  <c r="E125" i="4" s="1"/>
  <c r="F124" i="4" s="1"/>
  <c r="D133" i="4"/>
  <c r="E133" i="4" s="1"/>
  <c r="F132" i="4" s="1"/>
  <c r="D340" i="4"/>
  <c r="E340" i="4" s="1"/>
  <c r="F339" i="4" s="1"/>
  <c r="D348" i="4"/>
  <c r="E348" i="4" s="1"/>
  <c r="F347" i="4" s="1"/>
  <c r="D356" i="4"/>
  <c r="E356" i="4" s="1"/>
  <c r="F355" i="4" s="1"/>
  <c r="D364" i="4"/>
  <c r="E364" i="4" s="1"/>
  <c r="F363" i="4" s="1"/>
  <c r="D279" i="4"/>
  <c r="D240" i="4"/>
  <c r="D215" i="4"/>
  <c r="D176" i="4"/>
  <c r="D151" i="4"/>
  <c r="D137" i="4"/>
  <c r="D121" i="4"/>
  <c r="E121" i="4" s="1"/>
  <c r="F120" i="4" s="1"/>
  <c r="D105" i="4"/>
  <c r="E105" i="4" s="1"/>
  <c r="F104" i="4" s="1"/>
  <c r="D89" i="4"/>
  <c r="E89" i="4" s="1"/>
  <c r="F88" i="4" s="1"/>
  <c r="D73" i="4"/>
  <c r="D57" i="4"/>
  <c r="D41" i="4"/>
  <c r="E41" i="4" s="1"/>
  <c r="F40" i="4" s="1"/>
  <c r="D25" i="4"/>
  <c r="E25" i="4" s="1"/>
  <c r="F24" i="4" s="1"/>
  <c r="D9" i="4"/>
  <c r="D301" i="4"/>
  <c r="E301" i="4" s="1"/>
  <c r="F300" i="4" s="1"/>
  <c r="D309" i="4"/>
  <c r="E309" i="4" s="1"/>
  <c r="F308" i="4" s="1"/>
  <c r="D317" i="4"/>
  <c r="E317" i="4" s="1"/>
  <c r="F316" i="4" s="1"/>
  <c r="D325" i="4"/>
  <c r="E325" i="4" s="1"/>
  <c r="F324" i="4" s="1"/>
  <c r="D352" i="4"/>
  <c r="E352" i="4" s="1"/>
  <c r="F351" i="4" s="1"/>
  <c r="D336" i="4"/>
  <c r="D264" i="4"/>
  <c r="D239" i="4"/>
  <c r="D200" i="4"/>
  <c r="D175" i="4"/>
  <c r="D136" i="4"/>
  <c r="D120" i="4"/>
  <c r="D104" i="4"/>
  <c r="E104" i="4" s="1"/>
  <c r="F103" i="4" s="1"/>
  <c r="D88" i="4"/>
  <c r="D72" i="4"/>
  <c r="D56" i="4"/>
  <c r="D40" i="4"/>
  <c r="E40" i="4" s="1"/>
  <c r="F39" i="4" s="1"/>
  <c r="D24" i="4"/>
  <c r="D8" i="4"/>
  <c r="D146" i="4"/>
  <c r="E146" i="4" s="1"/>
  <c r="F145" i="4" s="1"/>
  <c r="D154" i="4"/>
  <c r="D162" i="4"/>
  <c r="D170" i="4"/>
  <c r="E170" i="4" s="1"/>
  <c r="F169" i="4" s="1"/>
  <c r="D178" i="4"/>
  <c r="E178" i="4" s="1"/>
  <c r="F177" i="4" s="1"/>
  <c r="D186" i="4"/>
  <c r="D194" i="4"/>
  <c r="G194" i="4" s="1"/>
  <c r="D202" i="4"/>
  <c r="G202" i="4" s="1"/>
  <c r="D210" i="4"/>
  <c r="G210" i="4" s="1"/>
  <c r="D218" i="4"/>
  <c r="D226" i="4"/>
  <c r="D234" i="4"/>
  <c r="D242" i="4"/>
  <c r="E242" i="4" s="1"/>
  <c r="F241" i="4" s="1"/>
  <c r="D250" i="4"/>
  <c r="D258" i="4"/>
  <c r="G258" i="4" s="1"/>
  <c r="D266" i="4"/>
  <c r="G266" i="4" s="1"/>
  <c r="D333" i="4"/>
  <c r="E333" i="4" s="1"/>
  <c r="F332" i="4" s="1"/>
  <c r="D341" i="4"/>
  <c r="E341" i="4" s="1"/>
  <c r="F340" i="4" s="1"/>
  <c r="D349" i="4"/>
  <c r="E349" i="4" s="1"/>
  <c r="F348" i="4" s="1"/>
  <c r="D357" i="4"/>
  <c r="E357" i="4" s="1"/>
  <c r="F356" i="4" s="1"/>
  <c r="D365" i="4"/>
  <c r="E365" i="4" s="1"/>
  <c r="F364" i="4" s="1"/>
  <c r="D303" i="4"/>
  <c r="D263" i="4"/>
  <c r="D238" i="4"/>
  <c r="D224" i="4"/>
  <c r="E224" i="4" s="1"/>
  <c r="F223" i="4" s="1"/>
  <c r="D199" i="4"/>
  <c r="D174" i="4"/>
  <c r="E174" i="4" s="1"/>
  <c r="F173" i="4" s="1"/>
  <c r="D160" i="4"/>
  <c r="D135" i="4"/>
  <c r="D119" i="4"/>
  <c r="D103" i="4"/>
  <c r="E103" i="4" s="1"/>
  <c r="F102" i="4" s="1"/>
  <c r="D87" i="4"/>
  <c r="D71" i="4"/>
  <c r="G71" i="4" s="1"/>
  <c r="D55" i="4"/>
  <c r="D282" i="4"/>
  <c r="E282" i="4" s="1"/>
  <c r="F281" i="4" s="1"/>
  <c r="D290" i="4"/>
  <c r="D298" i="4"/>
  <c r="D306" i="4"/>
  <c r="E306" i="4" s="1"/>
  <c r="F305" i="4" s="1"/>
  <c r="D314" i="4"/>
  <c r="D322" i="4"/>
  <c r="D330" i="4"/>
  <c r="D366" i="4"/>
  <c r="D350" i="4"/>
  <c r="D334" i="4"/>
  <c r="D318" i="4"/>
  <c r="D302" i="4"/>
  <c r="D287" i="4"/>
  <c r="E287" i="4" s="1"/>
  <c r="F286" i="4" s="1"/>
  <c r="D262" i="4"/>
  <c r="D248" i="4"/>
  <c r="E248" i="4" s="1"/>
  <c r="F247" i="4" s="1"/>
  <c r="D223" i="4"/>
  <c r="D198" i="4"/>
  <c r="D184" i="4"/>
  <c r="E184" i="4" s="1"/>
  <c r="F183" i="4" s="1"/>
  <c r="D159" i="4"/>
  <c r="D300" i="4"/>
  <c r="E300" i="4" s="1"/>
  <c r="F299" i="4" s="1"/>
  <c r="D284" i="4"/>
  <c r="E284" i="4" s="1"/>
  <c r="F283" i="4" s="1"/>
  <c r="D363" i="4"/>
  <c r="E363" i="4" s="1"/>
  <c r="F362" i="4" s="1"/>
  <c r="D355" i="4"/>
  <c r="E355" i="4" s="1"/>
  <c r="F354" i="4" s="1"/>
  <c r="D347" i="4"/>
  <c r="E347" i="4" s="1"/>
  <c r="F346" i="4" s="1"/>
  <c r="D339" i="4"/>
  <c r="E339" i="4" s="1"/>
  <c r="F338" i="4" s="1"/>
  <c r="D331" i="4"/>
  <c r="E331" i="4" s="1"/>
  <c r="F330" i="4" s="1"/>
  <c r="D323" i="4"/>
  <c r="E323" i="4" s="1"/>
  <c r="F322" i="4" s="1"/>
  <c r="D315" i="4"/>
  <c r="E315" i="4" s="1"/>
  <c r="F314" i="4" s="1"/>
  <c r="D307" i="4"/>
  <c r="E307" i="4" s="1"/>
  <c r="F306" i="4" s="1"/>
  <c r="D43" i="4"/>
  <c r="E43" i="4" s="1"/>
  <c r="F42" i="4" s="1"/>
  <c r="D35" i="4"/>
  <c r="E35" i="4" s="1"/>
  <c r="F34" i="4" s="1"/>
  <c r="D27" i="4"/>
  <c r="E27" i="4" s="1"/>
  <c r="F26" i="4" s="1"/>
  <c r="D19" i="4"/>
  <c r="E19" i="4" s="1"/>
  <c r="F18" i="4" s="1"/>
  <c r="D11" i="4"/>
  <c r="E11" i="4" s="1"/>
  <c r="F10" i="4" s="1"/>
  <c r="D3" i="4"/>
  <c r="D292" i="4"/>
  <c r="E292" i="4" s="1"/>
  <c r="F291" i="4" s="1"/>
  <c r="D276" i="4"/>
  <c r="E276" i="4" s="1"/>
  <c r="F275" i="4" s="1"/>
  <c r="D138" i="4"/>
  <c r="D130" i="4"/>
  <c r="D122" i="4"/>
  <c r="G122" i="4" s="1"/>
  <c r="D114" i="4"/>
  <c r="E114" i="4" s="1"/>
  <c r="F113" i="4" s="1"/>
  <c r="D106" i="4"/>
  <c r="E106" i="4" s="1"/>
  <c r="F105" i="4" s="1"/>
  <c r="D98" i="4"/>
  <c r="D90" i="4"/>
  <c r="D82" i="4"/>
  <c r="D74" i="4"/>
  <c r="D66" i="4"/>
  <c r="D58" i="4"/>
  <c r="D50" i="4"/>
  <c r="E50" i="4" s="1"/>
  <c r="F49" i="4" s="1"/>
  <c r="D42" i="4"/>
  <c r="D34" i="4"/>
  <c r="D26" i="4"/>
  <c r="E26" i="4" s="1"/>
  <c r="F25" i="4" s="1"/>
  <c r="D18" i="4"/>
  <c r="E18" i="4" s="1"/>
  <c r="F17" i="4" s="1"/>
  <c r="D10" i="4"/>
  <c r="D2" i="4"/>
  <c r="E2" i="4" s="1"/>
  <c r="E279" i="3"/>
  <c r="E361" i="3"/>
  <c r="E32" i="3"/>
  <c r="E13" i="3"/>
  <c r="E47" i="3"/>
  <c r="E25" i="3"/>
  <c r="E93" i="3"/>
  <c r="E257" i="3"/>
  <c r="E185" i="3"/>
  <c r="E341" i="3"/>
  <c r="E45" i="3"/>
  <c r="E95" i="3"/>
  <c r="E159" i="3"/>
  <c r="E239" i="3"/>
  <c r="E351" i="3"/>
  <c r="E79" i="3"/>
  <c r="E255" i="3"/>
  <c r="E177" i="3"/>
  <c r="E281" i="3"/>
  <c r="E327" i="3"/>
  <c r="E65" i="3"/>
  <c r="E217" i="3"/>
  <c r="E301" i="3"/>
  <c r="E317" i="3"/>
  <c r="E33" i="3"/>
  <c r="E319" i="3"/>
  <c r="E215" i="3"/>
  <c r="E160" i="3"/>
  <c r="E96" i="3"/>
  <c r="E337" i="3"/>
  <c r="E313" i="3"/>
  <c r="E209" i="3"/>
  <c r="E12" i="3"/>
  <c r="E26" i="3"/>
  <c r="E78" i="3"/>
  <c r="E182" i="3"/>
  <c r="E283" i="3"/>
  <c r="E329" i="3"/>
  <c r="E333" i="3"/>
  <c r="E5" i="3"/>
  <c r="E40" i="3"/>
  <c r="E134" i="3"/>
  <c r="E258" i="3"/>
  <c r="E359" i="3"/>
  <c r="E9" i="3"/>
  <c r="E44" i="3"/>
  <c r="E58" i="3"/>
  <c r="E266" i="3"/>
  <c r="E356" i="3"/>
  <c r="E98" i="3"/>
  <c r="E231" i="3"/>
  <c r="E248" i="3"/>
  <c r="E311" i="3"/>
  <c r="E320" i="3"/>
  <c r="E52" i="3"/>
  <c r="E66" i="3"/>
  <c r="E114" i="3"/>
  <c r="E141" i="3"/>
  <c r="E252" i="3"/>
  <c r="E175" i="3"/>
  <c r="E14" i="3"/>
  <c r="E211" i="3"/>
  <c r="E350" i="3"/>
  <c r="E67" i="3"/>
  <c r="E124" i="3"/>
  <c r="E345" i="3"/>
  <c r="E80" i="3"/>
  <c r="E158" i="3"/>
  <c r="E212" i="3"/>
  <c r="E332" i="3"/>
  <c r="E342" i="3"/>
  <c r="E101" i="3"/>
  <c r="E72" i="3"/>
  <c r="E104" i="3"/>
  <c r="E131" i="3"/>
  <c r="E262" i="3"/>
  <c r="E20" i="3"/>
  <c r="E41" i="3"/>
  <c r="E366" i="3"/>
  <c r="E176" i="3"/>
  <c r="E6" i="3"/>
  <c r="E83" i="3"/>
  <c r="E132" i="3"/>
  <c r="E170" i="3"/>
  <c r="E38" i="3"/>
  <c r="E226" i="3"/>
  <c r="E49" i="3"/>
  <c r="E46" i="3"/>
  <c r="E109" i="3"/>
  <c r="E221" i="3"/>
  <c r="E8" i="3"/>
  <c r="E88" i="3"/>
  <c r="E119" i="3"/>
  <c r="E188" i="3"/>
  <c r="E202" i="3"/>
  <c r="E205" i="3"/>
  <c r="E265" i="3"/>
  <c r="E286" i="3"/>
  <c r="E161" i="3"/>
  <c r="E70" i="3"/>
  <c r="E180" i="3"/>
  <c r="E195" i="3"/>
  <c r="E218" i="3"/>
  <c r="E298" i="3"/>
  <c r="E30" i="3"/>
  <c r="E36" i="3"/>
  <c r="E76" i="3"/>
  <c r="E10" i="3"/>
  <c r="E42" i="3"/>
  <c r="E68" i="3"/>
  <c r="E84" i="3"/>
  <c r="E154" i="3"/>
  <c r="E196" i="3"/>
  <c r="E219" i="3"/>
  <c r="E238" i="3"/>
  <c r="E274" i="3"/>
  <c r="E340" i="3"/>
  <c r="E360" i="3"/>
  <c r="E280" i="3"/>
  <c r="E216" i="3"/>
  <c r="E200" i="3"/>
  <c r="E168" i="3"/>
  <c r="E56" i="3"/>
  <c r="E24" i="3"/>
  <c r="E18" i="3"/>
  <c r="E50" i="3"/>
  <c r="E142" i="3"/>
  <c r="E3" i="3"/>
  <c r="E62" i="3"/>
  <c r="E99" i="3"/>
  <c r="E110" i="3"/>
  <c r="E243" i="3"/>
  <c r="E137" i="3"/>
  <c r="E4" i="3"/>
  <c r="E22" i="3"/>
  <c r="E28" i="3"/>
  <c r="E54" i="3"/>
  <c r="E60" i="3"/>
  <c r="E100" i="3"/>
  <c r="E126" i="3"/>
  <c r="E148" i="3"/>
  <c r="E230" i="3"/>
  <c r="E235" i="3"/>
  <c r="E331" i="3"/>
  <c r="E343" i="3"/>
  <c r="E263" i="3"/>
  <c r="E199" i="3"/>
  <c r="E167" i="3"/>
  <c r="E259" i="3"/>
  <c r="E150" i="3"/>
  <c r="E156" i="3"/>
  <c r="E162" i="3"/>
  <c r="E206" i="3"/>
  <c r="E249" i="3"/>
  <c r="E153" i="3"/>
  <c r="E34" i="3"/>
  <c r="E74" i="3"/>
  <c r="E82" i="3"/>
  <c r="E118" i="3"/>
  <c r="E268" i="3"/>
  <c r="E278" i="3"/>
  <c r="E310" i="3"/>
  <c r="E133" i="3"/>
  <c r="E334" i="3"/>
  <c r="E326" i="3"/>
  <c r="E318" i="3"/>
  <c r="E270" i="3"/>
  <c r="E246" i="3"/>
  <c r="E222" i="3"/>
  <c r="E214" i="3"/>
  <c r="E166" i="3"/>
  <c r="E364" i="3"/>
  <c r="E324" i="3"/>
  <c r="E316" i="3"/>
  <c r="E308" i="3"/>
  <c r="E292" i="3"/>
  <c r="E284" i="3"/>
  <c r="E260" i="3"/>
  <c r="E244" i="3"/>
  <c r="E236" i="3"/>
  <c r="E220" i="3"/>
  <c r="E204" i="3"/>
  <c r="E164" i="3"/>
  <c r="E339" i="3"/>
  <c r="E323" i="3"/>
  <c r="E275" i="3"/>
  <c r="E267" i="3"/>
  <c r="E227" i="3"/>
  <c r="E187" i="3"/>
  <c r="E147" i="3"/>
  <c r="E139" i="3"/>
  <c r="E354" i="3"/>
  <c r="E314" i="3"/>
  <c r="E306" i="3"/>
  <c r="E242" i="3"/>
  <c r="E234" i="3"/>
  <c r="E194" i="3"/>
  <c r="E186" i="3"/>
  <c r="E178" i="3"/>
  <c r="D367" i="3"/>
  <c r="G351" i="1"/>
  <c r="H351" i="1" s="1"/>
  <c r="G335" i="1"/>
  <c r="H335" i="1" s="1"/>
  <c r="G327" i="1"/>
  <c r="H327" i="1" s="1"/>
  <c r="G319" i="1"/>
  <c r="H319" i="1" s="1"/>
  <c r="G77" i="1"/>
  <c r="H77" i="1" s="1"/>
  <c r="G294" i="1"/>
  <c r="H294" i="1" s="1"/>
  <c r="G270" i="1"/>
  <c r="H270" i="1" s="1"/>
  <c r="I270" i="1"/>
  <c r="G246" i="1"/>
  <c r="H246" i="1" s="1"/>
  <c r="G222" i="1"/>
  <c r="H222" i="1" s="1"/>
  <c r="G198" i="1"/>
  <c r="H198" i="1" s="1"/>
  <c r="G166" i="1"/>
  <c r="H166" i="1" s="1"/>
  <c r="G134" i="1"/>
  <c r="H134" i="1" s="1"/>
  <c r="G102" i="1"/>
  <c r="H102" i="1" s="1"/>
  <c r="G86" i="1"/>
  <c r="H86" i="1" s="1"/>
  <c r="G38" i="1"/>
  <c r="H38" i="1" s="1"/>
  <c r="G289" i="1"/>
  <c r="H289" i="1" s="1"/>
  <c r="G204" i="1"/>
  <c r="H204" i="1" s="1"/>
  <c r="G301" i="1"/>
  <c r="H301" i="1" s="1"/>
  <c r="G245" i="1"/>
  <c r="H245" i="1" s="1"/>
  <c r="G325" i="1"/>
  <c r="H325" i="1" s="1"/>
  <c r="G292" i="1"/>
  <c r="H292" i="1" s="1"/>
  <c r="G260" i="1"/>
  <c r="H260" i="1" s="1"/>
  <c r="G236" i="1"/>
  <c r="H236" i="1" s="1"/>
  <c r="G196" i="1"/>
  <c r="H196" i="1" s="1"/>
  <c r="G164" i="1"/>
  <c r="H164" i="1" s="1"/>
  <c r="G132" i="1"/>
  <c r="H132" i="1" s="1"/>
  <c r="G116" i="1"/>
  <c r="H116" i="1" s="1"/>
  <c r="G100" i="1"/>
  <c r="H100" i="1" s="1"/>
  <c r="G84" i="1"/>
  <c r="H84" i="1" s="1"/>
  <c r="G68" i="1"/>
  <c r="H68" i="1" s="1"/>
  <c r="G52" i="1"/>
  <c r="H52" i="1" s="1"/>
  <c r="G20" i="1"/>
  <c r="H20" i="1" s="1"/>
  <c r="G4" i="1"/>
  <c r="H4" i="1" s="1"/>
  <c r="G163" i="1"/>
  <c r="H163" i="1" s="1"/>
  <c r="G115" i="1"/>
  <c r="H115" i="1" s="1"/>
  <c r="G217" i="1"/>
  <c r="H217" i="1" s="1"/>
  <c r="I141" i="1"/>
  <c r="G141" i="1"/>
  <c r="H141" i="1" s="1"/>
  <c r="G13" i="1"/>
  <c r="H13" i="1" s="1"/>
  <c r="G2" i="1"/>
  <c r="G343" i="1"/>
  <c r="H343" i="1" s="1"/>
  <c r="G310" i="1"/>
  <c r="H310" i="1" s="1"/>
  <c r="G286" i="1"/>
  <c r="H286" i="1" s="1"/>
  <c r="G262" i="1"/>
  <c r="H262" i="1" s="1"/>
  <c r="G238" i="1"/>
  <c r="H238" i="1" s="1"/>
  <c r="G206" i="1"/>
  <c r="H206" i="1" s="1"/>
  <c r="G182" i="1"/>
  <c r="H182" i="1" s="1"/>
  <c r="G150" i="1"/>
  <c r="H150" i="1" s="1"/>
  <c r="G118" i="1"/>
  <c r="H118" i="1" s="1"/>
  <c r="G70" i="1"/>
  <c r="H70" i="1" s="1"/>
  <c r="G54" i="1"/>
  <c r="H54" i="1" s="1"/>
  <c r="G22" i="1"/>
  <c r="H22" i="1" s="1"/>
  <c r="G6" i="1"/>
  <c r="H6" i="1" s="1"/>
  <c r="G254" i="1"/>
  <c r="H254" i="1" s="1"/>
  <c r="G293" i="1"/>
  <c r="H293" i="1" s="1"/>
  <c r="G285" i="1"/>
  <c r="H285" i="1" s="1"/>
  <c r="G237" i="1"/>
  <c r="H237" i="1" s="1"/>
  <c r="G221" i="1"/>
  <c r="H221" i="1" s="1"/>
  <c r="G341" i="1"/>
  <c r="H341" i="1" s="1"/>
  <c r="G173" i="1"/>
  <c r="H173" i="1" s="1"/>
  <c r="G284" i="1"/>
  <c r="H284" i="1" s="1"/>
  <c r="G220" i="1"/>
  <c r="H220" i="1" s="1"/>
  <c r="G212" i="1"/>
  <c r="H212" i="1" s="1"/>
  <c r="G180" i="1"/>
  <c r="H180" i="1" s="1"/>
  <c r="G148" i="1"/>
  <c r="H148" i="1" s="1"/>
  <c r="G36" i="1"/>
  <c r="H36" i="1" s="1"/>
  <c r="G362" i="1"/>
  <c r="H362" i="1" s="1"/>
  <c r="G354" i="1"/>
  <c r="H354" i="1" s="1"/>
  <c r="G346" i="1"/>
  <c r="H346" i="1" s="1"/>
  <c r="G338" i="1"/>
  <c r="H338" i="1" s="1"/>
  <c r="G330" i="1"/>
  <c r="H330" i="1" s="1"/>
  <c r="G322" i="1"/>
  <c r="H322" i="1" s="1"/>
  <c r="G314" i="1"/>
  <c r="H314" i="1" s="1"/>
  <c r="G189" i="1"/>
  <c r="H189" i="1" s="1"/>
  <c r="G61" i="1"/>
  <c r="H61" i="1" s="1"/>
  <c r="G359" i="1"/>
  <c r="H359" i="1" s="1"/>
  <c r="G229" i="1"/>
  <c r="H229" i="1" s="1"/>
  <c r="G302" i="1"/>
  <c r="H302" i="1" s="1"/>
  <c r="G361" i="1"/>
  <c r="H361" i="1" s="1"/>
  <c r="G353" i="1"/>
  <c r="H353" i="1" s="1"/>
  <c r="G345" i="1"/>
  <c r="H345" i="1" s="1"/>
  <c r="G337" i="1"/>
  <c r="H337" i="1" s="1"/>
  <c r="G329" i="1"/>
  <c r="H329" i="1" s="1"/>
  <c r="G321" i="1"/>
  <c r="H321" i="1" s="1"/>
  <c r="G313" i="1"/>
  <c r="H313" i="1" s="1"/>
  <c r="G305" i="1"/>
  <c r="H305" i="1" s="1"/>
  <c r="G297" i="1"/>
  <c r="H297" i="1" s="1"/>
  <c r="G281" i="1"/>
  <c r="H281" i="1" s="1"/>
  <c r="G273" i="1"/>
  <c r="H273" i="1" s="1"/>
  <c r="G265" i="1"/>
  <c r="H265" i="1" s="1"/>
  <c r="G257" i="1"/>
  <c r="H257" i="1" s="1"/>
  <c r="G249" i="1"/>
  <c r="H249" i="1" s="1"/>
  <c r="G233" i="1"/>
  <c r="H233" i="1" s="1"/>
  <c r="G225" i="1"/>
  <c r="H225" i="1" s="1"/>
  <c r="G209" i="1"/>
  <c r="H209" i="1" s="1"/>
  <c r="G201" i="1"/>
  <c r="H201" i="1" s="1"/>
  <c r="G365" i="1"/>
  <c r="H365" i="1" s="1"/>
  <c r="G349" i="1"/>
  <c r="H349" i="1" s="1"/>
  <c r="G333" i="1"/>
  <c r="H333" i="1" s="1"/>
  <c r="G317" i="1"/>
  <c r="H317" i="1" s="1"/>
  <c r="G299" i="1"/>
  <c r="H299" i="1" s="1"/>
  <c r="G268" i="1"/>
  <c r="H268" i="1" s="1"/>
  <c r="G109" i="1"/>
  <c r="H109" i="1" s="1"/>
  <c r="I360" i="1"/>
  <c r="G352" i="1"/>
  <c r="H352" i="1" s="1"/>
  <c r="G344" i="1"/>
  <c r="H344" i="1" s="1"/>
  <c r="G336" i="1"/>
  <c r="H336" i="1" s="1"/>
  <c r="G320" i="1"/>
  <c r="H320" i="1" s="1"/>
  <c r="G312" i="1"/>
  <c r="H312" i="1" s="1"/>
  <c r="G304" i="1"/>
  <c r="H304" i="1" s="1"/>
  <c r="I296" i="1"/>
  <c r="G288" i="1"/>
  <c r="H288" i="1" s="1"/>
  <c r="G280" i="1"/>
  <c r="H280" i="1" s="1"/>
  <c r="G272" i="1"/>
  <c r="H272" i="1" s="1"/>
  <c r="G264" i="1"/>
  <c r="H264" i="1" s="1"/>
  <c r="G256" i="1"/>
  <c r="H256" i="1" s="1"/>
  <c r="G248" i="1"/>
  <c r="H248" i="1" s="1"/>
  <c r="G240" i="1"/>
  <c r="H240" i="1" s="1"/>
  <c r="G232" i="1"/>
  <c r="H232" i="1" s="1"/>
  <c r="G224" i="1"/>
  <c r="H224" i="1" s="1"/>
  <c r="G216" i="1"/>
  <c r="H216" i="1" s="1"/>
  <c r="G208" i="1"/>
  <c r="H208" i="1" s="1"/>
  <c r="G200" i="1"/>
  <c r="H200" i="1" s="1"/>
  <c r="G192" i="1"/>
  <c r="H192" i="1" s="1"/>
  <c r="G184" i="1"/>
  <c r="H184" i="1" s="1"/>
  <c r="G176" i="1"/>
  <c r="H176" i="1" s="1"/>
  <c r="G168" i="1"/>
  <c r="H168" i="1" s="1"/>
  <c r="G160" i="1"/>
  <c r="H160" i="1" s="1"/>
  <c r="G152" i="1"/>
  <c r="H152" i="1" s="1"/>
  <c r="G144" i="1"/>
  <c r="H144" i="1" s="1"/>
  <c r="G136" i="1"/>
  <c r="H136" i="1" s="1"/>
  <c r="G128" i="1"/>
  <c r="H128" i="1" s="1"/>
  <c r="G120" i="1"/>
  <c r="H120" i="1" s="1"/>
  <c r="G112" i="1"/>
  <c r="H112" i="1" s="1"/>
  <c r="G104" i="1"/>
  <c r="H104" i="1" s="1"/>
  <c r="G96" i="1"/>
  <c r="H96" i="1" s="1"/>
  <c r="G88" i="1"/>
  <c r="H88" i="1" s="1"/>
  <c r="G80" i="1"/>
  <c r="H80" i="1" s="1"/>
  <c r="G72" i="1"/>
  <c r="H72" i="1" s="1"/>
  <c r="G64" i="1"/>
  <c r="H64" i="1" s="1"/>
  <c r="G56" i="1"/>
  <c r="H56" i="1" s="1"/>
  <c r="G48" i="1"/>
  <c r="H48" i="1" s="1"/>
  <c r="I48" i="1"/>
  <c r="G40" i="1"/>
  <c r="H40" i="1" s="1"/>
  <c r="G32" i="1"/>
  <c r="H32" i="1" s="1"/>
  <c r="G24" i="1"/>
  <c r="H24" i="1" s="1"/>
  <c r="G16" i="1"/>
  <c r="H16" i="1" s="1"/>
  <c r="G8" i="1"/>
  <c r="H8" i="1" s="1"/>
  <c r="G157" i="1"/>
  <c r="H157" i="1" s="1"/>
  <c r="G29" i="1"/>
  <c r="H29" i="1" s="1"/>
  <c r="G193" i="1"/>
  <c r="H193" i="1" s="1"/>
  <c r="G177" i="1"/>
  <c r="H177" i="1" s="1"/>
  <c r="G169" i="1"/>
  <c r="H169" i="1" s="1"/>
  <c r="I161" i="1"/>
  <c r="G153" i="1"/>
  <c r="H153" i="1" s="1"/>
  <c r="G145" i="1"/>
  <c r="H145" i="1" s="1"/>
  <c r="G129" i="1"/>
  <c r="H129" i="1" s="1"/>
  <c r="G121" i="1"/>
  <c r="H121" i="1" s="1"/>
  <c r="G113" i="1"/>
  <c r="H113" i="1" s="1"/>
  <c r="I105" i="1"/>
  <c r="G97" i="1"/>
  <c r="H97" i="1" s="1"/>
  <c r="G89" i="1"/>
  <c r="H89" i="1" s="1"/>
  <c r="G81" i="1"/>
  <c r="H81" i="1" s="1"/>
  <c r="G65" i="1"/>
  <c r="H65" i="1" s="1"/>
  <c r="G57" i="1"/>
  <c r="H57" i="1" s="1"/>
  <c r="G49" i="1"/>
  <c r="H49" i="1" s="1"/>
  <c r="I41" i="1"/>
  <c r="G33" i="1"/>
  <c r="H33" i="1" s="1"/>
  <c r="G25" i="1"/>
  <c r="H25" i="1" s="1"/>
  <c r="G17" i="1"/>
  <c r="H17" i="1" s="1"/>
  <c r="G366" i="1"/>
  <c r="H366" i="1" s="1"/>
  <c r="G350" i="1"/>
  <c r="H350" i="1" s="1"/>
  <c r="G342" i="1"/>
  <c r="H342" i="1" s="1"/>
  <c r="G334" i="1"/>
  <c r="H334" i="1" s="1"/>
  <c r="G318" i="1"/>
  <c r="H318" i="1" s="1"/>
  <c r="G300" i="1"/>
  <c r="H300" i="1" s="1"/>
  <c r="G291" i="1"/>
  <c r="H291" i="1" s="1"/>
  <c r="G269" i="1"/>
  <c r="H269" i="1" s="1"/>
  <c r="G244" i="1"/>
  <c r="H244" i="1" s="1"/>
  <c r="G230" i="1"/>
  <c r="H230" i="1" s="1"/>
  <c r="G219" i="1"/>
  <c r="H219" i="1" s="1"/>
  <c r="G205" i="1"/>
  <c r="H205" i="1" s="1"/>
  <c r="G190" i="1"/>
  <c r="H190" i="1" s="1"/>
  <c r="G158" i="1"/>
  <c r="H158" i="1" s="1"/>
  <c r="G126" i="1"/>
  <c r="G110" i="1"/>
  <c r="H110" i="1" s="1"/>
  <c r="G94" i="1"/>
  <c r="H94" i="1" s="1"/>
  <c r="G78" i="1"/>
  <c r="H78" i="1" s="1"/>
  <c r="G62" i="1"/>
  <c r="H62" i="1" s="1"/>
  <c r="G46" i="1"/>
  <c r="H46" i="1" s="1"/>
  <c r="G30" i="1"/>
  <c r="H30" i="1" s="1"/>
  <c r="G14" i="1"/>
  <c r="H14" i="1" s="1"/>
  <c r="G303" i="1"/>
  <c r="H303" i="1" s="1"/>
  <c r="G255" i="1"/>
  <c r="H255" i="1" s="1"/>
  <c r="G231" i="1"/>
  <c r="H231" i="1" s="1"/>
  <c r="G215" i="1"/>
  <c r="H215" i="1" s="1"/>
  <c r="G191" i="1"/>
  <c r="H191" i="1" s="1"/>
  <c r="G167" i="1"/>
  <c r="H167" i="1" s="1"/>
  <c r="G143" i="1"/>
  <c r="H143" i="1" s="1"/>
  <c r="G119" i="1"/>
  <c r="H119" i="1" s="1"/>
  <c r="G103" i="1"/>
  <c r="H103" i="1" s="1"/>
  <c r="G79" i="1"/>
  <c r="H79" i="1" s="1"/>
  <c r="G47" i="1"/>
  <c r="H47" i="1" s="1"/>
  <c r="G23" i="1"/>
  <c r="H23" i="1" s="1"/>
  <c r="G356" i="1"/>
  <c r="H356" i="1" s="1"/>
  <c r="G332" i="1"/>
  <c r="H332" i="1" s="1"/>
  <c r="G124" i="1"/>
  <c r="H124" i="1" s="1"/>
  <c r="G92" i="1"/>
  <c r="H92" i="1" s="1"/>
  <c r="G347" i="1"/>
  <c r="H347" i="1" s="1"/>
  <c r="G276" i="1"/>
  <c r="H276" i="1" s="1"/>
  <c r="G252" i="1"/>
  <c r="G227" i="1"/>
  <c r="H227" i="1" s="1"/>
  <c r="G213" i="1"/>
  <c r="H213" i="1" s="1"/>
  <c r="G123" i="1"/>
  <c r="H123" i="1" s="1"/>
  <c r="G239" i="1"/>
  <c r="H239" i="1" s="1"/>
  <c r="G187" i="1"/>
  <c r="H187" i="1" s="1"/>
  <c r="G137" i="1"/>
  <c r="H137" i="1" s="1"/>
  <c r="G11" i="1"/>
  <c r="H11" i="1" s="1"/>
  <c r="G271" i="1"/>
  <c r="H271" i="1" s="1"/>
  <c r="G247" i="1"/>
  <c r="H247" i="1" s="1"/>
  <c r="I207" i="1"/>
  <c r="G183" i="1"/>
  <c r="H183" i="1" s="1"/>
  <c r="G111" i="1"/>
  <c r="H111" i="1" s="1"/>
  <c r="G87" i="1"/>
  <c r="H87" i="1" s="1"/>
  <c r="G63" i="1"/>
  <c r="H63" i="1" s="1"/>
  <c r="G39" i="1"/>
  <c r="H39" i="1" s="1"/>
  <c r="G15" i="1"/>
  <c r="H15" i="1" s="1"/>
  <c r="G364" i="1"/>
  <c r="H364" i="1" s="1"/>
  <c r="G340" i="1"/>
  <c r="H340" i="1" s="1"/>
  <c r="G316" i="1"/>
  <c r="H316" i="1" s="1"/>
  <c r="G298" i="1"/>
  <c r="H298" i="1" s="1"/>
  <c r="G228" i="1"/>
  <c r="H228" i="1" s="1"/>
  <c r="G188" i="1"/>
  <c r="H188" i="1" s="1"/>
  <c r="G140" i="1"/>
  <c r="H140" i="1" s="1"/>
  <c r="G60" i="1"/>
  <c r="H60" i="1" s="1"/>
  <c r="G261" i="1"/>
  <c r="H261" i="1" s="1"/>
  <c r="G197" i="1"/>
  <c r="H197" i="1" s="1"/>
  <c r="G165" i="1"/>
  <c r="H165" i="1" s="1"/>
  <c r="G133" i="1"/>
  <c r="H133" i="1" s="1"/>
  <c r="G53" i="1"/>
  <c r="H53" i="1" s="1"/>
  <c r="G5" i="1"/>
  <c r="H5" i="1" s="1"/>
  <c r="I190" i="1"/>
  <c r="G279" i="1"/>
  <c r="H279" i="1" s="1"/>
  <c r="G185" i="1"/>
  <c r="H185" i="1" s="1"/>
  <c r="G73" i="1"/>
  <c r="H73" i="1" s="1"/>
  <c r="G9" i="1"/>
  <c r="H9" i="1" s="1"/>
  <c r="G287" i="1"/>
  <c r="H287" i="1" s="1"/>
  <c r="I263" i="1"/>
  <c r="G223" i="1"/>
  <c r="H223" i="1" s="1"/>
  <c r="G199" i="1"/>
  <c r="H199" i="1" s="1"/>
  <c r="G175" i="1"/>
  <c r="H175" i="1" s="1"/>
  <c r="G151" i="1"/>
  <c r="H151" i="1" s="1"/>
  <c r="G127" i="1"/>
  <c r="H127" i="1" s="1"/>
  <c r="G95" i="1"/>
  <c r="H95" i="1" s="1"/>
  <c r="G71" i="1"/>
  <c r="H71" i="1" s="1"/>
  <c r="G55" i="1"/>
  <c r="H55" i="1" s="1"/>
  <c r="G31" i="1"/>
  <c r="H31" i="1" s="1"/>
  <c r="G7" i="1"/>
  <c r="H7" i="1" s="1"/>
  <c r="G348" i="1"/>
  <c r="H348" i="1" s="1"/>
  <c r="G324" i="1"/>
  <c r="H324" i="1" s="1"/>
  <c r="G253" i="1"/>
  <c r="H253" i="1" s="1"/>
  <c r="G214" i="1"/>
  <c r="H214" i="1" s="1"/>
  <c r="G172" i="1"/>
  <c r="H172" i="1" s="1"/>
  <c r="G156" i="1"/>
  <c r="H156" i="1" s="1"/>
  <c r="G108" i="1"/>
  <c r="H108" i="1" s="1"/>
  <c r="G28" i="1"/>
  <c r="H28" i="1" s="1"/>
  <c r="G12" i="1"/>
  <c r="H12" i="1" s="1"/>
  <c r="G159" i="1"/>
  <c r="H159" i="1" s="1"/>
  <c r="G181" i="1"/>
  <c r="H181" i="1" s="1"/>
  <c r="G117" i="1"/>
  <c r="H117" i="1" s="1"/>
  <c r="G85" i="1"/>
  <c r="H85" i="1" s="1"/>
  <c r="G69" i="1"/>
  <c r="H69" i="1" s="1"/>
  <c r="G37" i="1"/>
  <c r="H37" i="1" s="1"/>
  <c r="G135" i="1"/>
  <c r="H135" i="1" s="1"/>
  <c r="G290" i="1"/>
  <c r="H290" i="1" s="1"/>
  <c r="G282" i="1"/>
  <c r="H282" i="1" s="1"/>
  <c r="G274" i="1"/>
  <c r="H274" i="1" s="1"/>
  <c r="G266" i="1"/>
  <c r="H266" i="1" s="1"/>
  <c r="G250" i="1"/>
  <c r="H250" i="1" s="1"/>
  <c r="G242" i="1"/>
  <c r="H242" i="1" s="1"/>
  <c r="G234" i="1"/>
  <c r="H234" i="1" s="1"/>
  <c r="G226" i="1"/>
  <c r="H226" i="1" s="1"/>
  <c r="G218" i="1"/>
  <c r="H218" i="1" s="1"/>
  <c r="I210" i="1"/>
  <c r="G202" i="1"/>
  <c r="H202" i="1" s="1"/>
  <c r="G194" i="1"/>
  <c r="H194" i="1" s="1"/>
  <c r="I186" i="1"/>
  <c r="G178" i="1"/>
  <c r="H178" i="1" s="1"/>
  <c r="G170" i="1"/>
  <c r="H170" i="1" s="1"/>
  <c r="I162" i="1"/>
  <c r="G154" i="1"/>
  <c r="H154" i="1" s="1"/>
  <c r="G146" i="1"/>
  <c r="H146" i="1" s="1"/>
  <c r="G138" i="1"/>
  <c r="H138" i="1" s="1"/>
  <c r="G122" i="1"/>
  <c r="H122" i="1" s="1"/>
  <c r="G114" i="1"/>
  <c r="H114" i="1" s="1"/>
  <c r="I106" i="1"/>
  <c r="G98" i="1"/>
  <c r="H98" i="1" s="1"/>
  <c r="G90" i="1"/>
  <c r="H90" i="1" s="1"/>
  <c r="G82" i="1"/>
  <c r="H82" i="1" s="1"/>
  <c r="G66" i="1"/>
  <c r="H66" i="1" s="1"/>
  <c r="G58" i="1"/>
  <c r="H58" i="1" s="1"/>
  <c r="G50" i="1"/>
  <c r="H50" i="1" s="1"/>
  <c r="I42" i="1"/>
  <c r="G34" i="1"/>
  <c r="H34" i="1" s="1"/>
  <c r="G26" i="1"/>
  <c r="H26" i="1" s="1"/>
  <c r="G18" i="1"/>
  <c r="H18" i="1" s="1"/>
  <c r="G309" i="1"/>
  <c r="H309" i="1" s="1"/>
  <c r="G130" i="1"/>
  <c r="H130" i="1" s="1"/>
  <c r="I60" i="1" l="1"/>
  <c r="I206" i="1"/>
  <c r="I328" i="1"/>
  <c r="I318" i="1"/>
  <c r="I246" i="1"/>
  <c r="I258" i="1"/>
  <c r="I143" i="1"/>
  <c r="I30" i="1"/>
  <c r="I256" i="1"/>
  <c r="I10" i="1"/>
  <c r="I74" i="1"/>
  <c r="I23" i="1"/>
  <c r="I208" i="1"/>
  <c r="I284" i="1"/>
  <c r="I351" i="1"/>
  <c r="I146" i="1"/>
  <c r="I188" i="1"/>
  <c r="I79" i="1"/>
  <c r="I102" i="1"/>
  <c r="I124" i="1"/>
  <c r="I174" i="1"/>
  <c r="I175" i="1"/>
  <c r="I147" i="1"/>
  <c r="I133" i="1"/>
  <c r="I39" i="1"/>
  <c r="I276" i="1"/>
  <c r="I267" i="1"/>
  <c r="I130" i="1"/>
  <c r="I234" i="1"/>
  <c r="I290" i="1"/>
  <c r="I287" i="1"/>
  <c r="I78" i="1"/>
  <c r="I112" i="1"/>
  <c r="I299" i="1"/>
  <c r="I173" i="1"/>
  <c r="I67" i="1"/>
  <c r="I289" i="1"/>
  <c r="I222" i="1"/>
  <c r="I77" i="1"/>
  <c r="I365" i="1"/>
  <c r="I271" i="1"/>
  <c r="I300" i="1"/>
  <c r="I81" i="1"/>
  <c r="I8" i="1"/>
  <c r="I216" i="1"/>
  <c r="I322" i="1"/>
  <c r="I43" i="1"/>
  <c r="I200" i="1"/>
  <c r="F367" i="1"/>
  <c r="I149" i="1"/>
  <c r="I345" i="1"/>
  <c r="I285" i="1"/>
  <c r="I68" i="1"/>
  <c r="I194" i="1"/>
  <c r="I311" i="1"/>
  <c r="I213" i="1"/>
  <c r="I14" i="1"/>
  <c r="I16" i="1"/>
  <c r="I116" i="1"/>
  <c r="I291" i="1"/>
  <c r="I50" i="1"/>
  <c r="I295" i="1"/>
  <c r="H363" i="1"/>
  <c r="I363" i="1"/>
  <c r="H19" i="1"/>
  <c r="I19" i="1"/>
  <c r="H139" i="1"/>
  <c r="I139" i="1"/>
  <c r="I279" i="1"/>
  <c r="I347" i="1"/>
  <c r="I203" i="1"/>
  <c r="I309" i="1"/>
  <c r="I177" i="1"/>
  <c r="I283" i="1"/>
  <c r="I202" i="1"/>
  <c r="I7" i="1"/>
  <c r="G75" i="1"/>
  <c r="H75" i="1" s="1"/>
  <c r="I59" i="1"/>
  <c r="I187" i="1"/>
  <c r="I167" i="1"/>
  <c r="I72" i="1"/>
  <c r="I353" i="1"/>
  <c r="I83" i="1"/>
  <c r="I204" i="1"/>
  <c r="I327" i="1"/>
  <c r="I47" i="1"/>
  <c r="I122" i="1"/>
  <c r="I214" i="1"/>
  <c r="I31" i="1"/>
  <c r="I151" i="1"/>
  <c r="I5" i="1"/>
  <c r="I315" i="1"/>
  <c r="I94" i="1"/>
  <c r="I244" i="1"/>
  <c r="I137" i="1"/>
  <c r="I80" i="1"/>
  <c r="I176" i="1"/>
  <c r="I254" i="1"/>
  <c r="I313" i="1"/>
  <c r="I189" i="1"/>
  <c r="I182" i="1"/>
  <c r="I62" i="1"/>
  <c r="I172" i="1"/>
  <c r="H2" i="1"/>
  <c r="I34" i="1"/>
  <c r="I181" i="1"/>
  <c r="I253" i="1"/>
  <c r="I107" i="1"/>
  <c r="I103" i="1"/>
  <c r="I215" i="1"/>
  <c r="I136" i="1"/>
  <c r="I243" i="1"/>
  <c r="I63" i="1"/>
  <c r="I230" i="1"/>
  <c r="I57" i="1"/>
  <c r="I352" i="1"/>
  <c r="I233" i="1"/>
  <c r="I303" i="1"/>
  <c r="G331" i="1"/>
  <c r="H331" i="1" s="1"/>
  <c r="I33" i="1"/>
  <c r="I251" i="1"/>
  <c r="I90" i="1"/>
  <c r="I138" i="1"/>
  <c r="I37" i="1"/>
  <c r="I211" i="1"/>
  <c r="I156" i="1"/>
  <c r="I356" i="1"/>
  <c r="I46" i="1"/>
  <c r="I205" i="1"/>
  <c r="I342" i="1"/>
  <c r="I144" i="1"/>
  <c r="I272" i="1"/>
  <c r="I273" i="1"/>
  <c r="I229" i="1"/>
  <c r="I362" i="1"/>
  <c r="I54" i="1"/>
  <c r="I238" i="1"/>
  <c r="I13" i="1"/>
  <c r="I52" i="1"/>
  <c r="I127" i="1"/>
  <c r="E367" i="1"/>
  <c r="I248" i="1"/>
  <c r="I178" i="1"/>
  <c r="I274" i="1"/>
  <c r="I108" i="1"/>
  <c r="I157" i="1"/>
  <c r="I237" i="1"/>
  <c r="I325" i="1"/>
  <c r="I348" i="1"/>
  <c r="I95" i="1"/>
  <c r="I142" i="1"/>
  <c r="I111" i="1"/>
  <c r="I319" i="1"/>
  <c r="I190" i="5"/>
  <c r="J307" i="5"/>
  <c r="E307" i="5"/>
  <c r="F306" i="5" s="1"/>
  <c r="I324" i="5"/>
  <c r="I100" i="5"/>
  <c r="G8" i="5"/>
  <c r="I183" i="5"/>
  <c r="I94" i="5"/>
  <c r="I303" i="5"/>
  <c r="E229" i="5"/>
  <c r="F228" i="5" s="1"/>
  <c r="E53" i="5"/>
  <c r="F52" i="5" s="1"/>
  <c r="I290" i="5"/>
  <c r="I124" i="5"/>
  <c r="O101" i="5"/>
  <c r="E63" i="5"/>
  <c r="F62" i="5" s="1"/>
  <c r="I23" i="5"/>
  <c r="J367" i="5"/>
  <c r="I367" i="5"/>
  <c r="G56" i="5"/>
  <c r="I56" i="5" s="1"/>
  <c r="I207" i="5"/>
  <c r="I116" i="5"/>
  <c r="I345" i="5"/>
  <c r="I260" i="5"/>
  <c r="I107" i="5"/>
  <c r="G200" i="5"/>
  <c r="I200" i="5" s="1"/>
  <c r="I188" i="5"/>
  <c r="G196" i="5"/>
  <c r="I196" i="5" s="1"/>
  <c r="I315" i="5"/>
  <c r="I37" i="5"/>
  <c r="I42" i="5"/>
  <c r="G314" i="5"/>
  <c r="I314" i="5" s="1"/>
  <c r="I245" i="5"/>
  <c r="I359" i="5"/>
  <c r="I66" i="5"/>
  <c r="G95" i="5"/>
  <c r="I95" i="5" s="1"/>
  <c r="G357" i="5"/>
  <c r="I79" i="5"/>
  <c r="E69" i="5"/>
  <c r="F68" i="5" s="1"/>
  <c r="I178" i="5"/>
  <c r="G330" i="5"/>
  <c r="J330" i="5" s="1"/>
  <c r="O330" i="5" s="1"/>
  <c r="G294" i="5"/>
  <c r="E144" i="5"/>
  <c r="F143" i="5" s="1"/>
  <c r="I213" i="5"/>
  <c r="I336" i="5"/>
  <c r="I70" i="5"/>
  <c r="I58" i="5"/>
  <c r="I296" i="5"/>
  <c r="E165" i="5"/>
  <c r="F164" i="5" s="1"/>
  <c r="I294" i="5"/>
  <c r="I158" i="5"/>
  <c r="G142" i="5"/>
  <c r="I142" i="5" s="1"/>
  <c r="G137" i="5"/>
  <c r="I137" i="5" s="1"/>
  <c r="E36" i="5"/>
  <c r="F35" i="5" s="1"/>
  <c r="I361" i="5"/>
  <c r="I319" i="5"/>
  <c r="G250" i="5"/>
  <c r="I250" i="5" s="1"/>
  <c r="I298" i="5"/>
  <c r="I99" i="5"/>
  <c r="I348" i="5"/>
  <c r="J78" i="5"/>
  <c r="I221" i="5"/>
  <c r="I201" i="5"/>
  <c r="I192" i="5"/>
  <c r="I43" i="5"/>
  <c r="I128" i="5"/>
  <c r="I7" i="5"/>
  <c r="I215" i="5"/>
  <c r="G325" i="5"/>
  <c r="I362" i="5"/>
  <c r="I29" i="5"/>
  <c r="I180" i="5"/>
  <c r="I205" i="5"/>
  <c r="I204" i="5"/>
  <c r="I110" i="5"/>
  <c r="G309" i="5"/>
  <c r="I309" i="5" s="1"/>
  <c r="I182" i="5"/>
  <c r="I143" i="5"/>
  <c r="E101" i="5"/>
  <c r="F100" i="5" s="1"/>
  <c r="I144" i="5"/>
  <c r="E315" i="5"/>
  <c r="F314" i="5" s="1"/>
  <c r="I138" i="5"/>
  <c r="G353" i="5"/>
  <c r="I353" i="5" s="1"/>
  <c r="J88" i="5"/>
  <c r="O88" i="5" s="1"/>
  <c r="G323" i="5"/>
  <c r="I323" i="5" s="1"/>
  <c r="G151" i="5"/>
  <c r="I151" i="5" s="1"/>
  <c r="I219" i="5"/>
  <c r="I276" i="5"/>
  <c r="I136" i="5"/>
  <c r="I91" i="5"/>
  <c r="G74" i="5"/>
  <c r="J74" i="5" s="1"/>
  <c r="I157" i="5"/>
  <c r="I17" i="5"/>
  <c r="I197" i="5"/>
  <c r="I297" i="5"/>
  <c r="I9" i="5"/>
  <c r="E232" i="5"/>
  <c r="F231" i="5" s="1"/>
  <c r="I322" i="5"/>
  <c r="G177" i="5"/>
  <c r="I177" i="5" s="1"/>
  <c r="I123" i="5"/>
  <c r="I341" i="5"/>
  <c r="I33" i="5"/>
  <c r="I19" i="5"/>
  <c r="I28" i="5"/>
  <c r="I211" i="5"/>
  <c r="I350" i="5"/>
  <c r="I179" i="5"/>
  <c r="I357" i="5"/>
  <c r="I108" i="5"/>
  <c r="I365" i="5"/>
  <c r="I212" i="5"/>
  <c r="I10" i="5"/>
  <c r="I117" i="5"/>
  <c r="I4" i="5"/>
  <c r="J263" i="5"/>
  <c r="O263" i="5" s="1"/>
  <c r="I263" i="5"/>
  <c r="E310" i="5"/>
  <c r="F309" i="5" s="1"/>
  <c r="I206" i="5"/>
  <c r="G191" i="5"/>
  <c r="I191" i="5" s="1"/>
  <c r="J339" i="5"/>
  <c r="L339" i="5" s="1"/>
  <c r="I339" i="5"/>
  <c r="J196" i="5"/>
  <c r="O196" i="5" s="1"/>
  <c r="G264" i="5"/>
  <c r="P2" i="5"/>
  <c r="P368" i="5" s="1"/>
  <c r="K368" i="5"/>
  <c r="I325" i="5"/>
  <c r="G171" i="5"/>
  <c r="I171" i="5" s="1"/>
  <c r="G258" i="5"/>
  <c r="I258" i="5" s="1"/>
  <c r="I306" i="5"/>
  <c r="G302" i="5"/>
  <c r="I302" i="5" s="1"/>
  <c r="I49" i="5"/>
  <c r="I249" i="5"/>
  <c r="G77" i="5"/>
  <c r="I77" i="5" s="1"/>
  <c r="J169" i="5"/>
  <c r="O169" i="5" s="1"/>
  <c r="I169" i="5"/>
  <c r="I86" i="5"/>
  <c r="J55" i="5"/>
  <c r="O55" i="5" s="1"/>
  <c r="I55" i="5"/>
  <c r="J363" i="5"/>
  <c r="O363" i="5" s="1"/>
  <c r="I363" i="5"/>
  <c r="G93" i="5"/>
  <c r="I152" i="5"/>
  <c r="J63" i="5"/>
  <c r="O63" i="5" s="1"/>
  <c r="I63" i="5"/>
  <c r="J334" i="5"/>
  <c r="O334" i="5" s="1"/>
  <c r="I334" i="5"/>
  <c r="I254" i="5"/>
  <c r="G187" i="5"/>
  <c r="I187" i="5" s="1"/>
  <c r="I234" i="5"/>
  <c r="O307" i="5"/>
  <c r="I150" i="5"/>
  <c r="G12" i="5"/>
  <c r="I12" i="5" s="1"/>
  <c r="O162" i="5"/>
  <c r="O7" i="5"/>
  <c r="I130" i="5"/>
  <c r="I165" i="5"/>
  <c r="J102" i="5"/>
  <c r="O102" i="5" s="1"/>
  <c r="I102" i="5"/>
  <c r="J32" i="5"/>
  <c r="O32" i="5" s="1"/>
  <c r="I32" i="5"/>
  <c r="E78" i="5"/>
  <c r="F77" i="5" s="1"/>
  <c r="J217" i="5"/>
  <c r="O217" i="5" s="1"/>
  <c r="I217" i="5"/>
  <c r="I53" i="5"/>
  <c r="J337" i="5"/>
  <c r="O337" i="5" s="1"/>
  <c r="I337" i="5"/>
  <c r="J51" i="5"/>
  <c r="O51" i="5" s="1"/>
  <c r="I51" i="5"/>
  <c r="G82" i="5"/>
  <c r="I82" i="5" s="1"/>
  <c r="J207" i="5"/>
  <c r="O207" i="5" s="1"/>
  <c r="I47" i="5"/>
  <c r="G333" i="5"/>
  <c r="I333" i="5" s="1"/>
  <c r="I228" i="5"/>
  <c r="G291" i="5"/>
  <c r="I291" i="5" s="1"/>
  <c r="I173" i="5"/>
  <c r="J183" i="5"/>
  <c r="O183" i="5" s="1"/>
  <c r="I155" i="5"/>
  <c r="I269" i="5"/>
  <c r="J71" i="5"/>
  <c r="O71" i="5" s="1"/>
  <c r="I71" i="5"/>
  <c r="E349" i="5"/>
  <c r="F348" i="5" s="1"/>
  <c r="J134" i="5"/>
  <c r="O134" i="5" s="1"/>
  <c r="I134" i="5"/>
  <c r="I252" i="5"/>
  <c r="J175" i="5"/>
  <c r="O175" i="5" s="1"/>
  <c r="I175" i="5"/>
  <c r="J253" i="5"/>
  <c r="O253" i="5" s="1"/>
  <c r="I253" i="5"/>
  <c r="E253" i="5"/>
  <c r="F252" i="5" s="1"/>
  <c r="I342" i="5"/>
  <c r="I338" i="5"/>
  <c r="I210" i="5"/>
  <c r="I3" i="5"/>
  <c r="I75" i="5"/>
  <c r="E47" i="5"/>
  <c r="F46" i="5" s="1"/>
  <c r="J120" i="5"/>
  <c r="O120" i="5" s="1"/>
  <c r="G164" i="5"/>
  <c r="I164" i="5" s="1"/>
  <c r="E120" i="5"/>
  <c r="F119" i="5" s="1"/>
  <c r="J188" i="5"/>
  <c r="O188" i="5" s="1"/>
  <c r="E32" i="5"/>
  <c r="F31" i="5" s="1"/>
  <c r="I54" i="5"/>
  <c r="J237" i="5"/>
  <c r="O237" i="5" s="1"/>
  <c r="I237" i="5"/>
  <c r="J8" i="5"/>
  <c r="O8" i="5" s="1"/>
  <c r="I8" i="5"/>
  <c r="I162" i="5"/>
  <c r="J244" i="5"/>
  <c r="O244" i="5" s="1"/>
  <c r="I244" i="5"/>
  <c r="I308" i="5"/>
  <c r="I282" i="5"/>
  <c r="G114" i="5"/>
  <c r="I114" i="5" s="1"/>
  <c r="G65" i="5"/>
  <c r="I65" i="5" s="1"/>
  <c r="I26" i="5"/>
  <c r="O144" i="5"/>
  <c r="G40" i="5"/>
  <c r="I40" i="5" s="1"/>
  <c r="G72" i="5"/>
  <c r="I72" i="5" s="1"/>
  <c r="J223" i="5"/>
  <c r="O223" i="5" s="1"/>
  <c r="I223" i="5"/>
  <c r="J257" i="5"/>
  <c r="O257" i="5" s="1"/>
  <c r="I257" i="5"/>
  <c r="I135" i="5"/>
  <c r="I101" i="5"/>
  <c r="J189" i="5"/>
  <c r="I189" i="5"/>
  <c r="J111" i="5"/>
  <c r="O111" i="5" s="1"/>
  <c r="I111" i="5"/>
  <c r="J14" i="5"/>
  <c r="O14" i="5" s="1"/>
  <c r="I14" i="5"/>
  <c r="E175" i="5"/>
  <c r="F174" i="5" s="1"/>
  <c r="G105" i="5"/>
  <c r="I105" i="5" s="1"/>
  <c r="E298" i="5"/>
  <c r="F297" i="5" s="1"/>
  <c r="G304" i="5"/>
  <c r="I304" i="5" s="1"/>
  <c r="G97" i="5"/>
  <c r="I97" i="5" s="1"/>
  <c r="E169" i="5"/>
  <c r="F168" i="5" s="1"/>
  <c r="E130" i="5"/>
  <c r="F129" i="5" s="1"/>
  <c r="E152" i="5"/>
  <c r="F151" i="5" s="1"/>
  <c r="G301" i="5"/>
  <c r="I301" i="5" s="1"/>
  <c r="E160" i="5"/>
  <c r="F159" i="5" s="1"/>
  <c r="J99" i="5"/>
  <c r="O99" i="5" s="1"/>
  <c r="G126" i="5"/>
  <c r="I126" i="5" s="1"/>
  <c r="J232" i="5"/>
  <c r="O232" i="5" s="1"/>
  <c r="G148" i="5"/>
  <c r="I148" i="5" s="1"/>
  <c r="E91" i="5"/>
  <c r="F90" i="5" s="1"/>
  <c r="G84" i="5"/>
  <c r="I84" i="5" s="1"/>
  <c r="G22" i="5"/>
  <c r="I22" i="5" s="1"/>
  <c r="E14" i="5"/>
  <c r="F13" i="5" s="1"/>
  <c r="G80" i="5"/>
  <c r="G125" i="5"/>
  <c r="G248" i="5"/>
  <c r="I248" i="5" s="1"/>
  <c r="G293" i="5"/>
  <c r="G355" i="5"/>
  <c r="I355" i="5" s="1"/>
  <c r="G259" i="5"/>
  <c r="E221" i="5"/>
  <c r="F220" i="5" s="1"/>
  <c r="E244" i="5"/>
  <c r="F243" i="5" s="1"/>
  <c r="E98" i="5"/>
  <c r="F97" i="5" s="1"/>
  <c r="E162" i="5"/>
  <c r="F161" i="5" s="1"/>
  <c r="E334" i="5"/>
  <c r="F333" i="5" s="1"/>
  <c r="G6" i="5"/>
  <c r="I6" i="5" s="1"/>
  <c r="G156" i="5"/>
  <c r="I156" i="5" s="1"/>
  <c r="G112" i="5"/>
  <c r="I112" i="5" s="1"/>
  <c r="E81" i="5"/>
  <c r="F80" i="5" s="1"/>
  <c r="G122" i="5"/>
  <c r="I122" i="5" s="1"/>
  <c r="E263" i="5"/>
  <c r="F262" i="5" s="1"/>
  <c r="G343" i="5"/>
  <c r="I343" i="5" s="1"/>
  <c r="E201" i="5"/>
  <c r="F200" i="5" s="1"/>
  <c r="E211" i="5"/>
  <c r="F210" i="5" s="1"/>
  <c r="G340" i="5"/>
  <c r="E111" i="5"/>
  <c r="F110" i="5" s="1"/>
  <c r="E102" i="5"/>
  <c r="F101" i="5" s="1"/>
  <c r="G61" i="5"/>
  <c r="I61" i="5" s="1"/>
  <c r="G265" i="5"/>
  <c r="G222" i="5"/>
  <c r="I222" i="5" s="1"/>
  <c r="G166" i="5"/>
  <c r="I166" i="5" s="1"/>
  <c r="G246" i="5"/>
  <c r="I246" i="5" s="1"/>
  <c r="G226" i="5"/>
  <c r="I226" i="5" s="1"/>
  <c r="G146" i="5"/>
  <c r="I146" i="5" s="1"/>
  <c r="G15" i="5"/>
  <c r="I15" i="5" s="1"/>
  <c r="L78" i="5"/>
  <c r="O78" i="5"/>
  <c r="J349" i="5"/>
  <c r="O349" i="5" s="1"/>
  <c r="G332" i="5"/>
  <c r="I332" i="5" s="1"/>
  <c r="G194" i="5"/>
  <c r="G174" i="5"/>
  <c r="I174" i="5" s="1"/>
  <c r="G161" i="5"/>
  <c r="I161" i="5" s="1"/>
  <c r="E159" i="5"/>
  <c r="F158" i="5" s="1"/>
  <c r="G277" i="5"/>
  <c r="I277" i="5" s="1"/>
  <c r="E4" i="5"/>
  <c r="F3" i="5" s="1"/>
  <c r="E337" i="5"/>
  <c r="F336" i="5" s="1"/>
  <c r="G327" i="5"/>
  <c r="I327" i="5" s="1"/>
  <c r="G305" i="5"/>
  <c r="I305" i="5" s="1"/>
  <c r="G251" i="5"/>
  <c r="I251" i="5" s="1"/>
  <c r="G316" i="5"/>
  <c r="I316" i="5" s="1"/>
  <c r="J178" i="5"/>
  <c r="E237" i="5"/>
  <c r="F236" i="5" s="1"/>
  <c r="G103" i="5"/>
  <c r="I103" i="5" s="1"/>
  <c r="E51" i="5"/>
  <c r="F50" i="5" s="1"/>
  <c r="E9" i="5"/>
  <c r="F8" i="5" s="1"/>
  <c r="G109" i="5"/>
  <c r="I109" i="5" s="1"/>
  <c r="E79" i="5"/>
  <c r="F78" i="5" s="1"/>
  <c r="J79" i="5"/>
  <c r="G295" i="5"/>
  <c r="E252" i="5"/>
  <c r="F251" i="5" s="1"/>
  <c r="J197" i="5"/>
  <c r="O197" i="5" s="1"/>
  <c r="G87" i="5"/>
  <c r="I87" i="5" s="1"/>
  <c r="G113" i="5"/>
  <c r="I113" i="5" s="1"/>
  <c r="G92" i="5"/>
  <c r="E90" i="5"/>
  <c r="F89" i="5" s="1"/>
  <c r="G35" i="5"/>
  <c r="I35" i="5" s="1"/>
  <c r="E350" i="5"/>
  <c r="F349" i="5" s="1"/>
  <c r="G267" i="5"/>
  <c r="I267" i="5" s="1"/>
  <c r="G351" i="5"/>
  <c r="I351" i="5" s="1"/>
  <c r="G273" i="5"/>
  <c r="I273" i="5" s="1"/>
  <c r="E217" i="5"/>
  <c r="F216" i="5" s="1"/>
  <c r="G153" i="5"/>
  <c r="I153" i="5" s="1"/>
  <c r="J69" i="5"/>
  <c r="O69" i="5" s="1"/>
  <c r="G208" i="5"/>
  <c r="E234" i="5"/>
  <c r="F233" i="5" s="1"/>
  <c r="G57" i="5"/>
  <c r="G30" i="5"/>
  <c r="I30" i="5" s="1"/>
  <c r="E342" i="5"/>
  <c r="F341" i="5" s="1"/>
  <c r="E70" i="5"/>
  <c r="F69" i="5" s="1"/>
  <c r="G193" i="5"/>
  <c r="I193" i="5" s="1"/>
  <c r="E362" i="5"/>
  <c r="F361" i="5" s="1"/>
  <c r="E261" i="5"/>
  <c r="F260" i="5" s="1"/>
  <c r="G311" i="5"/>
  <c r="E59" i="5"/>
  <c r="F58" i="5" s="1"/>
  <c r="E128" i="5"/>
  <c r="F127" i="5" s="1"/>
  <c r="G18" i="5"/>
  <c r="E167" i="5"/>
  <c r="F166" i="5" s="1"/>
  <c r="G220" i="5"/>
  <c r="G203" i="5"/>
  <c r="I203" i="5" s="1"/>
  <c r="E255" i="5"/>
  <c r="F254" i="5" s="1"/>
  <c r="E209" i="5"/>
  <c r="F208" i="5" s="1"/>
  <c r="E321" i="5"/>
  <c r="F320" i="5" s="1"/>
  <c r="E58" i="5"/>
  <c r="F57" i="5" s="1"/>
  <c r="G85" i="5"/>
  <c r="E356" i="5"/>
  <c r="F355" i="5" s="1"/>
  <c r="G364" i="5"/>
  <c r="G235" i="5"/>
  <c r="E256" i="5"/>
  <c r="F255" i="5" s="1"/>
  <c r="E297" i="5"/>
  <c r="F296" i="5" s="1"/>
  <c r="J135" i="5"/>
  <c r="E290" i="5"/>
  <c r="F289" i="5" s="1"/>
  <c r="E104" i="5"/>
  <c r="F103" i="5" s="1"/>
  <c r="G147" i="5"/>
  <c r="G346" i="5"/>
  <c r="G2" i="5"/>
  <c r="G199" i="5"/>
  <c r="E202" i="5"/>
  <c r="F201" i="5" s="1"/>
  <c r="G25" i="5"/>
  <c r="E239" i="5"/>
  <c r="F238" i="5" s="1"/>
  <c r="G38" i="5"/>
  <c r="I38" i="5" s="1"/>
  <c r="E366" i="5"/>
  <c r="G227" i="5"/>
  <c r="E184" i="5"/>
  <c r="F183" i="5" s="1"/>
  <c r="E17" i="5"/>
  <c r="F16" i="5" s="1"/>
  <c r="G106" i="5"/>
  <c r="I106" i="5" s="1"/>
  <c r="E64" i="5"/>
  <c r="F63" i="5" s="1"/>
  <c r="E180" i="5"/>
  <c r="F179" i="5" s="1"/>
  <c r="G5" i="5"/>
  <c r="E54" i="5"/>
  <c r="F53" i="5" s="1"/>
  <c r="E339" i="5"/>
  <c r="F338" i="5" s="1"/>
  <c r="E197" i="5"/>
  <c r="F196" i="5" s="1"/>
  <c r="G268" i="5"/>
  <c r="I268" i="5" s="1"/>
  <c r="L244" i="5"/>
  <c r="E183" i="5"/>
  <c r="F182" i="5" s="1"/>
  <c r="E143" i="5"/>
  <c r="F142" i="5" s="1"/>
  <c r="G52" i="5"/>
  <c r="I52" i="5" s="1"/>
  <c r="E96" i="5"/>
  <c r="F95" i="5" s="1"/>
  <c r="E188" i="5"/>
  <c r="F187" i="5" s="1"/>
  <c r="E71" i="5"/>
  <c r="F70" i="5" s="1"/>
  <c r="E118" i="5"/>
  <c r="F117" i="5" s="1"/>
  <c r="E363" i="5"/>
  <c r="F362" i="5" s="1"/>
  <c r="E318" i="5"/>
  <c r="F317" i="5" s="1"/>
  <c r="G318" i="5"/>
  <c r="I318" i="5" s="1"/>
  <c r="E31" i="5"/>
  <c r="F30" i="5" s="1"/>
  <c r="G31" i="5"/>
  <c r="G46" i="5"/>
  <c r="I46" i="5" s="1"/>
  <c r="E46" i="5"/>
  <c r="F45" i="5" s="1"/>
  <c r="E179" i="5"/>
  <c r="F178" i="5" s="1"/>
  <c r="J117" i="5"/>
  <c r="G168" i="5"/>
  <c r="I168" i="5" s="1"/>
  <c r="E168" i="5"/>
  <c r="F167" i="5" s="1"/>
  <c r="J261" i="5"/>
  <c r="O261" i="5" s="1"/>
  <c r="E238" i="5"/>
  <c r="F237" i="5" s="1"/>
  <c r="G238" i="5"/>
  <c r="G11" i="5"/>
  <c r="E11" i="5"/>
  <c r="F10" i="5" s="1"/>
  <c r="G270" i="5"/>
  <c r="I270" i="5" s="1"/>
  <c r="E270" i="5"/>
  <c r="F269" i="5" s="1"/>
  <c r="E275" i="5"/>
  <c r="F274" i="5" s="1"/>
  <c r="G275" i="5"/>
  <c r="I275" i="5" s="1"/>
  <c r="G230" i="5"/>
  <c r="I230" i="5" s="1"/>
  <c r="E230" i="5"/>
  <c r="F229" i="5" s="1"/>
  <c r="J118" i="5"/>
  <c r="J215" i="5"/>
  <c r="E303" i="5"/>
  <c r="F302" i="5" s="1"/>
  <c r="G186" i="5"/>
  <c r="I186" i="5" s="1"/>
  <c r="E186" i="5"/>
  <c r="F185" i="5" s="1"/>
  <c r="G149" i="5"/>
  <c r="E149" i="5"/>
  <c r="F148" i="5" s="1"/>
  <c r="J332" i="5"/>
  <c r="O332" i="5" s="1"/>
  <c r="G344" i="5"/>
  <c r="I344" i="5" s="1"/>
  <c r="E344" i="5"/>
  <c r="F343" i="5" s="1"/>
  <c r="E279" i="5"/>
  <c r="F278" i="5" s="1"/>
  <c r="G279" i="5"/>
  <c r="G241" i="5"/>
  <c r="I241" i="5" s="1"/>
  <c r="E241" i="5"/>
  <c r="F240" i="5" s="1"/>
  <c r="G240" i="5"/>
  <c r="E240" i="5"/>
  <c r="F239" i="5" s="1"/>
  <c r="G278" i="5"/>
  <c r="I278" i="5" s="1"/>
  <c r="E278" i="5"/>
  <c r="F277" i="5" s="1"/>
  <c r="E225" i="5"/>
  <c r="F224" i="5" s="1"/>
  <c r="G225" i="5"/>
  <c r="I225" i="5" s="1"/>
  <c r="J86" i="5"/>
  <c r="O86" i="5" s="1"/>
  <c r="E360" i="5"/>
  <c r="F359" i="5" s="1"/>
  <c r="E284" i="5"/>
  <c r="F283" i="5" s="1"/>
  <c r="G284" i="5"/>
  <c r="I284" i="5" s="1"/>
  <c r="E131" i="5"/>
  <c r="F130" i="5" s="1"/>
  <c r="G131" i="5"/>
  <c r="I131" i="5" s="1"/>
  <c r="E247" i="5"/>
  <c r="F246" i="5" s="1"/>
  <c r="G247" i="5"/>
  <c r="I247" i="5" s="1"/>
  <c r="G214" i="5"/>
  <c r="I214" i="5" s="1"/>
  <c r="E214" i="5"/>
  <c r="F213" i="5" s="1"/>
  <c r="G68" i="5"/>
  <c r="I68" i="5" s="1"/>
  <c r="E68" i="5"/>
  <c r="F67" i="5" s="1"/>
  <c r="J298" i="5"/>
  <c r="O298" i="5" s="1"/>
  <c r="G45" i="5"/>
  <c r="I45" i="5" s="1"/>
  <c r="G34" i="5"/>
  <c r="E280" i="5"/>
  <c r="F279" i="5" s="1"/>
  <c r="G41" i="5"/>
  <c r="E86" i="5"/>
  <c r="F85" i="5" s="1"/>
  <c r="G271" i="5"/>
  <c r="I271" i="5" s="1"/>
  <c r="G274" i="5"/>
  <c r="I274" i="5" s="1"/>
  <c r="E322" i="5"/>
  <c r="F321" i="5" s="1"/>
  <c r="E348" i="5"/>
  <c r="F347" i="5" s="1"/>
  <c r="E287" i="5"/>
  <c r="F286" i="5" s="1"/>
  <c r="G231" i="5"/>
  <c r="I231" i="5" s="1"/>
  <c r="E361" i="5"/>
  <c r="F360" i="5" s="1"/>
  <c r="G354" i="5"/>
  <c r="E257" i="5"/>
  <c r="F256" i="5" s="1"/>
  <c r="E216" i="5"/>
  <c r="F215" i="5" s="1"/>
  <c r="G243" i="5"/>
  <c r="E158" i="5"/>
  <c r="F157" i="5" s="1"/>
  <c r="E269" i="5"/>
  <c r="F268" i="5" s="1"/>
  <c r="G141" i="5"/>
  <c r="G328" i="5"/>
  <c r="E10" i="5"/>
  <c r="F9" i="5" s="1"/>
  <c r="E28" i="5"/>
  <c r="F27" i="5" s="1"/>
  <c r="G27" i="5"/>
  <c r="I27" i="5" s="1"/>
  <c r="E23" i="5"/>
  <c r="F22" i="5" s="1"/>
  <c r="G16" i="5"/>
  <c r="E7" i="5"/>
  <c r="F6" i="5" s="1"/>
  <c r="E26" i="5"/>
  <c r="F25" i="5" s="1"/>
  <c r="G172" i="5"/>
  <c r="I172" i="5" s="1"/>
  <c r="E319" i="5"/>
  <c r="F318" i="5" s="1"/>
  <c r="G39" i="5"/>
  <c r="I39" i="5" s="1"/>
  <c r="J180" i="5"/>
  <c r="O180" i="5" s="1"/>
  <c r="E117" i="5"/>
  <c r="F116" i="5" s="1"/>
  <c r="E88" i="5"/>
  <c r="F87" i="5" s="1"/>
  <c r="J276" i="5"/>
  <c r="O276" i="5" s="1"/>
  <c r="J94" i="5"/>
  <c r="O94" i="5" s="1"/>
  <c r="G286" i="5"/>
  <c r="I286" i="5" s="1"/>
  <c r="E288" i="5"/>
  <c r="F287" i="5" s="1"/>
  <c r="J64" i="5"/>
  <c r="J319" i="5"/>
  <c r="O319" i="5" s="1"/>
  <c r="J356" i="5"/>
  <c r="O356" i="5" s="1"/>
  <c r="E33" i="5"/>
  <c r="F32" i="5" s="1"/>
  <c r="G24" i="5"/>
  <c r="I24" i="5" s="1"/>
  <c r="J283" i="5"/>
  <c r="O283" i="5" s="1"/>
  <c r="E138" i="5"/>
  <c r="F137" i="5" s="1"/>
  <c r="G119" i="5"/>
  <c r="I119" i="5" s="1"/>
  <c r="G181" i="5"/>
  <c r="E116" i="5"/>
  <c r="F115" i="5" s="1"/>
  <c r="E132" i="5"/>
  <c r="F131" i="5" s="1"/>
  <c r="J23" i="5"/>
  <c r="O23" i="5" s="1"/>
  <c r="J157" i="5"/>
  <c r="O157" i="5" s="1"/>
  <c r="J357" i="5"/>
  <c r="O357" i="5" s="1"/>
  <c r="E110" i="5"/>
  <c r="F109" i="5" s="1"/>
  <c r="G133" i="5"/>
  <c r="I133" i="5" s="1"/>
  <c r="E136" i="5"/>
  <c r="F135" i="5" s="1"/>
  <c r="E29" i="5"/>
  <c r="F28" i="5" s="1"/>
  <c r="E42" i="5"/>
  <c r="F41" i="5" s="1"/>
  <c r="G285" i="5"/>
  <c r="E192" i="5"/>
  <c r="F191" i="5" s="1"/>
  <c r="J110" i="5"/>
  <c r="O110" i="5" s="1"/>
  <c r="J252" i="5"/>
  <c r="O252" i="5" s="1"/>
  <c r="E182" i="5"/>
  <c r="F181" i="5" s="1"/>
  <c r="G170" i="5"/>
  <c r="I170" i="5" s="1"/>
  <c r="E99" i="5"/>
  <c r="F98" i="5" s="1"/>
  <c r="E134" i="5"/>
  <c r="F133" i="5" s="1"/>
  <c r="L363" i="5"/>
  <c r="J54" i="5"/>
  <c r="O54" i="5" s="1"/>
  <c r="E157" i="5"/>
  <c r="F156" i="5" s="1"/>
  <c r="E178" i="5"/>
  <c r="F177" i="5" s="1"/>
  <c r="H44" i="4"/>
  <c r="I44" i="4"/>
  <c r="I22" i="4"/>
  <c r="H22" i="4"/>
  <c r="I99" i="4"/>
  <c r="H99" i="4"/>
  <c r="I100" i="4"/>
  <c r="H100" i="4"/>
  <c r="H134" i="4"/>
  <c r="I134" i="4"/>
  <c r="I208" i="4"/>
  <c r="H208" i="4"/>
  <c r="I268" i="4"/>
  <c r="H268" i="4"/>
  <c r="I76" i="4"/>
  <c r="H76" i="4"/>
  <c r="I327" i="4"/>
  <c r="H327" i="4"/>
  <c r="I71" i="4"/>
  <c r="H71" i="4"/>
  <c r="H260" i="4"/>
  <c r="I260" i="4"/>
  <c r="E302" i="4"/>
  <c r="F301" i="4" s="1"/>
  <c r="G302" i="4"/>
  <c r="E303" i="4"/>
  <c r="F302" i="4" s="1"/>
  <c r="G303" i="4"/>
  <c r="E186" i="4"/>
  <c r="F185" i="4" s="1"/>
  <c r="G186" i="4"/>
  <c r="E200" i="4"/>
  <c r="F199" i="4" s="1"/>
  <c r="G200" i="4"/>
  <c r="E16" i="4"/>
  <c r="F15" i="4" s="1"/>
  <c r="G16" i="4"/>
  <c r="E15" i="4"/>
  <c r="F14" i="4" s="1"/>
  <c r="G15" i="4"/>
  <c r="E126" i="4"/>
  <c r="F125" i="4" s="1"/>
  <c r="G126" i="4"/>
  <c r="E169" i="4"/>
  <c r="F168" i="4" s="1"/>
  <c r="G169" i="4"/>
  <c r="I309" i="4"/>
  <c r="H309" i="4"/>
  <c r="I113" i="4"/>
  <c r="H113" i="4"/>
  <c r="I355" i="4"/>
  <c r="H355" i="4"/>
  <c r="I267" i="4"/>
  <c r="H267" i="4"/>
  <c r="I37" i="4"/>
  <c r="H37" i="4"/>
  <c r="I12" i="4"/>
  <c r="H12" i="4"/>
  <c r="I271" i="4"/>
  <c r="H271" i="4"/>
  <c r="I229" i="4"/>
  <c r="H229" i="4"/>
  <c r="H187" i="4"/>
  <c r="I187" i="4"/>
  <c r="I13" i="4"/>
  <c r="H13" i="4"/>
  <c r="I80" i="4"/>
  <c r="H80" i="4"/>
  <c r="H261" i="4"/>
  <c r="I261" i="4"/>
  <c r="I293" i="4"/>
  <c r="H293" i="4"/>
  <c r="E34" i="4"/>
  <c r="F33" i="4" s="1"/>
  <c r="G34" i="4"/>
  <c r="E318" i="4"/>
  <c r="F317" i="4" s="1"/>
  <c r="G318" i="4"/>
  <c r="E56" i="4"/>
  <c r="F55" i="4" s="1"/>
  <c r="G56" i="4"/>
  <c r="E47" i="4"/>
  <c r="F46" i="4" s="1"/>
  <c r="G47" i="4"/>
  <c r="E22" i="4"/>
  <c r="F21" i="4" s="1"/>
  <c r="E62" i="4"/>
  <c r="F61" i="4" s="1"/>
  <c r="G62" i="4"/>
  <c r="H131" i="4"/>
  <c r="I131" i="4"/>
  <c r="I349" i="4"/>
  <c r="H349" i="4"/>
  <c r="I153" i="4"/>
  <c r="H153" i="4"/>
  <c r="I180" i="4"/>
  <c r="H180" i="4"/>
  <c r="I335" i="4"/>
  <c r="H335" i="4"/>
  <c r="G168" i="4"/>
  <c r="I140" i="4"/>
  <c r="H140" i="4"/>
  <c r="J289" i="4"/>
  <c r="M289" i="4"/>
  <c r="H197" i="4"/>
  <c r="I197" i="4"/>
  <c r="I320" i="4"/>
  <c r="H320" i="4"/>
  <c r="E334" i="4"/>
  <c r="F333" i="4" s="1"/>
  <c r="G334" i="4"/>
  <c r="E151" i="4"/>
  <c r="F150" i="4" s="1"/>
  <c r="G151" i="4"/>
  <c r="E327" i="4"/>
  <c r="F326" i="4" s="1"/>
  <c r="E6" i="4"/>
  <c r="F5" i="4" s="1"/>
  <c r="G6" i="4"/>
  <c r="E206" i="4"/>
  <c r="F205" i="4" s="1"/>
  <c r="G206" i="4"/>
  <c r="I275" i="4"/>
  <c r="H275" i="4"/>
  <c r="H344" i="4"/>
  <c r="I344" i="4"/>
  <c r="I148" i="4"/>
  <c r="H148" i="4"/>
  <c r="G348" i="4"/>
  <c r="I149" i="4"/>
  <c r="H149" i="4"/>
  <c r="H295" i="4"/>
  <c r="I295" i="4"/>
  <c r="I339" i="4"/>
  <c r="H339" i="4"/>
  <c r="G143" i="4"/>
  <c r="I287" i="4"/>
  <c r="H287" i="4"/>
  <c r="G121" i="4"/>
  <c r="E198" i="4"/>
  <c r="F197" i="4" s="1"/>
  <c r="G198" i="4"/>
  <c r="E162" i="4"/>
  <c r="F161" i="4" s="1"/>
  <c r="G162" i="4"/>
  <c r="E336" i="4"/>
  <c r="F335" i="4" s="1"/>
  <c r="G336" i="4"/>
  <c r="I358" i="4"/>
  <c r="H358" i="4"/>
  <c r="E208" i="4"/>
  <c r="F207" i="4" s="1"/>
  <c r="E201" i="4"/>
  <c r="F200" i="4" s="1"/>
  <c r="G201" i="4"/>
  <c r="E190" i="4"/>
  <c r="F189" i="4" s="1"/>
  <c r="G190" i="4"/>
  <c r="I285" i="4"/>
  <c r="H285" i="4"/>
  <c r="I252" i="4"/>
  <c r="H252" i="4"/>
  <c r="H91" i="4"/>
  <c r="I91" i="4"/>
  <c r="H296" i="4"/>
  <c r="I296" i="4"/>
  <c r="G93" i="4"/>
  <c r="I104" i="4"/>
  <c r="H104" i="4"/>
  <c r="I241" i="4"/>
  <c r="H241" i="4"/>
  <c r="H115" i="4"/>
  <c r="I115" i="4"/>
  <c r="J185" i="4"/>
  <c r="M185" i="4"/>
  <c r="I60" i="4"/>
  <c r="H60" i="4"/>
  <c r="G184" i="4"/>
  <c r="G174" i="4"/>
  <c r="E154" i="4"/>
  <c r="F153" i="4" s="1"/>
  <c r="G154" i="4"/>
  <c r="E95" i="4"/>
  <c r="F94" i="4" s="1"/>
  <c r="G95" i="4"/>
  <c r="E32" i="4"/>
  <c r="F31" i="4" s="1"/>
  <c r="G32" i="4"/>
  <c r="E100" i="4"/>
  <c r="F99" i="4" s="1"/>
  <c r="E166" i="4"/>
  <c r="F165" i="4" s="1"/>
  <c r="G166" i="4"/>
  <c r="E321" i="4"/>
  <c r="F320" i="4" s="1"/>
  <c r="G321" i="4"/>
  <c r="I235" i="4"/>
  <c r="H235" i="4"/>
  <c r="I291" i="4"/>
  <c r="H291" i="4"/>
  <c r="G300" i="4"/>
  <c r="G51" i="4"/>
  <c r="I237" i="4"/>
  <c r="H237" i="4"/>
  <c r="G299" i="4"/>
  <c r="G269" i="4"/>
  <c r="I103" i="4"/>
  <c r="H103" i="4"/>
  <c r="G310" i="4"/>
  <c r="I29" i="4"/>
  <c r="H29" i="4"/>
  <c r="H52" i="4"/>
  <c r="I52" i="4"/>
  <c r="G81" i="4"/>
  <c r="E66" i="4"/>
  <c r="F65" i="4" s="1"/>
  <c r="G66" i="4"/>
  <c r="E130" i="4"/>
  <c r="F129" i="4" s="1"/>
  <c r="G130" i="4"/>
  <c r="E330" i="4"/>
  <c r="F329" i="4" s="1"/>
  <c r="G330" i="4"/>
  <c r="I210" i="4"/>
  <c r="H210" i="4"/>
  <c r="E120" i="4"/>
  <c r="F119" i="4" s="1"/>
  <c r="G120" i="4"/>
  <c r="E73" i="4"/>
  <c r="F72" i="4" s="1"/>
  <c r="G73" i="4"/>
  <c r="E240" i="4"/>
  <c r="F239" i="4" s="1"/>
  <c r="G240" i="4"/>
  <c r="I111" i="4"/>
  <c r="H111" i="4"/>
  <c r="E17" i="4"/>
  <c r="F16" i="4" s="1"/>
  <c r="G17" i="4"/>
  <c r="E76" i="4"/>
  <c r="F75" i="4" s="1"/>
  <c r="E358" i="4"/>
  <c r="F357" i="4" s="1"/>
  <c r="E99" i="4"/>
  <c r="F98" i="4" s="1"/>
  <c r="E258" i="4"/>
  <c r="F257" i="4" s="1"/>
  <c r="I78" i="4"/>
  <c r="H78" i="4"/>
  <c r="E278" i="4"/>
  <c r="F277" i="4" s="1"/>
  <c r="G278" i="4"/>
  <c r="E142" i="4"/>
  <c r="F141" i="4" s="1"/>
  <c r="G142" i="4"/>
  <c r="E193" i="4"/>
  <c r="F192" i="4" s="1"/>
  <c r="G193" i="4"/>
  <c r="E297" i="4"/>
  <c r="F296" i="4" s="1"/>
  <c r="G297" i="4"/>
  <c r="E14" i="4"/>
  <c r="F13" i="4" s="1"/>
  <c r="G14" i="4"/>
  <c r="I112" i="4"/>
  <c r="H112" i="4"/>
  <c r="G212" i="4"/>
  <c r="G68" i="4"/>
  <c r="E96" i="4"/>
  <c r="F95" i="4" s="1"/>
  <c r="G96" i="4"/>
  <c r="G245" i="4"/>
  <c r="G101" i="4"/>
  <c r="G365" i="4"/>
  <c r="G251" i="4"/>
  <c r="G84" i="4"/>
  <c r="G59" i="4"/>
  <c r="G26" i="4"/>
  <c r="G217" i="4"/>
  <c r="G69" i="4"/>
  <c r="G35" i="4"/>
  <c r="G253" i="4"/>
  <c r="G232" i="4"/>
  <c r="G221" i="4"/>
  <c r="G83" i="4"/>
  <c r="G317" i="4"/>
  <c r="I277" i="4"/>
  <c r="H277" i="4"/>
  <c r="G54" i="4"/>
  <c r="G236" i="4"/>
  <c r="G281" i="4"/>
  <c r="G347" i="4"/>
  <c r="G106" i="4"/>
  <c r="G18" i="4"/>
  <c r="E250" i="4"/>
  <c r="F249" i="4" s="1"/>
  <c r="G250" i="4"/>
  <c r="E216" i="4"/>
  <c r="F215" i="4" s="1"/>
  <c r="G216" i="4"/>
  <c r="E254" i="4"/>
  <c r="F253" i="4" s="1"/>
  <c r="G254" i="4"/>
  <c r="E97" i="4"/>
  <c r="F96" i="4" s="1"/>
  <c r="G97" i="4"/>
  <c r="I165" i="4"/>
  <c r="H165" i="4"/>
  <c r="H27" i="4"/>
  <c r="I27" i="4"/>
  <c r="G40" i="4"/>
  <c r="E298" i="4"/>
  <c r="F297" i="4" s="1"/>
  <c r="G298" i="4"/>
  <c r="E9" i="4"/>
  <c r="F8" i="4" s="1"/>
  <c r="G9" i="4"/>
  <c r="E137" i="4"/>
  <c r="F136" i="4" s="1"/>
  <c r="G137" i="4"/>
  <c r="E247" i="4"/>
  <c r="F246" i="4" s="1"/>
  <c r="G247" i="4"/>
  <c r="E361" i="4"/>
  <c r="F360" i="4" s="1"/>
  <c r="G361" i="4"/>
  <c r="E94" i="4"/>
  <c r="F93" i="4" s="1"/>
  <c r="G94" i="4"/>
  <c r="E177" i="4"/>
  <c r="F176" i="4" s="1"/>
  <c r="G177" i="4"/>
  <c r="G292" i="4"/>
  <c r="I21" i="4"/>
  <c r="H21" i="4"/>
  <c r="I325" i="4"/>
  <c r="H325" i="4"/>
  <c r="I109" i="4"/>
  <c r="H109" i="4"/>
  <c r="I346" i="4"/>
  <c r="H346" i="4"/>
  <c r="I25" i="4"/>
  <c r="H25" i="4"/>
  <c r="I224" i="4"/>
  <c r="H224" i="4"/>
  <c r="E42" i="4"/>
  <c r="F41" i="4" s="1"/>
  <c r="G42" i="4"/>
  <c r="E290" i="4"/>
  <c r="F289" i="4" s="1"/>
  <c r="G290" i="4"/>
  <c r="E72" i="4"/>
  <c r="F71" i="4" s="1"/>
  <c r="G72" i="4"/>
  <c r="E342" i="4"/>
  <c r="F341" i="4" s="1"/>
  <c r="G342" i="4"/>
  <c r="E354" i="4"/>
  <c r="F353" i="4" s="1"/>
  <c r="G354" i="4"/>
  <c r="E145" i="4"/>
  <c r="F144" i="4" s="1"/>
  <c r="G145" i="4"/>
  <c r="E23" i="4"/>
  <c r="F22" i="4" s="1"/>
  <c r="G23" i="4"/>
  <c r="I158" i="4"/>
  <c r="H158" i="4"/>
  <c r="E257" i="4"/>
  <c r="F256" i="4" s="1"/>
  <c r="G257" i="4"/>
  <c r="G340" i="4"/>
  <c r="G242" i="4"/>
  <c r="E350" i="4"/>
  <c r="F349" i="4" s="1"/>
  <c r="G350" i="4"/>
  <c r="E88" i="4"/>
  <c r="F87" i="4" s="1"/>
  <c r="G88" i="4"/>
  <c r="E362" i="4"/>
  <c r="F361" i="4" s="1"/>
  <c r="G362" i="4"/>
  <c r="E246" i="4"/>
  <c r="F245" i="4" s="1"/>
  <c r="G246" i="4"/>
  <c r="E313" i="4"/>
  <c r="F312" i="4" s="1"/>
  <c r="G313" i="4"/>
  <c r="I272" i="4"/>
  <c r="H272" i="4"/>
  <c r="H117" i="4"/>
  <c r="I117" i="4"/>
  <c r="E58" i="4"/>
  <c r="F57" i="4" s="1"/>
  <c r="G58" i="4"/>
  <c r="E366" i="4"/>
  <c r="F365" i="4" s="1"/>
  <c r="G366" i="4"/>
  <c r="E199" i="4"/>
  <c r="F198" i="4" s="1"/>
  <c r="G199" i="4"/>
  <c r="E218" i="4"/>
  <c r="F217" i="4" s="1"/>
  <c r="G218" i="4"/>
  <c r="E57" i="4"/>
  <c r="F56" i="4" s="1"/>
  <c r="G57" i="4"/>
  <c r="E273" i="4"/>
  <c r="F272" i="4" s="1"/>
  <c r="G273" i="4"/>
  <c r="I118" i="4"/>
  <c r="H118" i="4"/>
  <c r="E294" i="4"/>
  <c r="F293" i="4" s="1"/>
  <c r="G294" i="4"/>
  <c r="E10" i="4"/>
  <c r="F9" i="4" s="1"/>
  <c r="G10" i="4"/>
  <c r="E74" i="4"/>
  <c r="F73" i="4" s="1"/>
  <c r="G74" i="4"/>
  <c r="E138" i="4"/>
  <c r="F137" i="4" s="1"/>
  <c r="G138" i="4"/>
  <c r="E262" i="4"/>
  <c r="F261" i="4" s="1"/>
  <c r="G262" i="4"/>
  <c r="E322" i="4"/>
  <c r="F321" i="4" s="1"/>
  <c r="G322" i="4"/>
  <c r="E87" i="4"/>
  <c r="F86" i="4" s="1"/>
  <c r="G87" i="4"/>
  <c r="E238" i="4"/>
  <c r="F237" i="4" s="1"/>
  <c r="G238" i="4"/>
  <c r="I266" i="4"/>
  <c r="H266" i="4"/>
  <c r="I202" i="4"/>
  <c r="H202" i="4"/>
  <c r="E8" i="4"/>
  <c r="F7" i="4" s="1"/>
  <c r="G8" i="4"/>
  <c r="E136" i="4"/>
  <c r="F135" i="4" s="1"/>
  <c r="G136" i="4"/>
  <c r="E279" i="4"/>
  <c r="F278" i="4" s="1"/>
  <c r="G279" i="4"/>
  <c r="E152" i="4"/>
  <c r="F151" i="4" s="1"/>
  <c r="G152" i="4"/>
  <c r="E127" i="4"/>
  <c r="F126" i="4" s="1"/>
  <c r="G127" i="4"/>
  <c r="E110" i="4"/>
  <c r="F109" i="4" s="1"/>
  <c r="G110" i="4"/>
  <c r="E71" i="4"/>
  <c r="F70" i="4" s="1"/>
  <c r="E210" i="4"/>
  <c r="F209" i="4" s="1"/>
  <c r="E31" i="4"/>
  <c r="F30" i="4" s="1"/>
  <c r="G31" i="4"/>
  <c r="E274" i="4"/>
  <c r="F273" i="4" s="1"/>
  <c r="G274" i="4"/>
  <c r="E319" i="4"/>
  <c r="F318" i="4" s="1"/>
  <c r="G319" i="4"/>
  <c r="I304" i="4"/>
  <c r="H304" i="4"/>
  <c r="G205" i="4"/>
  <c r="G45" i="4"/>
  <c r="E312" i="4"/>
  <c r="F311" i="4" s="1"/>
  <c r="G312" i="4"/>
  <c r="G228" i="4"/>
  <c r="G67" i="4"/>
  <c r="G307" i="4"/>
  <c r="G244" i="4"/>
  <c r="G77" i="4"/>
  <c r="G227" i="4"/>
  <c r="G39" i="4"/>
  <c r="G357" i="4"/>
  <c r="G139" i="4"/>
  <c r="G301" i="4"/>
  <c r="G219" i="4"/>
  <c r="G173" i="4"/>
  <c r="G203" i="4"/>
  <c r="G324" i="4"/>
  <c r="G192" i="4"/>
  <c r="G220" i="4"/>
  <c r="G249" i="4"/>
  <c r="G214" i="4"/>
  <c r="G86" i="4"/>
  <c r="J233" i="4"/>
  <c r="M233" i="4"/>
  <c r="G28" i="4"/>
  <c r="G248" i="4"/>
  <c r="E90" i="4"/>
  <c r="F89" i="4" s="1"/>
  <c r="G90" i="4"/>
  <c r="E119" i="4"/>
  <c r="F118" i="4" s="1"/>
  <c r="G119" i="4"/>
  <c r="E329" i="4"/>
  <c r="F328" i="4" s="1"/>
  <c r="G329" i="4"/>
  <c r="I188" i="4"/>
  <c r="H188" i="4"/>
  <c r="H181" i="4"/>
  <c r="I181" i="4"/>
  <c r="G195" i="4"/>
  <c r="G36" i="4"/>
  <c r="I359" i="4"/>
  <c r="H359" i="4"/>
  <c r="I75" i="4"/>
  <c r="H75" i="4"/>
  <c r="I167" i="4"/>
  <c r="H167" i="4"/>
  <c r="H50" i="4"/>
  <c r="I50" i="4"/>
  <c r="H43" i="4"/>
  <c r="I43" i="4"/>
  <c r="I276" i="4"/>
  <c r="H276" i="4"/>
  <c r="I30" i="4"/>
  <c r="H30" i="4"/>
  <c r="G46" i="4"/>
  <c r="E98" i="4"/>
  <c r="F97" i="4" s="1"/>
  <c r="G98" i="4"/>
  <c r="E159" i="4"/>
  <c r="F158" i="4" s="1"/>
  <c r="G159" i="4"/>
  <c r="E135" i="4"/>
  <c r="F134" i="4" s="1"/>
  <c r="G135" i="4"/>
  <c r="E239" i="4"/>
  <c r="F238" i="4" s="1"/>
  <c r="G239" i="4"/>
  <c r="E255" i="4"/>
  <c r="F254" i="4" s="1"/>
  <c r="G255" i="4"/>
  <c r="E343" i="4"/>
  <c r="F342" i="4" s="1"/>
  <c r="G343" i="4"/>
  <c r="E230" i="4"/>
  <c r="F229" i="4" s="1"/>
  <c r="G230" i="4"/>
  <c r="E33" i="4"/>
  <c r="F32" i="4" s="1"/>
  <c r="G33" i="4"/>
  <c r="I280" i="4"/>
  <c r="H280" i="4"/>
  <c r="H171" i="4"/>
  <c r="I171" i="4"/>
  <c r="G164" i="4"/>
  <c r="I259" i="4"/>
  <c r="H259" i="4"/>
  <c r="H157" i="4"/>
  <c r="I157" i="4"/>
  <c r="I316" i="4"/>
  <c r="H316" i="4"/>
  <c r="J353" i="4"/>
  <c r="M353" i="4"/>
  <c r="I7" i="4"/>
  <c r="H7" i="4"/>
  <c r="I41" i="4"/>
  <c r="H41" i="4"/>
  <c r="I150" i="4"/>
  <c r="H150" i="4"/>
  <c r="I183" i="4"/>
  <c r="H183" i="4"/>
  <c r="E160" i="4"/>
  <c r="F159" i="4" s="1"/>
  <c r="G160" i="4"/>
  <c r="E234" i="4"/>
  <c r="F233" i="4" s="1"/>
  <c r="G234" i="4"/>
  <c r="E264" i="4"/>
  <c r="F263" i="4" s="1"/>
  <c r="G264" i="4"/>
  <c r="E63" i="4"/>
  <c r="F62" i="4" s="1"/>
  <c r="G63" i="4"/>
  <c r="I38" i="4"/>
  <c r="H38" i="4"/>
  <c r="I351" i="4"/>
  <c r="H351" i="4"/>
  <c r="I125" i="4"/>
  <c r="H125" i="4"/>
  <c r="G315" i="4"/>
  <c r="G4" i="4"/>
  <c r="H147" i="4"/>
  <c r="I147" i="4"/>
  <c r="H155" i="4"/>
  <c r="I155" i="4"/>
  <c r="I363" i="4"/>
  <c r="H363" i="4"/>
  <c r="H132" i="4"/>
  <c r="I132" i="4"/>
  <c r="I129" i="4"/>
  <c r="H129" i="4"/>
  <c r="H133" i="4"/>
  <c r="I133" i="4"/>
  <c r="I128" i="4"/>
  <c r="H128" i="4"/>
  <c r="G11" i="4"/>
  <c r="G356" i="4"/>
  <c r="G163" i="4"/>
  <c r="H352" i="4"/>
  <c r="I352" i="4"/>
  <c r="E226" i="4"/>
  <c r="F225" i="4" s="1"/>
  <c r="G226" i="4"/>
  <c r="E176" i="4"/>
  <c r="F175" i="4" s="1"/>
  <c r="G176" i="4"/>
  <c r="E338" i="4"/>
  <c r="F337" i="4" s="1"/>
  <c r="G338" i="4"/>
  <c r="E102" i="4"/>
  <c r="F101" i="4" s="1"/>
  <c r="G102" i="4"/>
  <c r="E182" i="4"/>
  <c r="F181" i="4" s="1"/>
  <c r="G182" i="4"/>
  <c r="E265" i="4"/>
  <c r="F264" i="4" s="1"/>
  <c r="G265" i="4"/>
  <c r="I308" i="4"/>
  <c r="H308" i="4"/>
  <c r="H141" i="4"/>
  <c r="I141" i="4"/>
  <c r="G331" i="4"/>
  <c r="I124" i="4"/>
  <c r="H124" i="4"/>
  <c r="I333" i="4"/>
  <c r="H333" i="4"/>
  <c r="H123" i="4"/>
  <c r="I123" i="4"/>
  <c r="G256" i="4"/>
  <c r="G306" i="4"/>
  <c r="I341" i="4"/>
  <c r="H341" i="4"/>
  <c r="I337" i="4"/>
  <c r="H337" i="4"/>
  <c r="I243" i="4"/>
  <c r="H243" i="4"/>
  <c r="G311" i="4"/>
  <c r="H196" i="4"/>
  <c r="I196" i="4"/>
  <c r="H146" i="4"/>
  <c r="I146" i="4"/>
  <c r="H122" i="4"/>
  <c r="I122" i="4"/>
  <c r="E223" i="4"/>
  <c r="F222" i="4" s="1"/>
  <c r="G223" i="4"/>
  <c r="E55" i="4"/>
  <c r="F54" i="4" s="1"/>
  <c r="G55" i="4"/>
  <c r="E215" i="4"/>
  <c r="F214" i="4" s="1"/>
  <c r="G215" i="4"/>
  <c r="E272" i="4"/>
  <c r="F271" i="4" s="1"/>
  <c r="E326" i="4"/>
  <c r="F325" i="4" s="1"/>
  <c r="G326" i="4"/>
  <c r="E270" i="4"/>
  <c r="F269" i="4" s="1"/>
  <c r="G270" i="4"/>
  <c r="E161" i="4"/>
  <c r="F160" i="4" s="1"/>
  <c r="G161" i="4"/>
  <c r="E222" i="4"/>
  <c r="F221" i="4" s="1"/>
  <c r="G222" i="4"/>
  <c r="I48" i="4"/>
  <c r="H48" i="4"/>
  <c r="G85" i="4"/>
  <c r="G108" i="4"/>
  <c r="J360" i="4"/>
  <c r="M360" i="4"/>
  <c r="H107" i="4"/>
  <c r="I107" i="4"/>
  <c r="I116" i="4"/>
  <c r="H116" i="4"/>
  <c r="H283" i="4"/>
  <c r="I283" i="4"/>
  <c r="G79" i="4"/>
  <c r="G65" i="4"/>
  <c r="I345" i="4"/>
  <c r="H345" i="4"/>
  <c r="I364" i="4"/>
  <c r="H364" i="4"/>
  <c r="G288" i="4"/>
  <c r="G156" i="4"/>
  <c r="E82" i="4"/>
  <c r="F81" i="4" s="1"/>
  <c r="G82" i="4"/>
  <c r="E314" i="4"/>
  <c r="F313" i="4" s="1"/>
  <c r="G314" i="4"/>
  <c r="E263" i="4"/>
  <c r="F262" i="4" s="1"/>
  <c r="G263" i="4"/>
  <c r="I258" i="4"/>
  <c r="H258" i="4"/>
  <c r="H194" i="4"/>
  <c r="I194" i="4"/>
  <c r="E24" i="4"/>
  <c r="F23" i="4" s="1"/>
  <c r="G24" i="4"/>
  <c r="E175" i="4"/>
  <c r="F174" i="4" s="1"/>
  <c r="G175" i="4"/>
  <c r="E191" i="4"/>
  <c r="F190" i="4" s="1"/>
  <c r="G191" i="4"/>
  <c r="E305" i="4"/>
  <c r="F304" i="4" s="1"/>
  <c r="G305" i="4"/>
  <c r="E44" i="4"/>
  <c r="F43" i="4" s="1"/>
  <c r="E286" i="4"/>
  <c r="F285" i="4" s="1"/>
  <c r="G286" i="4"/>
  <c r="E202" i="4"/>
  <c r="F201" i="4" s="1"/>
  <c r="I70" i="4"/>
  <c r="H70" i="4"/>
  <c r="E266" i="4"/>
  <c r="F265" i="4" s="1"/>
  <c r="E49" i="4"/>
  <c r="F48" i="4" s="1"/>
  <c r="G49" i="4"/>
  <c r="G332" i="4"/>
  <c r="G172" i="4"/>
  <c r="G5" i="4"/>
  <c r="I144" i="4"/>
  <c r="H144" i="4"/>
  <c r="G211" i="4"/>
  <c r="G61" i="4"/>
  <c r="G284" i="4"/>
  <c r="G204" i="4"/>
  <c r="G207" i="4"/>
  <c r="G19" i="4"/>
  <c r="G323" i="4"/>
  <c r="G114" i="4"/>
  <c r="G282" i="4"/>
  <c r="J225" i="4"/>
  <c r="M225" i="4"/>
  <c r="G213" i="4"/>
  <c r="G178" i="4"/>
  <c r="G53" i="4"/>
  <c r="G179" i="4"/>
  <c r="G64" i="4"/>
  <c r="G89" i="4"/>
  <c r="G231" i="4"/>
  <c r="I189" i="4"/>
  <c r="H189" i="4"/>
  <c r="G209" i="4"/>
  <c r="G105" i="4"/>
  <c r="G92" i="4"/>
  <c r="G20" i="4"/>
  <c r="G170" i="4"/>
  <c r="E3" i="4"/>
  <c r="F2" i="4" s="1"/>
  <c r="G3" i="4"/>
  <c r="G2" i="4"/>
  <c r="J150" i="5"/>
  <c r="O150" i="5" s="1"/>
  <c r="J204" i="5"/>
  <c r="O204" i="5" s="1"/>
  <c r="J219" i="5"/>
  <c r="O219" i="5" s="1"/>
  <c r="J143" i="5"/>
  <c r="O143" i="5" s="1"/>
  <c r="J21" i="5"/>
  <c r="O21" i="5" s="1"/>
  <c r="J155" i="5"/>
  <c r="O155" i="5" s="1"/>
  <c r="J159" i="5"/>
  <c r="O159" i="5" s="1"/>
  <c r="J26" i="5"/>
  <c r="O26" i="5" s="1"/>
  <c r="J300" i="5"/>
  <c r="O300" i="5" s="1"/>
  <c r="J336" i="5"/>
  <c r="O336" i="5" s="1"/>
  <c r="J365" i="5"/>
  <c r="O365" i="5" s="1"/>
  <c r="J19" i="5"/>
  <c r="O19" i="5" s="1"/>
  <c r="J345" i="5"/>
  <c r="O345" i="5" s="1"/>
  <c r="J335" i="5"/>
  <c r="O335" i="5" s="1"/>
  <c r="J20" i="5"/>
  <c r="O20" i="5" s="1"/>
  <c r="J329" i="5"/>
  <c r="O329" i="5" s="1"/>
  <c r="J338" i="5"/>
  <c r="O338" i="5" s="1"/>
  <c r="J266" i="5"/>
  <c r="O266" i="5" s="1"/>
  <c r="J212" i="5"/>
  <c r="O212" i="5" s="1"/>
  <c r="J341" i="5"/>
  <c r="O341" i="5" s="1"/>
  <c r="J124" i="5"/>
  <c r="O124" i="5" s="1"/>
  <c r="J33" i="5"/>
  <c r="O33" i="5" s="1"/>
  <c r="J10" i="5"/>
  <c r="O10" i="5" s="1"/>
  <c r="J306" i="5"/>
  <c r="O306" i="5" s="1"/>
  <c r="J272" i="5"/>
  <c r="O272" i="5" s="1"/>
  <c r="J42" i="5"/>
  <c r="O42" i="5" s="1"/>
  <c r="J176" i="5"/>
  <c r="O176" i="5" s="1"/>
  <c r="J249" i="5"/>
  <c r="O249" i="5" s="1"/>
  <c r="J139" i="5"/>
  <c r="O139" i="5" s="1"/>
  <c r="J173" i="5"/>
  <c r="O173" i="5" s="1"/>
  <c r="J66" i="5"/>
  <c r="O66" i="5" s="1"/>
  <c r="J43" i="5"/>
  <c r="O43" i="5" s="1"/>
  <c r="J3" i="5"/>
  <c r="O3" i="5" s="1"/>
  <c r="J75" i="5"/>
  <c r="O75" i="5" s="1"/>
  <c r="J282" i="5"/>
  <c r="O282" i="5" s="1"/>
  <c r="J49" i="5"/>
  <c r="O49" i="5" s="1"/>
  <c r="J121" i="5"/>
  <c r="O121" i="5" s="1"/>
  <c r="J13" i="5"/>
  <c r="O13" i="5" s="1"/>
  <c r="J360" i="5"/>
  <c r="O360" i="5" s="1"/>
  <c r="G236" i="5"/>
  <c r="I236" i="5" s="1"/>
  <c r="E236" i="5"/>
  <c r="F235" i="5" s="1"/>
  <c r="L183" i="5"/>
  <c r="L263" i="5"/>
  <c r="J81" i="5"/>
  <c r="O81" i="5" s="1"/>
  <c r="E198" i="5"/>
  <c r="F197" i="5" s="1"/>
  <c r="G198" i="5"/>
  <c r="I198" i="5" s="1"/>
  <c r="J308" i="5"/>
  <c r="O308" i="5" s="1"/>
  <c r="E338" i="5"/>
  <c r="F337" i="5" s="1"/>
  <c r="J228" i="5"/>
  <c r="O228" i="5" s="1"/>
  <c r="J297" i="5"/>
  <c r="O297" i="5" s="1"/>
  <c r="J211" i="5"/>
  <c r="O211" i="5" s="1"/>
  <c r="G140" i="5"/>
  <c r="I140" i="5" s="1"/>
  <c r="E266" i="5"/>
  <c r="F265" i="5" s="1"/>
  <c r="J234" i="5"/>
  <c r="O234" i="5" s="1"/>
  <c r="J104" i="5"/>
  <c r="O104" i="5" s="1"/>
  <c r="J137" i="5"/>
  <c r="O137" i="5" s="1"/>
  <c r="E13" i="5"/>
  <c r="F12" i="5" s="1"/>
  <c r="E139" i="5"/>
  <c r="F138" i="5" s="1"/>
  <c r="J184" i="5"/>
  <c r="O184" i="5" s="1"/>
  <c r="J29" i="5"/>
  <c r="O29" i="5" s="1"/>
  <c r="J327" i="5"/>
  <c r="O327" i="5" s="1"/>
  <c r="E345" i="5"/>
  <c r="F344" i="5" s="1"/>
  <c r="G299" i="5"/>
  <c r="I299" i="5" s="1"/>
  <c r="G218" i="5"/>
  <c r="I218" i="5" s="1"/>
  <c r="E218" i="5"/>
  <c r="F217" i="5" s="1"/>
  <c r="J182" i="5"/>
  <c r="O182" i="5" s="1"/>
  <c r="J210" i="5"/>
  <c r="O210" i="5" s="1"/>
  <c r="E44" i="5"/>
  <c r="F43" i="5" s="1"/>
  <c r="G44" i="5"/>
  <c r="I44" i="5" s="1"/>
  <c r="G73" i="5"/>
  <c r="I73" i="5" s="1"/>
  <c r="G281" i="5"/>
  <c r="I281" i="5" s="1"/>
  <c r="E66" i="5"/>
  <c r="F65" i="5" s="1"/>
  <c r="E60" i="5"/>
  <c r="F59" i="5" s="1"/>
  <c r="G60" i="5"/>
  <c r="I60" i="5" s="1"/>
  <c r="J136" i="5"/>
  <c r="O136" i="5" s="1"/>
  <c r="J152" i="5"/>
  <c r="O152" i="5" s="1"/>
  <c r="J160" i="5"/>
  <c r="O160" i="5" s="1"/>
  <c r="G89" i="5"/>
  <c r="I89" i="5" s="1"/>
  <c r="G233" i="5"/>
  <c r="I233" i="5" s="1"/>
  <c r="E21" i="5"/>
  <c r="F20" i="5" s="1"/>
  <c r="E19" i="5"/>
  <c r="F18" i="5" s="1"/>
  <c r="E292" i="5"/>
  <c r="F291" i="5" s="1"/>
  <c r="G292" i="5"/>
  <c r="I292" i="5" s="1"/>
  <c r="J205" i="5"/>
  <c r="O205" i="5" s="1"/>
  <c r="E210" i="5"/>
  <c r="F209" i="5" s="1"/>
  <c r="J348" i="5"/>
  <c r="O348" i="5" s="1"/>
  <c r="J359" i="5"/>
  <c r="O359" i="5" s="1"/>
  <c r="J138" i="5"/>
  <c r="O138" i="5" s="1"/>
  <c r="E296" i="5"/>
  <c r="F295" i="5" s="1"/>
  <c r="J48" i="5"/>
  <c r="O48" i="5" s="1"/>
  <c r="J107" i="5"/>
  <c r="O107" i="5" s="1"/>
  <c r="E249" i="5"/>
  <c r="F248" i="5" s="1"/>
  <c r="E75" i="5"/>
  <c r="F74" i="5" s="1"/>
  <c r="J4" i="5"/>
  <c r="O4" i="5" s="1"/>
  <c r="E121" i="5"/>
  <c r="F120" i="5" s="1"/>
  <c r="J9" i="5"/>
  <c r="O9" i="5" s="1"/>
  <c r="G115" i="5"/>
  <c r="I115" i="5" s="1"/>
  <c r="E155" i="5"/>
  <c r="F154" i="5" s="1"/>
  <c r="L213" i="5"/>
  <c r="J366" i="5"/>
  <c r="O366" i="5" s="1"/>
  <c r="G289" i="5"/>
  <c r="I289" i="5" s="1"/>
  <c r="E329" i="5"/>
  <c r="F328" i="5" s="1"/>
  <c r="E300" i="5"/>
  <c r="F299" i="5" s="1"/>
  <c r="J304" i="5"/>
  <c r="O304" i="5" s="1"/>
  <c r="J324" i="5"/>
  <c r="O324" i="5" s="1"/>
  <c r="J221" i="5"/>
  <c r="O221" i="5" s="1"/>
  <c r="G163" i="5"/>
  <c r="I163" i="5" s="1"/>
  <c r="E335" i="5"/>
  <c r="F334" i="5" s="1"/>
  <c r="G313" i="5"/>
  <c r="I313" i="5" s="1"/>
  <c r="J209" i="5"/>
  <c r="O209" i="5" s="1"/>
  <c r="J108" i="5"/>
  <c r="O108" i="5" s="1"/>
  <c r="E365" i="5"/>
  <c r="F364" i="5" s="1"/>
  <c r="E100" i="5"/>
  <c r="F99" i="5" s="1"/>
  <c r="J222" i="5"/>
  <c r="O222" i="5" s="1"/>
  <c r="J98" i="5"/>
  <c r="O98" i="5" s="1"/>
  <c r="E48" i="5"/>
  <c r="F47" i="5" s="1"/>
  <c r="E212" i="5"/>
  <c r="F211" i="5" s="1"/>
  <c r="J37" i="5"/>
  <c r="O37" i="5" s="1"/>
  <c r="E43" i="5"/>
  <c r="F42" i="5" s="1"/>
  <c r="G50" i="5"/>
  <c r="I50" i="5" s="1"/>
  <c r="J76" i="5"/>
  <c r="O76" i="5" s="1"/>
  <c r="G145" i="5"/>
  <c r="I145" i="5" s="1"/>
  <c r="E219" i="5"/>
  <c r="F218" i="5" s="1"/>
  <c r="E347" i="5"/>
  <c r="F346" i="5" s="1"/>
  <c r="G347" i="5"/>
  <c r="I347" i="5" s="1"/>
  <c r="E312" i="5"/>
  <c r="F311" i="5" s="1"/>
  <c r="G312" i="5"/>
  <c r="I312" i="5" s="1"/>
  <c r="G262" i="5"/>
  <c r="I262" i="5" s="1"/>
  <c r="E262" i="5"/>
  <c r="F261" i="5" s="1"/>
  <c r="J254" i="5"/>
  <c r="O254" i="5" s="1"/>
  <c r="J303" i="5"/>
  <c r="O303" i="5" s="1"/>
  <c r="J245" i="5"/>
  <c r="O245" i="5" s="1"/>
  <c r="J201" i="5"/>
  <c r="O201" i="5" s="1"/>
  <c r="J195" i="5"/>
  <c r="O195" i="5" s="1"/>
  <c r="E282" i="5"/>
  <c r="F281" i="5" s="1"/>
  <c r="E108" i="5"/>
  <c r="F107" i="5" s="1"/>
  <c r="J224" i="5"/>
  <c r="O224" i="5" s="1"/>
  <c r="G320" i="5"/>
  <c r="I320" i="5" s="1"/>
  <c r="E37" i="5"/>
  <c r="F36" i="5" s="1"/>
  <c r="L307" i="5"/>
  <c r="J47" i="5"/>
  <c r="O47" i="5" s="1"/>
  <c r="J28" i="5"/>
  <c r="O28" i="5" s="1"/>
  <c r="E150" i="5"/>
  <c r="F149" i="5" s="1"/>
  <c r="E107" i="5"/>
  <c r="F106" i="5" s="1"/>
  <c r="E49" i="5"/>
  <c r="F48" i="5" s="1"/>
  <c r="E20" i="5"/>
  <c r="F19" i="5" s="1"/>
  <c r="E3" i="5"/>
  <c r="F2" i="5" s="1"/>
  <c r="E341" i="5"/>
  <c r="F340" i="5" s="1"/>
  <c r="E204" i="5"/>
  <c r="F203" i="5" s="1"/>
  <c r="G83" i="5"/>
  <c r="I83" i="5" s="1"/>
  <c r="E272" i="5"/>
  <c r="F271" i="5" s="1"/>
  <c r="J167" i="5"/>
  <c r="O167" i="5" s="1"/>
  <c r="G326" i="5"/>
  <c r="I326" i="5" s="1"/>
  <c r="E326" i="5"/>
  <c r="F325" i="5" s="1"/>
  <c r="E308" i="5"/>
  <c r="F307" i="5" s="1"/>
  <c r="E254" i="5"/>
  <c r="F253" i="5" s="1"/>
  <c r="J362" i="5"/>
  <c r="O362" i="5" s="1"/>
  <c r="J342" i="5"/>
  <c r="O342" i="5" s="1"/>
  <c r="E245" i="5"/>
  <c r="F244" i="5" s="1"/>
  <c r="J322" i="5"/>
  <c r="O322" i="5" s="1"/>
  <c r="J260" i="5"/>
  <c r="O260" i="5" s="1"/>
  <c r="E228" i="5"/>
  <c r="F227" i="5" s="1"/>
  <c r="J216" i="5"/>
  <c r="O216" i="5" s="1"/>
  <c r="J192" i="5"/>
  <c r="O192" i="5" s="1"/>
  <c r="E242" i="5"/>
  <c r="F241" i="5" s="1"/>
  <c r="E306" i="5"/>
  <c r="F305" i="5" s="1"/>
  <c r="E173" i="5"/>
  <c r="F172" i="5" s="1"/>
  <c r="E190" i="5"/>
  <c r="F189" i="5" s="1"/>
  <c r="J269" i="5"/>
  <c r="O269" i="5" s="1"/>
  <c r="G154" i="5"/>
  <c r="I154" i="5" s="1"/>
  <c r="G129" i="5"/>
  <c r="I129" i="5" s="1"/>
  <c r="E224" i="5"/>
  <c r="F223" i="5" s="1"/>
  <c r="L207" i="5"/>
  <c r="J130" i="5"/>
  <c r="O130" i="5" s="1"/>
  <c r="G127" i="5"/>
  <c r="I127" i="5" s="1"/>
  <c r="G62" i="5"/>
  <c r="I62" i="5" s="1"/>
  <c r="J36" i="5"/>
  <c r="O36" i="5" s="1"/>
  <c r="L162" i="5"/>
  <c r="G358" i="5"/>
  <c r="I358" i="5" s="1"/>
  <c r="E358" i="5"/>
  <c r="F357" i="5" s="1"/>
  <c r="J350" i="5"/>
  <c r="O350" i="5" s="1"/>
  <c r="J321" i="5"/>
  <c r="O321" i="5" s="1"/>
  <c r="J179" i="5"/>
  <c r="O179" i="5" s="1"/>
  <c r="J82" i="5"/>
  <c r="O82" i="5" s="1"/>
  <c r="J90" i="5"/>
  <c r="O90" i="5" s="1"/>
  <c r="L144" i="5"/>
  <c r="J59" i="5"/>
  <c r="O59" i="5" s="1"/>
  <c r="J70" i="5"/>
  <c r="O70" i="5" s="1"/>
  <c r="L7" i="5"/>
  <c r="E336" i="5"/>
  <c r="F335" i="5" s="1"/>
  <c r="J255" i="5"/>
  <c r="O255" i="5" s="1"/>
  <c r="G185" i="5"/>
  <c r="I185" i="5" s="1"/>
  <c r="J288" i="5"/>
  <c r="O288" i="5" s="1"/>
  <c r="J132" i="5"/>
  <c r="O132" i="5" s="1"/>
  <c r="J290" i="5"/>
  <c r="O290" i="5" s="1"/>
  <c r="E124" i="5"/>
  <c r="F123" i="5" s="1"/>
  <c r="J200" i="5"/>
  <c r="O200" i="5" s="1"/>
  <c r="J122" i="5"/>
  <c r="O122" i="5" s="1"/>
  <c r="J287" i="5"/>
  <c r="O287" i="5" s="1"/>
  <c r="J128" i="5"/>
  <c r="O128" i="5" s="1"/>
  <c r="J239" i="5"/>
  <c r="O239" i="5" s="1"/>
  <c r="E176" i="5"/>
  <c r="F175" i="5" s="1"/>
  <c r="J123" i="5"/>
  <c r="O123" i="5" s="1"/>
  <c r="L101" i="5"/>
  <c r="J229" i="5"/>
  <c r="O229" i="5" s="1"/>
  <c r="L53" i="5"/>
  <c r="E331" i="5"/>
  <c r="F330" i="5" s="1"/>
  <c r="G331" i="5"/>
  <c r="I331" i="5" s="1"/>
  <c r="J325" i="5"/>
  <c r="O325" i="5" s="1"/>
  <c r="J296" i="5"/>
  <c r="O296" i="5" s="1"/>
  <c r="J310" i="5"/>
  <c r="O310" i="5" s="1"/>
  <c r="G352" i="5"/>
  <c r="I352" i="5" s="1"/>
  <c r="J165" i="5"/>
  <c r="O165" i="5" s="1"/>
  <c r="J100" i="5"/>
  <c r="O100" i="5" s="1"/>
  <c r="G67" i="5"/>
  <c r="I67" i="5" s="1"/>
  <c r="J206" i="5"/>
  <c r="O206" i="5" s="1"/>
  <c r="J323" i="5"/>
  <c r="O323" i="5" s="1"/>
  <c r="J202" i="5"/>
  <c r="O202" i="5" s="1"/>
  <c r="J242" i="5"/>
  <c r="O242" i="5" s="1"/>
  <c r="J158" i="5"/>
  <c r="O158" i="5" s="1"/>
  <c r="J294" i="5"/>
  <c r="O294" i="5" s="1"/>
  <c r="G317" i="5"/>
  <c r="I317" i="5" s="1"/>
  <c r="E317" i="5"/>
  <c r="F316" i="5" s="1"/>
  <c r="J361" i="5"/>
  <c r="O361" i="5" s="1"/>
  <c r="J256" i="5"/>
  <c r="O256" i="5" s="1"/>
  <c r="E205" i="5"/>
  <c r="F204" i="5" s="1"/>
  <c r="J315" i="5"/>
  <c r="O315" i="5" s="1"/>
  <c r="J177" i="5"/>
  <c r="O177" i="5" s="1"/>
  <c r="J190" i="5"/>
  <c r="O190" i="5" s="1"/>
  <c r="J91" i="5"/>
  <c r="O91" i="5" s="1"/>
  <c r="E123" i="5"/>
  <c r="F122" i="5" s="1"/>
  <c r="J302" i="5"/>
  <c r="O302" i="5" s="1"/>
  <c r="J116" i="5"/>
  <c r="O116" i="5" s="1"/>
  <c r="J58" i="5"/>
  <c r="O58" i="5" s="1"/>
  <c r="J96" i="5"/>
  <c r="O96" i="5" s="1"/>
  <c r="J17" i="5"/>
  <c r="O17" i="5" s="1"/>
  <c r="J280" i="5"/>
  <c r="O280" i="5" s="1"/>
  <c r="I2" i="3"/>
  <c r="J2" i="3" s="1"/>
  <c r="I239" i="1"/>
  <c r="I154" i="1"/>
  <c r="I242" i="1"/>
  <c r="I71" i="1"/>
  <c r="I261" i="1"/>
  <c r="I87" i="1"/>
  <c r="I155" i="1"/>
  <c r="I332" i="1"/>
  <c r="I153" i="1"/>
  <c r="I56" i="1"/>
  <c r="I265" i="1"/>
  <c r="I61" i="1"/>
  <c r="I196" i="1"/>
  <c r="I301" i="1"/>
  <c r="I198" i="1"/>
  <c r="I218" i="1"/>
  <c r="I324" i="1"/>
  <c r="I53" i="1"/>
  <c r="I228" i="1"/>
  <c r="I339" i="1"/>
  <c r="H126" i="1"/>
  <c r="I126" i="1"/>
  <c r="I219" i="1"/>
  <c r="I17" i="1"/>
  <c r="I235" i="1"/>
  <c r="I236" i="1"/>
  <c r="I28" i="1"/>
  <c r="I223" i="1"/>
  <c r="I15" i="1"/>
  <c r="I9" i="1"/>
  <c r="I32" i="1"/>
  <c r="I96" i="1"/>
  <c r="I160" i="1"/>
  <c r="I201" i="1"/>
  <c r="I281" i="1"/>
  <c r="I286" i="1"/>
  <c r="I2" i="1"/>
  <c r="I99" i="1"/>
  <c r="I260" i="1"/>
  <c r="I117" i="1"/>
  <c r="I129" i="1"/>
  <c r="I232" i="1"/>
  <c r="I320" i="1"/>
  <c r="I180" i="1"/>
  <c r="I20" i="1"/>
  <c r="I306" i="1"/>
  <c r="I269" i="1"/>
  <c r="I109" i="1"/>
  <c r="I209" i="1"/>
  <c r="I297" i="1"/>
  <c r="I361" i="1"/>
  <c r="I255" i="1"/>
  <c r="I293" i="1"/>
  <c r="I6" i="1"/>
  <c r="I217" i="1"/>
  <c r="I115" i="1"/>
  <c r="I259" i="1"/>
  <c r="I84" i="1"/>
  <c r="I292" i="1"/>
  <c r="I38" i="1"/>
  <c r="I18" i="1"/>
  <c r="I250" i="1"/>
  <c r="I69" i="1"/>
  <c r="I165" i="1"/>
  <c r="I340" i="1"/>
  <c r="I191" i="1"/>
  <c r="I11" i="1"/>
  <c r="I91" i="1"/>
  <c r="I171" i="1"/>
  <c r="I227" i="1"/>
  <c r="I92" i="1"/>
  <c r="I65" i="1"/>
  <c r="I89" i="1"/>
  <c r="I113" i="1"/>
  <c r="I185" i="1"/>
  <c r="I40" i="1"/>
  <c r="I64" i="1"/>
  <c r="I104" i="1"/>
  <c r="I128" i="1"/>
  <c r="I168" i="1"/>
  <c r="I192" i="1"/>
  <c r="I240" i="1"/>
  <c r="I280" i="1"/>
  <c r="I304" i="1"/>
  <c r="I317" i="1"/>
  <c r="I249" i="1"/>
  <c r="I321" i="1"/>
  <c r="I346" i="1"/>
  <c r="I36" i="1"/>
  <c r="I308" i="1"/>
  <c r="I70" i="1"/>
  <c r="I310" i="1"/>
  <c r="I35" i="1"/>
  <c r="I163" i="1"/>
  <c r="I93" i="1"/>
  <c r="I132" i="1"/>
  <c r="I357" i="1"/>
  <c r="I134" i="1"/>
  <c r="I335" i="1"/>
  <c r="I66" i="1"/>
  <c r="I334" i="1"/>
  <c r="I184" i="1"/>
  <c r="I314" i="1"/>
  <c r="I282" i="1"/>
  <c r="I316" i="1"/>
  <c r="I44" i="1"/>
  <c r="I119" i="1"/>
  <c r="I26" i="1"/>
  <c r="I82" i="1"/>
  <c r="I170" i="1"/>
  <c r="I226" i="1"/>
  <c r="I21" i="1"/>
  <c r="I101" i="1"/>
  <c r="I140" i="1"/>
  <c r="I135" i="1"/>
  <c r="I247" i="1"/>
  <c r="I27" i="1"/>
  <c r="H252" i="1"/>
  <c r="I252" i="1"/>
  <c r="I366" i="1"/>
  <c r="I25" i="1"/>
  <c r="I49" i="1"/>
  <c r="I73" i="1"/>
  <c r="I24" i="1"/>
  <c r="I88" i="1"/>
  <c r="I152" i="1"/>
  <c r="I264" i="1"/>
  <c r="I268" i="1"/>
  <c r="I225" i="1"/>
  <c r="I305" i="1"/>
  <c r="I302" i="1"/>
  <c r="I359" i="1"/>
  <c r="I45" i="1"/>
  <c r="I125" i="1"/>
  <c r="I22" i="1"/>
  <c r="I262" i="1"/>
  <c r="I3" i="1"/>
  <c r="I131" i="1"/>
  <c r="I275" i="1"/>
  <c r="I100" i="1"/>
  <c r="I278" i="1"/>
  <c r="I86" i="1"/>
  <c r="I294" i="1"/>
  <c r="I183" i="1"/>
  <c r="I29" i="1"/>
  <c r="I120" i="1"/>
  <c r="I344" i="1"/>
  <c r="I349" i="1"/>
  <c r="I337" i="1"/>
  <c r="I338" i="1"/>
  <c r="I221" i="1"/>
  <c r="I150" i="1"/>
  <c r="I195" i="1"/>
  <c r="I98" i="1"/>
  <c r="I76" i="1"/>
  <c r="I241" i="1"/>
  <c r="I358" i="1"/>
  <c r="I277" i="1"/>
  <c r="I212" i="1"/>
  <c r="I58" i="1"/>
  <c r="I114" i="1"/>
  <c r="I266" i="1"/>
  <c r="I85" i="1"/>
  <c r="I12" i="1"/>
  <c r="I55" i="1"/>
  <c r="I199" i="1"/>
  <c r="I197" i="1"/>
  <c r="I298" i="1"/>
  <c r="I364" i="1"/>
  <c r="I159" i="1"/>
  <c r="I123" i="1"/>
  <c r="I323" i="1"/>
  <c r="I355" i="1"/>
  <c r="I307" i="1"/>
  <c r="I231" i="1"/>
  <c r="I110" i="1"/>
  <c r="I158" i="1"/>
  <c r="I326" i="1"/>
  <c r="I350" i="1"/>
  <c r="I97" i="1"/>
  <c r="I121" i="1"/>
  <c r="I145" i="1"/>
  <c r="I169" i="1"/>
  <c r="I193" i="1"/>
  <c r="I224" i="1"/>
  <c r="I288" i="1"/>
  <c r="I312" i="1"/>
  <c r="I336" i="1"/>
  <c r="I333" i="1"/>
  <c r="I257" i="1"/>
  <c r="I329" i="1"/>
  <c r="I330" i="1"/>
  <c r="I354" i="1"/>
  <c r="I148" i="1"/>
  <c r="I220" i="1"/>
  <c r="I341" i="1"/>
  <c r="I118" i="1"/>
  <c r="I343" i="1"/>
  <c r="I51" i="1"/>
  <c r="I179" i="1"/>
  <c r="I4" i="1"/>
  <c r="I164" i="1"/>
  <c r="I245" i="1"/>
  <c r="I166" i="1"/>
  <c r="I331" i="1" l="1"/>
  <c r="G367" i="1"/>
  <c r="I75" i="1"/>
  <c r="H367" i="1"/>
  <c r="J95" i="5"/>
  <c r="O95" i="5" s="1"/>
  <c r="J56" i="5"/>
  <c r="O56" i="5" s="1"/>
  <c r="I330" i="5"/>
  <c r="L71" i="5"/>
  <c r="L367" i="5"/>
  <c r="O367" i="5"/>
  <c r="J105" i="5"/>
  <c r="O105" i="5" s="1"/>
  <c r="L56" i="5"/>
  <c r="J314" i="5"/>
  <c r="O314" i="5" s="1"/>
  <c r="L102" i="5"/>
  <c r="J84" i="5"/>
  <c r="O84" i="5" s="1"/>
  <c r="L337" i="5"/>
  <c r="J250" i="5"/>
  <c r="O250" i="5" s="1"/>
  <c r="J166" i="5"/>
  <c r="O166" i="5" s="1"/>
  <c r="L88" i="5"/>
  <c r="L120" i="5"/>
  <c r="J309" i="5"/>
  <c r="O309" i="5" s="1"/>
  <c r="L196" i="5"/>
  <c r="J156" i="5"/>
  <c r="O156" i="5" s="1"/>
  <c r="F365" i="5"/>
  <c r="L334" i="5"/>
  <c r="J246" i="5"/>
  <c r="O246" i="5" s="1"/>
  <c r="J113" i="5"/>
  <c r="O113" i="5" s="1"/>
  <c r="J77" i="5"/>
  <c r="O77" i="5" s="1"/>
  <c r="L8" i="5"/>
  <c r="J72" i="5"/>
  <c r="O72" i="5" s="1"/>
  <c r="J142" i="5"/>
  <c r="O142" i="5" s="1"/>
  <c r="L55" i="5"/>
  <c r="J353" i="5"/>
  <c r="O353" i="5" s="1"/>
  <c r="J343" i="5"/>
  <c r="O343" i="5" s="1"/>
  <c r="J97" i="5"/>
  <c r="O97" i="5" s="1"/>
  <c r="I74" i="5"/>
  <c r="L99" i="5"/>
  <c r="L169" i="5"/>
  <c r="J187" i="5"/>
  <c r="O187" i="5" s="1"/>
  <c r="J103" i="5"/>
  <c r="O103" i="5" s="1"/>
  <c r="J333" i="5"/>
  <c r="O333" i="5" s="1"/>
  <c r="J305" i="5"/>
  <c r="O305" i="5" s="1"/>
  <c r="J40" i="5"/>
  <c r="O40" i="5" s="1"/>
  <c r="L217" i="5"/>
  <c r="L237" i="5"/>
  <c r="L175" i="5"/>
  <c r="J151" i="5"/>
  <c r="O151" i="5" s="1"/>
  <c r="J355" i="5"/>
  <c r="O355" i="5" s="1"/>
  <c r="L197" i="5"/>
  <c r="J112" i="5"/>
  <c r="O112" i="5" s="1"/>
  <c r="J2" i="5"/>
  <c r="O2" i="5" s="1"/>
  <c r="I2" i="5"/>
  <c r="J235" i="5"/>
  <c r="O235" i="5" s="1"/>
  <c r="I235" i="5"/>
  <c r="J293" i="5"/>
  <c r="I293" i="5"/>
  <c r="L110" i="5"/>
  <c r="J16" i="5"/>
  <c r="O16" i="5" s="1"/>
  <c r="I16" i="5"/>
  <c r="L63" i="5"/>
  <c r="J251" i="5"/>
  <c r="O251" i="5" s="1"/>
  <c r="J57" i="5"/>
  <c r="O57" i="5" s="1"/>
  <c r="I57" i="5"/>
  <c r="I264" i="5"/>
  <c r="J264" i="5"/>
  <c r="J65" i="5"/>
  <c r="O65" i="5" s="1"/>
  <c r="J22" i="5"/>
  <c r="O22" i="5" s="1"/>
  <c r="J12" i="5"/>
  <c r="O12" i="5" s="1"/>
  <c r="L134" i="5"/>
  <c r="J199" i="5"/>
  <c r="O199" i="5" s="1"/>
  <c r="I199" i="5"/>
  <c r="J208" i="5"/>
  <c r="O208" i="5" s="1"/>
  <c r="I208" i="5"/>
  <c r="J295" i="5"/>
  <c r="L295" i="5" s="1"/>
  <c r="I295" i="5"/>
  <c r="L223" i="5"/>
  <c r="J354" i="5"/>
  <c r="O354" i="5" s="1"/>
  <c r="I354" i="5"/>
  <c r="J11" i="5"/>
  <c r="O11" i="5" s="1"/>
  <c r="I11" i="5"/>
  <c r="J258" i="5"/>
  <c r="O258" i="5" s="1"/>
  <c r="J328" i="5"/>
  <c r="O328" i="5" s="1"/>
  <c r="I328" i="5"/>
  <c r="J41" i="5"/>
  <c r="O41" i="5" s="1"/>
  <c r="I41" i="5"/>
  <c r="J240" i="5"/>
  <c r="O240" i="5" s="1"/>
  <c r="I240" i="5"/>
  <c r="J238" i="5"/>
  <c r="O238" i="5" s="1"/>
  <c r="I238" i="5"/>
  <c r="J227" i="5"/>
  <c r="O227" i="5" s="1"/>
  <c r="I227" i="5"/>
  <c r="J346" i="5"/>
  <c r="O346" i="5" s="1"/>
  <c r="I346" i="5"/>
  <c r="J364" i="5"/>
  <c r="O364" i="5" s="1"/>
  <c r="I364" i="5"/>
  <c r="J220" i="5"/>
  <c r="O220" i="5" s="1"/>
  <c r="I220" i="5"/>
  <c r="J301" i="5"/>
  <c r="O301" i="5" s="1"/>
  <c r="J273" i="5"/>
  <c r="O273" i="5" s="1"/>
  <c r="J291" i="5"/>
  <c r="O291" i="5" s="1"/>
  <c r="L32" i="5"/>
  <c r="J285" i="5"/>
  <c r="O285" i="5" s="1"/>
  <c r="I285" i="5"/>
  <c r="J141" i="5"/>
  <c r="O141" i="5" s="1"/>
  <c r="I141" i="5"/>
  <c r="J31" i="5"/>
  <c r="O31" i="5" s="1"/>
  <c r="I31" i="5"/>
  <c r="J147" i="5"/>
  <c r="O147" i="5" s="1"/>
  <c r="I147" i="5"/>
  <c r="J92" i="5"/>
  <c r="O92" i="5" s="1"/>
  <c r="I92" i="5"/>
  <c r="J194" i="5"/>
  <c r="O194" i="5" s="1"/>
  <c r="I194" i="5"/>
  <c r="O339" i="5"/>
  <c r="J125" i="5"/>
  <c r="O125" i="5" s="1"/>
  <c r="I125" i="5"/>
  <c r="L111" i="5"/>
  <c r="J171" i="5"/>
  <c r="O171" i="5" s="1"/>
  <c r="J87" i="5"/>
  <c r="O87" i="5" s="1"/>
  <c r="J191" i="5"/>
  <c r="O191" i="5" s="1"/>
  <c r="L69" i="5"/>
  <c r="L14" i="5"/>
  <c r="L253" i="5"/>
  <c r="L232" i="5"/>
  <c r="L188" i="5"/>
  <c r="J34" i="5"/>
  <c r="O34" i="5" s="1"/>
  <c r="I34" i="5"/>
  <c r="J267" i="5"/>
  <c r="O267" i="5" s="1"/>
  <c r="J149" i="5"/>
  <c r="O149" i="5" s="1"/>
  <c r="I149" i="5"/>
  <c r="J5" i="5"/>
  <c r="O5" i="5" s="1"/>
  <c r="I5" i="5"/>
  <c r="J85" i="5"/>
  <c r="O85" i="5" s="1"/>
  <c r="I85" i="5"/>
  <c r="J18" i="5"/>
  <c r="O18" i="5" s="1"/>
  <c r="I18" i="5"/>
  <c r="J80" i="5"/>
  <c r="O80" i="5" s="1"/>
  <c r="I80" i="5"/>
  <c r="O74" i="5"/>
  <c r="L74" i="5"/>
  <c r="J93" i="5"/>
  <c r="I93" i="5"/>
  <c r="J243" i="5"/>
  <c r="O243" i="5" s="1"/>
  <c r="I243" i="5"/>
  <c r="J279" i="5"/>
  <c r="O279" i="5" s="1"/>
  <c r="I279" i="5"/>
  <c r="J25" i="5"/>
  <c r="O25" i="5" s="1"/>
  <c r="I25" i="5"/>
  <c r="J164" i="5"/>
  <c r="O164" i="5" s="1"/>
  <c r="J114" i="5"/>
  <c r="O114" i="5" s="1"/>
  <c r="L257" i="5"/>
  <c r="J316" i="5"/>
  <c r="O316" i="5" s="1"/>
  <c r="J161" i="5"/>
  <c r="O161" i="5" s="1"/>
  <c r="L51" i="5"/>
  <c r="J181" i="5"/>
  <c r="O181" i="5" s="1"/>
  <c r="I181" i="5"/>
  <c r="J311" i="5"/>
  <c r="O311" i="5" s="1"/>
  <c r="I311" i="5"/>
  <c r="J265" i="5"/>
  <c r="O265" i="5" s="1"/>
  <c r="I265" i="5"/>
  <c r="J340" i="5"/>
  <c r="O340" i="5" s="1"/>
  <c r="I340" i="5"/>
  <c r="J259" i="5"/>
  <c r="O259" i="5" s="1"/>
  <c r="I259" i="5"/>
  <c r="O189" i="5"/>
  <c r="L189" i="5"/>
  <c r="L178" i="5"/>
  <c r="O178" i="5"/>
  <c r="J15" i="5"/>
  <c r="J248" i="5"/>
  <c r="O248" i="5" s="1"/>
  <c r="L118" i="5"/>
  <c r="O118" i="5"/>
  <c r="L79" i="5"/>
  <c r="O79" i="5"/>
  <c r="J146" i="5"/>
  <c r="J148" i="5"/>
  <c r="O148" i="5" s="1"/>
  <c r="L117" i="5"/>
  <c r="O117" i="5"/>
  <c r="J270" i="5"/>
  <c r="O270" i="5" s="1"/>
  <c r="L349" i="5"/>
  <c r="J109" i="5"/>
  <c r="O109" i="5" s="1"/>
  <c r="J226" i="5"/>
  <c r="O226" i="5" s="1"/>
  <c r="L135" i="5"/>
  <c r="O135" i="5"/>
  <c r="J351" i="5"/>
  <c r="O351" i="5" s="1"/>
  <c r="J203" i="5"/>
  <c r="O203" i="5" s="1"/>
  <c r="J126" i="5"/>
  <c r="J119" i="5"/>
  <c r="O119" i="5" s="1"/>
  <c r="L64" i="5"/>
  <c r="O64" i="5"/>
  <c r="L215" i="5"/>
  <c r="O215" i="5"/>
  <c r="J6" i="5"/>
  <c r="J61" i="5"/>
  <c r="J52" i="5"/>
  <c r="O52" i="5" s="1"/>
  <c r="J170" i="5"/>
  <c r="O170" i="5" s="1"/>
  <c r="J35" i="5"/>
  <c r="O35" i="5" s="1"/>
  <c r="J106" i="5"/>
  <c r="O106" i="5" s="1"/>
  <c r="J277" i="5"/>
  <c r="O277" i="5" s="1"/>
  <c r="L23" i="5"/>
  <c r="J153" i="5"/>
  <c r="O153" i="5" s="1"/>
  <c r="J174" i="5"/>
  <c r="O174" i="5" s="1"/>
  <c r="J38" i="5"/>
  <c r="O38" i="5" s="1"/>
  <c r="J225" i="5"/>
  <c r="J68" i="5"/>
  <c r="O68" i="5" s="1"/>
  <c r="J193" i="5"/>
  <c r="O193" i="5" s="1"/>
  <c r="J268" i="5"/>
  <c r="J275" i="5"/>
  <c r="O275" i="5" s="1"/>
  <c r="J30" i="5"/>
  <c r="O30" i="5" s="1"/>
  <c r="J131" i="5"/>
  <c r="O131" i="5" s="1"/>
  <c r="J284" i="5"/>
  <c r="O284" i="5" s="1"/>
  <c r="J46" i="5"/>
  <c r="O46" i="5" s="1"/>
  <c r="J27" i="5"/>
  <c r="O27" i="5" s="1"/>
  <c r="L261" i="5"/>
  <c r="J344" i="5"/>
  <c r="O344" i="5" s="1"/>
  <c r="L54" i="5"/>
  <c r="L319" i="5"/>
  <c r="L94" i="5"/>
  <c r="J39" i="5"/>
  <c r="O39" i="5" s="1"/>
  <c r="J286" i="5"/>
  <c r="O286" i="5" s="1"/>
  <c r="L357" i="5"/>
  <c r="J172" i="5"/>
  <c r="O172" i="5" s="1"/>
  <c r="J45" i="5"/>
  <c r="O45" i="5" s="1"/>
  <c r="J214" i="5"/>
  <c r="J186" i="5"/>
  <c r="O186" i="5" s="1"/>
  <c r="J278" i="5"/>
  <c r="L283" i="5"/>
  <c r="L276" i="5"/>
  <c r="J231" i="5"/>
  <c r="O231" i="5" s="1"/>
  <c r="L298" i="5"/>
  <c r="J247" i="5"/>
  <c r="O247" i="5" s="1"/>
  <c r="L86" i="5"/>
  <c r="J241" i="5"/>
  <c r="O241" i="5" s="1"/>
  <c r="L332" i="5"/>
  <c r="J168" i="5"/>
  <c r="O168" i="5" s="1"/>
  <c r="J318" i="5"/>
  <c r="O318" i="5" s="1"/>
  <c r="L180" i="5"/>
  <c r="J274" i="5"/>
  <c r="O274" i="5" s="1"/>
  <c r="L157" i="5"/>
  <c r="J271" i="5"/>
  <c r="O271" i="5" s="1"/>
  <c r="L356" i="5"/>
  <c r="J230" i="5"/>
  <c r="L252" i="5"/>
  <c r="J133" i="5"/>
  <c r="O133" i="5" s="1"/>
  <c r="J24" i="5"/>
  <c r="O24" i="5" s="1"/>
  <c r="H170" i="4"/>
  <c r="I170" i="4"/>
  <c r="I282" i="4"/>
  <c r="H282" i="4"/>
  <c r="I211" i="4"/>
  <c r="H211" i="4"/>
  <c r="I55" i="4"/>
  <c r="H55" i="4"/>
  <c r="J341" i="4"/>
  <c r="M341" i="4"/>
  <c r="M124" i="4"/>
  <c r="J124" i="4"/>
  <c r="I226" i="4"/>
  <c r="H226" i="4"/>
  <c r="M363" i="4"/>
  <c r="J363" i="4"/>
  <c r="M125" i="4"/>
  <c r="J125" i="4"/>
  <c r="H98" i="4"/>
  <c r="I98" i="4"/>
  <c r="I279" i="4"/>
  <c r="H279" i="4"/>
  <c r="H262" i="4"/>
  <c r="I262" i="4"/>
  <c r="I218" i="4"/>
  <c r="H218" i="4"/>
  <c r="H362" i="4"/>
  <c r="I362" i="4"/>
  <c r="I354" i="4"/>
  <c r="H354" i="4"/>
  <c r="H42" i="4"/>
  <c r="I42" i="4"/>
  <c r="I69" i="4"/>
  <c r="H69" i="4"/>
  <c r="M291" i="4"/>
  <c r="J291" i="4"/>
  <c r="I32" i="4"/>
  <c r="H32" i="4"/>
  <c r="I121" i="4"/>
  <c r="H121" i="4"/>
  <c r="M275" i="4"/>
  <c r="J275" i="4"/>
  <c r="I47" i="4"/>
  <c r="H47" i="4"/>
  <c r="M187" i="4"/>
  <c r="J187" i="4"/>
  <c r="I16" i="4"/>
  <c r="H16" i="4"/>
  <c r="I64" i="4"/>
  <c r="H64" i="4"/>
  <c r="M283" i="4"/>
  <c r="J283" i="4"/>
  <c r="I306" i="4"/>
  <c r="H306" i="4"/>
  <c r="I331" i="4"/>
  <c r="H331" i="4"/>
  <c r="I234" i="4"/>
  <c r="H234" i="4"/>
  <c r="J280" i="4"/>
  <c r="M280" i="4"/>
  <c r="M50" i="4"/>
  <c r="J50" i="4"/>
  <c r="I119" i="4"/>
  <c r="H119" i="4"/>
  <c r="I219" i="4"/>
  <c r="H219" i="4"/>
  <c r="J304" i="4"/>
  <c r="M304" i="4"/>
  <c r="M266" i="4"/>
  <c r="J266" i="4"/>
  <c r="I94" i="4"/>
  <c r="H94" i="4"/>
  <c r="M165" i="4"/>
  <c r="J165" i="4"/>
  <c r="J277" i="4"/>
  <c r="M277" i="4"/>
  <c r="I217" i="4"/>
  <c r="H217" i="4"/>
  <c r="I297" i="4"/>
  <c r="H297" i="4"/>
  <c r="H269" i="4"/>
  <c r="I269" i="4"/>
  <c r="M309" i="4"/>
  <c r="J309" i="4"/>
  <c r="M100" i="4"/>
  <c r="J100" i="4"/>
  <c r="I323" i="4"/>
  <c r="H323" i="4"/>
  <c r="M70" i="4"/>
  <c r="J70" i="4"/>
  <c r="H311" i="4"/>
  <c r="I311" i="4"/>
  <c r="M141" i="4"/>
  <c r="J141" i="4"/>
  <c r="J41" i="4"/>
  <c r="M41" i="4"/>
  <c r="I33" i="4"/>
  <c r="H33" i="4"/>
  <c r="I301" i="4"/>
  <c r="H301" i="4"/>
  <c r="I319" i="4"/>
  <c r="H319" i="4"/>
  <c r="I136" i="4"/>
  <c r="H136" i="4"/>
  <c r="I238" i="4"/>
  <c r="H238" i="4"/>
  <c r="I138" i="4"/>
  <c r="H138" i="4"/>
  <c r="I342" i="4"/>
  <c r="H342" i="4"/>
  <c r="I97" i="4"/>
  <c r="H97" i="4"/>
  <c r="I317" i="4"/>
  <c r="H317" i="4"/>
  <c r="M78" i="4"/>
  <c r="J78" i="4"/>
  <c r="M210" i="4"/>
  <c r="J210" i="4"/>
  <c r="I299" i="4"/>
  <c r="H299" i="4"/>
  <c r="M285" i="4"/>
  <c r="J285" i="4"/>
  <c r="J287" i="4"/>
  <c r="M287" i="4"/>
  <c r="I348" i="4"/>
  <c r="H348" i="4"/>
  <c r="M349" i="4"/>
  <c r="J349" i="4"/>
  <c r="I169" i="4"/>
  <c r="H169" i="4"/>
  <c r="I53" i="4"/>
  <c r="H53" i="4"/>
  <c r="I263" i="4"/>
  <c r="H263" i="4"/>
  <c r="I326" i="4"/>
  <c r="H326" i="4"/>
  <c r="I160" i="4"/>
  <c r="H160" i="4"/>
  <c r="M181" i="4"/>
  <c r="J181" i="4"/>
  <c r="I249" i="4"/>
  <c r="H249" i="4"/>
  <c r="I228" i="4"/>
  <c r="H228" i="4"/>
  <c r="M118" i="4"/>
  <c r="J118" i="4"/>
  <c r="J224" i="4"/>
  <c r="M224" i="4"/>
  <c r="I361" i="4"/>
  <c r="H361" i="4"/>
  <c r="H59" i="4"/>
  <c r="I59" i="4"/>
  <c r="I321" i="4"/>
  <c r="H321" i="4"/>
  <c r="J296" i="4"/>
  <c r="M296" i="4"/>
  <c r="I190" i="4"/>
  <c r="H190" i="4"/>
  <c r="I143" i="4"/>
  <c r="H143" i="4"/>
  <c r="M131" i="4"/>
  <c r="J131" i="4"/>
  <c r="M268" i="4"/>
  <c r="J268" i="4"/>
  <c r="I209" i="4"/>
  <c r="H209" i="4"/>
  <c r="I207" i="4"/>
  <c r="H207" i="4"/>
  <c r="I172" i="4"/>
  <c r="H172" i="4"/>
  <c r="M116" i="4"/>
  <c r="J116" i="4"/>
  <c r="J48" i="4"/>
  <c r="M48" i="4"/>
  <c r="M122" i="4"/>
  <c r="J122" i="4"/>
  <c r="H338" i="4"/>
  <c r="I338" i="4"/>
  <c r="J129" i="4"/>
  <c r="M129" i="4"/>
  <c r="M259" i="4"/>
  <c r="J259" i="4"/>
  <c r="M30" i="4"/>
  <c r="J30" i="4"/>
  <c r="J167" i="4"/>
  <c r="M167" i="4"/>
  <c r="I357" i="4"/>
  <c r="H357" i="4"/>
  <c r="I274" i="4"/>
  <c r="H274" i="4"/>
  <c r="I87" i="4"/>
  <c r="H87" i="4"/>
  <c r="I74" i="4"/>
  <c r="H74" i="4"/>
  <c r="I366" i="4"/>
  <c r="H366" i="4"/>
  <c r="I350" i="4"/>
  <c r="H350" i="4"/>
  <c r="I23" i="4"/>
  <c r="H23" i="4"/>
  <c r="I72" i="4"/>
  <c r="H72" i="4"/>
  <c r="I347" i="4"/>
  <c r="H347" i="4"/>
  <c r="H221" i="4"/>
  <c r="I221" i="4"/>
  <c r="I212" i="4"/>
  <c r="H212" i="4"/>
  <c r="J237" i="4"/>
  <c r="M237" i="4"/>
  <c r="H154" i="4"/>
  <c r="I154" i="4"/>
  <c r="H162" i="4"/>
  <c r="I162" i="4"/>
  <c r="M148" i="4"/>
  <c r="J148" i="4"/>
  <c r="M197" i="4"/>
  <c r="J197" i="4"/>
  <c r="J335" i="4"/>
  <c r="M335" i="4"/>
  <c r="I318" i="4"/>
  <c r="H318" i="4"/>
  <c r="I213" i="4"/>
  <c r="H213" i="4"/>
  <c r="H222" i="4"/>
  <c r="I222" i="4"/>
  <c r="M308" i="4"/>
  <c r="J308" i="4"/>
  <c r="I356" i="4"/>
  <c r="H356" i="4"/>
  <c r="H4" i="4"/>
  <c r="I4" i="4"/>
  <c r="I63" i="4"/>
  <c r="H63" i="4"/>
  <c r="I164" i="4"/>
  <c r="H164" i="4"/>
  <c r="I248" i="4"/>
  <c r="H248" i="4"/>
  <c r="I39" i="4"/>
  <c r="H39" i="4"/>
  <c r="M21" i="4"/>
  <c r="J21" i="4"/>
  <c r="I40" i="4"/>
  <c r="H40" i="4"/>
  <c r="I281" i="4"/>
  <c r="H281" i="4"/>
  <c r="I251" i="4"/>
  <c r="H251" i="4"/>
  <c r="H130" i="4"/>
  <c r="I130" i="4"/>
  <c r="M29" i="4"/>
  <c r="J29" i="4"/>
  <c r="H166" i="4"/>
  <c r="I166" i="4"/>
  <c r="M91" i="4"/>
  <c r="J91" i="4"/>
  <c r="I201" i="4"/>
  <c r="H201" i="4"/>
  <c r="I62" i="4"/>
  <c r="H62" i="4"/>
  <c r="J80" i="4"/>
  <c r="M80" i="4"/>
  <c r="M355" i="4"/>
  <c r="J355" i="4"/>
  <c r="M22" i="4"/>
  <c r="J22" i="4"/>
  <c r="M189" i="4"/>
  <c r="J189" i="4"/>
  <c r="I284" i="4"/>
  <c r="H284" i="4"/>
  <c r="I49" i="4"/>
  <c r="H49" i="4"/>
  <c r="J345" i="4"/>
  <c r="M345" i="4"/>
  <c r="I215" i="4"/>
  <c r="H215" i="4"/>
  <c r="M146" i="4"/>
  <c r="J146" i="4"/>
  <c r="J337" i="4"/>
  <c r="M337" i="4"/>
  <c r="J333" i="4"/>
  <c r="M333" i="4"/>
  <c r="I265" i="4"/>
  <c r="H265" i="4"/>
  <c r="I176" i="4"/>
  <c r="H176" i="4"/>
  <c r="I11" i="4"/>
  <c r="H11" i="4"/>
  <c r="I315" i="4"/>
  <c r="H315" i="4"/>
  <c r="J183" i="4"/>
  <c r="M183" i="4"/>
  <c r="M171" i="4"/>
  <c r="J171" i="4"/>
  <c r="I343" i="4"/>
  <c r="H343" i="4"/>
  <c r="I159" i="4"/>
  <c r="H159" i="4"/>
  <c r="M276" i="4"/>
  <c r="J276" i="4"/>
  <c r="M75" i="4"/>
  <c r="J75" i="4"/>
  <c r="M188" i="4"/>
  <c r="J188" i="4"/>
  <c r="H28" i="4"/>
  <c r="I28" i="4"/>
  <c r="H324" i="4"/>
  <c r="I324" i="4"/>
  <c r="I227" i="4"/>
  <c r="H227" i="4"/>
  <c r="I45" i="4"/>
  <c r="H45" i="4"/>
  <c r="I31" i="4"/>
  <c r="H31" i="4"/>
  <c r="I152" i="4"/>
  <c r="H152" i="4"/>
  <c r="I322" i="4"/>
  <c r="H322" i="4"/>
  <c r="I10" i="4"/>
  <c r="H10" i="4"/>
  <c r="I57" i="4"/>
  <c r="H57" i="4"/>
  <c r="H58" i="4"/>
  <c r="I58" i="4"/>
  <c r="H246" i="4"/>
  <c r="I246" i="4"/>
  <c r="I242" i="4"/>
  <c r="H242" i="4"/>
  <c r="I145" i="4"/>
  <c r="H145" i="4"/>
  <c r="I290" i="4"/>
  <c r="H290" i="4"/>
  <c r="I292" i="4"/>
  <c r="H292" i="4"/>
  <c r="M27" i="4"/>
  <c r="J27" i="4"/>
  <c r="I216" i="4"/>
  <c r="H216" i="4"/>
  <c r="I236" i="4"/>
  <c r="H236" i="4"/>
  <c r="I253" i="4"/>
  <c r="H253" i="4"/>
  <c r="I365" i="4"/>
  <c r="H365" i="4"/>
  <c r="J112" i="4"/>
  <c r="M112" i="4"/>
  <c r="I310" i="4"/>
  <c r="H310" i="4"/>
  <c r="I300" i="4"/>
  <c r="H300" i="4"/>
  <c r="I174" i="4"/>
  <c r="H174" i="4"/>
  <c r="H198" i="4"/>
  <c r="I198" i="4"/>
  <c r="J295" i="4"/>
  <c r="M295" i="4"/>
  <c r="I151" i="4"/>
  <c r="H151" i="4"/>
  <c r="M180" i="4"/>
  <c r="J180" i="4"/>
  <c r="H34" i="4"/>
  <c r="I34" i="4"/>
  <c r="I15" i="4"/>
  <c r="H15" i="4"/>
  <c r="H303" i="4"/>
  <c r="I303" i="4"/>
  <c r="M134" i="4"/>
  <c r="J134" i="4"/>
  <c r="M44" i="4"/>
  <c r="J44" i="4"/>
  <c r="I89" i="4"/>
  <c r="H89" i="4"/>
  <c r="I79" i="4"/>
  <c r="H79" i="4"/>
  <c r="M196" i="4"/>
  <c r="J196" i="4"/>
  <c r="I182" i="4"/>
  <c r="H182" i="4"/>
  <c r="J128" i="4"/>
  <c r="M128" i="4"/>
  <c r="M150" i="4"/>
  <c r="J150" i="4"/>
  <c r="M316" i="4"/>
  <c r="J316" i="4"/>
  <c r="I255" i="4"/>
  <c r="H255" i="4"/>
  <c r="J359" i="4"/>
  <c r="M359" i="4"/>
  <c r="I173" i="4"/>
  <c r="H173" i="4"/>
  <c r="I244" i="4"/>
  <c r="H244" i="4"/>
  <c r="H294" i="4"/>
  <c r="I294" i="4"/>
  <c r="M117" i="4"/>
  <c r="J117" i="4"/>
  <c r="I257" i="4"/>
  <c r="H257" i="4"/>
  <c r="I250" i="4"/>
  <c r="H250" i="4"/>
  <c r="I245" i="4"/>
  <c r="H245" i="4"/>
  <c r="J103" i="4"/>
  <c r="M103" i="4"/>
  <c r="M252" i="4"/>
  <c r="J252" i="4"/>
  <c r="I334" i="4"/>
  <c r="H334" i="4"/>
  <c r="J153" i="4"/>
  <c r="M153" i="4"/>
  <c r="H302" i="4"/>
  <c r="I302" i="4"/>
  <c r="H20" i="4"/>
  <c r="I20" i="4"/>
  <c r="H114" i="4"/>
  <c r="I114" i="4"/>
  <c r="I191" i="4"/>
  <c r="H191" i="4"/>
  <c r="I156" i="4"/>
  <c r="H156" i="4"/>
  <c r="H108" i="4"/>
  <c r="I108" i="4"/>
  <c r="I270" i="4"/>
  <c r="H270" i="4"/>
  <c r="M133" i="4"/>
  <c r="J133" i="4"/>
  <c r="M155" i="4"/>
  <c r="J155" i="4"/>
  <c r="M157" i="4"/>
  <c r="J157" i="4"/>
  <c r="I36" i="4"/>
  <c r="H36" i="4"/>
  <c r="I86" i="4"/>
  <c r="H86" i="4"/>
  <c r="I307" i="4"/>
  <c r="H307" i="4"/>
  <c r="M109" i="4"/>
  <c r="J109" i="4"/>
  <c r="I9" i="4"/>
  <c r="H9" i="4"/>
  <c r="I96" i="4"/>
  <c r="H96" i="4"/>
  <c r="I81" i="4"/>
  <c r="H81" i="4"/>
  <c r="M60" i="4"/>
  <c r="J60" i="4"/>
  <c r="J104" i="4"/>
  <c r="M104" i="4"/>
  <c r="J358" i="4"/>
  <c r="M358" i="4"/>
  <c r="M149" i="4"/>
  <c r="J149" i="4"/>
  <c r="H206" i="4"/>
  <c r="I206" i="4"/>
  <c r="M140" i="4"/>
  <c r="J140" i="4"/>
  <c r="M293" i="4"/>
  <c r="J293" i="4"/>
  <c r="J37" i="4"/>
  <c r="M37" i="4"/>
  <c r="M76" i="4"/>
  <c r="J76" i="4"/>
  <c r="H92" i="4"/>
  <c r="I92" i="4"/>
  <c r="H179" i="4"/>
  <c r="I179" i="4"/>
  <c r="J144" i="4"/>
  <c r="M144" i="4"/>
  <c r="M258" i="4"/>
  <c r="J258" i="4"/>
  <c r="I288" i="4"/>
  <c r="H288" i="4"/>
  <c r="I85" i="4"/>
  <c r="H85" i="4"/>
  <c r="I223" i="4"/>
  <c r="H223" i="4"/>
  <c r="I256" i="4"/>
  <c r="H256" i="4"/>
  <c r="H102" i="4"/>
  <c r="I102" i="4"/>
  <c r="J352" i="4"/>
  <c r="M352" i="4"/>
  <c r="J351" i="4"/>
  <c r="M351" i="4"/>
  <c r="I239" i="4"/>
  <c r="H239" i="4"/>
  <c r="I46" i="4"/>
  <c r="H46" i="4"/>
  <c r="H195" i="4"/>
  <c r="I195" i="4"/>
  <c r="I214" i="4"/>
  <c r="H214" i="4"/>
  <c r="H67" i="4"/>
  <c r="I67" i="4"/>
  <c r="I110" i="4"/>
  <c r="H110" i="4"/>
  <c r="I199" i="4"/>
  <c r="H199" i="4"/>
  <c r="I88" i="4"/>
  <c r="H88" i="4"/>
  <c r="H18" i="4"/>
  <c r="I18" i="4"/>
  <c r="H26" i="4"/>
  <c r="I26" i="4"/>
  <c r="J111" i="4"/>
  <c r="M111" i="4"/>
  <c r="M52" i="4"/>
  <c r="J52" i="4"/>
  <c r="M235" i="4"/>
  <c r="J235" i="4"/>
  <c r="I95" i="4"/>
  <c r="H95" i="4"/>
  <c r="I93" i="4"/>
  <c r="H93" i="4"/>
  <c r="I336" i="4"/>
  <c r="H336" i="4"/>
  <c r="I168" i="4"/>
  <c r="H168" i="4"/>
  <c r="I56" i="4"/>
  <c r="H56" i="4"/>
  <c r="M261" i="4"/>
  <c r="J261" i="4"/>
  <c r="I200" i="4"/>
  <c r="H200" i="4"/>
  <c r="M260" i="4"/>
  <c r="J260" i="4"/>
  <c r="I105" i="4"/>
  <c r="H105" i="4"/>
  <c r="H19" i="4"/>
  <c r="I19" i="4"/>
  <c r="I5" i="4"/>
  <c r="H5" i="4"/>
  <c r="I175" i="4"/>
  <c r="H175" i="4"/>
  <c r="M123" i="4"/>
  <c r="J123" i="4"/>
  <c r="M147" i="4"/>
  <c r="J147" i="4"/>
  <c r="H90" i="4"/>
  <c r="I90" i="4"/>
  <c r="I139" i="4"/>
  <c r="H139" i="4"/>
  <c r="J272" i="4"/>
  <c r="M272" i="4"/>
  <c r="M158" i="4"/>
  <c r="J158" i="4"/>
  <c r="M325" i="4"/>
  <c r="J325" i="4"/>
  <c r="H298" i="4"/>
  <c r="I298" i="4"/>
  <c r="H106" i="4"/>
  <c r="I106" i="4"/>
  <c r="H83" i="4"/>
  <c r="I83" i="4"/>
  <c r="H68" i="4"/>
  <c r="I68" i="4"/>
  <c r="I193" i="4"/>
  <c r="H193" i="4"/>
  <c r="I240" i="4"/>
  <c r="H240" i="4"/>
  <c r="I330" i="4"/>
  <c r="H330" i="4"/>
  <c r="I6" i="4"/>
  <c r="H6" i="4"/>
  <c r="J320" i="4"/>
  <c r="M320" i="4"/>
  <c r="M229" i="4"/>
  <c r="J229" i="4"/>
  <c r="M267" i="4"/>
  <c r="J267" i="4"/>
  <c r="M99" i="4"/>
  <c r="J99" i="4"/>
  <c r="H178" i="4"/>
  <c r="I178" i="4"/>
  <c r="H286" i="4"/>
  <c r="I286" i="4"/>
  <c r="M364" i="4"/>
  <c r="J364" i="4"/>
  <c r="M243" i="4"/>
  <c r="J243" i="4"/>
  <c r="I163" i="4"/>
  <c r="H163" i="4"/>
  <c r="M38" i="4"/>
  <c r="J38" i="4"/>
  <c r="J7" i="4"/>
  <c r="M7" i="4"/>
  <c r="I230" i="4"/>
  <c r="H230" i="4"/>
  <c r="I135" i="4"/>
  <c r="H135" i="4"/>
  <c r="H220" i="4"/>
  <c r="I220" i="4"/>
  <c r="H312" i="4"/>
  <c r="I312" i="4"/>
  <c r="I127" i="4"/>
  <c r="H127" i="4"/>
  <c r="I8" i="4"/>
  <c r="H8" i="4"/>
  <c r="I273" i="4"/>
  <c r="H273" i="4"/>
  <c r="I313" i="4"/>
  <c r="H313" i="4"/>
  <c r="I254" i="4"/>
  <c r="H254" i="4"/>
  <c r="H84" i="4"/>
  <c r="I84" i="4"/>
  <c r="M115" i="4"/>
  <c r="J115" i="4"/>
  <c r="I126" i="4"/>
  <c r="H126" i="4"/>
  <c r="H186" i="4"/>
  <c r="I186" i="4"/>
  <c r="I204" i="4"/>
  <c r="H204" i="4"/>
  <c r="I332" i="4"/>
  <c r="H332" i="4"/>
  <c r="I24" i="4"/>
  <c r="H24" i="4"/>
  <c r="I314" i="4"/>
  <c r="H314" i="4"/>
  <c r="M107" i="4"/>
  <c r="J107" i="4"/>
  <c r="M132" i="4"/>
  <c r="J132" i="4"/>
  <c r="I192" i="4"/>
  <c r="H192" i="4"/>
  <c r="J25" i="4"/>
  <c r="M25" i="4"/>
  <c r="I247" i="4"/>
  <c r="H247" i="4"/>
  <c r="I232" i="4"/>
  <c r="H232" i="4"/>
  <c r="H142" i="4"/>
  <c r="I142" i="4"/>
  <c r="I73" i="4"/>
  <c r="H73" i="4"/>
  <c r="H51" i="4"/>
  <c r="I51" i="4"/>
  <c r="M339" i="4"/>
  <c r="J339" i="4"/>
  <c r="J344" i="4"/>
  <c r="M344" i="4"/>
  <c r="J271" i="4"/>
  <c r="M271" i="4"/>
  <c r="J71" i="4"/>
  <c r="M71" i="4"/>
  <c r="J208" i="4"/>
  <c r="M208" i="4"/>
  <c r="I231" i="4"/>
  <c r="H231" i="4"/>
  <c r="I61" i="4"/>
  <c r="H61" i="4"/>
  <c r="I305" i="4"/>
  <c r="H305" i="4"/>
  <c r="M194" i="4"/>
  <c r="J194" i="4"/>
  <c r="H82" i="4"/>
  <c r="I82" i="4"/>
  <c r="I65" i="4"/>
  <c r="H65" i="4"/>
  <c r="I161" i="4"/>
  <c r="H161" i="4"/>
  <c r="I264" i="4"/>
  <c r="H264" i="4"/>
  <c r="M43" i="4"/>
  <c r="J43" i="4"/>
  <c r="H329" i="4"/>
  <c r="I329" i="4"/>
  <c r="I203" i="4"/>
  <c r="H203" i="4"/>
  <c r="H77" i="4"/>
  <c r="I77" i="4"/>
  <c r="H205" i="4"/>
  <c r="I205" i="4"/>
  <c r="M202" i="4"/>
  <c r="J202" i="4"/>
  <c r="I340" i="4"/>
  <c r="H340" i="4"/>
  <c r="M346" i="4"/>
  <c r="J346" i="4"/>
  <c r="I177" i="4"/>
  <c r="H177" i="4"/>
  <c r="I137" i="4"/>
  <c r="H137" i="4"/>
  <c r="I54" i="4"/>
  <c r="H54" i="4"/>
  <c r="I35" i="4"/>
  <c r="H35" i="4"/>
  <c r="I101" i="4"/>
  <c r="H101" i="4"/>
  <c r="I14" i="4"/>
  <c r="H14" i="4"/>
  <c r="I278" i="4"/>
  <c r="H278" i="4"/>
  <c r="I17" i="4"/>
  <c r="H17" i="4"/>
  <c r="I120" i="4"/>
  <c r="H120" i="4"/>
  <c r="H66" i="4"/>
  <c r="I66" i="4"/>
  <c r="I184" i="4"/>
  <c r="H184" i="4"/>
  <c r="J241" i="4"/>
  <c r="M241" i="4"/>
  <c r="J13" i="4"/>
  <c r="M13" i="4"/>
  <c r="M12" i="4"/>
  <c r="J12" i="4"/>
  <c r="J113" i="4"/>
  <c r="M113" i="4"/>
  <c r="J327" i="4"/>
  <c r="M327" i="4"/>
  <c r="I3" i="4"/>
  <c r="H3" i="4"/>
  <c r="H2" i="4"/>
  <c r="I2" i="4"/>
  <c r="K2" i="3"/>
  <c r="L190" i="5"/>
  <c r="J154" i="5"/>
  <c r="O154" i="5" s="1"/>
  <c r="J326" i="5"/>
  <c r="O326" i="5" s="1"/>
  <c r="L98" i="5"/>
  <c r="J89" i="5"/>
  <c r="O89" i="5" s="1"/>
  <c r="L3" i="5"/>
  <c r="L17" i="5"/>
  <c r="L158" i="5"/>
  <c r="L200" i="5"/>
  <c r="L235" i="5"/>
  <c r="L160" i="5"/>
  <c r="L256" i="5"/>
  <c r="L242" i="5"/>
  <c r="L108" i="5"/>
  <c r="L314" i="5"/>
  <c r="L205" i="5"/>
  <c r="J73" i="5"/>
  <c r="O73" i="5" s="1"/>
  <c r="L210" i="5"/>
  <c r="L327" i="5"/>
  <c r="L211" i="5"/>
  <c r="L173" i="5"/>
  <c r="L124" i="5"/>
  <c r="L300" i="5"/>
  <c r="L116" i="5"/>
  <c r="L290" i="5"/>
  <c r="L179" i="5"/>
  <c r="J312" i="5"/>
  <c r="O312" i="5" s="1"/>
  <c r="L184" i="5"/>
  <c r="L306" i="5"/>
  <c r="L266" i="5"/>
  <c r="L20" i="5"/>
  <c r="L58" i="5"/>
  <c r="L70" i="5"/>
  <c r="L81" i="5"/>
  <c r="L249" i="5"/>
  <c r="L33" i="5"/>
  <c r="L329" i="5"/>
  <c r="J352" i="5"/>
  <c r="O352" i="5" s="1"/>
  <c r="L216" i="5"/>
  <c r="L167" i="5"/>
  <c r="L9" i="5"/>
  <c r="L159" i="5"/>
  <c r="J67" i="5"/>
  <c r="O67" i="5" s="1"/>
  <c r="L90" i="5"/>
  <c r="L47" i="5"/>
  <c r="L224" i="5"/>
  <c r="J262" i="5"/>
  <c r="O262" i="5" s="1"/>
  <c r="L137" i="5"/>
  <c r="L176" i="5"/>
  <c r="L287" i="5"/>
  <c r="L350" i="5"/>
  <c r="L362" i="5"/>
  <c r="L37" i="5"/>
  <c r="L204" i="5"/>
  <c r="L206" i="5"/>
  <c r="J331" i="5"/>
  <c r="O331" i="5" s="1"/>
  <c r="L288" i="5"/>
  <c r="J127" i="5"/>
  <c r="O127" i="5" s="1"/>
  <c r="L269" i="5"/>
  <c r="L303" i="5"/>
  <c r="J145" i="5"/>
  <c r="O145" i="5" s="1"/>
  <c r="J50" i="5"/>
  <c r="O50" i="5" s="1"/>
  <c r="J163" i="5"/>
  <c r="O163" i="5" s="1"/>
  <c r="L324" i="5"/>
  <c r="L348" i="5"/>
  <c r="J44" i="5"/>
  <c r="O44" i="5" s="1"/>
  <c r="L308" i="5"/>
  <c r="L13" i="5"/>
  <c r="L43" i="5"/>
  <c r="L338" i="5"/>
  <c r="L150" i="5"/>
  <c r="L302" i="5"/>
  <c r="L91" i="5"/>
  <c r="L315" i="5"/>
  <c r="L294" i="5"/>
  <c r="L354" i="5"/>
  <c r="L239" i="5"/>
  <c r="L122" i="5"/>
  <c r="L59" i="5"/>
  <c r="L82" i="5"/>
  <c r="L221" i="5"/>
  <c r="J289" i="5"/>
  <c r="O289" i="5" s="1"/>
  <c r="L107" i="5"/>
  <c r="L104" i="5"/>
  <c r="J140" i="5"/>
  <c r="O140" i="5" s="1"/>
  <c r="J198" i="5"/>
  <c r="O198" i="5" s="1"/>
  <c r="L335" i="5"/>
  <c r="L96" i="5"/>
  <c r="L177" i="5"/>
  <c r="L361" i="5"/>
  <c r="J317" i="5"/>
  <c r="O317" i="5" s="1"/>
  <c r="L100" i="5"/>
  <c r="L296" i="5"/>
  <c r="L36" i="5"/>
  <c r="L130" i="5"/>
  <c r="L192" i="5"/>
  <c r="L260" i="5"/>
  <c r="J320" i="5"/>
  <c r="O320" i="5" s="1"/>
  <c r="L209" i="5"/>
  <c r="L4" i="5"/>
  <c r="L48" i="5"/>
  <c r="J292" i="5"/>
  <c r="O292" i="5" s="1"/>
  <c r="J233" i="5"/>
  <c r="O233" i="5" s="1"/>
  <c r="L234" i="5"/>
  <c r="L75" i="5"/>
  <c r="L139" i="5"/>
  <c r="L272" i="5"/>
  <c r="L10" i="5"/>
  <c r="L341" i="5"/>
  <c r="L365" i="5"/>
  <c r="J185" i="5"/>
  <c r="O185" i="5" s="1"/>
  <c r="L345" i="5"/>
  <c r="L132" i="5"/>
  <c r="J218" i="5"/>
  <c r="O218" i="5" s="1"/>
  <c r="L19" i="5"/>
  <c r="L219" i="5"/>
  <c r="L202" i="5"/>
  <c r="L310" i="5"/>
  <c r="L255" i="5"/>
  <c r="L342" i="5"/>
  <c r="L245" i="5"/>
  <c r="L136" i="5"/>
  <c r="L34" i="5"/>
  <c r="L155" i="5"/>
  <c r="L165" i="5"/>
  <c r="L325" i="5"/>
  <c r="L128" i="5"/>
  <c r="J60" i="5"/>
  <c r="O60" i="5" s="1"/>
  <c r="J299" i="5"/>
  <c r="O299" i="5" s="1"/>
  <c r="L282" i="5"/>
  <c r="L280" i="5"/>
  <c r="L72" i="5"/>
  <c r="J83" i="5"/>
  <c r="O83" i="5" s="1"/>
  <c r="L195" i="5"/>
  <c r="L222" i="5"/>
  <c r="J115" i="5"/>
  <c r="O115" i="5" s="1"/>
  <c r="L138" i="5"/>
  <c r="L297" i="5"/>
  <c r="L311" i="5"/>
  <c r="L321" i="5"/>
  <c r="J358" i="5"/>
  <c r="O358" i="5" s="1"/>
  <c r="L254" i="5"/>
  <c r="L95" i="5"/>
  <c r="L182" i="5"/>
  <c r="J236" i="5"/>
  <c r="O236" i="5" s="1"/>
  <c r="L121" i="5"/>
  <c r="L42" i="5"/>
  <c r="L26" i="5"/>
  <c r="L21" i="5"/>
  <c r="L323" i="5"/>
  <c r="L229" i="5"/>
  <c r="L123" i="5"/>
  <c r="J62" i="5"/>
  <c r="O62" i="5" s="1"/>
  <c r="J129" i="5"/>
  <c r="O129" i="5" s="1"/>
  <c r="L322" i="5"/>
  <c r="L28" i="5"/>
  <c r="L201" i="5"/>
  <c r="L330" i="5"/>
  <c r="J347" i="5"/>
  <c r="O347" i="5" s="1"/>
  <c r="L76" i="5"/>
  <c r="J313" i="5"/>
  <c r="O313" i="5" s="1"/>
  <c r="L304" i="5"/>
  <c r="L366" i="5"/>
  <c r="L359" i="5"/>
  <c r="L152" i="5"/>
  <c r="J281" i="5"/>
  <c r="O281" i="5" s="1"/>
  <c r="L29" i="5"/>
  <c r="L228" i="5"/>
  <c r="L360" i="5"/>
  <c r="L49" i="5"/>
  <c r="L66" i="5"/>
  <c r="L212" i="5"/>
  <c r="L336" i="5"/>
  <c r="L143" i="5"/>
  <c r="I367" i="1"/>
  <c r="L125" i="5" l="1"/>
  <c r="L270" i="5"/>
  <c r="L259" i="5"/>
  <c r="L333" i="5"/>
  <c r="L105" i="5"/>
  <c r="L353" i="5"/>
  <c r="L305" i="5"/>
  <c r="L250" i="5"/>
  <c r="L194" i="5"/>
  <c r="L84" i="5"/>
  <c r="L65" i="5"/>
  <c r="L156" i="5"/>
  <c r="L328" i="5"/>
  <c r="L77" i="5"/>
  <c r="L309" i="5"/>
  <c r="L113" i="5"/>
  <c r="L16" i="5"/>
  <c r="L246" i="5"/>
  <c r="L22" i="5"/>
  <c r="L31" i="5"/>
  <c r="O295" i="5"/>
  <c r="L40" i="5"/>
  <c r="L41" i="5"/>
  <c r="L112" i="5"/>
  <c r="L273" i="5"/>
  <c r="L25" i="5"/>
  <c r="L291" i="5"/>
  <c r="L181" i="5"/>
  <c r="L227" i="5"/>
  <c r="L346" i="5"/>
  <c r="L166" i="5"/>
  <c r="L142" i="5"/>
  <c r="L301" i="5"/>
  <c r="L2" i="5"/>
  <c r="N2" i="5" s="1"/>
  <c r="Q2" i="5" s="1"/>
  <c r="L5" i="5"/>
  <c r="L343" i="5"/>
  <c r="L97" i="5"/>
  <c r="L355" i="5"/>
  <c r="L187" i="5"/>
  <c r="L199" i="5"/>
  <c r="L103" i="5"/>
  <c r="L85" i="5"/>
  <c r="L285" i="5"/>
  <c r="L57" i="5"/>
  <c r="L240" i="5"/>
  <c r="L151" i="5"/>
  <c r="L171" i="5"/>
  <c r="L267" i="5"/>
  <c r="L164" i="5"/>
  <c r="L251" i="5"/>
  <c r="L87" i="5"/>
  <c r="L149" i="5"/>
  <c r="L161" i="5"/>
  <c r="L11" i="5"/>
  <c r="O293" i="5"/>
  <c r="L293" i="5"/>
  <c r="L153" i="5"/>
  <c r="L351" i="5"/>
  <c r="L92" i="5"/>
  <c r="L265" i="5"/>
  <c r="L80" i="5"/>
  <c r="L243" i="5"/>
  <c r="L114" i="5"/>
  <c r="O93" i="5"/>
  <c r="L93" i="5"/>
  <c r="L238" i="5"/>
  <c r="L141" i="5"/>
  <c r="L191" i="5"/>
  <c r="L106" i="5"/>
  <c r="L12" i="5"/>
  <c r="L220" i="5"/>
  <c r="L279" i="5"/>
  <c r="L316" i="5"/>
  <c r="L147" i="5"/>
  <c r="L208" i="5"/>
  <c r="L364" i="5"/>
  <c r="O264" i="5"/>
  <c r="L264" i="5"/>
  <c r="L258" i="5"/>
  <c r="L35" i="5"/>
  <c r="L18" i="5"/>
  <c r="L170" i="5"/>
  <c r="L340" i="5"/>
  <c r="L278" i="5"/>
  <c r="O278" i="5"/>
  <c r="L61" i="5"/>
  <c r="O61" i="5"/>
  <c r="L126" i="5"/>
  <c r="O126" i="5"/>
  <c r="O6" i="5"/>
  <c r="L6" i="5"/>
  <c r="O146" i="5"/>
  <c r="L146" i="5"/>
  <c r="O15" i="5"/>
  <c r="L15" i="5"/>
  <c r="L109" i="5"/>
  <c r="L119" i="5"/>
  <c r="L214" i="5"/>
  <c r="O214" i="5"/>
  <c r="L225" i="5"/>
  <c r="O225" i="5"/>
  <c r="L52" i="5"/>
  <c r="L230" i="5"/>
  <c r="O230" i="5"/>
  <c r="L226" i="5"/>
  <c r="L203" i="5"/>
  <c r="L268" i="5"/>
  <c r="O268" i="5"/>
  <c r="L174" i="5"/>
  <c r="L148" i="5"/>
  <c r="L68" i="5"/>
  <c r="L248" i="5"/>
  <c r="L277" i="5"/>
  <c r="L27" i="5"/>
  <c r="L38" i="5"/>
  <c r="L186" i="5"/>
  <c r="L284" i="5"/>
  <c r="L30" i="5"/>
  <c r="L275" i="5"/>
  <c r="L193" i="5"/>
  <c r="L344" i="5"/>
  <c r="L318" i="5"/>
  <c r="L46" i="5"/>
  <c r="L168" i="5"/>
  <c r="L247" i="5"/>
  <c r="L24" i="5"/>
  <c r="L131" i="5"/>
  <c r="L133" i="5"/>
  <c r="L241" i="5"/>
  <c r="L231" i="5"/>
  <c r="L286" i="5"/>
  <c r="L274" i="5"/>
  <c r="L271" i="5"/>
  <c r="L45" i="5"/>
  <c r="L172" i="5"/>
  <c r="L39" i="5"/>
  <c r="J77" i="4"/>
  <c r="M77" i="4"/>
  <c r="M220" i="4"/>
  <c r="J220" i="4"/>
  <c r="M286" i="4"/>
  <c r="J286" i="4"/>
  <c r="M106" i="4"/>
  <c r="J106" i="4"/>
  <c r="J102" i="4"/>
  <c r="M102" i="4"/>
  <c r="M92" i="4"/>
  <c r="J92" i="4"/>
  <c r="M114" i="4"/>
  <c r="J114" i="4"/>
  <c r="M4" i="4"/>
  <c r="J4" i="4"/>
  <c r="M59" i="4"/>
  <c r="J59" i="4"/>
  <c r="J262" i="4"/>
  <c r="M262" i="4"/>
  <c r="J17" i="4"/>
  <c r="M17" i="4"/>
  <c r="M332" i="4"/>
  <c r="J332" i="4"/>
  <c r="J273" i="4"/>
  <c r="M273" i="4"/>
  <c r="J105" i="4"/>
  <c r="M105" i="4"/>
  <c r="J95" i="4"/>
  <c r="M95" i="4"/>
  <c r="M110" i="4"/>
  <c r="J110" i="4"/>
  <c r="M46" i="4"/>
  <c r="J46" i="4"/>
  <c r="J288" i="4"/>
  <c r="M288" i="4"/>
  <c r="M36" i="4"/>
  <c r="J36" i="4"/>
  <c r="M334" i="4"/>
  <c r="J334" i="4"/>
  <c r="M174" i="4"/>
  <c r="J174" i="4"/>
  <c r="M242" i="4"/>
  <c r="J242" i="4"/>
  <c r="M251" i="4"/>
  <c r="J251" i="4"/>
  <c r="M212" i="4"/>
  <c r="J212" i="4"/>
  <c r="M51" i="4"/>
  <c r="J51" i="4"/>
  <c r="M20" i="4"/>
  <c r="J20" i="4"/>
  <c r="M221" i="4"/>
  <c r="J221" i="4"/>
  <c r="J184" i="4"/>
  <c r="M184" i="4"/>
  <c r="M340" i="4"/>
  <c r="J340" i="4"/>
  <c r="J161" i="4"/>
  <c r="M161" i="4"/>
  <c r="J193" i="4"/>
  <c r="M193" i="4"/>
  <c r="J256" i="4"/>
  <c r="M256" i="4"/>
  <c r="J79" i="4"/>
  <c r="M79" i="4"/>
  <c r="M227" i="4"/>
  <c r="J227" i="4"/>
  <c r="M284" i="4"/>
  <c r="J284" i="4"/>
  <c r="J281" i="4"/>
  <c r="M281" i="4"/>
  <c r="M356" i="4"/>
  <c r="J356" i="4"/>
  <c r="J318" i="4"/>
  <c r="M318" i="4"/>
  <c r="M350" i="4"/>
  <c r="J350" i="4"/>
  <c r="J190" i="4"/>
  <c r="M190" i="4"/>
  <c r="J279" i="4"/>
  <c r="M279" i="4"/>
  <c r="M66" i="4"/>
  <c r="J66" i="4"/>
  <c r="J329" i="4"/>
  <c r="M329" i="4"/>
  <c r="M90" i="4"/>
  <c r="J90" i="4"/>
  <c r="M58" i="4"/>
  <c r="J58" i="4"/>
  <c r="M154" i="4"/>
  <c r="J154" i="4"/>
  <c r="M362" i="4"/>
  <c r="J362" i="4"/>
  <c r="M14" i="4"/>
  <c r="J14" i="4"/>
  <c r="J137" i="4"/>
  <c r="M137" i="4"/>
  <c r="J65" i="4"/>
  <c r="M65" i="4"/>
  <c r="M61" i="4"/>
  <c r="J61" i="4"/>
  <c r="J73" i="4"/>
  <c r="M73" i="4"/>
  <c r="M314" i="4"/>
  <c r="J314" i="4"/>
  <c r="J254" i="4"/>
  <c r="M254" i="4"/>
  <c r="J127" i="4"/>
  <c r="M127" i="4"/>
  <c r="J230" i="4"/>
  <c r="M230" i="4"/>
  <c r="M6" i="4"/>
  <c r="J6" i="4"/>
  <c r="M5" i="4"/>
  <c r="J5" i="4"/>
  <c r="J200" i="4"/>
  <c r="M200" i="4"/>
  <c r="J336" i="4"/>
  <c r="M336" i="4"/>
  <c r="J88" i="4"/>
  <c r="M88" i="4"/>
  <c r="J214" i="4"/>
  <c r="M214" i="4"/>
  <c r="J223" i="4"/>
  <c r="M223" i="4"/>
  <c r="J81" i="4"/>
  <c r="M81" i="4"/>
  <c r="M307" i="4"/>
  <c r="J307" i="4"/>
  <c r="M156" i="4"/>
  <c r="J156" i="4"/>
  <c r="J89" i="4"/>
  <c r="M89" i="4"/>
  <c r="J15" i="4"/>
  <c r="M15" i="4"/>
  <c r="M310" i="4"/>
  <c r="J310" i="4"/>
  <c r="M236" i="4"/>
  <c r="J236" i="4"/>
  <c r="M290" i="4"/>
  <c r="J290" i="4"/>
  <c r="J152" i="4"/>
  <c r="M152" i="4"/>
  <c r="J265" i="4"/>
  <c r="M265" i="4"/>
  <c r="J215" i="4"/>
  <c r="M215" i="4"/>
  <c r="M62" i="4"/>
  <c r="J62" i="4"/>
  <c r="J40" i="4"/>
  <c r="M40" i="4"/>
  <c r="M164" i="4"/>
  <c r="J164" i="4"/>
  <c r="M347" i="4"/>
  <c r="J347" i="4"/>
  <c r="J366" i="4"/>
  <c r="M366" i="4"/>
  <c r="J357" i="4"/>
  <c r="M357" i="4"/>
  <c r="M53" i="4"/>
  <c r="J53" i="4"/>
  <c r="M138" i="4"/>
  <c r="J138" i="4"/>
  <c r="J301" i="4"/>
  <c r="M301" i="4"/>
  <c r="J47" i="4"/>
  <c r="M47" i="4"/>
  <c r="M282" i="4"/>
  <c r="J282" i="4"/>
  <c r="M26" i="4"/>
  <c r="J26" i="4"/>
  <c r="M42" i="4"/>
  <c r="J42" i="4"/>
  <c r="M35" i="4"/>
  <c r="J35" i="4"/>
  <c r="J264" i="4"/>
  <c r="M264" i="4"/>
  <c r="J240" i="4"/>
  <c r="M240" i="4"/>
  <c r="M244" i="4"/>
  <c r="J244" i="4"/>
  <c r="M45" i="4"/>
  <c r="J45" i="4"/>
  <c r="M11" i="4"/>
  <c r="J11" i="4"/>
  <c r="J49" i="4"/>
  <c r="M49" i="4"/>
  <c r="J39" i="4"/>
  <c r="M39" i="4"/>
  <c r="M213" i="4"/>
  <c r="J213" i="4"/>
  <c r="J23" i="4"/>
  <c r="M23" i="4"/>
  <c r="J207" i="4"/>
  <c r="M207" i="4"/>
  <c r="J143" i="4"/>
  <c r="M143" i="4"/>
  <c r="M228" i="4"/>
  <c r="J228" i="4"/>
  <c r="J97" i="4"/>
  <c r="M97" i="4"/>
  <c r="M323" i="4"/>
  <c r="J323" i="4"/>
  <c r="J119" i="4"/>
  <c r="M119" i="4"/>
  <c r="J16" i="4"/>
  <c r="M16" i="4"/>
  <c r="M18" i="4"/>
  <c r="J18" i="4"/>
  <c r="M67" i="4"/>
  <c r="J67" i="4"/>
  <c r="J166" i="4"/>
  <c r="M166" i="4"/>
  <c r="M162" i="4"/>
  <c r="J162" i="4"/>
  <c r="M54" i="4"/>
  <c r="J54" i="4"/>
  <c r="J135" i="4"/>
  <c r="M135" i="4"/>
  <c r="J175" i="4"/>
  <c r="M175" i="4"/>
  <c r="J168" i="4"/>
  <c r="M168" i="4"/>
  <c r="J239" i="4"/>
  <c r="M239" i="4"/>
  <c r="J257" i="4"/>
  <c r="M257" i="4"/>
  <c r="M173" i="4"/>
  <c r="J173" i="4"/>
  <c r="J151" i="4"/>
  <c r="M151" i="4"/>
  <c r="M292" i="4"/>
  <c r="J292" i="4"/>
  <c r="M274" i="4"/>
  <c r="J274" i="4"/>
  <c r="J249" i="4"/>
  <c r="M249" i="4"/>
  <c r="M348" i="4"/>
  <c r="J348" i="4"/>
  <c r="J342" i="4"/>
  <c r="M342" i="4"/>
  <c r="J217" i="4"/>
  <c r="M217" i="4"/>
  <c r="M306" i="4"/>
  <c r="J306" i="4"/>
  <c r="J32" i="4"/>
  <c r="M32" i="4"/>
  <c r="M211" i="4"/>
  <c r="J211" i="4"/>
  <c r="M186" i="4"/>
  <c r="J186" i="4"/>
  <c r="M324" i="4"/>
  <c r="J324" i="4"/>
  <c r="J311" i="4"/>
  <c r="M311" i="4"/>
  <c r="M205" i="4"/>
  <c r="J205" i="4"/>
  <c r="M82" i="4"/>
  <c r="J82" i="4"/>
  <c r="M142" i="4"/>
  <c r="J142" i="4"/>
  <c r="J312" i="4"/>
  <c r="M312" i="4"/>
  <c r="M83" i="4"/>
  <c r="J83" i="4"/>
  <c r="M19" i="4"/>
  <c r="J19" i="4"/>
  <c r="M195" i="4"/>
  <c r="J195" i="4"/>
  <c r="M179" i="4"/>
  <c r="J179" i="4"/>
  <c r="J294" i="4"/>
  <c r="M294" i="4"/>
  <c r="M34" i="4"/>
  <c r="J34" i="4"/>
  <c r="M198" i="4"/>
  <c r="J198" i="4"/>
  <c r="M28" i="4"/>
  <c r="J28" i="4"/>
  <c r="M130" i="4"/>
  <c r="J130" i="4"/>
  <c r="M222" i="4"/>
  <c r="J222" i="4"/>
  <c r="M338" i="4"/>
  <c r="J338" i="4"/>
  <c r="J269" i="4"/>
  <c r="M269" i="4"/>
  <c r="M170" i="4"/>
  <c r="J170" i="4"/>
  <c r="J232" i="4"/>
  <c r="M232" i="4"/>
  <c r="J56" i="4"/>
  <c r="M56" i="4"/>
  <c r="J9" i="4"/>
  <c r="M9" i="4"/>
  <c r="M270" i="4"/>
  <c r="J270" i="4"/>
  <c r="M250" i="4"/>
  <c r="J250" i="4"/>
  <c r="M365" i="4"/>
  <c r="J365" i="4"/>
  <c r="M10" i="4"/>
  <c r="J10" i="4"/>
  <c r="J343" i="4"/>
  <c r="M343" i="4"/>
  <c r="J87" i="4"/>
  <c r="M87" i="4"/>
  <c r="J326" i="4"/>
  <c r="M326" i="4"/>
  <c r="M299" i="4"/>
  <c r="J299" i="4"/>
  <c r="J136" i="4"/>
  <c r="M136" i="4"/>
  <c r="J297" i="4"/>
  <c r="M297" i="4"/>
  <c r="M94" i="4"/>
  <c r="J94" i="4"/>
  <c r="M331" i="4"/>
  <c r="J331" i="4"/>
  <c r="J121" i="4"/>
  <c r="M121" i="4"/>
  <c r="J55" i="4"/>
  <c r="M55" i="4"/>
  <c r="M84" i="4"/>
  <c r="J84" i="4"/>
  <c r="M178" i="4"/>
  <c r="J178" i="4"/>
  <c r="M298" i="4"/>
  <c r="J298" i="4"/>
  <c r="M206" i="4"/>
  <c r="J206" i="4"/>
  <c r="M108" i="4"/>
  <c r="J108" i="4"/>
  <c r="J303" i="4"/>
  <c r="M303" i="4"/>
  <c r="M246" i="4"/>
  <c r="J246" i="4"/>
  <c r="J278" i="4"/>
  <c r="M278" i="4"/>
  <c r="M203" i="4"/>
  <c r="J203" i="4"/>
  <c r="J305" i="4"/>
  <c r="M305" i="4"/>
  <c r="J247" i="4"/>
  <c r="M247" i="4"/>
  <c r="M204" i="4"/>
  <c r="J204" i="4"/>
  <c r="J8" i="4"/>
  <c r="M8" i="4"/>
  <c r="M163" i="4"/>
  <c r="J163" i="4"/>
  <c r="M139" i="4"/>
  <c r="J139" i="4"/>
  <c r="M300" i="4"/>
  <c r="J300" i="4"/>
  <c r="M253" i="4"/>
  <c r="J253" i="4"/>
  <c r="M322" i="4"/>
  <c r="J322" i="4"/>
  <c r="J176" i="4"/>
  <c r="M176" i="4"/>
  <c r="J248" i="4"/>
  <c r="M248" i="4"/>
  <c r="J209" i="4"/>
  <c r="M209" i="4"/>
  <c r="J361" i="4"/>
  <c r="M361" i="4"/>
  <c r="J263" i="4"/>
  <c r="M263" i="4"/>
  <c r="J319" i="4"/>
  <c r="M319" i="4"/>
  <c r="M354" i="4"/>
  <c r="J354" i="4"/>
  <c r="M226" i="4"/>
  <c r="J226" i="4"/>
  <c r="M68" i="4"/>
  <c r="J68" i="4"/>
  <c r="J302" i="4"/>
  <c r="M302" i="4"/>
  <c r="M98" i="4"/>
  <c r="J98" i="4"/>
  <c r="J120" i="4"/>
  <c r="M120" i="4"/>
  <c r="M101" i="4"/>
  <c r="J101" i="4"/>
  <c r="J177" i="4"/>
  <c r="M177" i="4"/>
  <c r="J231" i="4"/>
  <c r="M231" i="4"/>
  <c r="J192" i="4"/>
  <c r="M192" i="4"/>
  <c r="J24" i="4"/>
  <c r="M24" i="4"/>
  <c r="J126" i="4"/>
  <c r="M126" i="4"/>
  <c r="J313" i="4"/>
  <c r="M313" i="4"/>
  <c r="M330" i="4"/>
  <c r="J330" i="4"/>
  <c r="M93" i="4"/>
  <c r="J93" i="4"/>
  <c r="J199" i="4"/>
  <c r="M199" i="4"/>
  <c r="M85" i="4"/>
  <c r="J85" i="4"/>
  <c r="J96" i="4"/>
  <c r="M96" i="4"/>
  <c r="M86" i="4"/>
  <c r="J86" i="4"/>
  <c r="J191" i="4"/>
  <c r="M191" i="4"/>
  <c r="M245" i="4"/>
  <c r="J245" i="4"/>
  <c r="J255" i="4"/>
  <c r="M255" i="4"/>
  <c r="M182" i="4"/>
  <c r="J182" i="4"/>
  <c r="J216" i="4"/>
  <c r="M216" i="4"/>
  <c r="J145" i="4"/>
  <c r="M145" i="4"/>
  <c r="J57" i="4"/>
  <c r="M57" i="4"/>
  <c r="J31" i="4"/>
  <c r="M31" i="4"/>
  <c r="J159" i="4"/>
  <c r="M159" i="4"/>
  <c r="M315" i="4"/>
  <c r="J315" i="4"/>
  <c r="J201" i="4"/>
  <c r="M201" i="4"/>
  <c r="J63" i="4"/>
  <c r="M63" i="4"/>
  <c r="J72" i="4"/>
  <c r="M72" i="4"/>
  <c r="M74" i="4"/>
  <c r="J74" i="4"/>
  <c r="M172" i="4"/>
  <c r="J172" i="4"/>
  <c r="J321" i="4"/>
  <c r="M321" i="4"/>
  <c r="J160" i="4"/>
  <c r="M160" i="4"/>
  <c r="J169" i="4"/>
  <c r="M169" i="4"/>
  <c r="M317" i="4"/>
  <c r="J317" i="4"/>
  <c r="M238" i="4"/>
  <c r="J238" i="4"/>
  <c r="J33" i="4"/>
  <c r="M33" i="4"/>
  <c r="M219" i="4"/>
  <c r="J219" i="4"/>
  <c r="M234" i="4"/>
  <c r="J234" i="4"/>
  <c r="J64" i="4"/>
  <c r="M64" i="4"/>
  <c r="M69" i="4"/>
  <c r="J69" i="4"/>
  <c r="M218" i="4"/>
  <c r="J218" i="4"/>
  <c r="J3" i="4"/>
  <c r="M3" i="4"/>
  <c r="M2" i="4"/>
  <c r="I367" i="4"/>
  <c r="J2" i="4"/>
  <c r="L2" i="4" s="1"/>
  <c r="N2" i="4" s="1"/>
  <c r="L2" i="3"/>
  <c r="L236" i="5"/>
  <c r="L60" i="5"/>
  <c r="L50" i="5"/>
  <c r="L320" i="5"/>
  <c r="L83" i="5"/>
  <c r="L312" i="5"/>
  <c r="L218" i="5"/>
  <c r="L185" i="5"/>
  <c r="J368" i="5"/>
  <c r="L289" i="5"/>
  <c r="L127" i="5"/>
  <c r="L262" i="5"/>
  <c r="L67" i="5"/>
  <c r="L352" i="5"/>
  <c r="L299" i="5"/>
  <c r="L44" i="5"/>
  <c r="L89" i="5"/>
  <c r="L154" i="5"/>
  <c r="L347" i="5"/>
  <c r="L129" i="5"/>
  <c r="L292" i="5"/>
  <c r="L140" i="5"/>
  <c r="L317" i="5"/>
  <c r="L163" i="5"/>
  <c r="L73" i="5"/>
  <c r="L145" i="5"/>
  <c r="L331" i="5"/>
  <c r="L281" i="5"/>
  <c r="L313" i="5"/>
  <c r="L326" i="5"/>
  <c r="L62" i="5"/>
  <c r="L358" i="5"/>
  <c r="L115" i="5"/>
  <c r="L233" i="5"/>
  <c r="L198" i="5"/>
  <c r="O2" i="4"/>
  <c r="P2" i="4" s="1"/>
  <c r="O368" i="5" l="1"/>
  <c r="I3" i="3"/>
  <c r="Q2" i="4"/>
  <c r="J3" i="3" l="1"/>
  <c r="K3" i="3" s="1"/>
  <c r="R2" i="5"/>
  <c r="T2" i="5" s="1"/>
  <c r="L3" i="4"/>
  <c r="N3" i="4" s="1"/>
  <c r="L3" i="3" l="1"/>
  <c r="S2" i="5"/>
  <c r="G4" i="3"/>
  <c r="V2" i="5" l="1"/>
  <c r="U2" i="5"/>
  <c r="I4" i="3"/>
  <c r="J4" i="3" s="1"/>
  <c r="N3" i="5"/>
  <c r="Q3" i="5" s="1"/>
  <c r="O3" i="4"/>
  <c r="K4" i="3" l="1"/>
  <c r="F5" i="3" s="1"/>
  <c r="P3" i="4"/>
  <c r="R3" i="4" s="1"/>
  <c r="L4" i="3" l="1"/>
  <c r="G5" i="3"/>
  <c r="R3" i="5"/>
  <c r="Q3" i="4"/>
  <c r="T3" i="5" l="1"/>
  <c r="I5" i="3"/>
  <c r="J5" i="3" s="1"/>
  <c r="S3" i="5"/>
  <c r="W3" i="5" s="1"/>
  <c r="L4" i="4"/>
  <c r="N4" i="4" s="1"/>
  <c r="V3" i="5" l="1"/>
  <c r="U3" i="5"/>
  <c r="K5" i="3"/>
  <c r="F6" i="3" s="1"/>
  <c r="L5" i="3" l="1"/>
  <c r="G6" i="3"/>
  <c r="N4" i="5"/>
  <c r="Q4" i="5" s="1"/>
  <c r="O4" i="4"/>
  <c r="I6" i="3" l="1"/>
  <c r="J6" i="3" s="1"/>
  <c r="P4" i="4"/>
  <c r="R4" i="4" l="1"/>
  <c r="K5" i="4"/>
  <c r="K6" i="3"/>
  <c r="F7" i="3" s="1"/>
  <c r="R4" i="5"/>
  <c r="Q4" i="4"/>
  <c r="T4" i="5" l="1"/>
  <c r="L6" i="3"/>
  <c r="G7" i="3"/>
  <c r="S4" i="5"/>
  <c r="L5" i="4"/>
  <c r="N5" i="4" s="1"/>
  <c r="W4" i="5" l="1"/>
  <c r="M5" i="5"/>
  <c r="V4" i="5"/>
  <c r="U4" i="5"/>
  <c r="I7" i="3"/>
  <c r="J7" i="3" s="1"/>
  <c r="K7" i="3" l="1"/>
  <c r="F8" i="3" s="1"/>
  <c r="N5" i="5"/>
  <c r="Q5" i="5" s="1"/>
  <c r="O5" i="4"/>
  <c r="P5" i="4" l="1"/>
  <c r="K6" i="4" s="1"/>
  <c r="R5" i="4"/>
  <c r="G8" i="3"/>
  <c r="L7" i="3"/>
  <c r="Q5" i="4" l="1"/>
  <c r="I8" i="3"/>
  <c r="J8" i="3" s="1"/>
  <c r="R5" i="5"/>
  <c r="L6" i="4"/>
  <c r="N6" i="4" s="1"/>
  <c r="T5" i="5" l="1"/>
  <c r="K8" i="3"/>
  <c r="S5" i="5"/>
  <c r="W5" i="5" l="1"/>
  <c r="M6" i="5"/>
  <c r="F9" i="3"/>
  <c r="G9" i="3" s="1"/>
  <c r="I9" i="3" s="1"/>
  <c r="J9" i="3" s="1"/>
  <c r="L8" i="3"/>
  <c r="V5" i="5"/>
  <c r="U5" i="5"/>
  <c r="O6" i="4"/>
  <c r="K9" i="3" l="1"/>
  <c r="N6" i="5"/>
  <c r="Q6" i="5" s="1"/>
  <c r="P6" i="4"/>
  <c r="Q6" i="4" l="1"/>
  <c r="K7" i="4"/>
  <c r="R6" i="4"/>
  <c r="G10" i="3"/>
  <c r="I10" i="3" s="1"/>
  <c r="J10" i="3" s="1"/>
  <c r="F10" i="3"/>
  <c r="L9" i="3"/>
  <c r="K10" i="3" l="1"/>
  <c r="R6" i="5"/>
  <c r="L7" i="4"/>
  <c r="N7" i="4" s="1"/>
  <c r="T6" i="5" l="1"/>
  <c r="F11" i="3"/>
  <c r="G11" i="3" s="1"/>
  <c r="I11" i="3" s="1"/>
  <c r="J11" i="3" s="1"/>
  <c r="L10" i="3"/>
  <c r="S6" i="5"/>
  <c r="W6" i="5" l="1"/>
  <c r="M7" i="5"/>
  <c r="K11" i="3"/>
  <c r="V6" i="5"/>
  <c r="U6" i="5"/>
  <c r="O7" i="4"/>
  <c r="P7" i="4" l="1"/>
  <c r="K8" i="4" s="1"/>
  <c r="R7" i="4"/>
  <c r="F12" i="3"/>
  <c r="G12" i="3" s="1"/>
  <c r="L11" i="3"/>
  <c r="N7" i="5"/>
  <c r="Q7" i="5" s="1"/>
  <c r="L8" i="4"/>
  <c r="N8" i="4" s="1"/>
  <c r="Q7" i="4"/>
  <c r="I12" i="3" l="1"/>
  <c r="R7" i="5"/>
  <c r="T7" i="5" l="1"/>
  <c r="J12" i="3"/>
  <c r="K12" i="3"/>
  <c r="F13" i="3" s="1"/>
  <c r="G13" i="3" s="1"/>
  <c r="I13" i="3"/>
  <c r="J13" i="3" s="1"/>
  <c r="S7" i="5"/>
  <c r="V7" i="5"/>
  <c r="O8" i="4"/>
  <c r="W7" i="5" l="1"/>
  <c r="M8" i="5"/>
  <c r="L12" i="3"/>
  <c r="K13" i="3"/>
  <c r="U7" i="5"/>
  <c r="P8" i="4"/>
  <c r="K9" i="4" s="1"/>
  <c r="N8" i="5" l="1"/>
  <c r="Q8" i="5" s="1"/>
  <c r="R8" i="4"/>
  <c r="G14" i="3"/>
  <c r="I14" i="3" s="1"/>
  <c r="J14" i="3" s="1"/>
  <c r="F14" i="3"/>
  <c r="L13" i="3"/>
  <c r="R8" i="5"/>
  <c r="T8" i="5" s="1"/>
  <c r="L9" i="4"/>
  <c r="N9" i="4" s="1"/>
  <c r="Q8" i="4"/>
  <c r="K14" i="3" l="1"/>
  <c r="F15" i="3" s="1"/>
  <c r="G15" i="3"/>
  <c r="S8" i="5"/>
  <c r="U8" i="5"/>
  <c r="V8" i="5"/>
  <c r="L14" i="3"/>
  <c r="W8" i="5" l="1"/>
  <c r="M9" i="5"/>
  <c r="N9" i="5" s="1"/>
  <c r="Q9" i="5" s="1"/>
  <c r="R9" i="5" s="1"/>
  <c r="T9" i="5" s="1"/>
  <c r="I15" i="3"/>
  <c r="J15" i="3" s="1"/>
  <c r="O9" i="4"/>
  <c r="S9" i="5" l="1"/>
  <c r="M10" i="5" s="1"/>
  <c r="W9" i="5"/>
  <c r="U9" i="5"/>
  <c r="V9" i="5"/>
  <c r="K15" i="3"/>
  <c r="F16" i="3" s="1"/>
  <c r="P9" i="4"/>
  <c r="K10" i="4" s="1"/>
  <c r="N10" i="5" l="1"/>
  <c r="Q10" i="5" s="1"/>
  <c r="R10" i="5" s="1"/>
  <c r="T10" i="5" s="1"/>
  <c r="R9" i="4"/>
  <c r="G16" i="3"/>
  <c r="L15" i="3"/>
  <c r="L10" i="4"/>
  <c r="N10" i="4" s="1"/>
  <c r="Q9" i="4"/>
  <c r="S10" i="5" l="1"/>
  <c r="M11" i="5" s="1"/>
  <c r="W10" i="5"/>
  <c r="I16" i="3"/>
  <c r="J16" i="3" s="1"/>
  <c r="U10" i="5"/>
  <c r="V10" i="5"/>
  <c r="N11" i="5" l="1"/>
  <c r="Q11" i="5" s="1"/>
  <c r="R11" i="5" s="1"/>
  <c r="T11" i="5" s="1"/>
  <c r="K16" i="3"/>
  <c r="F17" i="3" s="1"/>
  <c r="O10" i="4"/>
  <c r="S11" i="5" l="1"/>
  <c r="M12" i="5" s="1"/>
  <c r="W11" i="5"/>
  <c r="G17" i="3"/>
  <c r="V11" i="5"/>
  <c r="L16" i="3"/>
  <c r="P10" i="4"/>
  <c r="K11" i="4" s="1"/>
  <c r="U11" i="5" l="1"/>
  <c r="N12" i="5"/>
  <c r="Q12" i="5" s="1"/>
  <c r="R12" i="5" s="1"/>
  <c r="T12" i="5" s="1"/>
  <c r="R10" i="4"/>
  <c r="I17" i="3"/>
  <c r="J17" i="3" s="1"/>
  <c r="L11" i="4"/>
  <c r="N11" i="4" s="1"/>
  <c r="Q10" i="4"/>
  <c r="S12" i="5" l="1"/>
  <c r="M13" i="5" s="1"/>
  <c r="W12" i="5"/>
  <c r="U12" i="5"/>
  <c r="V12" i="5"/>
  <c r="K17" i="3"/>
  <c r="F18" i="3" s="1"/>
  <c r="L17" i="3"/>
  <c r="N13" i="5" l="1"/>
  <c r="Q13" i="5" s="1"/>
  <c r="R13" i="5" s="1"/>
  <c r="T13" i="5" s="1"/>
  <c r="G18" i="3"/>
  <c r="S13" i="5"/>
  <c r="O11" i="4"/>
  <c r="W13" i="5" l="1"/>
  <c r="M14" i="5"/>
  <c r="P11" i="4"/>
  <c r="K12" i="4" s="1"/>
  <c r="R11" i="4"/>
  <c r="I18" i="3"/>
  <c r="J18" i="3" s="1"/>
  <c r="U13" i="5"/>
  <c r="V13" i="5"/>
  <c r="L12" i="4"/>
  <c r="N12" i="4" s="1"/>
  <c r="Q11" i="4"/>
  <c r="N14" i="5" l="1"/>
  <c r="Q14" i="5" s="1"/>
  <c r="R14" i="5" s="1"/>
  <c r="T14" i="5" s="1"/>
  <c r="K18" i="3"/>
  <c r="F19" i="3" s="1"/>
  <c r="S14" i="5" l="1"/>
  <c r="M15" i="5" s="1"/>
  <c r="G19" i="3"/>
  <c r="U14" i="5"/>
  <c r="L18" i="3"/>
  <c r="O12" i="4"/>
  <c r="N15" i="5" l="1"/>
  <c r="Q15" i="5" s="1"/>
  <c r="R15" i="5" s="1"/>
  <c r="T15" i="5" s="1"/>
  <c r="W14" i="5"/>
  <c r="V14" i="5"/>
  <c r="I19" i="3"/>
  <c r="J19" i="3" s="1"/>
  <c r="K19" i="3" s="1"/>
  <c r="F20" i="3" s="1"/>
  <c r="S15" i="5"/>
  <c r="P12" i="4"/>
  <c r="K13" i="4" s="1"/>
  <c r="W15" i="5" l="1"/>
  <c r="M16" i="5"/>
  <c r="R12" i="4"/>
  <c r="G20" i="3"/>
  <c r="U15" i="5"/>
  <c r="V15" i="5"/>
  <c r="L19" i="3"/>
  <c r="L13" i="4"/>
  <c r="N13" i="4" s="1"/>
  <c r="Q12" i="4"/>
  <c r="N16" i="5" l="1"/>
  <c r="Q16" i="5" s="1"/>
  <c r="R16" i="5" s="1"/>
  <c r="T16" i="5" s="1"/>
  <c r="I20" i="3"/>
  <c r="J20" i="3" s="1"/>
  <c r="S16" i="5" l="1"/>
  <c r="W16" i="5"/>
  <c r="U16" i="5"/>
  <c r="K20" i="3"/>
  <c r="F21" i="3" s="1"/>
  <c r="O13" i="4"/>
  <c r="V16" i="5" l="1"/>
  <c r="M17" i="5"/>
  <c r="N17" i="5"/>
  <c r="Q17" i="5" s="1"/>
  <c r="R17" i="5" s="1"/>
  <c r="T17" i="5" s="1"/>
  <c r="G21" i="3"/>
  <c r="S17" i="5"/>
  <c r="M18" i="5" s="1"/>
  <c r="L20" i="3"/>
  <c r="P13" i="4"/>
  <c r="K14" i="4" s="1"/>
  <c r="W17" i="5" l="1"/>
  <c r="R13" i="4"/>
  <c r="I21" i="3"/>
  <c r="J21" i="3" s="1"/>
  <c r="U17" i="5"/>
  <c r="V17" i="5"/>
  <c r="L14" i="4"/>
  <c r="N14" i="4" s="1"/>
  <c r="Q13" i="4"/>
  <c r="N18" i="5" l="1"/>
  <c r="Q18" i="5" s="1"/>
  <c r="R18" i="5" s="1"/>
  <c r="T18" i="5" s="1"/>
  <c r="K21" i="3"/>
  <c r="F22" i="3" s="1"/>
  <c r="S18" i="5"/>
  <c r="W18" i="5" l="1"/>
  <c r="M19" i="5"/>
  <c r="G22" i="3"/>
  <c r="L21" i="3"/>
  <c r="U18" i="5"/>
  <c r="V18" i="5"/>
  <c r="N19" i="5"/>
  <c r="Q19" i="5" s="1"/>
  <c r="O14" i="4"/>
  <c r="I22" i="3" l="1"/>
  <c r="J22" i="3" s="1"/>
  <c r="R19" i="5"/>
  <c r="T19" i="5" s="1"/>
  <c r="P14" i="4"/>
  <c r="K15" i="4" s="1"/>
  <c r="R14" i="4" l="1"/>
  <c r="K22" i="3"/>
  <c r="F23" i="3" s="1"/>
  <c r="S19" i="5"/>
  <c r="L15" i="4"/>
  <c r="N15" i="4" s="1"/>
  <c r="Q14" i="4"/>
  <c r="W19" i="5" l="1"/>
  <c r="M20" i="5"/>
  <c r="G23" i="3"/>
  <c r="U19" i="5"/>
  <c r="V19" i="5"/>
  <c r="L22" i="3"/>
  <c r="N20" i="5"/>
  <c r="Q20" i="5" s="1"/>
  <c r="I23" i="3" l="1"/>
  <c r="J23" i="3" s="1"/>
  <c r="R20" i="5"/>
  <c r="T20" i="5" s="1"/>
  <c r="O15" i="4"/>
  <c r="K23" i="3" l="1"/>
  <c r="L23" i="3"/>
  <c r="S20" i="5"/>
  <c r="P15" i="4"/>
  <c r="K16" i="4" s="1"/>
  <c r="W20" i="5" l="1"/>
  <c r="M21" i="5"/>
  <c r="R15" i="4"/>
  <c r="G24" i="3"/>
  <c r="I24" i="3" s="1"/>
  <c r="J24" i="3" s="1"/>
  <c r="F24" i="3"/>
  <c r="U20" i="5"/>
  <c r="V20" i="5"/>
  <c r="L16" i="4"/>
  <c r="N16" i="4" s="1"/>
  <c r="Q15" i="4"/>
  <c r="N21" i="5" l="1"/>
  <c r="Q21" i="5" s="1"/>
  <c r="R21" i="5" s="1"/>
  <c r="K24" i="3"/>
  <c r="F25" i="3" s="1"/>
  <c r="T21" i="5" l="1"/>
  <c r="G25" i="3"/>
  <c r="L24" i="3"/>
  <c r="S21" i="5"/>
  <c r="O16" i="4"/>
  <c r="W21" i="5" l="1"/>
  <c r="M22" i="5"/>
  <c r="I25" i="3"/>
  <c r="J25" i="3" s="1"/>
  <c r="U21" i="5"/>
  <c r="V21" i="5"/>
  <c r="N22" i="5"/>
  <c r="Q22" i="5" s="1"/>
  <c r="P16" i="4"/>
  <c r="K17" i="4" s="1"/>
  <c r="R16" i="4" l="1"/>
  <c r="K25" i="3"/>
  <c r="F26" i="3" s="1"/>
  <c r="R22" i="5"/>
  <c r="T22" i="5" s="1"/>
  <c r="L17" i="4"/>
  <c r="N17" i="4" s="1"/>
  <c r="Q16" i="4"/>
  <c r="G26" i="3" l="1"/>
  <c r="L25" i="3"/>
  <c r="S22" i="5"/>
  <c r="W22" i="5" l="1"/>
  <c r="M23" i="5"/>
  <c r="N23" i="5" s="1"/>
  <c r="Q23" i="5" s="1"/>
  <c r="I26" i="3"/>
  <c r="J26" i="3" s="1"/>
  <c r="U22" i="5"/>
  <c r="V22" i="5"/>
  <c r="O17" i="4"/>
  <c r="K26" i="3" l="1"/>
  <c r="F27" i="3" s="1"/>
  <c r="R23" i="5"/>
  <c r="T23" i="5" s="1"/>
  <c r="P17" i="4"/>
  <c r="K18" i="4" s="1"/>
  <c r="R17" i="4" l="1"/>
  <c r="G27" i="3"/>
  <c r="L26" i="3"/>
  <c r="S23" i="5"/>
  <c r="L18" i="4"/>
  <c r="N18" i="4" s="1"/>
  <c r="Q17" i="4"/>
  <c r="W23" i="5" l="1"/>
  <c r="M24" i="5"/>
  <c r="I27" i="3"/>
  <c r="J27" i="3" s="1"/>
  <c r="U23" i="5"/>
  <c r="V23" i="5"/>
  <c r="N24" i="5"/>
  <c r="Q24" i="5" s="1"/>
  <c r="K27" i="3" l="1"/>
  <c r="F28" i="3" s="1"/>
  <c r="R24" i="5"/>
  <c r="T24" i="5" s="1"/>
  <c r="O18" i="4"/>
  <c r="G28" i="3" l="1"/>
  <c r="L27" i="3"/>
  <c r="S24" i="5"/>
  <c r="M25" i="5" s="1"/>
  <c r="P18" i="4"/>
  <c r="K19" i="4" s="1"/>
  <c r="W24" i="5" l="1"/>
  <c r="R18" i="4"/>
  <c r="I28" i="3"/>
  <c r="J28" i="3" s="1"/>
  <c r="U24" i="5"/>
  <c r="V24" i="5"/>
  <c r="L19" i="4"/>
  <c r="N19" i="4" s="1"/>
  <c r="Q18" i="4"/>
  <c r="N25" i="5" l="1"/>
  <c r="Q25" i="5" s="1"/>
  <c r="R25" i="5" s="1"/>
  <c r="T25" i="5" s="1"/>
  <c r="K28" i="3"/>
  <c r="F29" i="3" s="1"/>
  <c r="G29" i="3" l="1"/>
  <c r="L28" i="3"/>
  <c r="S25" i="5"/>
  <c r="O19" i="4"/>
  <c r="W25" i="5" l="1"/>
  <c r="M26" i="5"/>
  <c r="I29" i="3"/>
  <c r="J29" i="3" s="1"/>
  <c r="U25" i="5"/>
  <c r="V25" i="5"/>
  <c r="P19" i="4"/>
  <c r="K20" i="4" s="1"/>
  <c r="N26" i="5" l="1"/>
  <c r="Q26" i="5" s="1"/>
  <c r="R19" i="4"/>
  <c r="K29" i="3"/>
  <c r="F30" i="3" s="1"/>
  <c r="R26" i="5"/>
  <c r="T26" i="5" s="1"/>
  <c r="L20" i="4"/>
  <c r="N20" i="4" s="1"/>
  <c r="Q19" i="4"/>
  <c r="G30" i="3" l="1"/>
  <c r="L29" i="3"/>
  <c r="S26" i="5"/>
  <c r="W26" i="5" l="1"/>
  <c r="M27" i="5"/>
  <c r="I30" i="3"/>
  <c r="J30" i="3" s="1"/>
  <c r="U26" i="5"/>
  <c r="V26" i="5"/>
  <c r="O20" i="4"/>
  <c r="N27" i="5" l="1"/>
  <c r="Q27" i="5" s="1"/>
  <c r="K30" i="3"/>
  <c r="F31" i="3" s="1"/>
  <c r="G31" i="3" s="1"/>
  <c r="R27" i="5"/>
  <c r="T27" i="5" s="1"/>
  <c r="P20" i="4"/>
  <c r="K21" i="4" s="1"/>
  <c r="R20" i="4" l="1"/>
  <c r="L30" i="3"/>
  <c r="I31" i="3"/>
  <c r="J31" i="3" s="1"/>
  <c r="S27" i="5"/>
  <c r="L21" i="4"/>
  <c r="N21" i="4" s="1"/>
  <c r="Q20" i="4"/>
  <c r="W27" i="5" l="1"/>
  <c r="M28" i="5"/>
  <c r="U27" i="5"/>
  <c r="V27" i="5"/>
  <c r="K31" i="3"/>
  <c r="F32" i="3" s="1"/>
  <c r="N28" i="5"/>
  <c r="Q28" i="5" s="1"/>
  <c r="G32" i="3" l="1"/>
  <c r="L31" i="3"/>
  <c r="R28" i="5"/>
  <c r="T28" i="5" s="1"/>
  <c r="O21" i="4"/>
  <c r="I32" i="3" l="1"/>
  <c r="J32" i="3" s="1"/>
  <c r="S28" i="5"/>
  <c r="M29" i="5" s="1"/>
  <c r="P21" i="4"/>
  <c r="K22" i="4" s="1"/>
  <c r="W28" i="5" l="1"/>
  <c r="R21" i="4"/>
  <c r="U28" i="5"/>
  <c r="V28" i="5"/>
  <c r="K32" i="3"/>
  <c r="F33" i="3" s="1"/>
  <c r="N29" i="5"/>
  <c r="Q29" i="5" s="1"/>
  <c r="L22" i="4"/>
  <c r="N22" i="4" s="1"/>
  <c r="Q21" i="4"/>
  <c r="G33" i="3" l="1"/>
  <c r="L32" i="3"/>
  <c r="R29" i="5"/>
  <c r="T29" i="5" s="1"/>
  <c r="I33" i="3" l="1"/>
  <c r="J33" i="3" s="1"/>
  <c r="S29" i="5"/>
  <c r="M30" i="5" s="1"/>
  <c r="O22" i="4"/>
  <c r="W29" i="5" l="1"/>
  <c r="U29" i="5"/>
  <c r="V29" i="5"/>
  <c r="K33" i="3"/>
  <c r="F34" i="3" s="1"/>
  <c r="N30" i="5"/>
  <c r="Q30" i="5" s="1"/>
  <c r="P22" i="4"/>
  <c r="K23" i="4" s="1"/>
  <c r="R22" i="4" l="1"/>
  <c r="G34" i="3"/>
  <c r="L33" i="3"/>
  <c r="R30" i="5"/>
  <c r="T30" i="5" s="1"/>
  <c r="L23" i="4"/>
  <c r="N23" i="4" s="1"/>
  <c r="Q22" i="4"/>
  <c r="W30" i="5" l="1"/>
  <c r="I34" i="3"/>
  <c r="J34" i="3" s="1"/>
  <c r="S30" i="5"/>
  <c r="M31" i="5" s="1"/>
  <c r="U30" i="5" l="1"/>
  <c r="V30" i="5"/>
  <c r="K34" i="3"/>
  <c r="F35" i="3" s="1"/>
  <c r="O23" i="4"/>
  <c r="N31" i="5" l="1"/>
  <c r="G35" i="3"/>
  <c r="L34" i="3"/>
  <c r="Q31" i="5"/>
  <c r="R31" i="5" s="1"/>
  <c r="P23" i="4"/>
  <c r="K24" i="4" s="1"/>
  <c r="R23" i="4" l="1"/>
  <c r="I35" i="3"/>
  <c r="J35" i="3" s="1"/>
  <c r="T31" i="5"/>
  <c r="S31" i="5"/>
  <c r="L24" i="4"/>
  <c r="N24" i="4" s="1"/>
  <c r="Q23" i="4"/>
  <c r="W31" i="5" l="1"/>
  <c r="M32" i="5"/>
  <c r="K35" i="3"/>
  <c r="U31" i="5"/>
  <c r="V31" i="5"/>
  <c r="N32" i="5" l="1"/>
  <c r="Q32" i="5" s="1"/>
  <c r="R32" i="5" s="1"/>
  <c r="T32" i="5" s="1"/>
  <c r="F36" i="3"/>
  <c r="G36" i="3" s="1"/>
  <c r="I36" i="3" s="1"/>
  <c r="J36" i="3" s="1"/>
  <c r="L35" i="3"/>
  <c r="O24" i="4"/>
  <c r="W32" i="5" l="1"/>
  <c r="S32" i="5"/>
  <c r="M33" i="5" s="1"/>
  <c r="U32" i="5"/>
  <c r="V32" i="5"/>
  <c r="K36" i="3"/>
  <c r="F37" i="3" s="1"/>
  <c r="N33" i="5"/>
  <c r="Q33" i="5" s="1"/>
  <c r="P24" i="4"/>
  <c r="K25" i="4" s="1"/>
  <c r="R24" i="4" l="1"/>
  <c r="G37" i="3"/>
  <c r="L36" i="3"/>
  <c r="R33" i="5"/>
  <c r="T33" i="5" s="1"/>
  <c r="L25" i="4"/>
  <c r="N25" i="4" s="1"/>
  <c r="Q24" i="4"/>
  <c r="I37" i="3" l="1"/>
  <c r="J37" i="3" s="1"/>
  <c r="S33" i="5"/>
  <c r="W33" i="5" l="1"/>
  <c r="M34" i="5"/>
  <c r="U33" i="5"/>
  <c r="V33" i="5"/>
  <c r="K37" i="3"/>
  <c r="F38" i="3" s="1"/>
  <c r="O25" i="4"/>
  <c r="N34" i="5" l="1"/>
  <c r="Q34" i="5" s="1"/>
  <c r="R34" i="5" s="1"/>
  <c r="T34" i="5" s="1"/>
  <c r="G38" i="3"/>
  <c r="L37" i="3"/>
  <c r="P25" i="4"/>
  <c r="K26" i="4" s="1"/>
  <c r="R25" i="4" l="1"/>
  <c r="I38" i="3"/>
  <c r="J38" i="3" s="1"/>
  <c r="K38" i="3"/>
  <c r="F39" i="3" s="1"/>
  <c r="S34" i="5"/>
  <c r="L26" i="4"/>
  <c r="N26" i="4" s="1"/>
  <c r="Q25" i="4"/>
  <c r="W34" i="5" l="1"/>
  <c r="M35" i="5"/>
  <c r="G39" i="3"/>
  <c r="U34" i="5"/>
  <c r="V34" i="5"/>
  <c r="L38" i="3"/>
  <c r="N35" i="5" l="1"/>
  <c r="Q35" i="5" s="1"/>
  <c r="I39" i="3"/>
  <c r="J39" i="3" s="1"/>
  <c r="R35" i="5"/>
  <c r="T35" i="5" s="1"/>
  <c r="O26" i="4"/>
  <c r="K39" i="3" l="1"/>
  <c r="F40" i="3" s="1"/>
  <c r="S35" i="5"/>
  <c r="P26" i="4"/>
  <c r="K27" i="4" s="1"/>
  <c r="W35" i="5" l="1"/>
  <c r="M36" i="5"/>
  <c r="R26" i="4"/>
  <c r="G40" i="3"/>
  <c r="U35" i="5"/>
  <c r="V35" i="5"/>
  <c r="L39" i="3"/>
  <c r="L27" i="4"/>
  <c r="N27" i="4" s="1"/>
  <c r="Q26" i="4"/>
  <c r="N36" i="5" l="1"/>
  <c r="Q36" i="5" s="1"/>
  <c r="R36" i="5" s="1"/>
  <c r="I40" i="3"/>
  <c r="J40" i="3" s="1"/>
  <c r="T36" i="5" l="1"/>
  <c r="K40" i="3"/>
  <c r="F41" i="3" s="1"/>
  <c r="S36" i="5"/>
  <c r="O27" i="4"/>
  <c r="W36" i="5" l="1"/>
  <c r="M37" i="5"/>
  <c r="G41" i="3"/>
  <c r="U36" i="5"/>
  <c r="V36" i="5"/>
  <c r="L40" i="3"/>
  <c r="P27" i="4"/>
  <c r="K28" i="4" s="1"/>
  <c r="N37" i="5" l="1"/>
  <c r="Q37" i="5" s="1"/>
  <c r="R27" i="4"/>
  <c r="I41" i="3"/>
  <c r="J41" i="3" s="1"/>
  <c r="R37" i="5"/>
  <c r="T37" i="5" s="1"/>
  <c r="L28" i="4"/>
  <c r="N28" i="4" s="1"/>
  <c r="Q27" i="4"/>
  <c r="K41" i="3" l="1"/>
  <c r="F42" i="3" s="1"/>
  <c r="S37" i="5"/>
  <c r="W37" i="5" l="1"/>
  <c r="M38" i="5"/>
  <c r="G42" i="3"/>
  <c r="U37" i="5"/>
  <c r="V37" i="5"/>
  <c r="L41" i="3"/>
  <c r="N38" i="5"/>
  <c r="Q38" i="5" s="1"/>
  <c r="O28" i="4"/>
  <c r="I42" i="3" l="1"/>
  <c r="J42" i="3" s="1"/>
  <c r="R38" i="5"/>
  <c r="T38" i="5" s="1"/>
  <c r="P28" i="4"/>
  <c r="K29" i="4" s="1"/>
  <c r="R28" i="4" l="1"/>
  <c r="K42" i="3"/>
  <c r="F43" i="3" s="1"/>
  <c r="S38" i="5"/>
  <c r="L29" i="4"/>
  <c r="N29" i="4" s="1"/>
  <c r="Q28" i="4"/>
  <c r="W38" i="5" l="1"/>
  <c r="M39" i="5"/>
  <c r="G43" i="3"/>
  <c r="U38" i="5"/>
  <c r="V38" i="5"/>
  <c r="L42" i="3"/>
  <c r="N39" i="5"/>
  <c r="Q39" i="5" s="1"/>
  <c r="I43" i="3" l="1"/>
  <c r="J43" i="3" s="1"/>
  <c r="R39" i="5"/>
  <c r="T39" i="5" s="1"/>
  <c r="O29" i="4"/>
  <c r="K43" i="3" l="1"/>
  <c r="F44" i="3" s="1"/>
  <c r="S39" i="5"/>
  <c r="P29" i="4"/>
  <c r="K30" i="4" s="1"/>
  <c r="W39" i="5" l="1"/>
  <c r="M40" i="5"/>
  <c r="N40" i="5" s="1"/>
  <c r="Q40" i="5" s="1"/>
  <c r="R29" i="4"/>
  <c r="G44" i="3"/>
  <c r="U39" i="5"/>
  <c r="V39" i="5"/>
  <c r="L43" i="3"/>
  <c r="Q29" i="4"/>
  <c r="L30" i="4"/>
  <c r="N30" i="4" s="1"/>
  <c r="I44" i="3" l="1"/>
  <c r="J44" i="3" s="1"/>
  <c r="R40" i="5"/>
  <c r="T40" i="5" s="1"/>
  <c r="K44" i="3" l="1"/>
  <c r="L44" i="3"/>
  <c r="S40" i="5"/>
  <c r="O30" i="4"/>
  <c r="W40" i="5" l="1"/>
  <c r="M41" i="5"/>
  <c r="F45" i="3"/>
  <c r="G45" i="3" s="1"/>
  <c r="I45" i="3" s="1"/>
  <c r="J45" i="3" s="1"/>
  <c r="U40" i="5"/>
  <c r="V40" i="5"/>
  <c r="P30" i="4"/>
  <c r="K31" i="4" s="1"/>
  <c r="N41" i="5" l="1"/>
  <c r="Q41" i="5" s="1"/>
  <c r="R41" i="5" s="1"/>
  <c r="T41" i="5" s="1"/>
  <c r="R30" i="4"/>
  <c r="K45" i="3"/>
  <c r="F46" i="3" s="1"/>
  <c r="L31" i="4"/>
  <c r="N31" i="4" s="1"/>
  <c r="Q30" i="4"/>
  <c r="G46" i="3" l="1"/>
  <c r="L45" i="3"/>
  <c r="S41" i="5"/>
  <c r="W41" i="5" l="1"/>
  <c r="M42" i="5"/>
  <c r="I46" i="3"/>
  <c r="J46" i="3" s="1"/>
  <c r="U41" i="5"/>
  <c r="V41" i="5"/>
  <c r="N42" i="5"/>
  <c r="Q42" i="5" s="1"/>
  <c r="O31" i="4"/>
  <c r="K46" i="3" l="1"/>
  <c r="F47" i="3" s="1"/>
  <c r="R42" i="5"/>
  <c r="T42" i="5" s="1"/>
  <c r="P31" i="4"/>
  <c r="K32" i="4" s="1"/>
  <c r="R31" i="4" l="1"/>
  <c r="G47" i="3"/>
  <c r="L46" i="3"/>
  <c r="S42" i="5"/>
  <c r="L32" i="4"/>
  <c r="N32" i="4" s="1"/>
  <c r="Q31" i="4"/>
  <c r="W42" i="5" l="1"/>
  <c r="M43" i="5"/>
  <c r="I47" i="3"/>
  <c r="J47" i="3" s="1"/>
  <c r="U42" i="5"/>
  <c r="V42" i="5"/>
  <c r="N43" i="5"/>
  <c r="Q43" i="5" s="1"/>
  <c r="K47" i="3" l="1"/>
  <c r="R43" i="5"/>
  <c r="T43" i="5" s="1"/>
  <c r="O32" i="4"/>
  <c r="F48" i="3" l="1"/>
  <c r="G48" i="3" s="1"/>
  <c r="I48" i="3" s="1"/>
  <c r="J48" i="3" s="1"/>
  <c r="L47" i="3"/>
  <c r="S43" i="5"/>
  <c r="P32" i="4"/>
  <c r="K33" i="4" s="1"/>
  <c r="W43" i="5" l="1"/>
  <c r="M44" i="5"/>
  <c r="R32" i="4"/>
  <c r="K48" i="3"/>
  <c r="F49" i="3" s="1"/>
  <c r="U43" i="5"/>
  <c r="V43" i="5"/>
  <c r="L48" i="3"/>
  <c r="N44" i="5"/>
  <c r="Q44" i="5" s="1"/>
  <c r="Q32" i="4"/>
  <c r="L33" i="4"/>
  <c r="N33" i="4" s="1"/>
  <c r="G49" i="3" l="1"/>
  <c r="R44" i="5"/>
  <c r="T44" i="5" s="1"/>
  <c r="I49" i="3" l="1"/>
  <c r="J49" i="3" s="1"/>
  <c r="S44" i="5"/>
  <c r="O33" i="4"/>
  <c r="W44" i="5" l="1"/>
  <c r="M45" i="5"/>
  <c r="K49" i="3"/>
  <c r="F50" i="3" s="1"/>
  <c r="G50" i="3"/>
  <c r="L49" i="3"/>
  <c r="U44" i="5"/>
  <c r="V44" i="5"/>
  <c r="P33" i="4"/>
  <c r="K34" i="4" s="1"/>
  <c r="N45" i="5" l="1"/>
  <c r="Q45" i="5" s="1"/>
  <c r="R33" i="4"/>
  <c r="I50" i="3"/>
  <c r="J50" i="3" s="1"/>
  <c r="R45" i="5"/>
  <c r="T45" i="5" s="1"/>
  <c r="L34" i="4"/>
  <c r="N34" i="4" s="1"/>
  <c r="Q33" i="4"/>
  <c r="K50" i="3" l="1"/>
  <c r="F51" i="3" s="1"/>
  <c r="S45" i="5"/>
  <c r="W45" i="5" l="1"/>
  <c r="M46" i="5"/>
  <c r="G51" i="3"/>
  <c r="L50" i="3"/>
  <c r="U45" i="5"/>
  <c r="V45" i="5"/>
  <c r="O34" i="4"/>
  <c r="N46" i="5" l="1"/>
  <c r="Q46" i="5" s="1"/>
  <c r="I51" i="3"/>
  <c r="J51" i="3" s="1"/>
  <c r="K51" i="3"/>
  <c r="F52" i="3" s="1"/>
  <c r="R46" i="5"/>
  <c r="T46" i="5" s="1"/>
  <c r="P34" i="4"/>
  <c r="K35" i="4" s="1"/>
  <c r="R34" i="4" l="1"/>
  <c r="G52" i="3"/>
  <c r="L51" i="3"/>
  <c r="S46" i="5"/>
  <c r="L35" i="4"/>
  <c r="N35" i="4" s="1"/>
  <c r="Q34" i="4"/>
  <c r="W46" i="5" l="1"/>
  <c r="M47" i="5"/>
  <c r="I52" i="3"/>
  <c r="J52" i="3" s="1"/>
  <c r="U46" i="5"/>
  <c r="V46" i="5"/>
  <c r="N47" i="5" l="1"/>
  <c r="Q47" i="5" s="1"/>
  <c r="K52" i="3"/>
  <c r="F53" i="3" s="1"/>
  <c r="G53" i="3"/>
  <c r="L52" i="3"/>
  <c r="R47" i="5"/>
  <c r="T47" i="5" s="1"/>
  <c r="O35" i="4"/>
  <c r="P35" i="4" l="1"/>
  <c r="K36" i="4" s="1"/>
  <c r="R35" i="4"/>
  <c r="I53" i="3"/>
  <c r="J53" i="3" s="1"/>
  <c r="S47" i="5"/>
  <c r="L36" i="4"/>
  <c r="N36" i="4" s="1"/>
  <c r="Q35" i="4"/>
  <c r="W47" i="5" l="1"/>
  <c r="M48" i="5"/>
  <c r="K53" i="3"/>
  <c r="F54" i="3" s="1"/>
  <c r="G54" i="3"/>
  <c r="U47" i="5"/>
  <c r="V47" i="5"/>
  <c r="N48" i="5" l="1"/>
  <c r="Q48" i="5" s="1"/>
  <c r="R48" i="5" s="1"/>
  <c r="I54" i="3"/>
  <c r="J54" i="3" s="1"/>
  <c r="L53" i="3"/>
  <c r="K54" i="3"/>
  <c r="F55" i="3" s="1"/>
  <c r="O36" i="4"/>
  <c r="T48" i="5" l="1"/>
  <c r="G55" i="3"/>
  <c r="L54" i="3"/>
  <c r="S48" i="5"/>
  <c r="P36" i="4"/>
  <c r="K37" i="4" s="1"/>
  <c r="W48" i="5" l="1"/>
  <c r="M49" i="5"/>
  <c r="R36" i="4"/>
  <c r="I55" i="3"/>
  <c r="J55" i="3" s="1"/>
  <c r="U48" i="5"/>
  <c r="V48" i="5"/>
  <c r="L37" i="4"/>
  <c r="N37" i="4" s="1"/>
  <c r="Q36" i="4"/>
  <c r="N49" i="5" l="1"/>
  <c r="Q49" i="5" s="1"/>
  <c r="R49" i="5" s="1"/>
  <c r="T49" i="5" s="1"/>
  <c r="K55" i="3"/>
  <c r="F56" i="3" s="1"/>
  <c r="G56" i="3" l="1"/>
  <c r="L55" i="3"/>
  <c r="S49" i="5"/>
  <c r="M50" i="5" s="1"/>
  <c r="O37" i="4"/>
  <c r="W49" i="5" l="1"/>
  <c r="I56" i="3"/>
  <c r="J56" i="3" s="1"/>
  <c r="U49" i="5"/>
  <c r="V49" i="5"/>
  <c r="P37" i="4"/>
  <c r="K38" i="4" s="1"/>
  <c r="N50" i="5" l="1"/>
  <c r="Q50" i="5" s="1"/>
  <c r="R37" i="4"/>
  <c r="K56" i="3"/>
  <c r="F57" i="3" s="1"/>
  <c r="G57" i="3" s="1"/>
  <c r="L56" i="3"/>
  <c r="R50" i="5"/>
  <c r="T50" i="5" s="1"/>
  <c r="L38" i="4"/>
  <c r="N38" i="4" s="1"/>
  <c r="Q37" i="4"/>
  <c r="I57" i="3" l="1"/>
  <c r="J57" i="3" s="1"/>
  <c r="S50" i="5"/>
  <c r="W50" i="5" l="1"/>
  <c r="M51" i="5"/>
  <c r="U50" i="5"/>
  <c r="V50" i="5"/>
  <c r="K57" i="3"/>
  <c r="F58" i="3" s="1"/>
  <c r="O38" i="4"/>
  <c r="N51" i="5" l="1"/>
  <c r="Q51" i="5" s="1"/>
  <c r="G58" i="3"/>
  <c r="L57" i="3"/>
  <c r="R51" i="5"/>
  <c r="T51" i="5" s="1"/>
  <c r="P38" i="4"/>
  <c r="K39" i="4" s="1"/>
  <c r="R38" i="4" l="1"/>
  <c r="I58" i="3"/>
  <c r="J58" i="3" s="1"/>
  <c r="S51" i="5"/>
  <c r="M52" i="5" s="1"/>
  <c r="L39" i="4"/>
  <c r="N39" i="4" s="1"/>
  <c r="Q38" i="4"/>
  <c r="W51" i="5" l="1"/>
  <c r="U51" i="5"/>
  <c r="V51" i="5"/>
  <c r="K58" i="3"/>
  <c r="F59" i="3" s="1"/>
  <c r="N52" i="5"/>
  <c r="G59" i="3" l="1"/>
  <c r="Q52" i="5"/>
  <c r="R52" i="5" s="1"/>
  <c r="T52" i="5" s="1"/>
  <c r="L58" i="3"/>
  <c r="O39" i="4"/>
  <c r="I59" i="3" l="1"/>
  <c r="J59" i="3" s="1"/>
  <c r="S52" i="5"/>
  <c r="M53" i="5" s="1"/>
  <c r="P39" i="4"/>
  <c r="K40" i="4" s="1"/>
  <c r="W52" i="5" l="1"/>
  <c r="R39" i="4"/>
  <c r="U52" i="5"/>
  <c r="V52" i="5"/>
  <c r="K59" i="3"/>
  <c r="F60" i="3" s="1"/>
  <c r="L40" i="4"/>
  <c r="N40" i="4" s="1"/>
  <c r="Q39" i="4"/>
  <c r="N53" i="5" l="1"/>
  <c r="Q53" i="5" s="1"/>
  <c r="R53" i="5" s="1"/>
  <c r="T53" i="5" s="1"/>
  <c r="G60" i="3"/>
  <c r="L59" i="3"/>
  <c r="S53" i="5" l="1"/>
  <c r="M54" i="5" s="1"/>
  <c r="W53" i="5"/>
  <c r="I60" i="3"/>
  <c r="J60" i="3" s="1"/>
  <c r="U53" i="5"/>
  <c r="V53" i="5"/>
  <c r="N54" i="5"/>
  <c r="Q54" i="5" s="1"/>
  <c r="O40" i="4"/>
  <c r="K60" i="3" l="1"/>
  <c r="F61" i="3" s="1"/>
  <c r="R54" i="5"/>
  <c r="T54" i="5" s="1"/>
  <c r="P40" i="4"/>
  <c r="K41" i="4" s="1"/>
  <c r="R40" i="4" l="1"/>
  <c r="G61" i="3"/>
  <c r="L60" i="3"/>
  <c r="S54" i="5"/>
  <c r="L41" i="4"/>
  <c r="N41" i="4" s="1"/>
  <c r="Q40" i="4"/>
  <c r="W54" i="5" l="1"/>
  <c r="M55" i="5"/>
  <c r="I61" i="3"/>
  <c r="J61" i="3" s="1"/>
  <c r="U54" i="5"/>
  <c r="V54" i="5"/>
  <c r="N55" i="5"/>
  <c r="Q55" i="5" s="1"/>
  <c r="K61" i="3" l="1"/>
  <c r="F62" i="3" s="1"/>
  <c r="R55" i="5"/>
  <c r="T55" i="5" s="1"/>
  <c r="O41" i="4"/>
  <c r="G62" i="3" l="1"/>
  <c r="L61" i="3"/>
  <c r="S55" i="5"/>
  <c r="M56" i="5" s="1"/>
  <c r="P41" i="4"/>
  <c r="K42" i="4" s="1"/>
  <c r="W55" i="5" l="1"/>
  <c r="R41" i="4"/>
  <c r="I62" i="3"/>
  <c r="J62" i="3" s="1"/>
  <c r="U55" i="5"/>
  <c r="V55" i="5"/>
  <c r="N56" i="5"/>
  <c r="Q56" i="5" s="1"/>
  <c r="L42" i="4"/>
  <c r="N42" i="4" s="1"/>
  <c r="Q41" i="4"/>
  <c r="K62" i="3" l="1"/>
  <c r="F63" i="3" s="1"/>
  <c r="R56" i="5"/>
  <c r="T56" i="5" s="1"/>
  <c r="G63" i="3" l="1"/>
  <c r="L62" i="3"/>
  <c r="S56" i="5"/>
  <c r="M57" i="5" s="1"/>
  <c r="O42" i="4"/>
  <c r="W56" i="5" l="1"/>
  <c r="I63" i="3"/>
  <c r="J63" i="3" s="1"/>
  <c r="U56" i="5"/>
  <c r="V56" i="5"/>
  <c r="N57" i="5"/>
  <c r="Q57" i="5" s="1"/>
  <c r="P42" i="4"/>
  <c r="K43" i="4" s="1"/>
  <c r="R42" i="4" l="1"/>
  <c r="K63" i="3"/>
  <c r="F64" i="3" s="1"/>
  <c r="R57" i="5"/>
  <c r="T57" i="5" s="1"/>
  <c r="L43" i="4"/>
  <c r="N43" i="4" s="1"/>
  <c r="Q42" i="4"/>
  <c r="G64" i="3" l="1"/>
  <c r="L63" i="3"/>
  <c r="S57" i="5"/>
  <c r="W57" i="5" l="1"/>
  <c r="M58" i="5"/>
  <c r="I64" i="3"/>
  <c r="J64" i="3" s="1"/>
  <c r="U57" i="5"/>
  <c r="V57" i="5"/>
  <c r="O43" i="4"/>
  <c r="N58" i="5" l="1"/>
  <c r="Q58" i="5" s="1"/>
  <c r="R58" i="5" s="1"/>
  <c r="K64" i="3"/>
  <c r="F65" i="3" s="1"/>
  <c r="P43" i="4"/>
  <c r="K44" i="4" s="1"/>
  <c r="T58" i="5" l="1"/>
  <c r="R43" i="4"/>
  <c r="G65" i="3"/>
  <c r="L64" i="3"/>
  <c r="S58" i="5"/>
  <c r="L44" i="4"/>
  <c r="N44" i="4" s="1"/>
  <c r="Q43" i="4"/>
  <c r="W58" i="5" l="1"/>
  <c r="M59" i="5"/>
  <c r="N59" i="5" s="1"/>
  <c r="Q59" i="5" s="1"/>
  <c r="I65" i="3"/>
  <c r="J65" i="3" s="1"/>
  <c r="U58" i="5"/>
  <c r="V58" i="5"/>
  <c r="K65" i="3" l="1"/>
  <c r="F66" i="3" s="1"/>
  <c r="R59" i="5"/>
  <c r="T59" i="5" s="1"/>
  <c r="O44" i="4"/>
  <c r="G66" i="3" l="1"/>
  <c r="L65" i="3"/>
  <c r="S59" i="5"/>
  <c r="P44" i="4"/>
  <c r="K45" i="4" s="1"/>
  <c r="W59" i="5" l="1"/>
  <c r="M60" i="5"/>
  <c r="R44" i="4"/>
  <c r="I66" i="3"/>
  <c r="J66" i="3" s="1"/>
  <c r="U59" i="5"/>
  <c r="V59" i="5"/>
  <c r="L45" i="4"/>
  <c r="N45" i="4" s="1"/>
  <c r="Q44" i="4"/>
  <c r="N60" i="5" l="1"/>
  <c r="Q60" i="5"/>
  <c r="R60" i="5" s="1"/>
  <c r="T60" i="5" s="1"/>
  <c r="K66" i="3"/>
  <c r="F67" i="3" s="1"/>
  <c r="G67" i="3" l="1"/>
  <c r="L66" i="3"/>
  <c r="S60" i="5"/>
  <c r="O45" i="4"/>
  <c r="W60" i="5" l="1"/>
  <c r="M61" i="5"/>
  <c r="I67" i="3"/>
  <c r="J67" i="3" s="1"/>
  <c r="U60" i="5"/>
  <c r="V60" i="5"/>
  <c r="P45" i="4"/>
  <c r="K46" i="4" s="1"/>
  <c r="N61" i="5" l="1"/>
  <c r="Q61" i="5" s="1"/>
  <c r="R61" i="5" s="1"/>
  <c r="T61" i="5" s="1"/>
  <c r="R45" i="4"/>
  <c r="K67" i="3"/>
  <c r="F68" i="3" s="1"/>
  <c r="L46" i="4"/>
  <c r="N46" i="4" s="1"/>
  <c r="Q45" i="4"/>
  <c r="S61" i="5" l="1"/>
  <c r="M62" i="5" s="1"/>
  <c r="W61" i="5"/>
  <c r="G68" i="3"/>
  <c r="U61" i="5"/>
  <c r="V61" i="5"/>
  <c r="L67" i="3"/>
  <c r="N62" i="5"/>
  <c r="Q62" i="5" s="1"/>
  <c r="I68" i="3" l="1"/>
  <c r="J68" i="3" s="1"/>
  <c r="R62" i="5"/>
  <c r="T62" i="5" s="1"/>
  <c r="O46" i="4"/>
  <c r="K68" i="3" l="1"/>
  <c r="F69" i="3" s="1"/>
  <c r="S62" i="5"/>
  <c r="P46" i="4"/>
  <c r="K47" i="4" s="1"/>
  <c r="W62" i="5" l="1"/>
  <c r="M63" i="5"/>
  <c r="R46" i="4"/>
  <c r="G69" i="3"/>
  <c r="L68" i="3"/>
  <c r="U62" i="5"/>
  <c r="V62" i="5"/>
  <c r="N63" i="5"/>
  <c r="Q63" i="5" s="1"/>
  <c r="L47" i="4"/>
  <c r="N47" i="4" s="1"/>
  <c r="Q46" i="4"/>
  <c r="I69" i="3" l="1"/>
  <c r="J69" i="3" s="1"/>
  <c r="R63" i="5"/>
  <c r="T63" i="5" s="1"/>
  <c r="K69" i="3" l="1"/>
  <c r="L69" i="3"/>
  <c r="S63" i="5"/>
  <c r="O47" i="4"/>
  <c r="W63" i="5" l="1"/>
  <c r="M64" i="5"/>
  <c r="F70" i="3"/>
  <c r="G70" i="3" s="1"/>
  <c r="I70" i="3" s="1"/>
  <c r="J70" i="3" s="1"/>
  <c r="U63" i="5"/>
  <c r="V63" i="5"/>
  <c r="N64" i="5"/>
  <c r="Q64" i="5" s="1"/>
  <c r="P47" i="4"/>
  <c r="K48" i="4" s="1"/>
  <c r="R47" i="4" l="1"/>
  <c r="K70" i="3"/>
  <c r="F71" i="3" s="1"/>
  <c r="R64" i="5"/>
  <c r="T64" i="5" s="1"/>
  <c r="L48" i="4"/>
  <c r="N48" i="4" s="1"/>
  <c r="Q47" i="4"/>
  <c r="G71" i="3" l="1"/>
  <c r="L70" i="3"/>
  <c r="S64" i="5"/>
  <c r="W64" i="5" l="1"/>
  <c r="M65" i="5"/>
  <c r="I71" i="3"/>
  <c r="J71" i="3" s="1"/>
  <c r="U64" i="5"/>
  <c r="V64" i="5"/>
  <c r="N65" i="5"/>
  <c r="Q65" i="5" s="1"/>
  <c r="O48" i="4"/>
  <c r="K71" i="3" l="1"/>
  <c r="F72" i="3" s="1"/>
  <c r="R65" i="5"/>
  <c r="T65" i="5" s="1"/>
  <c r="P48" i="4"/>
  <c r="K49" i="4" s="1"/>
  <c r="R48" i="4" l="1"/>
  <c r="G72" i="3"/>
  <c r="L71" i="3"/>
  <c r="S65" i="5"/>
  <c r="L49" i="4"/>
  <c r="N49" i="4" s="1"/>
  <c r="Q48" i="4"/>
  <c r="W65" i="5" l="1"/>
  <c r="M66" i="5"/>
  <c r="I72" i="3"/>
  <c r="J72" i="3" s="1"/>
  <c r="U65" i="5"/>
  <c r="V65" i="5"/>
  <c r="N66" i="5"/>
  <c r="Q66" i="5" s="1"/>
  <c r="K72" i="3" l="1"/>
  <c r="F73" i="3" s="1"/>
  <c r="R66" i="5"/>
  <c r="T66" i="5" s="1"/>
  <c r="O49" i="4"/>
  <c r="G73" i="3" l="1"/>
  <c r="L72" i="3"/>
  <c r="S66" i="5"/>
  <c r="P49" i="4"/>
  <c r="K50" i="4" s="1"/>
  <c r="W66" i="5" l="1"/>
  <c r="M67" i="5"/>
  <c r="R49" i="4"/>
  <c r="I73" i="3"/>
  <c r="J73" i="3" s="1"/>
  <c r="U66" i="5"/>
  <c r="V66" i="5"/>
  <c r="L50" i="4"/>
  <c r="N50" i="4" s="1"/>
  <c r="Q49" i="4"/>
  <c r="N67" i="5" l="1"/>
  <c r="Q67" i="5" s="1"/>
  <c r="K73" i="3"/>
  <c r="F74" i="3" s="1"/>
  <c r="R67" i="5"/>
  <c r="T67" i="5" s="1"/>
  <c r="G74" i="3" l="1"/>
  <c r="L73" i="3"/>
  <c r="S67" i="5"/>
  <c r="O50" i="4"/>
  <c r="W67" i="5" l="1"/>
  <c r="M68" i="5"/>
  <c r="I74" i="3"/>
  <c r="J74" i="3" s="1"/>
  <c r="U67" i="5"/>
  <c r="V67" i="5"/>
  <c r="N68" i="5"/>
  <c r="Q68" i="5" s="1"/>
  <c r="P50" i="4"/>
  <c r="K51" i="4" s="1"/>
  <c r="R50" i="4" l="1"/>
  <c r="K74" i="3"/>
  <c r="R68" i="5"/>
  <c r="T68" i="5" s="1"/>
  <c r="L51" i="4"/>
  <c r="N51" i="4" s="1"/>
  <c r="Q50" i="4"/>
  <c r="F75" i="3" l="1"/>
  <c r="G75" i="3" s="1"/>
  <c r="I75" i="3" s="1"/>
  <c r="J75" i="3" s="1"/>
  <c r="L74" i="3"/>
  <c r="S68" i="5"/>
  <c r="W68" i="5" l="1"/>
  <c r="M69" i="5"/>
  <c r="U68" i="5"/>
  <c r="V68" i="5"/>
  <c r="K75" i="3"/>
  <c r="F76" i="3" s="1"/>
  <c r="N69" i="5"/>
  <c r="Q69" i="5" s="1"/>
  <c r="O51" i="4"/>
  <c r="R51" i="4" l="1"/>
  <c r="G76" i="3"/>
  <c r="L75" i="3"/>
  <c r="R69" i="5"/>
  <c r="T69" i="5" s="1"/>
  <c r="P51" i="4"/>
  <c r="K52" i="4" s="1"/>
  <c r="I76" i="3" l="1"/>
  <c r="J76" i="3" s="1"/>
  <c r="S69" i="5"/>
  <c r="L52" i="4"/>
  <c r="N52" i="4" s="1"/>
  <c r="Q51" i="4"/>
  <c r="W69" i="5" l="1"/>
  <c r="M70" i="5"/>
  <c r="U69" i="5"/>
  <c r="V69" i="5"/>
  <c r="K76" i="3"/>
  <c r="F77" i="3" s="1"/>
  <c r="L76" i="3"/>
  <c r="N70" i="5" l="1"/>
  <c r="Q70" i="5" s="1"/>
  <c r="R70" i="5" s="1"/>
  <c r="G77" i="3"/>
  <c r="O52" i="4"/>
  <c r="T70" i="5" l="1"/>
  <c r="I77" i="3"/>
  <c r="J77" i="3" s="1"/>
  <c r="S70" i="5"/>
  <c r="P52" i="4"/>
  <c r="K53" i="4" s="1"/>
  <c r="W70" i="5" l="1"/>
  <c r="M71" i="5"/>
  <c r="N71" i="5" s="1"/>
  <c r="Q71" i="5" s="1"/>
  <c r="R52" i="4"/>
  <c r="K77" i="3"/>
  <c r="U70" i="5"/>
  <c r="V70" i="5"/>
  <c r="L53" i="4"/>
  <c r="N53" i="4" s="1"/>
  <c r="Q52" i="4"/>
  <c r="F78" i="3" l="1"/>
  <c r="G78" i="3" s="1"/>
  <c r="I78" i="3" s="1"/>
  <c r="J78" i="3" s="1"/>
  <c r="K78" i="3" s="1"/>
  <c r="F79" i="3" s="1"/>
  <c r="L77" i="3"/>
  <c r="R71" i="5"/>
  <c r="T71" i="5" s="1"/>
  <c r="G79" i="3" l="1"/>
  <c r="L78" i="3"/>
  <c r="S71" i="5"/>
  <c r="M72" i="5" s="1"/>
  <c r="O53" i="4"/>
  <c r="W71" i="5" l="1"/>
  <c r="I79" i="3"/>
  <c r="J79" i="3" s="1"/>
  <c r="U71" i="5"/>
  <c r="V71" i="5"/>
  <c r="P53" i="4"/>
  <c r="K54" i="4" s="1"/>
  <c r="N72" i="5" l="1"/>
  <c r="Q72" i="5" s="1"/>
  <c r="R72" i="5" s="1"/>
  <c r="R53" i="4"/>
  <c r="K79" i="3"/>
  <c r="F80" i="3" s="1"/>
  <c r="L54" i="4"/>
  <c r="N54" i="4" s="1"/>
  <c r="Q53" i="4"/>
  <c r="T72" i="5" l="1"/>
  <c r="G80" i="3"/>
  <c r="L79" i="3"/>
  <c r="S72" i="5"/>
  <c r="W72" i="5" l="1"/>
  <c r="M73" i="5"/>
  <c r="I80" i="3"/>
  <c r="J80" i="3" s="1"/>
  <c r="U72" i="5"/>
  <c r="V72" i="5"/>
  <c r="O54" i="4"/>
  <c r="N73" i="5" l="1"/>
  <c r="Q73" i="5" s="1"/>
  <c r="K80" i="3"/>
  <c r="F81" i="3" s="1"/>
  <c r="R73" i="5"/>
  <c r="T73" i="5" s="1"/>
  <c r="P54" i="4"/>
  <c r="K55" i="4" s="1"/>
  <c r="R54" i="4" l="1"/>
  <c r="G81" i="3"/>
  <c r="L80" i="3"/>
  <c r="S73" i="5"/>
  <c r="L55" i="4"/>
  <c r="N55" i="4" s="1"/>
  <c r="Q54" i="4"/>
  <c r="W73" i="5" l="1"/>
  <c r="M74" i="5"/>
  <c r="I81" i="3"/>
  <c r="J81" i="3" s="1"/>
  <c r="N74" i="5"/>
  <c r="Q74" i="5" s="1"/>
  <c r="U73" i="5"/>
  <c r="V73" i="5"/>
  <c r="K81" i="3" l="1"/>
  <c r="F82" i="3" s="1"/>
  <c r="R74" i="5"/>
  <c r="T74" i="5" s="1"/>
  <c r="O55" i="4"/>
  <c r="G82" i="3" l="1"/>
  <c r="L81" i="3"/>
  <c r="S74" i="5"/>
  <c r="P55" i="4"/>
  <c r="K56" i="4" s="1"/>
  <c r="W74" i="5" l="1"/>
  <c r="M75" i="5"/>
  <c r="R55" i="4"/>
  <c r="I82" i="3"/>
  <c r="J82" i="3" s="1"/>
  <c r="U74" i="5"/>
  <c r="V74" i="5"/>
  <c r="L56" i="4"/>
  <c r="N56" i="4" s="1"/>
  <c r="Q55" i="4"/>
  <c r="N75" i="5" l="1"/>
  <c r="Q75" i="5" s="1"/>
  <c r="K82" i="3"/>
  <c r="L82" i="3"/>
  <c r="R75" i="5"/>
  <c r="T75" i="5" s="1"/>
  <c r="F83" i="3" l="1"/>
  <c r="G83" i="3" s="1"/>
  <c r="S75" i="5"/>
  <c r="O56" i="4"/>
  <c r="W75" i="5" l="1"/>
  <c r="M76" i="5"/>
  <c r="I83" i="3"/>
  <c r="U75" i="5"/>
  <c r="V75" i="5"/>
  <c r="N76" i="5"/>
  <c r="Q76" i="5" s="1"/>
  <c r="P56" i="4"/>
  <c r="K57" i="4" s="1"/>
  <c r="R56" i="4" l="1"/>
  <c r="J83" i="3"/>
  <c r="K83" i="3"/>
  <c r="F84" i="3" s="1"/>
  <c r="G84" i="3" s="1"/>
  <c r="I84" i="3" s="1"/>
  <c r="J84" i="3" s="1"/>
  <c r="R76" i="5"/>
  <c r="T76" i="5" s="1"/>
  <c r="L57" i="4"/>
  <c r="N57" i="4" s="1"/>
  <c r="Q56" i="4"/>
  <c r="L83" i="3" l="1"/>
  <c r="K84" i="3"/>
  <c r="S76" i="5"/>
  <c r="W76" i="5" l="1"/>
  <c r="M77" i="5"/>
  <c r="F85" i="3"/>
  <c r="G85" i="3" s="1"/>
  <c r="I85" i="3" s="1"/>
  <c r="J85" i="3" s="1"/>
  <c r="K85" i="3" s="1"/>
  <c r="F86" i="3" s="1"/>
  <c r="L84" i="3"/>
  <c r="U76" i="5"/>
  <c r="V76" i="5"/>
  <c r="N77" i="5"/>
  <c r="O57" i="4"/>
  <c r="G86" i="3" l="1"/>
  <c r="Q77" i="5"/>
  <c r="R77" i="5" s="1"/>
  <c r="T77" i="5" s="1"/>
  <c r="L85" i="3"/>
  <c r="P57" i="4"/>
  <c r="K58" i="4" s="1"/>
  <c r="R57" i="4" l="1"/>
  <c r="I86" i="3"/>
  <c r="J86" i="3" s="1"/>
  <c r="S77" i="5"/>
  <c r="L58" i="4"/>
  <c r="N58" i="4" s="1"/>
  <c r="Q57" i="4"/>
  <c r="W77" i="5" l="1"/>
  <c r="M78" i="5"/>
  <c r="U77" i="5"/>
  <c r="V77" i="5"/>
  <c r="K86" i="3"/>
  <c r="F87" i="3" s="1"/>
  <c r="N78" i="5" l="1"/>
  <c r="Q78" i="5" s="1"/>
  <c r="G87" i="3"/>
  <c r="R78" i="5"/>
  <c r="T78" i="5" s="1"/>
  <c r="L86" i="3"/>
  <c r="O58" i="4"/>
  <c r="I87" i="3" l="1"/>
  <c r="J87" i="3" s="1"/>
  <c r="S78" i="5"/>
  <c r="U78" i="5"/>
  <c r="V78" i="5"/>
  <c r="P58" i="4"/>
  <c r="K59" i="4" s="1"/>
  <c r="W78" i="5" l="1"/>
  <c r="M79" i="5"/>
  <c r="N79" i="5" s="1"/>
  <c r="Q79" i="5" s="1"/>
  <c r="R58" i="4"/>
  <c r="K87" i="3"/>
  <c r="F88" i="3" s="1"/>
  <c r="R79" i="5"/>
  <c r="T79" i="5" s="1"/>
  <c r="L59" i="4"/>
  <c r="N59" i="4" s="1"/>
  <c r="Q58" i="4"/>
  <c r="G88" i="3" l="1"/>
  <c r="L87" i="3"/>
  <c r="S79" i="5"/>
  <c r="W79" i="5" l="1"/>
  <c r="M80" i="5"/>
  <c r="I88" i="3"/>
  <c r="J88" i="3" s="1"/>
  <c r="U79" i="5"/>
  <c r="V79" i="5"/>
  <c r="N80" i="5"/>
  <c r="Q80" i="5" s="1"/>
  <c r="O59" i="4"/>
  <c r="K88" i="3" l="1"/>
  <c r="F89" i="3" s="1"/>
  <c r="R80" i="5"/>
  <c r="T80" i="5" s="1"/>
  <c r="P59" i="4"/>
  <c r="K60" i="4" s="1"/>
  <c r="R59" i="4" l="1"/>
  <c r="G89" i="3"/>
  <c r="L88" i="3"/>
  <c r="S80" i="5"/>
  <c r="L60" i="4"/>
  <c r="N60" i="4" s="1"/>
  <c r="Q59" i="4"/>
  <c r="W80" i="5" l="1"/>
  <c r="M81" i="5"/>
  <c r="I89" i="3"/>
  <c r="J89" i="3" s="1"/>
  <c r="U80" i="5"/>
  <c r="V80" i="5"/>
  <c r="N81" i="5"/>
  <c r="Q81" i="5" s="1"/>
  <c r="K89" i="3" l="1"/>
  <c r="F90" i="3" s="1"/>
  <c r="R81" i="5"/>
  <c r="T81" i="5" s="1"/>
  <c r="O60" i="4"/>
  <c r="G90" i="3" l="1"/>
  <c r="L89" i="3"/>
  <c r="S81" i="5"/>
  <c r="P60" i="4"/>
  <c r="K61" i="4" s="1"/>
  <c r="W81" i="5" l="1"/>
  <c r="M82" i="5"/>
  <c r="R60" i="4"/>
  <c r="I90" i="3"/>
  <c r="J90" i="3" s="1"/>
  <c r="U81" i="5"/>
  <c r="V81" i="5"/>
  <c r="N82" i="5"/>
  <c r="Q82" i="5" s="1"/>
  <c r="L61" i="4"/>
  <c r="N61" i="4" s="1"/>
  <c r="Q60" i="4"/>
  <c r="K90" i="3" l="1"/>
  <c r="F91" i="3" s="1"/>
  <c r="R82" i="5"/>
  <c r="T82" i="5" s="1"/>
  <c r="W82" i="5" l="1"/>
  <c r="G91" i="3"/>
  <c r="L90" i="3"/>
  <c r="S82" i="5"/>
  <c r="M83" i="5" s="1"/>
  <c r="O61" i="4"/>
  <c r="I91" i="3" l="1"/>
  <c r="J91" i="3" s="1"/>
  <c r="U82" i="5"/>
  <c r="V82" i="5"/>
  <c r="P61" i="4"/>
  <c r="K62" i="4" s="1"/>
  <c r="N83" i="5" l="1"/>
  <c r="Q83" i="5" s="1"/>
  <c r="R83" i="5" s="1"/>
  <c r="T83" i="5" s="1"/>
  <c r="R61" i="4"/>
  <c r="K91" i="3"/>
  <c r="F92" i="3" s="1"/>
  <c r="L62" i="4"/>
  <c r="N62" i="4" s="1"/>
  <c r="Q61" i="4"/>
  <c r="G92" i="3" l="1"/>
  <c r="L91" i="3"/>
  <c r="S83" i="5"/>
  <c r="W83" i="5" l="1"/>
  <c r="M84" i="5"/>
  <c r="I92" i="3"/>
  <c r="J92" i="3" s="1"/>
  <c r="U83" i="5"/>
  <c r="V83" i="5"/>
  <c r="K92" i="3"/>
  <c r="F93" i="3" s="1"/>
  <c r="N84" i="5"/>
  <c r="Q84" i="5" s="1"/>
  <c r="O62" i="4"/>
  <c r="G93" i="3" l="1"/>
  <c r="L92" i="3"/>
  <c r="R84" i="5"/>
  <c r="T84" i="5" s="1"/>
  <c r="P62" i="4"/>
  <c r="K63" i="4" s="1"/>
  <c r="R62" i="4" l="1"/>
  <c r="I93" i="3"/>
  <c r="J93" i="3" s="1"/>
  <c r="K93" i="3"/>
  <c r="F94" i="3" s="1"/>
  <c r="S84" i="5"/>
  <c r="L63" i="4"/>
  <c r="N63" i="4" s="1"/>
  <c r="Q62" i="4"/>
  <c r="W84" i="5" l="1"/>
  <c r="M85" i="5"/>
  <c r="G94" i="3"/>
  <c r="U84" i="5"/>
  <c r="V84" i="5"/>
  <c r="L93" i="3"/>
  <c r="N85" i="5" l="1"/>
  <c r="Q85" i="5" s="1"/>
  <c r="I94" i="3"/>
  <c r="J94" i="3" s="1"/>
  <c r="R85" i="5"/>
  <c r="T85" i="5" s="1"/>
  <c r="O63" i="4"/>
  <c r="K94" i="3" l="1"/>
  <c r="L94" i="3"/>
  <c r="S85" i="5"/>
  <c r="P63" i="4"/>
  <c r="K64" i="4" s="1"/>
  <c r="W85" i="5" l="1"/>
  <c r="M86" i="5"/>
  <c r="R63" i="4"/>
  <c r="F95" i="3"/>
  <c r="G95" i="3" s="1"/>
  <c r="I95" i="3" s="1"/>
  <c r="J95" i="3" s="1"/>
  <c r="U85" i="5"/>
  <c r="V85" i="5"/>
  <c r="L64" i="4"/>
  <c r="N64" i="4" s="1"/>
  <c r="Q63" i="4"/>
  <c r="N86" i="5" l="1"/>
  <c r="Q86" i="5" s="1"/>
  <c r="K95" i="3"/>
  <c r="F96" i="3" s="1"/>
  <c r="R86" i="5"/>
  <c r="T86" i="5" s="1"/>
  <c r="G96" i="3" l="1"/>
  <c r="L95" i="3"/>
  <c r="S86" i="5"/>
  <c r="O64" i="4"/>
  <c r="W86" i="5" l="1"/>
  <c r="M87" i="5"/>
  <c r="I96" i="3"/>
  <c r="J96" i="3" s="1"/>
  <c r="U86" i="5"/>
  <c r="V86" i="5"/>
  <c r="N87" i="5"/>
  <c r="P64" i="4"/>
  <c r="K65" i="4" s="1"/>
  <c r="R64" i="4" l="1"/>
  <c r="Q87" i="5"/>
  <c r="R87" i="5" s="1"/>
  <c r="T87" i="5" s="1"/>
  <c r="K96" i="3"/>
  <c r="F97" i="3" s="1"/>
  <c r="L65" i="4"/>
  <c r="N65" i="4" s="1"/>
  <c r="Q64" i="4"/>
  <c r="G97" i="3" l="1"/>
  <c r="L96" i="3"/>
  <c r="S87" i="5"/>
  <c r="W87" i="5" l="1"/>
  <c r="M88" i="5"/>
  <c r="I97" i="3"/>
  <c r="J97" i="3" s="1"/>
  <c r="U87" i="5"/>
  <c r="V87" i="5"/>
  <c r="O65" i="4"/>
  <c r="N88" i="5" l="1"/>
  <c r="Q88" i="5" s="1"/>
  <c r="R88" i="5"/>
  <c r="T88" i="5" s="1"/>
  <c r="K97" i="3"/>
  <c r="F98" i="3" s="1"/>
  <c r="S88" i="5"/>
  <c r="M89" i="5" s="1"/>
  <c r="P65" i="4"/>
  <c r="K66" i="4" s="1"/>
  <c r="W88" i="5" l="1"/>
  <c r="R65" i="4"/>
  <c r="G98" i="3"/>
  <c r="U88" i="5"/>
  <c r="V88" i="5"/>
  <c r="L97" i="3"/>
  <c r="N89" i="5"/>
  <c r="Q89" i="5" s="1"/>
  <c r="L66" i="4"/>
  <c r="N66" i="4" s="1"/>
  <c r="Q65" i="4"/>
  <c r="I98" i="3" l="1"/>
  <c r="J98" i="3" s="1"/>
  <c r="R89" i="5"/>
  <c r="T89" i="5" s="1"/>
  <c r="K98" i="3" l="1"/>
  <c r="F99" i="3" s="1"/>
  <c r="S89" i="5"/>
  <c r="O66" i="4"/>
  <c r="W89" i="5" l="1"/>
  <c r="M90" i="5"/>
  <c r="G99" i="3"/>
  <c r="U89" i="5"/>
  <c r="V89" i="5"/>
  <c r="L98" i="3"/>
  <c r="N90" i="5"/>
  <c r="Q90" i="5" s="1"/>
  <c r="P66" i="4"/>
  <c r="K67" i="4" s="1"/>
  <c r="R66" i="4" l="1"/>
  <c r="I99" i="3"/>
  <c r="J99" i="3" s="1"/>
  <c r="R90" i="5"/>
  <c r="T90" i="5" s="1"/>
  <c r="L67" i="4"/>
  <c r="N67" i="4" s="1"/>
  <c r="Q66" i="4"/>
  <c r="K99" i="3" l="1"/>
  <c r="F100" i="3" s="1"/>
  <c r="S90" i="5"/>
  <c r="W90" i="5" l="1"/>
  <c r="M91" i="5"/>
  <c r="G100" i="3"/>
  <c r="U90" i="5"/>
  <c r="V90" i="5"/>
  <c r="L99" i="3"/>
  <c r="N91" i="5"/>
  <c r="O67" i="4"/>
  <c r="I100" i="3" l="1"/>
  <c r="J100" i="3" s="1"/>
  <c r="Q91" i="5"/>
  <c r="R91" i="5" s="1"/>
  <c r="T91" i="5" s="1"/>
  <c r="P67" i="4"/>
  <c r="K68" i="4" s="1"/>
  <c r="R67" i="4" l="1"/>
  <c r="S91" i="5"/>
  <c r="K100" i="3"/>
  <c r="F101" i="3" s="1"/>
  <c r="L68" i="4"/>
  <c r="N68" i="4" s="1"/>
  <c r="Q67" i="4"/>
  <c r="W91" i="5" l="1"/>
  <c r="M92" i="5"/>
  <c r="G101" i="3"/>
  <c r="U91" i="5"/>
  <c r="V91" i="5"/>
  <c r="L100" i="3"/>
  <c r="N92" i="5" l="1"/>
  <c r="Q92" i="5" s="1"/>
  <c r="R92" i="5" s="1"/>
  <c r="T92" i="5" s="1"/>
  <c r="I101" i="3"/>
  <c r="J101" i="3" s="1"/>
  <c r="O68" i="4"/>
  <c r="S92" i="5" l="1"/>
  <c r="M93" i="5" s="1"/>
  <c r="N93" i="5" s="1"/>
  <c r="Q93" i="5" s="1"/>
  <c r="K101" i="3"/>
  <c r="P68" i="4"/>
  <c r="K69" i="4" s="1"/>
  <c r="V92" i="5" l="1"/>
  <c r="U92" i="5"/>
  <c r="W92" i="5"/>
  <c r="R68" i="4"/>
  <c r="F102" i="3"/>
  <c r="G102" i="3" s="1"/>
  <c r="I102" i="3" s="1"/>
  <c r="J102" i="3" s="1"/>
  <c r="L101" i="3"/>
  <c r="R93" i="5"/>
  <c r="T93" i="5" s="1"/>
  <c r="L69" i="4"/>
  <c r="N69" i="4" s="1"/>
  <c r="Q68" i="4"/>
  <c r="K102" i="3" l="1"/>
  <c r="S93" i="5"/>
  <c r="W93" i="5" l="1"/>
  <c r="M94" i="5"/>
  <c r="N94" i="5" s="1"/>
  <c r="Q94" i="5" s="1"/>
  <c r="F103" i="3"/>
  <c r="G103" i="3" s="1"/>
  <c r="L102" i="3"/>
  <c r="U93" i="5"/>
  <c r="V93" i="5"/>
  <c r="O69" i="4"/>
  <c r="I103" i="3" l="1"/>
  <c r="J103" i="3" s="1"/>
  <c r="K103" i="3"/>
  <c r="F104" i="3" s="1"/>
  <c r="R94" i="5"/>
  <c r="T94" i="5" s="1"/>
  <c r="P69" i="4"/>
  <c r="K70" i="4" s="1"/>
  <c r="R69" i="4" l="1"/>
  <c r="G104" i="3"/>
  <c r="L103" i="3"/>
  <c r="S94" i="5"/>
  <c r="L70" i="4"/>
  <c r="N70" i="4" s="1"/>
  <c r="Q69" i="4"/>
  <c r="W94" i="5" l="1"/>
  <c r="M95" i="5"/>
  <c r="I104" i="3"/>
  <c r="J104" i="3" s="1"/>
  <c r="U94" i="5"/>
  <c r="V94" i="5"/>
  <c r="N95" i="5" l="1"/>
  <c r="Q95" i="5" s="1"/>
  <c r="K104" i="3"/>
  <c r="F105" i="3" s="1"/>
  <c r="R95" i="5"/>
  <c r="T95" i="5" s="1"/>
  <c r="O70" i="4"/>
  <c r="G105" i="3" l="1"/>
  <c r="L104" i="3"/>
  <c r="S95" i="5"/>
  <c r="P70" i="4"/>
  <c r="K71" i="4" s="1"/>
  <c r="W95" i="5" l="1"/>
  <c r="M96" i="5"/>
  <c r="R70" i="4"/>
  <c r="I105" i="3"/>
  <c r="J105" i="3" s="1"/>
  <c r="U95" i="5"/>
  <c r="V95" i="5"/>
  <c r="N96" i="5"/>
  <c r="Q96" i="5" s="1"/>
  <c r="L71" i="4"/>
  <c r="N71" i="4" s="1"/>
  <c r="Q70" i="4"/>
  <c r="K105" i="3" l="1"/>
  <c r="F106" i="3" s="1"/>
  <c r="R96" i="5"/>
  <c r="T96" i="5" s="1"/>
  <c r="G106" i="3" l="1"/>
  <c r="L105" i="3"/>
  <c r="S96" i="5"/>
  <c r="M97" i="5" s="1"/>
  <c r="O71" i="4"/>
  <c r="W96" i="5" l="1"/>
  <c r="I106" i="3"/>
  <c r="J106" i="3" s="1"/>
  <c r="U96" i="5"/>
  <c r="V96" i="5"/>
  <c r="N97" i="5"/>
  <c r="Q97" i="5" s="1"/>
  <c r="P71" i="4"/>
  <c r="K72" i="4" s="1"/>
  <c r="R71" i="4" l="1"/>
  <c r="K106" i="3"/>
  <c r="F107" i="3" s="1"/>
  <c r="R97" i="5"/>
  <c r="T97" i="5" s="1"/>
  <c r="L72" i="4"/>
  <c r="N72" i="4" s="1"/>
  <c r="Q71" i="4"/>
  <c r="G107" i="3" l="1"/>
  <c r="L106" i="3"/>
  <c r="S97" i="5"/>
  <c r="W97" i="5" l="1"/>
  <c r="M98" i="5"/>
  <c r="I107" i="3"/>
  <c r="J107" i="3" s="1"/>
  <c r="U97" i="5"/>
  <c r="V97" i="5"/>
  <c r="N98" i="5"/>
  <c r="Q98" i="5" s="1"/>
  <c r="O72" i="4"/>
  <c r="K107" i="3" l="1"/>
  <c r="F108" i="3" s="1"/>
  <c r="R98" i="5"/>
  <c r="T98" i="5" s="1"/>
  <c r="P72" i="4"/>
  <c r="K73" i="4" s="1"/>
  <c r="R72" i="4" l="1"/>
  <c r="G108" i="3"/>
  <c r="L107" i="3"/>
  <c r="S98" i="5"/>
  <c r="L73" i="4"/>
  <c r="N73" i="4" s="1"/>
  <c r="Q72" i="4"/>
  <c r="W98" i="5" l="1"/>
  <c r="M99" i="5"/>
  <c r="I108" i="3"/>
  <c r="J108" i="3" s="1"/>
  <c r="U98" i="5"/>
  <c r="V98" i="5"/>
  <c r="N99" i="5"/>
  <c r="Q99" i="5" s="1"/>
  <c r="K108" i="3" l="1"/>
  <c r="F109" i="3" s="1"/>
  <c r="R99" i="5"/>
  <c r="T99" i="5" s="1"/>
  <c r="O73" i="4"/>
  <c r="G109" i="3" l="1"/>
  <c r="L108" i="3"/>
  <c r="S99" i="5"/>
  <c r="P73" i="4"/>
  <c r="K74" i="4" s="1"/>
  <c r="W99" i="5" l="1"/>
  <c r="M100" i="5"/>
  <c r="R73" i="4"/>
  <c r="I109" i="3"/>
  <c r="J109" i="3" s="1"/>
  <c r="U99" i="5"/>
  <c r="V99" i="5"/>
  <c r="N100" i="5"/>
  <c r="L74" i="4"/>
  <c r="N74" i="4" s="1"/>
  <c r="Q73" i="4"/>
  <c r="Q100" i="5" l="1"/>
  <c r="K109" i="3"/>
  <c r="F110" i="3" s="1"/>
  <c r="G110" i="3" l="1"/>
  <c r="R100" i="5"/>
  <c r="L109" i="3"/>
  <c r="O74" i="4"/>
  <c r="T100" i="5" l="1"/>
  <c r="P74" i="4"/>
  <c r="K75" i="4" s="1"/>
  <c r="R74" i="4"/>
  <c r="I110" i="3"/>
  <c r="J110" i="3" s="1"/>
  <c r="S100" i="5"/>
  <c r="L75" i="4"/>
  <c r="N75" i="4" s="1"/>
  <c r="Q74" i="4"/>
  <c r="W100" i="5" l="1"/>
  <c r="M101" i="5"/>
  <c r="U100" i="5"/>
  <c r="V100" i="5"/>
  <c r="K110" i="3"/>
  <c r="F111" i="3" s="1"/>
  <c r="N101" i="5" l="1"/>
  <c r="Q101" i="5" s="1"/>
  <c r="R101" i="5" s="1"/>
  <c r="G111" i="3"/>
  <c r="L110" i="3"/>
  <c r="O75" i="4"/>
  <c r="T101" i="5" l="1"/>
  <c r="I111" i="3"/>
  <c r="J111" i="3" s="1"/>
  <c r="S101" i="5"/>
  <c r="P75" i="4"/>
  <c r="K76" i="4" s="1"/>
  <c r="W101" i="5" l="1"/>
  <c r="M102" i="5"/>
  <c r="N102" i="5" s="1"/>
  <c r="Q102" i="5" s="1"/>
  <c r="R102" i="5" s="1"/>
  <c r="T102" i="5" s="1"/>
  <c r="R75" i="4"/>
  <c r="U101" i="5"/>
  <c r="V101" i="5"/>
  <c r="K111" i="3"/>
  <c r="F112" i="3" s="1"/>
  <c r="L76" i="4"/>
  <c r="N76" i="4" s="1"/>
  <c r="Q75" i="4"/>
  <c r="G112" i="3" l="1"/>
  <c r="S102" i="5"/>
  <c r="L111" i="3"/>
  <c r="W102" i="5" l="1"/>
  <c r="M103" i="5"/>
  <c r="I112" i="3"/>
  <c r="J112" i="3" s="1"/>
  <c r="U102" i="5"/>
  <c r="V102" i="5"/>
  <c r="O76" i="4"/>
  <c r="N103" i="5" l="1"/>
  <c r="Q103" i="5" s="1"/>
  <c r="R103" i="5" s="1"/>
  <c r="T103" i="5" s="1"/>
  <c r="K112" i="3"/>
  <c r="F113" i="3" s="1"/>
  <c r="P76" i="4"/>
  <c r="K77" i="4" s="1"/>
  <c r="S103" i="5" l="1"/>
  <c r="R76" i="4"/>
  <c r="G113" i="3"/>
  <c r="L112" i="3"/>
  <c r="L77" i="4"/>
  <c r="N77" i="4" s="1"/>
  <c r="Q76" i="4"/>
  <c r="W103" i="5" l="1"/>
  <c r="M104" i="5"/>
  <c r="N104" i="5" s="1"/>
  <c r="Q104" i="5" s="1"/>
  <c r="V103" i="5"/>
  <c r="U103" i="5"/>
  <c r="I113" i="3"/>
  <c r="J113" i="3" s="1"/>
  <c r="R104" i="5" l="1"/>
  <c r="T104" i="5" s="1"/>
  <c r="K113" i="3"/>
  <c r="F114" i="3" s="1"/>
  <c r="O77" i="4"/>
  <c r="S104" i="5" l="1"/>
  <c r="G114" i="3"/>
  <c r="L113" i="3"/>
  <c r="P77" i="4"/>
  <c r="K78" i="4" s="1"/>
  <c r="W104" i="5" l="1"/>
  <c r="M105" i="5"/>
  <c r="U104" i="5"/>
  <c r="V104" i="5"/>
  <c r="R77" i="4"/>
  <c r="I114" i="3"/>
  <c r="J114" i="3" s="1"/>
  <c r="L78" i="4"/>
  <c r="N78" i="4" s="1"/>
  <c r="Q77" i="4"/>
  <c r="N105" i="5" l="1"/>
  <c r="Q105" i="5" s="1"/>
  <c r="R105" i="5"/>
  <c r="T105" i="5" s="1"/>
  <c r="K114" i="3"/>
  <c r="F115" i="3" s="1"/>
  <c r="S105" i="5" l="1"/>
  <c r="G115" i="3"/>
  <c r="L114" i="3"/>
  <c r="O78" i="4"/>
  <c r="W105" i="5" l="1"/>
  <c r="M106" i="5"/>
  <c r="U105" i="5"/>
  <c r="V105" i="5"/>
  <c r="I115" i="3"/>
  <c r="J115" i="3" s="1"/>
  <c r="P78" i="4"/>
  <c r="K79" i="4" s="1"/>
  <c r="N106" i="5" l="1"/>
  <c r="Q106" i="5" s="1"/>
  <c r="R106" i="5" s="1"/>
  <c r="R78" i="4"/>
  <c r="K115" i="3"/>
  <c r="F116" i="3" s="1"/>
  <c r="L115" i="3"/>
  <c r="G116" i="3"/>
  <c r="L79" i="4"/>
  <c r="N79" i="4" s="1"/>
  <c r="Q78" i="4"/>
  <c r="T106" i="5" l="1"/>
  <c r="S106" i="5"/>
  <c r="V106" i="5" s="1"/>
  <c r="I116" i="3"/>
  <c r="J116" i="3" s="1"/>
  <c r="W106" i="5" l="1"/>
  <c r="M107" i="5"/>
  <c r="U106" i="5"/>
  <c r="K116" i="3"/>
  <c r="F117" i="3" s="1"/>
  <c r="O79" i="4"/>
  <c r="N107" i="5" l="1"/>
  <c r="Q107" i="5" s="1"/>
  <c r="R107" i="5" s="1"/>
  <c r="G117" i="3"/>
  <c r="L116" i="3"/>
  <c r="P79" i="4"/>
  <c r="K80" i="4" s="1"/>
  <c r="T107" i="5" l="1"/>
  <c r="S107" i="5"/>
  <c r="R79" i="4"/>
  <c r="I117" i="3"/>
  <c r="J117" i="3" s="1"/>
  <c r="L80" i="4"/>
  <c r="N80" i="4" s="1"/>
  <c r="Q79" i="4"/>
  <c r="W107" i="5" l="1"/>
  <c r="M108" i="5"/>
  <c r="U107" i="5"/>
  <c r="V107" i="5"/>
  <c r="K117" i="3"/>
  <c r="F118" i="3" s="1"/>
  <c r="N108" i="5" l="1"/>
  <c r="Q108" i="5" s="1"/>
  <c r="R108" i="5" s="1"/>
  <c r="G118" i="3"/>
  <c r="L117" i="3"/>
  <c r="O80" i="4"/>
  <c r="T108" i="5" l="1"/>
  <c r="S108" i="5"/>
  <c r="I118" i="3"/>
  <c r="J118" i="3" s="1"/>
  <c r="P80" i="4"/>
  <c r="K81" i="4" s="1"/>
  <c r="W108" i="5" l="1"/>
  <c r="M109" i="5"/>
  <c r="N109" i="5" s="1"/>
  <c r="Q109" i="5" s="1"/>
  <c r="R109" i="5" s="1"/>
  <c r="T109" i="5" s="1"/>
  <c r="U108" i="5"/>
  <c r="V108" i="5"/>
  <c r="R80" i="4"/>
  <c r="S109" i="5"/>
  <c r="K118" i="3"/>
  <c r="F119" i="3" s="1"/>
  <c r="L81" i="4"/>
  <c r="N81" i="4" s="1"/>
  <c r="Q80" i="4"/>
  <c r="W109" i="5" l="1"/>
  <c r="M110" i="5"/>
  <c r="G119" i="3"/>
  <c r="U109" i="5"/>
  <c r="V109" i="5"/>
  <c r="L118" i="3"/>
  <c r="N110" i="5" l="1"/>
  <c r="Q110" i="5" s="1"/>
  <c r="R110" i="5" s="1"/>
  <c r="T110" i="5" s="1"/>
  <c r="I119" i="3"/>
  <c r="J119" i="3" s="1"/>
  <c r="O81" i="4"/>
  <c r="S110" i="5" l="1"/>
  <c r="M111" i="5" s="1"/>
  <c r="N111" i="5" s="1"/>
  <c r="Q111" i="5" s="1"/>
  <c r="R81" i="4"/>
  <c r="K119" i="3"/>
  <c r="P81" i="4"/>
  <c r="K82" i="4" s="1"/>
  <c r="V110" i="5" l="1"/>
  <c r="U110" i="5"/>
  <c r="W110" i="5"/>
  <c r="F120" i="3"/>
  <c r="G120" i="3" s="1"/>
  <c r="L119" i="3"/>
  <c r="R111" i="5"/>
  <c r="T111" i="5" s="1"/>
  <c r="L82" i="4"/>
  <c r="N82" i="4" s="1"/>
  <c r="Q81" i="4"/>
  <c r="I120" i="3" l="1"/>
  <c r="S111" i="5"/>
  <c r="M112" i="5" s="1"/>
  <c r="W111" i="5" l="1"/>
  <c r="J120" i="3"/>
  <c r="K120" i="3"/>
  <c r="F121" i="3" s="1"/>
  <c r="G121" i="3" s="1"/>
  <c r="I121" i="3" s="1"/>
  <c r="J121" i="3" s="1"/>
  <c r="U111" i="5"/>
  <c r="V111" i="5"/>
  <c r="N112" i="5"/>
  <c r="Q112" i="5" s="1"/>
  <c r="O82" i="4"/>
  <c r="R82" i="4" l="1"/>
  <c r="L120" i="3"/>
  <c r="K121" i="3"/>
  <c r="F122" i="3" s="1"/>
  <c r="R112" i="5"/>
  <c r="T112" i="5" s="1"/>
  <c r="P82" i="4"/>
  <c r="K83" i="4" s="1"/>
  <c r="G122" i="3" l="1"/>
  <c r="L121" i="3"/>
  <c r="S112" i="5"/>
  <c r="L83" i="4"/>
  <c r="N83" i="4" s="1"/>
  <c r="Q82" i="4"/>
  <c r="W112" i="5" l="1"/>
  <c r="M113" i="5"/>
  <c r="I122" i="3"/>
  <c r="J122" i="3" s="1"/>
  <c r="U112" i="5"/>
  <c r="V112" i="5"/>
  <c r="N113" i="5"/>
  <c r="Q113" i="5" s="1"/>
  <c r="K122" i="3" l="1"/>
  <c r="F123" i="3" s="1"/>
  <c r="R113" i="5"/>
  <c r="T113" i="5" s="1"/>
  <c r="O83" i="4"/>
  <c r="P83" i="4" l="1"/>
  <c r="K84" i="4" s="1"/>
  <c r="G123" i="3"/>
  <c r="S113" i="5"/>
  <c r="V113" i="5"/>
  <c r="L122" i="3"/>
  <c r="W113" i="5" l="1"/>
  <c r="M114" i="5"/>
  <c r="Q83" i="4"/>
  <c r="L84" i="4"/>
  <c r="N84" i="4" s="1"/>
  <c r="R83" i="4"/>
  <c r="I123" i="3"/>
  <c r="J123" i="3" s="1"/>
  <c r="U113" i="5"/>
  <c r="N114" i="5" l="1"/>
  <c r="Q114" i="5" s="1"/>
  <c r="R114" i="5" s="1"/>
  <c r="T114" i="5" s="1"/>
  <c r="K123" i="3"/>
  <c r="F124" i="3" s="1"/>
  <c r="O84" i="4"/>
  <c r="S114" i="5" l="1"/>
  <c r="G124" i="3"/>
  <c r="L123" i="3"/>
  <c r="P84" i="4"/>
  <c r="K85" i="4" s="1"/>
  <c r="W114" i="5" l="1"/>
  <c r="M115" i="5"/>
  <c r="N115" i="5" s="1"/>
  <c r="Q115" i="5" s="1"/>
  <c r="V114" i="5"/>
  <c r="U114" i="5"/>
  <c r="R84" i="4"/>
  <c r="I124" i="3"/>
  <c r="J124" i="3" s="1"/>
  <c r="L85" i="4"/>
  <c r="N85" i="4" s="1"/>
  <c r="Q84" i="4"/>
  <c r="R115" i="5" l="1"/>
  <c r="T115" i="5" s="1"/>
  <c r="K124" i="3"/>
  <c r="F125" i="3" s="1"/>
  <c r="S115" i="5"/>
  <c r="W115" i="5" l="1"/>
  <c r="M116" i="5"/>
  <c r="G125" i="3"/>
  <c r="L124" i="3"/>
  <c r="U115" i="5"/>
  <c r="V115" i="5"/>
  <c r="N116" i="5"/>
  <c r="O85" i="4"/>
  <c r="I125" i="3" l="1"/>
  <c r="J125" i="3" s="1"/>
  <c r="Q116" i="5"/>
  <c r="R116" i="5" s="1"/>
  <c r="T116" i="5" s="1"/>
  <c r="P85" i="4"/>
  <c r="K86" i="4" s="1"/>
  <c r="R85" i="4" l="1"/>
  <c r="S116" i="5"/>
  <c r="M117" i="5" s="1"/>
  <c r="K125" i="3"/>
  <c r="F126" i="3" s="1"/>
  <c r="L86" i="4"/>
  <c r="N86" i="4" s="1"/>
  <c r="Q85" i="4"/>
  <c r="W116" i="5" l="1"/>
  <c r="G126" i="3"/>
  <c r="U116" i="5"/>
  <c r="V116" i="5"/>
  <c r="L125" i="3"/>
  <c r="N117" i="5" l="1"/>
  <c r="Q117" i="5" s="1"/>
  <c r="R117" i="5" s="1"/>
  <c r="T117" i="5" s="1"/>
  <c r="I126" i="3"/>
  <c r="J126" i="3" s="1"/>
  <c r="O86" i="4"/>
  <c r="S117" i="5" l="1"/>
  <c r="M118" i="5" s="1"/>
  <c r="W117" i="5"/>
  <c r="K126" i="3"/>
  <c r="F127" i="3" s="1"/>
  <c r="U117" i="5"/>
  <c r="V117" i="5"/>
  <c r="P86" i="4"/>
  <c r="K87" i="4" s="1"/>
  <c r="N118" i="5" l="1"/>
  <c r="Q118" i="5" s="1"/>
  <c r="R118" i="5" s="1"/>
  <c r="T118" i="5" s="1"/>
  <c r="R86" i="4"/>
  <c r="G127" i="3"/>
  <c r="L126" i="3"/>
  <c r="S118" i="5"/>
  <c r="L87" i="4"/>
  <c r="N87" i="4" s="1"/>
  <c r="Q86" i="4"/>
  <c r="W118" i="5" l="1"/>
  <c r="M119" i="5"/>
  <c r="I127" i="3"/>
  <c r="J127" i="3" s="1"/>
  <c r="K127" i="3" s="1"/>
  <c r="F128" i="3" s="1"/>
  <c r="U118" i="5"/>
  <c r="V118" i="5"/>
  <c r="N119" i="5"/>
  <c r="G128" i="3" l="1"/>
  <c r="Q119" i="5"/>
  <c r="R119" i="5" s="1"/>
  <c r="T119" i="5" s="1"/>
  <c r="L127" i="3"/>
  <c r="O87" i="4"/>
  <c r="I128" i="3" l="1"/>
  <c r="J128" i="3" s="1"/>
  <c r="S119" i="5"/>
  <c r="P87" i="4"/>
  <c r="K88" i="4" s="1"/>
  <c r="W119" i="5" l="1"/>
  <c r="M120" i="5"/>
  <c r="R87" i="4"/>
  <c r="U119" i="5"/>
  <c r="V119" i="5"/>
  <c r="K128" i="3"/>
  <c r="F129" i="3" s="1"/>
  <c r="L88" i="4"/>
  <c r="N88" i="4" s="1"/>
  <c r="Q87" i="4"/>
  <c r="N120" i="5" l="1"/>
  <c r="Q120" i="5" s="1"/>
  <c r="R120" i="5" s="1"/>
  <c r="T120" i="5" s="1"/>
  <c r="G129" i="3"/>
  <c r="L128" i="3"/>
  <c r="S120" i="5" l="1"/>
  <c r="U120" i="5" s="1"/>
  <c r="I129" i="3"/>
  <c r="J129" i="3" s="1"/>
  <c r="O88" i="4"/>
  <c r="V120" i="5" l="1"/>
  <c r="W120" i="5"/>
  <c r="M121" i="5"/>
  <c r="N121" i="5" s="1"/>
  <c r="Q121" i="5" s="1"/>
  <c r="K129" i="3"/>
  <c r="F130" i="3" s="1"/>
  <c r="R121" i="5"/>
  <c r="T121" i="5" s="1"/>
  <c r="P88" i="4"/>
  <c r="K89" i="4" s="1"/>
  <c r="R88" i="4" l="1"/>
  <c r="G130" i="3"/>
  <c r="L129" i="3"/>
  <c r="S121" i="5"/>
  <c r="L89" i="4"/>
  <c r="N89" i="4" s="1"/>
  <c r="Q88" i="4"/>
  <c r="W121" i="5" l="1"/>
  <c r="M122" i="5"/>
  <c r="I130" i="3"/>
  <c r="J130" i="3" s="1"/>
  <c r="U121" i="5"/>
  <c r="V121" i="5"/>
  <c r="N122" i="5"/>
  <c r="Q122" i="5" s="1"/>
  <c r="K130" i="3" l="1"/>
  <c r="F131" i="3" s="1"/>
  <c r="R122" i="5"/>
  <c r="T122" i="5" s="1"/>
  <c r="O89" i="4"/>
  <c r="G131" i="3" l="1"/>
  <c r="L130" i="3"/>
  <c r="S122" i="5"/>
  <c r="P89" i="4"/>
  <c r="K90" i="4" s="1"/>
  <c r="W122" i="5" l="1"/>
  <c r="M123" i="5"/>
  <c r="N123" i="5" s="1"/>
  <c r="Q123" i="5" s="1"/>
  <c r="R89" i="4"/>
  <c r="I131" i="3"/>
  <c r="J131" i="3" s="1"/>
  <c r="U122" i="5"/>
  <c r="V122" i="5"/>
  <c r="L90" i="4"/>
  <c r="N90" i="4" s="1"/>
  <c r="Q89" i="4"/>
  <c r="K131" i="3" l="1"/>
  <c r="F132" i="3" s="1"/>
  <c r="R123" i="5"/>
  <c r="T123" i="5" s="1"/>
  <c r="G132" i="3" l="1"/>
  <c r="L131" i="3"/>
  <c r="S123" i="5"/>
  <c r="M124" i="5" s="1"/>
  <c r="O90" i="4"/>
  <c r="W123" i="5" l="1"/>
  <c r="I132" i="3"/>
  <c r="J132" i="3" s="1"/>
  <c r="U123" i="5"/>
  <c r="V123" i="5"/>
  <c r="P90" i="4"/>
  <c r="K91" i="4" s="1"/>
  <c r="N124" i="5" l="1"/>
  <c r="Q124" i="5" s="1"/>
  <c r="R124" i="5" s="1"/>
  <c r="T124" i="5" s="1"/>
  <c r="R90" i="4"/>
  <c r="K132" i="3"/>
  <c r="F133" i="3" s="1"/>
  <c r="L91" i="4"/>
  <c r="N91" i="4" s="1"/>
  <c r="Q90" i="4"/>
  <c r="G133" i="3" l="1"/>
  <c r="L132" i="3"/>
  <c r="S124" i="5"/>
  <c r="M125" i="5" s="1"/>
  <c r="W124" i="5" l="1"/>
  <c r="I133" i="3"/>
  <c r="J133" i="3" s="1"/>
  <c r="K133" i="3"/>
  <c r="F134" i="3" s="1"/>
  <c r="U124" i="5"/>
  <c r="V124" i="5"/>
  <c r="O91" i="4"/>
  <c r="N125" i="5" l="1"/>
  <c r="Q125" i="5" s="1"/>
  <c r="R125" i="5" s="1"/>
  <c r="T125" i="5" s="1"/>
  <c r="G134" i="3"/>
  <c r="L133" i="3"/>
  <c r="P91" i="4"/>
  <c r="K92" i="4" s="1"/>
  <c r="S125" i="5" l="1"/>
  <c r="R91" i="4"/>
  <c r="I134" i="3"/>
  <c r="J134" i="3" s="1"/>
  <c r="V125" i="5"/>
  <c r="L92" i="4"/>
  <c r="N92" i="4" s="1"/>
  <c r="Q91" i="4"/>
  <c r="W125" i="5" l="1"/>
  <c r="M126" i="5"/>
  <c r="U125" i="5"/>
  <c r="K134" i="3"/>
  <c r="F135" i="3" s="1"/>
  <c r="N126" i="5" l="1"/>
  <c r="Q126" i="5" s="1"/>
  <c r="R126" i="5" s="1"/>
  <c r="T126" i="5" s="1"/>
  <c r="G135" i="3"/>
  <c r="L134" i="3"/>
  <c r="O92" i="4"/>
  <c r="S126" i="5" l="1"/>
  <c r="M127" i="5" s="1"/>
  <c r="W126" i="5"/>
  <c r="I135" i="3"/>
  <c r="J135" i="3" s="1"/>
  <c r="U126" i="5"/>
  <c r="V126" i="5"/>
  <c r="N127" i="5"/>
  <c r="Q127" i="5" s="1"/>
  <c r="P92" i="4"/>
  <c r="K93" i="4" s="1"/>
  <c r="R92" i="4" l="1"/>
  <c r="K135" i="3"/>
  <c r="F136" i="3" s="1"/>
  <c r="R127" i="5"/>
  <c r="T127" i="5" s="1"/>
  <c r="L93" i="4"/>
  <c r="N93" i="4" s="1"/>
  <c r="Q92" i="4"/>
  <c r="G136" i="3" l="1"/>
  <c r="L135" i="3"/>
  <c r="S127" i="5"/>
  <c r="W127" i="5" l="1"/>
  <c r="M128" i="5"/>
  <c r="I136" i="3"/>
  <c r="J136" i="3" s="1"/>
  <c r="U127" i="5"/>
  <c r="V127" i="5"/>
  <c r="N128" i="5"/>
  <c r="Q128" i="5" s="1"/>
  <c r="O93" i="4"/>
  <c r="K136" i="3" l="1"/>
  <c r="F137" i="3" s="1"/>
  <c r="R128" i="5"/>
  <c r="T128" i="5" s="1"/>
  <c r="P93" i="4"/>
  <c r="K94" i="4" s="1"/>
  <c r="R93" i="4" l="1"/>
  <c r="G137" i="3"/>
  <c r="L136" i="3"/>
  <c r="S128" i="5"/>
  <c r="L94" i="4"/>
  <c r="N94" i="4" s="1"/>
  <c r="Q93" i="4"/>
  <c r="W128" i="5" l="1"/>
  <c r="M129" i="5"/>
  <c r="I137" i="3"/>
  <c r="J137" i="3" s="1"/>
  <c r="U128" i="5"/>
  <c r="V128" i="5"/>
  <c r="N129" i="5" l="1"/>
  <c r="Q129" i="5" s="1"/>
  <c r="K137" i="3"/>
  <c r="F138" i="3" s="1"/>
  <c r="R129" i="5"/>
  <c r="T129" i="5" s="1"/>
  <c r="O94" i="4"/>
  <c r="G138" i="3" l="1"/>
  <c r="L137" i="3"/>
  <c r="S129" i="5"/>
  <c r="P94" i="4"/>
  <c r="K95" i="4" s="1"/>
  <c r="W129" i="5" l="1"/>
  <c r="M130" i="5"/>
  <c r="R94" i="4"/>
  <c r="I138" i="3"/>
  <c r="J138" i="3" s="1"/>
  <c r="U129" i="5"/>
  <c r="V129" i="5"/>
  <c r="N130" i="5"/>
  <c r="Q130" i="5" s="1"/>
  <c r="L95" i="4"/>
  <c r="N95" i="4" s="1"/>
  <c r="Q94" i="4"/>
  <c r="K138" i="3" l="1"/>
  <c r="F139" i="3" s="1"/>
  <c r="R130" i="5"/>
  <c r="T130" i="5" s="1"/>
  <c r="G139" i="3" l="1"/>
  <c r="L138" i="3"/>
  <c r="S130" i="5"/>
  <c r="O95" i="4"/>
  <c r="W130" i="5" l="1"/>
  <c r="M131" i="5"/>
  <c r="I139" i="3"/>
  <c r="J139" i="3" s="1"/>
  <c r="U130" i="5"/>
  <c r="V130" i="5"/>
  <c r="N131" i="5"/>
  <c r="Q131" i="5" s="1"/>
  <c r="P95" i="4"/>
  <c r="K96" i="4" s="1"/>
  <c r="R95" i="4" l="1"/>
  <c r="K139" i="3"/>
  <c r="F140" i="3" s="1"/>
  <c r="R131" i="5"/>
  <c r="T131" i="5" s="1"/>
  <c r="L96" i="4"/>
  <c r="N96" i="4" s="1"/>
  <c r="Q95" i="4"/>
  <c r="G140" i="3" l="1"/>
  <c r="L139" i="3"/>
  <c r="S131" i="5"/>
  <c r="W131" i="5" l="1"/>
  <c r="M132" i="5"/>
  <c r="I140" i="3"/>
  <c r="J140" i="3" s="1"/>
  <c r="U131" i="5"/>
  <c r="V131" i="5"/>
  <c r="N132" i="5"/>
  <c r="Q132" i="5" s="1"/>
  <c r="O96" i="4"/>
  <c r="K140" i="3" l="1"/>
  <c r="F141" i="3" s="1"/>
  <c r="R132" i="5"/>
  <c r="T132" i="5" s="1"/>
  <c r="P96" i="4"/>
  <c r="K97" i="4" s="1"/>
  <c r="R96" i="4" l="1"/>
  <c r="G141" i="3"/>
  <c r="L140" i="3"/>
  <c r="S132" i="5"/>
  <c r="L97" i="4"/>
  <c r="N97" i="4" s="1"/>
  <c r="Q96" i="4"/>
  <c r="W132" i="5" l="1"/>
  <c r="M133" i="5"/>
  <c r="I141" i="3"/>
  <c r="J141" i="3" s="1"/>
  <c r="U132" i="5"/>
  <c r="V132" i="5"/>
  <c r="N133" i="5"/>
  <c r="K141" i="3" l="1"/>
  <c r="Q133" i="5"/>
  <c r="R133" i="5" s="1"/>
  <c r="T133" i="5" s="1"/>
  <c r="O97" i="4"/>
  <c r="F142" i="3" l="1"/>
  <c r="G142" i="3" s="1"/>
  <c r="I142" i="3" s="1"/>
  <c r="J142" i="3" s="1"/>
  <c r="L141" i="3"/>
  <c r="S133" i="5"/>
  <c r="P97" i="4"/>
  <c r="K98" i="4" s="1"/>
  <c r="W133" i="5" l="1"/>
  <c r="M134" i="5"/>
  <c r="R97" i="4"/>
  <c r="U133" i="5"/>
  <c r="V133" i="5"/>
  <c r="K142" i="3"/>
  <c r="F143" i="3" s="1"/>
  <c r="L98" i="4"/>
  <c r="N98" i="4" s="1"/>
  <c r="Q97" i="4"/>
  <c r="N134" i="5" l="1"/>
  <c r="Q134" i="5" s="1"/>
  <c r="R134" i="5" s="1"/>
  <c r="T134" i="5" s="1"/>
  <c r="G143" i="3"/>
  <c r="L142" i="3"/>
  <c r="S134" i="5" l="1"/>
  <c r="M135" i="5" s="1"/>
  <c r="W134" i="5"/>
  <c r="I143" i="3"/>
  <c r="J143" i="3" s="1"/>
  <c r="U134" i="5"/>
  <c r="V134" i="5"/>
  <c r="O98" i="4"/>
  <c r="N135" i="5" l="1"/>
  <c r="Q135" i="5" s="1"/>
  <c r="K143" i="3"/>
  <c r="F144" i="3" s="1"/>
  <c r="R135" i="5"/>
  <c r="T135" i="5" s="1"/>
  <c r="P98" i="4"/>
  <c r="K99" i="4" s="1"/>
  <c r="R98" i="4" l="1"/>
  <c r="G144" i="3"/>
  <c r="L143" i="3"/>
  <c r="S135" i="5"/>
  <c r="L99" i="4"/>
  <c r="N99" i="4" s="1"/>
  <c r="Q98" i="4"/>
  <c r="W135" i="5" l="1"/>
  <c r="M136" i="5"/>
  <c r="N136" i="5" s="1"/>
  <c r="Q136" i="5" s="1"/>
  <c r="I144" i="3"/>
  <c r="J144" i="3" s="1"/>
  <c r="U135" i="5"/>
  <c r="V135" i="5"/>
  <c r="K144" i="3" l="1"/>
  <c r="R136" i="5"/>
  <c r="T136" i="5" s="1"/>
  <c r="O99" i="4"/>
  <c r="F145" i="3" l="1"/>
  <c r="G145" i="3" s="1"/>
  <c r="I145" i="3" s="1"/>
  <c r="J145" i="3" s="1"/>
  <c r="L144" i="3"/>
  <c r="S136" i="5"/>
  <c r="P99" i="4"/>
  <c r="K100" i="4" s="1"/>
  <c r="W136" i="5" l="1"/>
  <c r="M137" i="5"/>
  <c r="R99" i="4"/>
  <c r="U136" i="5"/>
  <c r="V136" i="5"/>
  <c r="K145" i="3"/>
  <c r="F146" i="3" s="1"/>
  <c r="N137" i="5"/>
  <c r="Q137" i="5" s="1"/>
  <c r="L100" i="4"/>
  <c r="N100" i="4" s="1"/>
  <c r="Q99" i="4"/>
  <c r="G146" i="3" l="1"/>
  <c r="L145" i="3"/>
  <c r="R137" i="5"/>
  <c r="T137" i="5" s="1"/>
  <c r="I146" i="3" l="1"/>
  <c r="J146" i="3" s="1"/>
  <c r="S137" i="5"/>
  <c r="O100" i="4"/>
  <c r="W137" i="5" l="1"/>
  <c r="M138" i="5"/>
  <c r="N138" i="5" s="1"/>
  <c r="Q138" i="5" s="1"/>
  <c r="U137" i="5"/>
  <c r="V137" i="5"/>
  <c r="K146" i="3"/>
  <c r="F147" i="3" s="1"/>
  <c r="P100" i="4"/>
  <c r="K101" i="4" s="1"/>
  <c r="R100" i="4" l="1"/>
  <c r="G147" i="3"/>
  <c r="L146" i="3"/>
  <c r="R138" i="5"/>
  <c r="T138" i="5" s="1"/>
  <c r="L101" i="4"/>
  <c r="N101" i="4" s="1"/>
  <c r="Q100" i="4"/>
  <c r="I147" i="3" l="1"/>
  <c r="J147" i="3" s="1"/>
  <c r="S138" i="5"/>
  <c r="W138" i="5" l="1"/>
  <c r="M139" i="5"/>
  <c r="N139" i="5" s="1"/>
  <c r="Q139" i="5" s="1"/>
  <c r="U138" i="5"/>
  <c r="V138" i="5"/>
  <c r="K147" i="3"/>
  <c r="F148" i="3" s="1"/>
  <c r="O101" i="4"/>
  <c r="L147" i="3" l="1"/>
  <c r="G148" i="3"/>
  <c r="R139" i="5"/>
  <c r="T139" i="5" s="1"/>
  <c r="P101" i="4"/>
  <c r="K102" i="4" s="1"/>
  <c r="R101" i="4" l="1"/>
  <c r="I148" i="3"/>
  <c r="J148" i="3" s="1"/>
  <c r="S139" i="5"/>
  <c r="L102" i="4"/>
  <c r="N102" i="4" s="1"/>
  <c r="Q101" i="4"/>
  <c r="W139" i="5" l="1"/>
  <c r="M140" i="5"/>
  <c r="U139" i="5"/>
  <c r="V139" i="5"/>
  <c r="K148" i="3"/>
  <c r="F149" i="3" s="1"/>
  <c r="N140" i="5" l="1"/>
  <c r="Q140" i="5" s="1"/>
  <c r="R140" i="5" s="1"/>
  <c r="G149" i="3"/>
  <c r="L148" i="3"/>
  <c r="O102" i="4"/>
  <c r="T140" i="5" l="1"/>
  <c r="I149" i="3"/>
  <c r="J149" i="3" s="1"/>
  <c r="S140" i="5"/>
  <c r="P102" i="4"/>
  <c r="K103" i="4" s="1"/>
  <c r="W140" i="5" l="1"/>
  <c r="M141" i="5"/>
  <c r="R102" i="4"/>
  <c r="U140" i="5"/>
  <c r="V140" i="5"/>
  <c r="K149" i="3"/>
  <c r="F150" i="3" s="1"/>
  <c r="N141" i="5"/>
  <c r="Q141" i="5" s="1"/>
  <c r="L103" i="4"/>
  <c r="N103" i="4" s="1"/>
  <c r="Q102" i="4"/>
  <c r="L149" i="3" l="1"/>
  <c r="G150" i="3"/>
  <c r="R141" i="5"/>
  <c r="T141" i="5" s="1"/>
  <c r="I150" i="3" l="1"/>
  <c r="J150" i="3" s="1"/>
  <c r="K150" i="3" s="1"/>
  <c r="F151" i="3" s="1"/>
  <c r="S141" i="5"/>
  <c r="O103" i="4"/>
  <c r="W141" i="5" l="1"/>
  <c r="M142" i="5"/>
  <c r="N142" i="5" s="1"/>
  <c r="Q142" i="5" s="1"/>
  <c r="G151" i="3"/>
  <c r="U141" i="5"/>
  <c r="V141" i="5"/>
  <c r="L150" i="3"/>
  <c r="P103" i="4"/>
  <c r="K104" i="4" s="1"/>
  <c r="R103" i="4" l="1"/>
  <c r="I151" i="3"/>
  <c r="J151" i="3" s="1"/>
  <c r="R142" i="5"/>
  <c r="T142" i="5" s="1"/>
  <c r="L104" i="4"/>
  <c r="N104" i="4" s="1"/>
  <c r="Q103" i="4"/>
  <c r="K151" i="3" l="1"/>
  <c r="F152" i="3" s="1"/>
  <c r="S142" i="5"/>
  <c r="M143" i="5" s="1"/>
  <c r="W142" i="5" l="1"/>
  <c r="G152" i="3"/>
  <c r="L151" i="3"/>
  <c r="U142" i="5"/>
  <c r="V142" i="5"/>
  <c r="N143" i="5"/>
  <c r="Q143" i="5" s="1"/>
  <c r="O104" i="4"/>
  <c r="I152" i="3" l="1"/>
  <c r="J152" i="3" s="1"/>
  <c r="R143" i="5"/>
  <c r="T143" i="5" s="1"/>
  <c r="P104" i="4"/>
  <c r="K105" i="4" s="1"/>
  <c r="R104" i="4" l="1"/>
  <c r="K152" i="3"/>
  <c r="F153" i="3" s="1"/>
  <c r="S143" i="5"/>
  <c r="L105" i="4"/>
  <c r="N105" i="4" s="1"/>
  <c r="Q104" i="4"/>
  <c r="W143" i="5" l="1"/>
  <c r="M144" i="5"/>
  <c r="G153" i="3"/>
  <c r="L152" i="3"/>
  <c r="U143" i="5"/>
  <c r="V143" i="5"/>
  <c r="N144" i="5"/>
  <c r="Q144" i="5" s="1"/>
  <c r="I153" i="3" l="1"/>
  <c r="J153" i="3" s="1"/>
  <c r="R144" i="5"/>
  <c r="T144" i="5" s="1"/>
  <c r="O105" i="4"/>
  <c r="K153" i="3" l="1"/>
  <c r="F154" i="3" s="1"/>
  <c r="S144" i="5"/>
  <c r="M145" i="5" s="1"/>
  <c r="P105" i="4"/>
  <c r="K106" i="4" s="1"/>
  <c r="W144" i="5" l="1"/>
  <c r="R105" i="4"/>
  <c r="G154" i="3"/>
  <c r="U144" i="5"/>
  <c r="V144" i="5"/>
  <c r="L153" i="3"/>
  <c r="N145" i="5"/>
  <c r="Q105" i="4"/>
  <c r="L106" i="4"/>
  <c r="N106" i="4" s="1"/>
  <c r="I154" i="3" l="1"/>
  <c r="J154" i="3" s="1"/>
  <c r="Q145" i="5"/>
  <c r="R145" i="5" s="1"/>
  <c r="T145" i="5" s="1"/>
  <c r="S145" i="5" l="1"/>
  <c r="K154" i="3"/>
  <c r="F155" i="3" s="1"/>
  <c r="O106" i="4"/>
  <c r="W145" i="5" l="1"/>
  <c r="M146" i="5"/>
  <c r="L154" i="3"/>
  <c r="G155" i="3"/>
  <c r="U145" i="5"/>
  <c r="V145" i="5"/>
  <c r="P106" i="4"/>
  <c r="K107" i="4" s="1"/>
  <c r="N146" i="5" l="1"/>
  <c r="Q146" i="5" s="1"/>
  <c r="R146" i="5" s="1"/>
  <c r="T146" i="5" s="1"/>
  <c r="R106" i="4"/>
  <c r="I155" i="3"/>
  <c r="J155" i="3" s="1"/>
  <c r="L107" i="4"/>
  <c r="N107" i="4" s="1"/>
  <c r="Q106" i="4"/>
  <c r="S146" i="5" l="1"/>
  <c r="M147" i="5" s="1"/>
  <c r="W146" i="5"/>
  <c r="K155" i="3"/>
  <c r="U146" i="5"/>
  <c r="V146" i="5"/>
  <c r="L155" i="3"/>
  <c r="N147" i="5"/>
  <c r="Q147" i="5" s="1"/>
  <c r="F156" i="3" l="1"/>
  <c r="G156" i="3" s="1"/>
  <c r="R147" i="5"/>
  <c r="T147" i="5" s="1"/>
  <c r="O107" i="4"/>
  <c r="I156" i="3" l="1"/>
  <c r="J156" i="3" s="1"/>
  <c r="S147" i="5"/>
  <c r="P107" i="4"/>
  <c r="K108" i="4" s="1"/>
  <c r="W147" i="5" l="1"/>
  <c r="M148" i="5"/>
  <c r="R107" i="4"/>
  <c r="K156" i="3"/>
  <c r="F157" i="3" s="1"/>
  <c r="G157" i="3"/>
  <c r="L156" i="3"/>
  <c r="U147" i="5"/>
  <c r="V147" i="5"/>
  <c r="N148" i="5"/>
  <c r="Q148" i="5" s="1"/>
  <c r="L108" i="4"/>
  <c r="N108" i="4" s="1"/>
  <c r="Q107" i="4"/>
  <c r="I157" i="3" l="1"/>
  <c r="J157" i="3" s="1"/>
  <c r="R148" i="5"/>
  <c r="T148" i="5" s="1"/>
  <c r="K157" i="3" l="1"/>
  <c r="F158" i="3" s="1"/>
  <c r="S148" i="5"/>
  <c r="O108" i="4"/>
  <c r="W148" i="5" l="1"/>
  <c r="M149" i="5"/>
  <c r="G158" i="3"/>
  <c r="L157" i="3"/>
  <c r="U148" i="5"/>
  <c r="V148" i="5"/>
  <c r="N149" i="5"/>
  <c r="Q149" i="5" s="1"/>
  <c r="P108" i="4"/>
  <c r="K109" i="4" s="1"/>
  <c r="R108" i="4" l="1"/>
  <c r="I158" i="3"/>
  <c r="J158" i="3" s="1"/>
  <c r="R149" i="5"/>
  <c r="T149" i="5" s="1"/>
  <c r="L109" i="4"/>
  <c r="N109" i="4" s="1"/>
  <c r="Q108" i="4"/>
  <c r="K158" i="3" l="1"/>
  <c r="F159" i="3" s="1"/>
  <c r="S149" i="5"/>
  <c r="M150" i="5" s="1"/>
  <c r="W149" i="5" l="1"/>
  <c r="G159" i="3"/>
  <c r="L158" i="3"/>
  <c r="U149" i="5"/>
  <c r="V149" i="5"/>
  <c r="N150" i="5"/>
  <c r="Q150" i="5" s="1"/>
  <c r="O109" i="4"/>
  <c r="I159" i="3" l="1"/>
  <c r="J159" i="3" s="1"/>
  <c r="R150" i="5"/>
  <c r="T150" i="5" s="1"/>
  <c r="P109" i="4"/>
  <c r="K110" i="4" s="1"/>
  <c r="R109" i="4" l="1"/>
  <c r="K159" i="3"/>
  <c r="F160" i="3" s="1"/>
  <c r="S150" i="5"/>
  <c r="M151" i="5" s="1"/>
  <c r="L110" i="4"/>
  <c r="N110" i="4" s="1"/>
  <c r="Q109" i="4"/>
  <c r="W150" i="5" l="1"/>
  <c r="G160" i="3"/>
  <c r="U150" i="5"/>
  <c r="V150" i="5"/>
  <c r="L159" i="3"/>
  <c r="N151" i="5"/>
  <c r="Q151" i="5" s="1"/>
  <c r="I160" i="3" l="1"/>
  <c r="J160" i="3" s="1"/>
  <c r="R151" i="5"/>
  <c r="T151" i="5" s="1"/>
  <c r="O110" i="4"/>
  <c r="K160" i="3" l="1"/>
  <c r="S151" i="5"/>
  <c r="P110" i="4"/>
  <c r="K111" i="4" s="1"/>
  <c r="W151" i="5" l="1"/>
  <c r="M152" i="5"/>
  <c r="R110" i="4"/>
  <c r="F161" i="3"/>
  <c r="G161" i="3" s="1"/>
  <c r="L160" i="3"/>
  <c r="U151" i="5"/>
  <c r="V151" i="5"/>
  <c r="N152" i="5"/>
  <c r="Q152" i="5" s="1"/>
  <c r="L111" i="4"/>
  <c r="N111" i="4" s="1"/>
  <c r="Q110" i="4"/>
  <c r="I161" i="3" l="1"/>
  <c r="R152" i="5"/>
  <c r="T152" i="5" s="1"/>
  <c r="J161" i="3" l="1"/>
  <c r="K161" i="3"/>
  <c r="F162" i="3" s="1"/>
  <c r="G162" i="3" s="1"/>
  <c r="I162" i="3" s="1"/>
  <c r="S152" i="5"/>
  <c r="O111" i="4"/>
  <c r="W152" i="5" l="1"/>
  <c r="M153" i="5"/>
  <c r="J162" i="3"/>
  <c r="K162" i="3" s="1"/>
  <c r="L161" i="3"/>
  <c r="U152" i="5"/>
  <c r="V152" i="5"/>
  <c r="N153" i="5"/>
  <c r="Q153" i="5" s="1"/>
  <c r="P111" i="4"/>
  <c r="K112" i="4" s="1"/>
  <c r="R111" i="4" l="1"/>
  <c r="F163" i="3"/>
  <c r="G163" i="3" s="1"/>
  <c r="L162" i="3"/>
  <c r="I163" i="3"/>
  <c r="J163" i="3" s="1"/>
  <c r="R153" i="5"/>
  <c r="T153" i="5" s="1"/>
  <c r="L112" i="4"/>
  <c r="N112" i="4" s="1"/>
  <c r="Q111" i="4"/>
  <c r="K163" i="3" l="1"/>
  <c r="F164" i="3" s="1"/>
  <c r="G164" i="3"/>
  <c r="L163" i="3"/>
  <c r="S153" i="5"/>
  <c r="W153" i="5" l="1"/>
  <c r="M154" i="5"/>
  <c r="I164" i="3"/>
  <c r="J164" i="3" s="1"/>
  <c r="U153" i="5"/>
  <c r="V153" i="5"/>
  <c r="N154" i="5"/>
  <c r="O112" i="4"/>
  <c r="Q154" i="5" l="1"/>
  <c r="R154" i="5" s="1"/>
  <c r="T154" i="5" s="1"/>
  <c r="K164" i="3"/>
  <c r="F165" i="3" s="1"/>
  <c r="P112" i="4"/>
  <c r="K113" i="4" s="1"/>
  <c r="R112" i="4" l="1"/>
  <c r="G165" i="3"/>
  <c r="L164" i="3"/>
  <c r="S154" i="5"/>
  <c r="L113" i="4"/>
  <c r="N113" i="4" s="1"/>
  <c r="Q112" i="4"/>
  <c r="W154" i="5" l="1"/>
  <c r="M155" i="5"/>
  <c r="I165" i="3"/>
  <c r="J165" i="3" s="1"/>
  <c r="U154" i="5"/>
  <c r="V154" i="5"/>
  <c r="N155" i="5" l="1"/>
  <c r="Q155" i="5" s="1"/>
  <c r="R155" i="5" s="1"/>
  <c r="K165" i="3"/>
  <c r="F166" i="3" s="1"/>
  <c r="O113" i="4"/>
  <c r="T155" i="5" l="1"/>
  <c r="S155" i="5"/>
  <c r="G166" i="3"/>
  <c r="L165" i="3"/>
  <c r="V155" i="5"/>
  <c r="P113" i="4"/>
  <c r="K114" i="4" s="1"/>
  <c r="W155" i="5" l="1"/>
  <c r="M156" i="5"/>
  <c r="U155" i="5"/>
  <c r="R113" i="4"/>
  <c r="I166" i="3"/>
  <c r="J166" i="3" s="1"/>
  <c r="L114" i="4"/>
  <c r="N114" i="4" s="1"/>
  <c r="Q113" i="4"/>
  <c r="N156" i="5" l="1"/>
  <c r="Q156" i="5" s="1"/>
  <c r="R156" i="5" s="1"/>
  <c r="T156" i="5" s="1"/>
  <c r="K166" i="3"/>
  <c r="F167" i="3" s="1"/>
  <c r="S156" i="5" l="1"/>
  <c r="M157" i="5" s="1"/>
  <c r="W156" i="5"/>
  <c r="G167" i="3"/>
  <c r="U156" i="5"/>
  <c r="V156" i="5"/>
  <c r="L166" i="3"/>
  <c r="O114" i="4"/>
  <c r="N157" i="5" l="1"/>
  <c r="Q157" i="5" s="1"/>
  <c r="R157" i="5" s="1"/>
  <c r="T157" i="5" s="1"/>
  <c r="I167" i="3"/>
  <c r="J167" i="3" s="1"/>
  <c r="P114" i="4"/>
  <c r="K115" i="4" s="1"/>
  <c r="W157" i="5" l="1"/>
  <c r="R114" i="4"/>
  <c r="K167" i="3"/>
  <c r="F168" i="3" s="1"/>
  <c r="G168" i="3"/>
  <c r="L167" i="3"/>
  <c r="S157" i="5"/>
  <c r="M158" i="5" s="1"/>
  <c r="L115" i="4"/>
  <c r="N115" i="4" s="1"/>
  <c r="Q114" i="4"/>
  <c r="I168" i="3" l="1"/>
  <c r="J168" i="3" s="1"/>
  <c r="U157" i="5"/>
  <c r="V157" i="5"/>
  <c r="N158" i="5" l="1"/>
  <c r="Q158" i="5" s="1"/>
  <c r="R158" i="5" s="1"/>
  <c r="K168" i="3"/>
  <c r="F169" i="3" s="1"/>
  <c r="O115" i="4"/>
  <c r="T158" i="5" l="1"/>
  <c r="G169" i="3"/>
  <c r="L168" i="3"/>
  <c r="S158" i="5"/>
  <c r="P115" i="4"/>
  <c r="K116" i="4" s="1"/>
  <c r="W158" i="5" l="1"/>
  <c r="M159" i="5"/>
  <c r="N159" i="5" s="1"/>
  <c r="Q159" i="5" s="1"/>
  <c r="R115" i="4"/>
  <c r="I169" i="3"/>
  <c r="J169" i="3" s="1"/>
  <c r="U158" i="5"/>
  <c r="V158" i="5"/>
  <c r="L116" i="4"/>
  <c r="N116" i="4" s="1"/>
  <c r="Q115" i="4"/>
  <c r="K169" i="3" l="1"/>
  <c r="F170" i="3" s="1"/>
  <c r="R159" i="5"/>
  <c r="T159" i="5" s="1"/>
  <c r="G170" i="3" l="1"/>
  <c r="L169" i="3"/>
  <c r="S159" i="5"/>
  <c r="M160" i="5" s="1"/>
  <c r="O116" i="4"/>
  <c r="W159" i="5" l="1"/>
  <c r="I170" i="3"/>
  <c r="J170" i="3" s="1"/>
  <c r="U159" i="5"/>
  <c r="V159" i="5"/>
  <c r="N160" i="5"/>
  <c r="Q160" i="5" s="1"/>
  <c r="P116" i="4"/>
  <c r="K117" i="4" s="1"/>
  <c r="R116" i="4" l="1"/>
  <c r="K170" i="3"/>
  <c r="F171" i="3" s="1"/>
  <c r="R160" i="5"/>
  <c r="T160" i="5" s="1"/>
  <c r="L117" i="4"/>
  <c r="N117" i="4" s="1"/>
  <c r="Q116" i="4"/>
  <c r="W160" i="5" l="1"/>
  <c r="G171" i="3"/>
  <c r="L170" i="3"/>
  <c r="S160" i="5"/>
  <c r="M161" i="5" s="1"/>
  <c r="I171" i="3" l="1"/>
  <c r="J171" i="3" s="1"/>
  <c r="U160" i="5"/>
  <c r="V160" i="5"/>
  <c r="N161" i="5"/>
  <c r="Q161" i="5" s="1"/>
  <c r="O117" i="4"/>
  <c r="K171" i="3" l="1"/>
  <c r="F172" i="3" s="1"/>
  <c r="R161" i="5"/>
  <c r="T161" i="5" s="1"/>
  <c r="P117" i="4"/>
  <c r="K118" i="4" s="1"/>
  <c r="R117" i="4" l="1"/>
  <c r="G172" i="3"/>
  <c r="L171" i="3"/>
  <c r="S161" i="5"/>
  <c r="L118" i="4"/>
  <c r="N118" i="4" s="1"/>
  <c r="Q117" i="4"/>
  <c r="W161" i="5" l="1"/>
  <c r="M162" i="5"/>
  <c r="I172" i="3"/>
  <c r="J172" i="3" s="1"/>
  <c r="U161" i="5"/>
  <c r="V161" i="5"/>
  <c r="N162" i="5"/>
  <c r="Q162" i="5" s="1"/>
  <c r="K172" i="3" l="1"/>
  <c r="F173" i="3" s="1"/>
  <c r="R162" i="5"/>
  <c r="T162" i="5" s="1"/>
  <c r="O118" i="4"/>
  <c r="R118" i="4" l="1"/>
  <c r="G173" i="3"/>
  <c r="L172" i="3"/>
  <c r="S162" i="5"/>
  <c r="P118" i="4"/>
  <c r="K119" i="4" s="1"/>
  <c r="W162" i="5" l="1"/>
  <c r="M163" i="5"/>
  <c r="I173" i="3"/>
  <c r="J173" i="3" s="1"/>
  <c r="U162" i="5"/>
  <c r="V162" i="5"/>
  <c r="N163" i="5"/>
  <c r="Q163" i="5" s="1"/>
  <c r="L119" i="4"/>
  <c r="N119" i="4" s="1"/>
  <c r="Q118" i="4"/>
  <c r="K173" i="3" l="1"/>
  <c r="F174" i="3" s="1"/>
  <c r="G174" i="3"/>
  <c r="L173" i="3"/>
  <c r="R163" i="5"/>
  <c r="T163" i="5" s="1"/>
  <c r="I174" i="3" l="1"/>
  <c r="J174" i="3" s="1"/>
  <c r="S163" i="5"/>
  <c r="O119" i="4"/>
  <c r="W163" i="5" l="1"/>
  <c r="M164" i="5"/>
  <c r="K174" i="3"/>
  <c r="F175" i="3" s="1"/>
  <c r="G175" i="3"/>
  <c r="U163" i="5"/>
  <c r="V163" i="5"/>
  <c r="L174" i="3"/>
  <c r="N164" i="5"/>
  <c r="Q164" i="5" s="1"/>
  <c r="P119" i="4"/>
  <c r="K120" i="4" s="1"/>
  <c r="R119" i="4" l="1"/>
  <c r="I175" i="3"/>
  <c r="J175" i="3"/>
  <c r="R164" i="5"/>
  <c r="T164" i="5" s="1"/>
  <c r="L120" i="4"/>
  <c r="N120" i="4" s="1"/>
  <c r="Q119" i="4"/>
  <c r="K175" i="3" l="1"/>
  <c r="F176" i="3" s="1"/>
  <c r="S164" i="5"/>
  <c r="W164" i="5" l="1"/>
  <c r="M165" i="5"/>
  <c r="G176" i="3"/>
  <c r="L175" i="3"/>
  <c r="U164" i="5"/>
  <c r="V164" i="5"/>
  <c r="O120" i="4"/>
  <c r="N165" i="5" l="1"/>
  <c r="Q165" i="5" s="1"/>
  <c r="I176" i="3"/>
  <c r="J176" i="3" s="1"/>
  <c r="K176" i="3" s="1"/>
  <c r="F177" i="3" s="1"/>
  <c r="R165" i="5"/>
  <c r="T165" i="5" s="1"/>
  <c r="P120" i="4"/>
  <c r="K121" i="4" s="1"/>
  <c r="R120" i="4" l="1"/>
  <c r="L176" i="3"/>
  <c r="G177" i="3"/>
  <c r="S165" i="5"/>
  <c r="L121" i="4"/>
  <c r="N121" i="4" s="1"/>
  <c r="Q120" i="4"/>
  <c r="W165" i="5" l="1"/>
  <c r="M166" i="5"/>
  <c r="I177" i="3"/>
  <c r="J177" i="3" s="1"/>
  <c r="K177" i="3" s="1"/>
  <c r="F178" i="3" s="1"/>
  <c r="U165" i="5"/>
  <c r="V165" i="5"/>
  <c r="N166" i="5"/>
  <c r="G178" i="3" l="1"/>
  <c r="L177" i="3"/>
  <c r="Q166" i="5"/>
  <c r="R166" i="5" s="1"/>
  <c r="T166" i="5" s="1"/>
  <c r="O121" i="4"/>
  <c r="I178" i="3" l="1"/>
  <c r="J178" i="3" s="1"/>
  <c r="K178" i="3"/>
  <c r="F179" i="3" s="1"/>
  <c r="S166" i="5"/>
  <c r="M167" i="5" s="1"/>
  <c r="P121" i="4"/>
  <c r="K122" i="4" s="1"/>
  <c r="W166" i="5" l="1"/>
  <c r="R121" i="4"/>
  <c r="L178" i="3"/>
  <c r="G179" i="3"/>
  <c r="U166" i="5"/>
  <c r="V166" i="5"/>
  <c r="L122" i="4"/>
  <c r="N122" i="4" s="1"/>
  <c r="Q121" i="4"/>
  <c r="N167" i="5" l="1"/>
  <c r="Q167" i="5" s="1"/>
  <c r="R167" i="5" s="1"/>
  <c r="T167" i="5" s="1"/>
  <c r="I179" i="3"/>
  <c r="J179" i="3"/>
  <c r="S167" i="5" l="1"/>
  <c r="M168" i="5" s="1"/>
  <c r="K179" i="3"/>
  <c r="F180" i="3" s="1"/>
  <c r="O122" i="4"/>
  <c r="V167" i="5" l="1"/>
  <c r="U167" i="5"/>
  <c r="W167" i="5"/>
  <c r="N168" i="5"/>
  <c r="Q168" i="5" s="1"/>
  <c r="R168" i="5" s="1"/>
  <c r="T168" i="5" s="1"/>
  <c r="L179" i="3"/>
  <c r="G180" i="3"/>
  <c r="P122" i="4"/>
  <c r="K123" i="4" s="1"/>
  <c r="S168" i="5" l="1"/>
  <c r="R122" i="4"/>
  <c r="I180" i="3"/>
  <c r="J180" i="3" s="1"/>
  <c r="U168" i="5"/>
  <c r="V168" i="5"/>
  <c r="L123" i="4"/>
  <c r="N123" i="4" s="1"/>
  <c r="Q122" i="4"/>
  <c r="W168" i="5" l="1"/>
  <c r="M169" i="5"/>
  <c r="N169" i="5" s="1"/>
  <c r="Q169" i="5" s="1"/>
  <c r="R169" i="5" s="1"/>
  <c r="T169" i="5" s="1"/>
  <c r="K180" i="3"/>
  <c r="F181" i="3" s="1"/>
  <c r="L180" i="3"/>
  <c r="G181" i="3"/>
  <c r="I181" i="3" l="1"/>
  <c r="J181" i="3" s="1"/>
  <c r="S169" i="5"/>
  <c r="O123" i="4"/>
  <c r="W169" i="5" l="1"/>
  <c r="M170" i="5"/>
  <c r="K181" i="3"/>
  <c r="F182" i="3" s="1"/>
  <c r="U169" i="5"/>
  <c r="V169" i="5"/>
  <c r="N170" i="5"/>
  <c r="Q170" i="5" s="1"/>
  <c r="P123" i="4"/>
  <c r="K124" i="4" s="1"/>
  <c r="R123" i="4" l="1"/>
  <c r="G182" i="3"/>
  <c r="L181" i="3"/>
  <c r="R170" i="5"/>
  <c r="T170" i="5" s="1"/>
  <c r="L124" i="4"/>
  <c r="N124" i="4" s="1"/>
  <c r="Q123" i="4"/>
  <c r="I182" i="3" l="1"/>
  <c r="J182" i="3" s="1"/>
  <c r="K182" i="3"/>
  <c r="F183" i="3" s="1"/>
  <c r="S170" i="5"/>
  <c r="W170" i="5" l="1"/>
  <c r="M171" i="5"/>
  <c r="N171" i="5" s="1"/>
  <c r="Q171" i="5" s="1"/>
  <c r="L182" i="3"/>
  <c r="G183" i="3"/>
  <c r="U170" i="5"/>
  <c r="V170" i="5"/>
  <c r="O124" i="4"/>
  <c r="I183" i="3" l="1"/>
  <c r="J183" i="3" s="1"/>
  <c r="R171" i="5"/>
  <c r="T171" i="5" s="1"/>
  <c r="P124" i="4"/>
  <c r="K125" i="4" s="1"/>
  <c r="R124" i="4" l="1"/>
  <c r="K183" i="3"/>
  <c r="F184" i="3" s="1"/>
  <c r="G184" i="3"/>
  <c r="L183" i="3"/>
  <c r="S171" i="5"/>
  <c r="L125" i="4"/>
  <c r="N125" i="4" s="1"/>
  <c r="Q124" i="4"/>
  <c r="W171" i="5" l="1"/>
  <c r="M172" i="5"/>
  <c r="I184" i="3"/>
  <c r="J184" i="3" s="1"/>
  <c r="U171" i="5"/>
  <c r="V171" i="5"/>
  <c r="N172" i="5"/>
  <c r="Q172" i="5" s="1"/>
  <c r="K184" i="3" l="1"/>
  <c r="F185" i="3" s="1"/>
  <c r="R172" i="5"/>
  <c r="T172" i="5" s="1"/>
  <c r="O125" i="4"/>
  <c r="G185" i="3" l="1"/>
  <c r="L184" i="3"/>
  <c r="S172" i="5"/>
  <c r="P125" i="4"/>
  <c r="K126" i="4" s="1"/>
  <c r="W172" i="5" l="1"/>
  <c r="M173" i="5"/>
  <c r="N173" i="5" s="1"/>
  <c r="Q173" i="5" s="1"/>
  <c r="R125" i="4"/>
  <c r="I185" i="3"/>
  <c r="J185" i="3" s="1"/>
  <c r="U172" i="5"/>
  <c r="V172" i="5"/>
  <c r="L126" i="4"/>
  <c r="N126" i="4" s="1"/>
  <c r="Q125" i="4"/>
  <c r="K185" i="3" l="1"/>
  <c r="F186" i="3" s="1"/>
  <c r="R173" i="5"/>
  <c r="T173" i="5" s="1"/>
  <c r="G186" i="3" l="1"/>
  <c r="L185" i="3"/>
  <c r="S173" i="5"/>
  <c r="O126" i="4"/>
  <c r="W173" i="5" l="1"/>
  <c r="M174" i="5"/>
  <c r="I186" i="3"/>
  <c r="J186" i="3" s="1"/>
  <c r="U173" i="5"/>
  <c r="V173" i="5"/>
  <c r="N174" i="5"/>
  <c r="Q174" i="5" s="1"/>
  <c r="P126" i="4"/>
  <c r="K127" i="4" s="1"/>
  <c r="R126" i="4" l="1"/>
  <c r="K186" i="3"/>
  <c r="R174" i="5"/>
  <c r="T174" i="5" s="1"/>
  <c r="L127" i="4"/>
  <c r="N127" i="4" s="1"/>
  <c r="Q126" i="4"/>
  <c r="G187" i="3" l="1"/>
  <c r="I187" i="3" s="1"/>
  <c r="F187" i="3"/>
  <c r="L186" i="3"/>
  <c r="S174" i="5"/>
  <c r="W174" i="5" l="1"/>
  <c r="M175" i="5"/>
  <c r="J187" i="3"/>
  <c r="K187" i="3"/>
  <c r="F188" i="3" s="1"/>
  <c r="G188" i="3"/>
  <c r="U174" i="5"/>
  <c r="V174" i="5"/>
  <c r="O127" i="4"/>
  <c r="N175" i="5" l="1"/>
  <c r="Q175" i="5" s="1"/>
  <c r="L187" i="3"/>
  <c r="I188" i="3"/>
  <c r="J188" i="3" s="1"/>
  <c r="K188" i="3"/>
  <c r="F189" i="3" s="1"/>
  <c r="R175" i="5"/>
  <c r="T175" i="5" s="1"/>
  <c r="P127" i="4"/>
  <c r="K128" i="4" s="1"/>
  <c r="R127" i="4" l="1"/>
  <c r="G189" i="3"/>
  <c r="L188" i="3"/>
  <c r="S175" i="5"/>
  <c r="L128" i="4"/>
  <c r="N128" i="4" s="1"/>
  <c r="Q127" i="4"/>
  <c r="W175" i="5" l="1"/>
  <c r="M176" i="5"/>
  <c r="I189" i="3"/>
  <c r="J189" i="3" s="1"/>
  <c r="K189" i="3" s="1"/>
  <c r="F190" i="3" s="1"/>
  <c r="U175" i="5"/>
  <c r="V175" i="5"/>
  <c r="N176" i="5" l="1"/>
  <c r="Q176" i="5" s="1"/>
  <c r="G190" i="3"/>
  <c r="L189" i="3"/>
  <c r="R176" i="5"/>
  <c r="T176" i="5" s="1"/>
  <c r="O128" i="4"/>
  <c r="I190" i="3" l="1"/>
  <c r="J190" i="3" s="1"/>
  <c r="S176" i="5"/>
  <c r="P128" i="4"/>
  <c r="K129" i="4" s="1"/>
  <c r="W176" i="5" l="1"/>
  <c r="M177" i="5"/>
  <c r="R128" i="4"/>
  <c r="K190" i="3"/>
  <c r="U176" i="5"/>
  <c r="V176" i="5"/>
  <c r="N177" i="5"/>
  <c r="Q177" i="5" s="1"/>
  <c r="L129" i="4"/>
  <c r="N129" i="4" s="1"/>
  <c r="Q128" i="4"/>
  <c r="G191" i="3" l="1"/>
  <c r="I191" i="3" s="1"/>
  <c r="J191" i="3" s="1"/>
  <c r="F191" i="3"/>
  <c r="L190" i="3"/>
  <c r="R177" i="5"/>
  <c r="T177" i="5" s="1"/>
  <c r="K191" i="3" l="1"/>
  <c r="F192" i="3" s="1"/>
  <c r="S177" i="5"/>
  <c r="O129" i="4"/>
  <c r="W177" i="5" l="1"/>
  <c r="M178" i="5"/>
  <c r="G192" i="3"/>
  <c r="U177" i="5"/>
  <c r="V177" i="5"/>
  <c r="L191" i="3"/>
  <c r="P129" i="4"/>
  <c r="K130" i="4" s="1"/>
  <c r="N178" i="5" l="1"/>
  <c r="R129" i="4"/>
  <c r="I192" i="3"/>
  <c r="J192" i="3" s="1"/>
  <c r="Q178" i="5"/>
  <c r="R178" i="5" s="1"/>
  <c r="T178" i="5" s="1"/>
  <c r="L130" i="4"/>
  <c r="N130" i="4" s="1"/>
  <c r="Q129" i="4"/>
  <c r="S178" i="5" l="1"/>
  <c r="K192" i="3"/>
  <c r="F193" i="3" s="1"/>
  <c r="L192" i="3"/>
  <c r="W178" i="5" l="1"/>
  <c r="M179" i="5"/>
  <c r="G193" i="3"/>
  <c r="U178" i="5"/>
  <c r="V178" i="5"/>
  <c r="O130" i="4"/>
  <c r="N179" i="5" l="1"/>
  <c r="Q179" i="5" s="1"/>
  <c r="R179" i="5" s="1"/>
  <c r="T179" i="5" s="1"/>
  <c r="I193" i="3"/>
  <c r="J193" i="3" s="1"/>
  <c r="P130" i="4"/>
  <c r="K131" i="4" s="1"/>
  <c r="S179" i="5" l="1"/>
  <c r="M180" i="5" s="1"/>
  <c r="N180" i="5" s="1"/>
  <c r="Q180" i="5" s="1"/>
  <c r="R130" i="4"/>
  <c r="K193" i="3"/>
  <c r="F194" i="3" s="1"/>
  <c r="L131" i="4"/>
  <c r="N131" i="4" s="1"/>
  <c r="Q130" i="4"/>
  <c r="V179" i="5" l="1"/>
  <c r="U179" i="5"/>
  <c r="W179" i="5"/>
  <c r="G194" i="3"/>
  <c r="L193" i="3"/>
  <c r="R180" i="5"/>
  <c r="T180" i="5" s="1"/>
  <c r="I194" i="3" l="1"/>
  <c r="J194" i="3" s="1"/>
  <c r="S180" i="5"/>
  <c r="O131" i="4"/>
  <c r="W180" i="5" l="1"/>
  <c r="M181" i="5"/>
  <c r="K194" i="3"/>
  <c r="F195" i="3" s="1"/>
  <c r="G195" i="3" s="1"/>
  <c r="U180" i="5"/>
  <c r="V180" i="5"/>
  <c r="L194" i="3"/>
  <c r="N181" i="5"/>
  <c r="Q181" i="5" s="1"/>
  <c r="P131" i="4"/>
  <c r="K132" i="4" s="1"/>
  <c r="R131" i="4" l="1"/>
  <c r="I195" i="3"/>
  <c r="J195" i="3" s="1"/>
  <c r="R181" i="5"/>
  <c r="T181" i="5" s="1"/>
  <c r="L132" i="4"/>
  <c r="N132" i="4" s="1"/>
  <c r="Q131" i="4"/>
  <c r="K195" i="3" l="1"/>
  <c r="F196" i="3" s="1"/>
  <c r="G196" i="3" s="1"/>
  <c r="L195" i="3"/>
  <c r="S181" i="5"/>
  <c r="M182" i="5" s="1"/>
  <c r="W181" i="5" l="1"/>
  <c r="I196" i="3"/>
  <c r="J196" i="3" s="1"/>
  <c r="U181" i="5"/>
  <c r="V181" i="5"/>
  <c r="O132" i="4"/>
  <c r="N182" i="5" l="1"/>
  <c r="Q182" i="5" s="1"/>
  <c r="R182" i="5" s="1"/>
  <c r="T182" i="5" s="1"/>
  <c r="K196" i="3"/>
  <c r="F197" i="3" s="1"/>
  <c r="P132" i="4"/>
  <c r="K133" i="4" s="1"/>
  <c r="R132" i="4" l="1"/>
  <c r="G197" i="3"/>
  <c r="L196" i="3"/>
  <c r="S182" i="5"/>
  <c r="M183" i="5" s="1"/>
  <c r="L133" i="4"/>
  <c r="N133" i="4" s="1"/>
  <c r="Q132" i="4"/>
  <c r="W182" i="5" l="1"/>
  <c r="I197" i="3"/>
  <c r="J197" i="3" s="1"/>
  <c r="U182" i="5"/>
  <c r="V182" i="5"/>
  <c r="N183" i="5" l="1"/>
  <c r="Q183" i="5" s="1"/>
  <c r="K197" i="3"/>
  <c r="R183" i="5"/>
  <c r="T183" i="5" s="1"/>
  <c r="O133" i="4"/>
  <c r="G198" i="3" l="1"/>
  <c r="I198" i="3" s="1"/>
  <c r="J198" i="3" s="1"/>
  <c r="F198" i="3"/>
  <c r="L197" i="3"/>
  <c r="S183" i="5"/>
  <c r="P133" i="4"/>
  <c r="K134" i="4" s="1"/>
  <c r="W183" i="5" l="1"/>
  <c r="M184" i="5"/>
  <c r="R133" i="4"/>
  <c r="K198" i="3"/>
  <c r="F199" i="3" s="1"/>
  <c r="U183" i="5"/>
  <c r="V183" i="5"/>
  <c r="L134" i="4"/>
  <c r="N134" i="4" s="1"/>
  <c r="Q133" i="4"/>
  <c r="N184" i="5" l="1"/>
  <c r="Q184" i="5" s="1"/>
  <c r="R184" i="5" s="1"/>
  <c r="G199" i="3"/>
  <c r="L198" i="3"/>
  <c r="T184" i="5" l="1"/>
  <c r="I199" i="3"/>
  <c r="J199" i="3" s="1"/>
  <c r="S184" i="5"/>
  <c r="O134" i="4"/>
  <c r="W184" i="5" l="1"/>
  <c r="M185" i="5"/>
  <c r="K199" i="3"/>
  <c r="F200" i="3" s="1"/>
  <c r="G200" i="3" s="1"/>
  <c r="L199" i="3"/>
  <c r="U184" i="5"/>
  <c r="V184" i="5"/>
  <c r="P134" i="4"/>
  <c r="K135" i="4" s="1"/>
  <c r="N185" i="5" l="1"/>
  <c r="Q185" i="5" s="1"/>
  <c r="R185" i="5" s="1"/>
  <c r="R134" i="4"/>
  <c r="I200" i="3"/>
  <c r="J200" i="3" s="1"/>
  <c r="L135" i="4"/>
  <c r="N135" i="4" s="1"/>
  <c r="Q134" i="4"/>
  <c r="T185" i="5" l="1"/>
  <c r="K200" i="3"/>
  <c r="F201" i="3" s="1"/>
  <c r="G201" i="3" s="1"/>
  <c r="S185" i="5"/>
  <c r="W185" i="5" l="1"/>
  <c r="M186" i="5"/>
  <c r="L200" i="3"/>
  <c r="I201" i="3"/>
  <c r="J201" i="3" s="1"/>
  <c r="U185" i="5"/>
  <c r="V185" i="5"/>
  <c r="N186" i="5"/>
  <c r="Q186" i="5" s="1"/>
  <c r="O135" i="4"/>
  <c r="K201" i="3" l="1"/>
  <c r="F202" i="3" s="1"/>
  <c r="R186" i="5"/>
  <c r="T186" i="5" s="1"/>
  <c r="P135" i="4"/>
  <c r="K136" i="4" s="1"/>
  <c r="R135" i="4" l="1"/>
  <c r="G202" i="3"/>
  <c r="L201" i="3"/>
  <c r="S186" i="5"/>
  <c r="M187" i="5" s="1"/>
  <c r="L136" i="4"/>
  <c r="N136" i="4" s="1"/>
  <c r="Q135" i="4"/>
  <c r="W186" i="5" l="1"/>
  <c r="I202" i="3"/>
  <c r="J202" i="3" s="1"/>
  <c r="K202" i="3" s="1"/>
  <c r="F203" i="3" s="1"/>
  <c r="U186" i="5"/>
  <c r="V186" i="5"/>
  <c r="N187" i="5"/>
  <c r="Q187" i="5" s="1"/>
  <c r="G203" i="3" l="1"/>
  <c r="L202" i="3"/>
  <c r="R187" i="5"/>
  <c r="T187" i="5" s="1"/>
  <c r="O136" i="4"/>
  <c r="I203" i="3" l="1"/>
  <c r="J203" i="3" s="1"/>
  <c r="S187" i="5"/>
  <c r="P136" i="4"/>
  <c r="K137" i="4" s="1"/>
  <c r="W187" i="5" l="1"/>
  <c r="M188" i="5"/>
  <c r="R136" i="4"/>
  <c r="U187" i="5"/>
  <c r="V187" i="5"/>
  <c r="K203" i="3"/>
  <c r="F204" i="3" s="1"/>
  <c r="N188" i="5"/>
  <c r="Q188" i="5" s="1"/>
  <c r="Q136" i="4"/>
  <c r="L137" i="4"/>
  <c r="N137" i="4" s="1"/>
  <c r="G204" i="3" l="1"/>
  <c r="L203" i="3"/>
  <c r="R188" i="5"/>
  <c r="T188" i="5" s="1"/>
  <c r="I204" i="3" l="1"/>
  <c r="J204" i="3" s="1"/>
  <c r="S188" i="5"/>
  <c r="O137" i="4"/>
  <c r="W188" i="5" l="1"/>
  <c r="M189" i="5"/>
  <c r="K204" i="3"/>
  <c r="F205" i="3" s="1"/>
  <c r="G205" i="3"/>
  <c r="L204" i="3"/>
  <c r="U188" i="5"/>
  <c r="V188" i="5"/>
  <c r="N189" i="5"/>
  <c r="Q189" i="5" s="1"/>
  <c r="P137" i="4"/>
  <c r="K138" i="4" s="1"/>
  <c r="R137" i="4" l="1"/>
  <c r="I205" i="3"/>
  <c r="J205" i="3" s="1"/>
  <c r="R189" i="5"/>
  <c r="T189" i="5" s="1"/>
  <c r="L138" i="4"/>
  <c r="N138" i="4" s="1"/>
  <c r="Q137" i="4"/>
  <c r="K205" i="3" l="1"/>
  <c r="F206" i="3" s="1"/>
  <c r="S189" i="5"/>
  <c r="M190" i="5" s="1"/>
  <c r="W189" i="5" l="1"/>
  <c r="G206" i="3"/>
  <c r="L205" i="3"/>
  <c r="U189" i="5"/>
  <c r="V189" i="5"/>
  <c r="N190" i="5"/>
  <c r="Q190" i="5" s="1"/>
  <c r="O138" i="4"/>
  <c r="I206" i="3" l="1"/>
  <c r="J206" i="3" s="1"/>
  <c r="R190" i="5"/>
  <c r="T190" i="5" s="1"/>
  <c r="P138" i="4"/>
  <c r="K139" i="4" s="1"/>
  <c r="R138" i="4" l="1"/>
  <c r="K206" i="3"/>
  <c r="F207" i="3" s="1"/>
  <c r="S190" i="5"/>
  <c r="L139" i="4"/>
  <c r="N139" i="4" s="1"/>
  <c r="Q138" i="4"/>
  <c r="W190" i="5" l="1"/>
  <c r="M191" i="5"/>
  <c r="G207" i="3"/>
  <c r="U190" i="5"/>
  <c r="V190" i="5"/>
  <c r="L206" i="3"/>
  <c r="N191" i="5"/>
  <c r="Q191" i="5" s="1"/>
  <c r="I207" i="3" l="1"/>
  <c r="J207" i="3" s="1"/>
  <c r="R191" i="5"/>
  <c r="T191" i="5" s="1"/>
  <c r="O139" i="4"/>
  <c r="K207" i="3" l="1"/>
  <c r="F208" i="3" s="1"/>
  <c r="S191" i="5"/>
  <c r="P139" i="4"/>
  <c r="K140" i="4" s="1"/>
  <c r="W191" i="5" l="1"/>
  <c r="M192" i="5"/>
  <c r="R139" i="4"/>
  <c r="G208" i="3"/>
  <c r="L207" i="3"/>
  <c r="U191" i="5"/>
  <c r="V191" i="5"/>
  <c r="N192" i="5"/>
  <c r="Q192" i="5" s="1"/>
  <c r="L140" i="4"/>
  <c r="N140" i="4" s="1"/>
  <c r="Q139" i="4"/>
  <c r="I208" i="3" l="1"/>
  <c r="J208" i="3" s="1"/>
  <c r="R192" i="5"/>
  <c r="T192" i="5" s="1"/>
  <c r="S192" i="5" l="1"/>
  <c r="V192" i="5" s="1"/>
  <c r="K208" i="3"/>
  <c r="F209" i="3" s="1"/>
  <c r="O140" i="4"/>
  <c r="W192" i="5" l="1"/>
  <c r="M193" i="5"/>
  <c r="G209" i="3"/>
  <c r="U192" i="5"/>
  <c r="L208" i="3"/>
  <c r="P140" i="4"/>
  <c r="K141" i="4" s="1"/>
  <c r="N193" i="5" l="1"/>
  <c r="Q193" i="5" s="1"/>
  <c r="R193" i="5" s="1"/>
  <c r="T193" i="5" s="1"/>
  <c r="R140" i="4"/>
  <c r="I209" i="3"/>
  <c r="J209" i="3" s="1"/>
  <c r="L141" i="4"/>
  <c r="N141" i="4" s="1"/>
  <c r="Q140" i="4"/>
  <c r="S193" i="5" l="1"/>
  <c r="K209" i="3"/>
  <c r="U193" i="5"/>
  <c r="V193" i="5"/>
  <c r="W193" i="5" l="1"/>
  <c r="M194" i="5"/>
  <c r="N194" i="5" s="1"/>
  <c r="Q194" i="5" s="1"/>
  <c r="F210" i="3"/>
  <c r="G210" i="3" s="1"/>
  <c r="I210" i="3" s="1"/>
  <c r="J210" i="3" s="1"/>
  <c r="L209" i="3"/>
  <c r="R194" i="5"/>
  <c r="T194" i="5" s="1"/>
  <c r="O141" i="4"/>
  <c r="K210" i="3" l="1"/>
  <c r="F211" i="3" s="1"/>
  <c r="S194" i="5"/>
  <c r="P141" i="4"/>
  <c r="K142" i="4" s="1"/>
  <c r="W194" i="5" l="1"/>
  <c r="M195" i="5"/>
  <c r="R141" i="4"/>
  <c r="G211" i="3"/>
  <c r="L210" i="3"/>
  <c r="U194" i="5"/>
  <c r="V194" i="5"/>
  <c r="N195" i="5"/>
  <c r="Q195" i="5" s="1"/>
  <c r="L142" i="4"/>
  <c r="N142" i="4" s="1"/>
  <c r="Q141" i="4"/>
  <c r="I211" i="3" l="1"/>
  <c r="J211" i="3" s="1"/>
  <c r="R195" i="5"/>
  <c r="T195" i="5" s="1"/>
  <c r="W195" i="5" l="1"/>
  <c r="K211" i="3"/>
  <c r="F212" i="3" s="1"/>
  <c r="S195" i="5"/>
  <c r="M196" i="5" s="1"/>
  <c r="O142" i="4"/>
  <c r="G212" i="3" l="1"/>
  <c r="L211" i="3"/>
  <c r="U195" i="5"/>
  <c r="V195" i="5"/>
  <c r="P142" i="4"/>
  <c r="K143" i="4" s="1"/>
  <c r="N196" i="5" l="1"/>
  <c r="Q196" i="5" s="1"/>
  <c r="R142" i="4"/>
  <c r="I212" i="3"/>
  <c r="J212" i="3" s="1"/>
  <c r="K212" i="3" s="1"/>
  <c r="F213" i="3" s="1"/>
  <c r="R196" i="5"/>
  <c r="T196" i="5" s="1"/>
  <c r="L143" i="4"/>
  <c r="N143" i="4" s="1"/>
  <c r="Q142" i="4"/>
  <c r="G213" i="3" l="1"/>
  <c r="L212" i="3"/>
  <c r="S196" i="5"/>
  <c r="W196" i="5" l="1"/>
  <c r="M197" i="5"/>
  <c r="I213" i="3"/>
  <c r="J213" i="3" s="1"/>
  <c r="U196" i="5"/>
  <c r="V196" i="5"/>
  <c r="K213" i="3"/>
  <c r="F214" i="3" s="1"/>
  <c r="O143" i="4"/>
  <c r="N197" i="5" l="1"/>
  <c r="Q197" i="5" s="1"/>
  <c r="R197" i="5" s="1"/>
  <c r="G214" i="3"/>
  <c r="L213" i="3"/>
  <c r="P143" i="4"/>
  <c r="K144" i="4" s="1"/>
  <c r="T197" i="5" l="1"/>
  <c r="R143" i="4"/>
  <c r="I214" i="3"/>
  <c r="J214" i="3" s="1"/>
  <c r="S197" i="5"/>
  <c r="L144" i="4"/>
  <c r="N144" i="4" s="1"/>
  <c r="Q143" i="4"/>
  <c r="W197" i="5" l="1"/>
  <c r="M198" i="5"/>
  <c r="N198" i="5" s="1"/>
  <c r="Q198" i="5" s="1"/>
  <c r="U197" i="5"/>
  <c r="V197" i="5"/>
  <c r="K214" i="3"/>
  <c r="F215" i="3" s="1"/>
  <c r="G215" i="3" l="1"/>
  <c r="L214" i="3"/>
  <c r="R198" i="5"/>
  <c r="T198" i="5" s="1"/>
  <c r="O144" i="4"/>
  <c r="I215" i="3" l="1"/>
  <c r="J215" i="3" s="1"/>
  <c r="S198" i="5"/>
  <c r="P144" i="4"/>
  <c r="K145" i="4" s="1"/>
  <c r="W198" i="5" l="1"/>
  <c r="M199" i="5"/>
  <c r="R144" i="4"/>
  <c r="U198" i="5"/>
  <c r="V198" i="5"/>
  <c r="K215" i="3"/>
  <c r="F216" i="3" s="1"/>
  <c r="L145" i="4"/>
  <c r="N145" i="4" s="1"/>
  <c r="Q144" i="4"/>
  <c r="N199" i="5" l="1"/>
  <c r="Q199" i="5" s="1"/>
  <c r="R199" i="5" s="1"/>
  <c r="T199" i="5" s="1"/>
  <c r="G216" i="3"/>
  <c r="L215" i="3"/>
  <c r="I216" i="3" l="1"/>
  <c r="J216" i="3" s="1"/>
  <c r="S199" i="5"/>
  <c r="O145" i="4"/>
  <c r="W199" i="5" l="1"/>
  <c r="M200" i="5"/>
  <c r="U199" i="5"/>
  <c r="V199" i="5"/>
  <c r="K216" i="3"/>
  <c r="F217" i="3" s="1"/>
  <c r="N200" i="5"/>
  <c r="Q200" i="5" s="1"/>
  <c r="P145" i="4"/>
  <c r="K146" i="4" s="1"/>
  <c r="R145" i="4" l="1"/>
  <c r="L216" i="3"/>
  <c r="G217" i="3"/>
  <c r="R200" i="5"/>
  <c r="T200" i="5" s="1"/>
  <c r="L146" i="4"/>
  <c r="N146" i="4" s="1"/>
  <c r="Q145" i="4"/>
  <c r="I217" i="3" l="1"/>
  <c r="J217" i="3" s="1"/>
  <c r="S200" i="5"/>
  <c r="M201" i="5" s="1"/>
  <c r="W200" i="5" l="1"/>
  <c r="U200" i="5"/>
  <c r="V200" i="5"/>
  <c r="K217" i="3"/>
  <c r="F218" i="3" s="1"/>
  <c r="O146" i="4"/>
  <c r="N201" i="5" l="1"/>
  <c r="Q201" i="5" s="1"/>
  <c r="G218" i="3"/>
  <c r="L217" i="3"/>
  <c r="R201" i="5"/>
  <c r="T201" i="5" s="1"/>
  <c r="P146" i="4"/>
  <c r="K147" i="4" s="1"/>
  <c r="R146" i="4" l="1"/>
  <c r="I218" i="3"/>
  <c r="J218" i="3" s="1"/>
  <c r="S201" i="5"/>
  <c r="L147" i="4"/>
  <c r="N147" i="4" s="1"/>
  <c r="Q146" i="4"/>
  <c r="W201" i="5" l="1"/>
  <c r="M202" i="5"/>
  <c r="U201" i="5"/>
  <c r="V201" i="5"/>
  <c r="K218" i="3"/>
  <c r="F219" i="3" s="1"/>
  <c r="N202" i="5" l="1"/>
  <c r="Q202" i="5" s="1"/>
  <c r="G219" i="3"/>
  <c r="L218" i="3"/>
  <c r="R202" i="5"/>
  <c r="T202" i="5" s="1"/>
  <c r="O147" i="4"/>
  <c r="I219" i="3" l="1"/>
  <c r="J219" i="3" s="1"/>
  <c r="S202" i="5"/>
  <c r="P147" i="4"/>
  <c r="K148" i="4" s="1"/>
  <c r="W202" i="5" l="1"/>
  <c r="M203" i="5"/>
  <c r="R147" i="4"/>
  <c r="U202" i="5"/>
  <c r="V202" i="5"/>
  <c r="K219" i="3"/>
  <c r="F220" i="3" s="1"/>
  <c r="N203" i="5"/>
  <c r="Q203" i="5" s="1"/>
  <c r="L148" i="4"/>
  <c r="N148" i="4" s="1"/>
  <c r="Q147" i="4"/>
  <c r="L219" i="3" l="1"/>
  <c r="G220" i="3"/>
  <c r="R203" i="5"/>
  <c r="T203" i="5" s="1"/>
  <c r="I220" i="3" l="1"/>
  <c r="J220" i="3" s="1"/>
  <c r="S203" i="5"/>
  <c r="M204" i="5" s="1"/>
  <c r="O148" i="4"/>
  <c r="W203" i="5" l="1"/>
  <c r="K220" i="3"/>
  <c r="F221" i="3" s="1"/>
  <c r="U203" i="5"/>
  <c r="V203" i="5"/>
  <c r="N204" i="5"/>
  <c r="P148" i="4"/>
  <c r="K149" i="4" s="1"/>
  <c r="R148" i="4" l="1"/>
  <c r="L220" i="3"/>
  <c r="G221" i="3"/>
  <c r="Q204" i="5"/>
  <c r="R204" i="5" s="1"/>
  <c r="L149" i="4"/>
  <c r="N149" i="4" s="1"/>
  <c r="Q148" i="4"/>
  <c r="I221" i="3" l="1"/>
  <c r="J221" i="3" s="1"/>
  <c r="S204" i="5"/>
  <c r="T204" i="5"/>
  <c r="U204" i="5"/>
  <c r="V204" i="5"/>
  <c r="W204" i="5" l="1"/>
  <c r="M205" i="5"/>
  <c r="N205" i="5"/>
  <c r="Q205" i="5" s="1"/>
  <c r="K221" i="3"/>
  <c r="F222" i="3" s="1"/>
  <c r="G222" i="3"/>
  <c r="R205" i="5"/>
  <c r="T205" i="5" s="1"/>
  <c r="O149" i="4"/>
  <c r="R149" i="4" l="1"/>
  <c r="L221" i="3"/>
  <c r="I222" i="3"/>
  <c r="J222" i="3" s="1"/>
  <c r="S205" i="5"/>
  <c r="P149" i="4"/>
  <c r="K150" i="4" s="1"/>
  <c r="W205" i="5" l="1"/>
  <c r="M206" i="5"/>
  <c r="U205" i="5"/>
  <c r="V205" i="5"/>
  <c r="K222" i="3"/>
  <c r="F223" i="3" s="1"/>
  <c r="N206" i="5"/>
  <c r="Q206" i="5" s="1"/>
  <c r="L150" i="4"/>
  <c r="N150" i="4" s="1"/>
  <c r="Q149" i="4"/>
  <c r="G223" i="3" l="1"/>
  <c r="L222" i="3"/>
  <c r="R206" i="5"/>
  <c r="T206" i="5" s="1"/>
  <c r="I223" i="3" l="1"/>
  <c r="J223" i="3" s="1"/>
  <c r="S206" i="5"/>
  <c r="M207" i="5" s="1"/>
  <c r="O150" i="4"/>
  <c r="W206" i="5" l="1"/>
  <c r="U206" i="5"/>
  <c r="V206" i="5"/>
  <c r="K223" i="3"/>
  <c r="F224" i="3" s="1"/>
  <c r="L223" i="3"/>
  <c r="P150" i="4"/>
  <c r="K151" i="4" s="1"/>
  <c r="N207" i="5" l="1"/>
  <c r="Q207" i="5" s="1"/>
  <c r="R207" i="5" s="1"/>
  <c r="R150" i="4"/>
  <c r="G224" i="3"/>
  <c r="L151" i="4"/>
  <c r="N151" i="4" s="1"/>
  <c r="Q150" i="4"/>
  <c r="T207" i="5" l="1"/>
  <c r="I224" i="3"/>
  <c r="J224" i="3" s="1"/>
  <c r="S207" i="5"/>
  <c r="V207" i="5"/>
  <c r="W207" i="5" l="1"/>
  <c r="M208" i="5"/>
  <c r="U207" i="5"/>
  <c r="K224" i="3"/>
  <c r="F225" i="3" s="1"/>
  <c r="O151" i="4"/>
  <c r="N208" i="5" l="1"/>
  <c r="Q208" i="5" s="1"/>
  <c r="R208" i="5" s="1"/>
  <c r="T208" i="5" s="1"/>
  <c r="G225" i="3"/>
  <c r="L224" i="3"/>
  <c r="P151" i="4"/>
  <c r="K152" i="4" s="1"/>
  <c r="S208" i="5" l="1"/>
  <c r="R151" i="4"/>
  <c r="I225" i="3"/>
  <c r="J225" i="3" s="1"/>
  <c r="U208" i="5"/>
  <c r="V208" i="5"/>
  <c r="L152" i="4"/>
  <c r="N152" i="4" s="1"/>
  <c r="Q151" i="4"/>
  <c r="W208" i="5" l="1"/>
  <c r="M209" i="5"/>
  <c r="N209" i="5" s="1"/>
  <c r="Q209" i="5" s="1"/>
  <c r="R209" i="5" s="1"/>
  <c r="T209" i="5" s="1"/>
  <c r="K225" i="3"/>
  <c r="F226" i="3" s="1"/>
  <c r="G226" i="3" l="1"/>
  <c r="L225" i="3"/>
  <c r="S209" i="5"/>
  <c r="O152" i="4"/>
  <c r="W209" i="5" l="1"/>
  <c r="M210" i="5"/>
  <c r="I226" i="3"/>
  <c r="J226" i="3" s="1"/>
  <c r="U209" i="5"/>
  <c r="V209" i="5"/>
  <c r="P152" i="4"/>
  <c r="K153" i="4" s="1"/>
  <c r="N210" i="5" l="1"/>
  <c r="Q210" i="5" s="1"/>
  <c r="R210" i="5" s="1"/>
  <c r="R152" i="4"/>
  <c r="K226" i="3"/>
  <c r="F227" i="3" s="1"/>
  <c r="L153" i="4"/>
  <c r="N153" i="4" s="1"/>
  <c r="Q152" i="4"/>
  <c r="T210" i="5" l="1"/>
  <c r="G227" i="3"/>
  <c r="L226" i="3"/>
  <c r="S210" i="5"/>
  <c r="W210" i="5" l="1"/>
  <c r="M211" i="5"/>
  <c r="I227" i="3"/>
  <c r="J227" i="3" s="1"/>
  <c r="U210" i="5"/>
  <c r="V210" i="5"/>
  <c r="N211" i="5"/>
  <c r="Q211" i="5" s="1"/>
  <c r="O153" i="4"/>
  <c r="K227" i="3" l="1"/>
  <c r="F228" i="3" s="1"/>
  <c r="G228" i="3"/>
  <c r="L227" i="3"/>
  <c r="R211" i="5"/>
  <c r="T211" i="5" s="1"/>
  <c r="P153" i="4"/>
  <c r="K154" i="4" s="1"/>
  <c r="R153" i="4" l="1"/>
  <c r="I228" i="3"/>
  <c r="J228" i="3" s="1"/>
  <c r="S211" i="5"/>
  <c r="L154" i="4"/>
  <c r="N154" i="4" s="1"/>
  <c r="Q153" i="4"/>
  <c r="W211" i="5" l="1"/>
  <c r="M212" i="5"/>
  <c r="U211" i="5"/>
  <c r="V211" i="5"/>
  <c r="K228" i="3"/>
  <c r="F229" i="3" s="1"/>
  <c r="N212" i="5" l="1"/>
  <c r="Q212" i="5" s="1"/>
  <c r="G229" i="3"/>
  <c r="L228" i="3"/>
  <c r="R212" i="5"/>
  <c r="T212" i="5" s="1"/>
  <c r="O154" i="4"/>
  <c r="I229" i="3" l="1"/>
  <c r="J229" i="3" s="1"/>
  <c r="K229" i="3"/>
  <c r="F230" i="3" s="1"/>
  <c r="S212" i="5"/>
  <c r="M213" i="5" s="1"/>
  <c r="P154" i="4"/>
  <c r="K155" i="4" s="1"/>
  <c r="W212" i="5" l="1"/>
  <c r="R154" i="4"/>
  <c r="G230" i="3"/>
  <c r="L229" i="3"/>
  <c r="U212" i="5"/>
  <c r="V212" i="5"/>
  <c r="L155" i="4"/>
  <c r="N155" i="4" s="1"/>
  <c r="Q154" i="4"/>
  <c r="N213" i="5" l="1"/>
  <c r="Q213" i="5" s="1"/>
  <c r="R213" i="5" s="1"/>
  <c r="I230" i="3"/>
  <c r="J230" i="3" s="1"/>
  <c r="T213" i="5" l="1"/>
  <c r="K230" i="3"/>
  <c r="F231" i="3" s="1"/>
  <c r="S213" i="5"/>
  <c r="M214" i="5" s="1"/>
  <c r="O155" i="4"/>
  <c r="W213" i="5" l="1"/>
  <c r="P155" i="4"/>
  <c r="K156" i="4" s="1"/>
  <c r="L156" i="4" s="1"/>
  <c r="N156" i="4" s="1"/>
  <c r="R155" i="4"/>
  <c r="G231" i="3"/>
  <c r="L230" i="3"/>
  <c r="U213" i="5"/>
  <c r="V213" i="5"/>
  <c r="N214" i="5"/>
  <c r="Q214" i="5" s="1"/>
  <c r="Q155" i="4"/>
  <c r="I231" i="3" l="1"/>
  <c r="J231" i="3" s="1"/>
  <c r="R214" i="5"/>
  <c r="T214" i="5" s="1"/>
  <c r="K231" i="3" l="1"/>
  <c r="F232" i="3" s="1"/>
  <c r="S214" i="5"/>
  <c r="O156" i="4"/>
  <c r="W214" i="5" l="1"/>
  <c r="M215" i="5"/>
  <c r="R156" i="4"/>
  <c r="G232" i="3"/>
  <c r="U214" i="5"/>
  <c r="V214" i="5"/>
  <c r="L231" i="3"/>
  <c r="N215" i="5"/>
  <c r="P156" i="4"/>
  <c r="K157" i="4" s="1"/>
  <c r="I232" i="3" l="1"/>
  <c r="J232" i="3" s="1"/>
  <c r="Q215" i="5"/>
  <c r="R215" i="5" s="1"/>
  <c r="T215" i="5" s="1"/>
  <c r="L157" i="4"/>
  <c r="N157" i="4" s="1"/>
  <c r="Q156" i="4"/>
  <c r="S215" i="5" l="1"/>
  <c r="K232" i="3"/>
  <c r="F233" i="3" s="1"/>
  <c r="W215" i="5" l="1"/>
  <c r="M216" i="5"/>
  <c r="G233" i="3"/>
  <c r="L232" i="3"/>
  <c r="U215" i="5"/>
  <c r="V215" i="5"/>
  <c r="O157" i="4"/>
  <c r="N216" i="5" l="1"/>
  <c r="Q216" i="5" s="1"/>
  <c r="R216" i="5" s="1"/>
  <c r="T216" i="5" s="1"/>
  <c r="I233" i="3"/>
  <c r="J233" i="3" s="1"/>
  <c r="P157" i="4"/>
  <c r="K158" i="4" s="1"/>
  <c r="S216" i="5" l="1"/>
  <c r="R157" i="4"/>
  <c r="K233" i="3"/>
  <c r="L233" i="3"/>
  <c r="U216" i="5"/>
  <c r="V216" i="5"/>
  <c r="L158" i="4"/>
  <c r="N158" i="4" s="1"/>
  <c r="Q157" i="4"/>
  <c r="W216" i="5" l="1"/>
  <c r="M217" i="5"/>
  <c r="N217" i="5" s="1"/>
  <c r="Q217" i="5" s="1"/>
  <c r="G234" i="3"/>
  <c r="I234" i="3" s="1"/>
  <c r="J234" i="3" s="1"/>
  <c r="F234" i="3"/>
  <c r="R217" i="5" l="1"/>
  <c r="T217" i="5" s="1"/>
  <c r="K234" i="3"/>
  <c r="F235" i="3" s="1"/>
  <c r="S217" i="5"/>
  <c r="M218" i="5" s="1"/>
  <c r="O158" i="4"/>
  <c r="W217" i="5" l="1"/>
  <c r="R158" i="4"/>
  <c r="G235" i="3"/>
  <c r="U217" i="5"/>
  <c r="V217" i="5"/>
  <c r="L234" i="3"/>
  <c r="N218" i="5"/>
  <c r="Q218" i="5" s="1"/>
  <c r="P158" i="4"/>
  <c r="K159" i="4" s="1"/>
  <c r="I235" i="3" l="1"/>
  <c r="J235" i="3" s="1"/>
  <c r="R218" i="5"/>
  <c r="T218" i="5" s="1"/>
  <c r="L159" i="4"/>
  <c r="N159" i="4" s="1"/>
  <c r="Q158" i="4"/>
  <c r="K235" i="3" l="1"/>
  <c r="F236" i="3" s="1"/>
  <c r="S218" i="5"/>
  <c r="W218" i="5" l="1"/>
  <c r="M219" i="5"/>
  <c r="G236" i="3"/>
  <c r="L235" i="3"/>
  <c r="U218" i="5"/>
  <c r="V218" i="5"/>
  <c r="N219" i="5"/>
  <c r="Q219" i="5" s="1"/>
  <c r="O159" i="4"/>
  <c r="I236" i="3" l="1"/>
  <c r="J236" i="3" s="1"/>
  <c r="K236" i="3" s="1"/>
  <c r="F237" i="3" s="1"/>
  <c r="R219" i="5"/>
  <c r="T219" i="5" s="1"/>
  <c r="P159" i="4"/>
  <c r="K160" i="4" s="1"/>
  <c r="R159" i="4" l="1"/>
  <c r="G237" i="3"/>
  <c r="L236" i="3"/>
  <c r="S219" i="5"/>
  <c r="L160" i="4"/>
  <c r="N160" i="4" s="1"/>
  <c r="Q159" i="4"/>
  <c r="W219" i="5" l="1"/>
  <c r="M220" i="5"/>
  <c r="N220" i="5" s="1"/>
  <c r="Q220" i="5" s="1"/>
  <c r="I237" i="3"/>
  <c r="J237" i="3" s="1"/>
  <c r="U219" i="5"/>
  <c r="V219" i="5"/>
  <c r="K237" i="3" l="1"/>
  <c r="F238" i="3" s="1"/>
  <c r="R220" i="5"/>
  <c r="T220" i="5" s="1"/>
  <c r="O160" i="4"/>
  <c r="G238" i="3" l="1"/>
  <c r="L237" i="3"/>
  <c r="S220" i="5"/>
  <c r="P160" i="4"/>
  <c r="K161" i="4" s="1"/>
  <c r="W220" i="5" l="1"/>
  <c r="M221" i="5"/>
  <c r="R160" i="4"/>
  <c r="I238" i="3"/>
  <c r="J238" i="3" s="1"/>
  <c r="U220" i="5"/>
  <c r="V220" i="5"/>
  <c r="N221" i="5"/>
  <c r="Q221" i="5" s="1"/>
  <c r="L161" i="4"/>
  <c r="N161" i="4" s="1"/>
  <c r="Q160" i="4"/>
  <c r="K238" i="3" l="1"/>
  <c r="F239" i="3" s="1"/>
  <c r="R221" i="5"/>
  <c r="T221" i="5" s="1"/>
  <c r="G239" i="3" l="1"/>
  <c r="L238" i="3"/>
  <c r="S221" i="5"/>
  <c r="O161" i="4"/>
  <c r="W221" i="5" l="1"/>
  <c r="M222" i="5"/>
  <c r="I239" i="3"/>
  <c r="J239" i="3" s="1"/>
  <c r="U221" i="5"/>
  <c r="V221" i="5"/>
  <c r="N222" i="5"/>
  <c r="Q222" i="5" s="1"/>
  <c r="P161" i="4"/>
  <c r="K162" i="4" s="1"/>
  <c r="R161" i="4" l="1"/>
  <c r="K239" i="3"/>
  <c r="F240" i="3" s="1"/>
  <c r="G240" i="3"/>
  <c r="L239" i="3"/>
  <c r="R222" i="5"/>
  <c r="T222" i="5" s="1"/>
  <c r="L162" i="4"/>
  <c r="N162" i="4" s="1"/>
  <c r="Q161" i="4"/>
  <c r="I240" i="3" l="1"/>
  <c r="J240" i="3" s="1"/>
  <c r="S222" i="5"/>
  <c r="W222" i="5" l="1"/>
  <c r="M223" i="5"/>
  <c r="U222" i="5"/>
  <c r="V222" i="5"/>
  <c r="K240" i="3"/>
  <c r="F241" i="3" s="1"/>
  <c r="L240" i="3"/>
  <c r="N223" i="5"/>
  <c r="Q223" i="5" s="1"/>
  <c r="O162" i="4"/>
  <c r="G241" i="3" l="1"/>
  <c r="R223" i="5"/>
  <c r="T223" i="5" s="1"/>
  <c r="P162" i="4"/>
  <c r="K163" i="4" s="1"/>
  <c r="R162" i="4" l="1"/>
  <c r="I241" i="3"/>
  <c r="J241" i="3" s="1"/>
  <c r="K241" i="3" s="1"/>
  <c r="F242" i="3" s="1"/>
  <c r="S223" i="5"/>
  <c r="L163" i="4"/>
  <c r="N163" i="4" s="1"/>
  <c r="Q162" i="4"/>
  <c r="W223" i="5" l="1"/>
  <c r="M224" i="5"/>
  <c r="G242" i="3"/>
  <c r="L241" i="3"/>
  <c r="U223" i="5"/>
  <c r="V223" i="5"/>
  <c r="N224" i="5"/>
  <c r="Q224" i="5" s="1"/>
  <c r="I242" i="3" l="1"/>
  <c r="J242" i="3" s="1"/>
  <c r="R224" i="5"/>
  <c r="T224" i="5" s="1"/>
  <c r="O163" i="4"/>
  <c r="W224" i="5" l="1"/>
  <c r="K242" i="3"/>
  <c r="F243" i="3" s="1"/>
  <c r="S224" i="5"/>
  <c r="M225" i="5" s="1"/>
  <c r="P163" i="4"/>
  <c r="K164" i="4" s="1"/>
  <c r="R163" i="4" l="1"/>
  <c r="G243" i="3"/>
  <c r="L242" i="3"/>
  <c r="U224" i="5"/>
  <c r="V224" i="5"/>
  <c r="N225" i="5"/>
  <c r="L164" i="4"/>
  <c r="N164" i="4" s="1"/>
  <c r="Q163" i="4"/>
  <c r="I243" i="3" l="1"/>
  <c r="J243" i="3" s="1"/>
  <c r="Q225" i="5"/>
  <c r="R225" i="5" s="1"/>
  <c r="T225" i="5" s="1"/>
  <c r="K243" i="3" l="1"/>
  <c r="F244" i="3" s="1"/>
  <c r="S225" i="5"/>
  <c r="O164" i="4"/>
  <c r="W225" i="5" l="1"/>
  <c r="M226" i="5"/>
  <c r="G244" i="3"/>
  <c r="L243" i="3"/>
  <c r="U225" i="5"/>
  <c r="V225" i="5"/>
  <c r="P164" i="4"/>
  <c r="K165" i="4" s="1"/>
  <c r="N226" i="5" l="1"/>
  <c r="Q226" i="5" s="1"/>
  <c r="R226" i="5" s="1"/>
  <c r="T226" i="5" s="1"/>
  <c r="R164" i="4"/>
  <c r="I244" i="3"/>
  <c r="J244" i="3" s="1"/>
  <c r="L165" i="4"/>
  <c r="N165" i="4" s="1"/>
  <c r="Q164" i="4"/>
  <c r="S226" i="5" l="1"/>
  <c r="U226" i="5"/>
  <c r="V226" i="5"/>
  <c r="W226" i="5" l="1"/>
  <c r="M227" i="5"/>
  <c r="N227" i="5" s="1"/>
  <c r="Q227" i="5" s="1"/>
  <c r="K244" i="3"/>
  <c r="F245" i="3" s="1"/>
  <c r="O165" i="4"/>
  <c r="R227" i="5" l="1"/>
  <c r="T227" i="5" s="1"/>
  <c r="R165" i="4"/>
  <c r="G245" i="3"/>
  <c r="L244" i="3"/>
  <c r="S227" i="5"/>
  <c r="P165" i="4"/>
  <c r="K166" i="4" s="1"/>
  <c r="W227" i="5" l="1"/>
  <c r="M228" i="5"/>
  <c r="I245" i="3"/>
  <c r="J245" i="3" s="1"/>
  <c r="U227" i="5"/>
  <c r="V227" i="5"/>
  <c r="N228" i="5"/>
  <c r="Q228" i="5" s="1"/>
  <c r="Q165" i="4"/>
  <c r="L166" i="4"/>
  <c r="N166" i="4" s="1"/>
  <c r="K245" i="3" l="1"/>
  <c r="F246" i="3" s="1"/>
  <c r="R228" i="5"/>
  <c r="T228" i="5" s="1"/>
  <c r="G246" i="3" l="1"/>
  <c r="L245" i="3"/>
  <c r="S228" i="5"/>
  <c r="O166" i="4"/>
  <c r="W228" i="5" l="1"/>
  <c r="M229" i="5"/>
  <c r="P166" i="4"/>
  <c r="K167" i="4" s="1"/>
  <c r="I246" i="3"/>
  <c r="J246" i="3" s="1"/>
  <c r="U228" i="5"/>
  <c r="V228" i="5"/>
  <c r="N229" i="5"/>
  <c r="Q229" i="5" s="1"/>
  <c r="Q166" i="4" l="1"/>
  <c r="L167" i="4"/>
  <c r="N167" i="4" s="1"/>
  <c r="R166" i="4"/>
  <c r="K246" i="3"/>
  <c r="F247" i="3" s="1"/>
  <c r="R229" i="5"/>
  <c r="T229" i="5" s="1"/>
  <c r="G247" i="3" l="1"/>
  <c r="L246" i="3"/>
  <c r="S229" i="5"/>
  <c r="O167" i="4"/>
  <c r="W229" i="5" l="1"/>
  <c r="M230" i="5"/>
  <c r="I247" i="3"/>
  <c r="J247" i="3" s="1"/>
  <c r="U229" i="5"/>
  <c r="V229" i="5"/>
  <c r="N230" i="5"/>
  <c r="Q230" i="5" s="1"/>
  <c r="P167" i="4"/>
  <c r="K168" i="4" s="1"/>
  <c r="R167" i="4" l="1"/>
  <c r="K247" i="3"/>
  <c r="F248" i="3" s="1"/>
  <c r="R230" i="5"/>
  <c r="T230" i="5" s="1"/>
  <c r="L168" i="4"/>
  <c r="N168" i="4" s="1"/>
  <c r="Q167" i="4"/>
  <c r="G248" i="3" l="1"/>
  <c r="L247" i="3"/>
  <c r="S230" i="5"/>
  <c r="W230" i="5" l="1"/>
  <c r="M231" i="5"/>
  <c r="N231" i="5" s="1"/>
  <c r="Q231" i="5" s="1"/>
  <c r="I248" i="3"/>
  <c r="J248" i="3" s="1"/>
  <c r="U230" i="5"/>
  <c r="V230" i="5"/>
  <c r="O168" i="4"/>
  <c r="K248" i="3" l="1"/>
  <c r="R231" i="5"/>
  <c r="T231" i="5" s="1"/>
  <c r="P168" i="4"/>
  <c r="K169" i="4" s="1"/>
  <c r="R168" i="4" l="1"/>
  <c r="F249" i="3"/>
  <c r="G249" i="3" s="1"/>
  <c r="I249" i="3" s="1"/>
  <c r="J249" i="3" s="1"/>
  <c r="L248" i="3"/>
  <c r="S231" i="5"/>
  <c r="L169" i="4"/>
  <c r="N169" i="4" s="1"/>
  <c r="Q168" i="4"/>
  <c r="W231" i="5" l="1"/>
  <c r="M232" i="5"/>
  <c r="K249" i="3"/>
  <c r="L249" i="3"/>
  <c r="U231" i="5"/>
  <c r="V231" i="5"/>
  <c r="N232" i="5"/>
  <c r="Q232" i="5" s="1"/>
  <c r="F250" i="3" l="1"/>
  <c r="G250" i="3" s="1"/>
  <c r="I250" i="3" s="1"/>
  <c r="J250" i="3" s="1"/>
  <c r="R232" i="5"/>
  <c r="T232" i="5" s="1"/>
  <c r="O169" i="4"/>
  <c r="K250" i="3" l="1"/>
  <c r="S232" i="5"/>
  <c r="P169" i="4"/>
  <c r="K170" i="4" s="1"/>
  <c r="W232" i="5" l="1"/>
  <c r="M233" i="5"/>
  <c r="R169" i="4"/>
  <c r="F251" i="3"/>
  <c r="G251" i="3" s="1"/>
  <c r="I251" i="3" s="1"/>
  <c r="J251" i="3" s="1"/>
  <c r="L250" i="3"/>
  <c r="U232" i="5"/>
  <c r="V232" i="5"/>
  <c r="N233" i="5"/>
  <c r="L170" i="4"/>
  <c r="N170" i="4" s="1"/>
  <c r="Q169" i="4"/>
  <c r="K251" i="3" l="1"/>
  <c r="F252" i="3" s="1"/>
  <c r="Q233" i="5"/>
  <c r="R233" i="5" s="1"/>
  <c r="T233" i="5" s="1"/>
  <c r="G252" i="3" l="1"/>
  <c r="L251" i="3"/>
  <c r="S233" i="5"/>
  <c r="O170" i="4"/>
  <c r="W233" i="5" l="1"/>
  <c r="M234" i="5"/>
  <c r="I252" i="3"/>
  <c r="U233" i="5"/>
  <c r="V233" i="5"/>
  <c r="P170" i="4"/>
  <c r="K171" i="4" s="1"/>
  <c r="N234" i="5" l="1"/>
  <c r="Q234" i="5" s="1"/>
  <c r="R234" i="5" s="1"/>
  <c r="T234" i="5" s="1"/>
  <c r="R170" i="4"/>
  <c r="J252" i="3"/>
  <c r="K252" i="3"/>
  <c r="F253" i="3" s="1"/>
  <c r="L171" i="4"/>
  <c r="N171" i="4" s="1"/>
  <c r="Q170" i="4"/>
  <c r="S234" i="5" l="1"/>
  <c r="M235" i="5" s="1"/>
  <c r="W234" i="5"/>
  <c r="G253" i="3"/>
  <c r="L252" i="3"/>
  <c r="U234" i="5"/>
  <c r="V234" i="5"/>
  <c r="N235" i="5"/>
  <c r="I253" i="3" l="1"/>
  <c r="J253" i="3" s="1"/>
  <c r="Q235" i="5"/>
  <c r="R235" i="5" s="1"/>
  <c r="T235" i="5" s="1"/>
  <c r="O171" i="4"/>
  <c r="K253" i="3" l="1"/>
  <c r="F254" i="3" s="1"/>
  <c r="G254" i="3"/>
  <c r="L253" i="3"/>
  <c r="S235" i="5"/>
  <c r="P171" i="4"/>
  <c r="K172" i="4" s="1"/>
  <c r="W235" i="5" l="1"/>
  <c r="M236" i="5"/>
  <c r="R171" i="4"/>
  <c r="I254" i="3"/>
  <c r="J254" i="3" s="1"/>
  <c r="K254" i="3"/>
  <c r="F255" i="3" s="1"/>
  <c r="U235" i="5"/>
  <c r="V235" i="5"/>
  <c r="Q171" i="4"/>
  <c r="L172" i="4"/>
  <c r="N172" i="4" s="1"/>
  <c r="N236" i="5" l="1"/>
  <c r="Q236" i="5" s="1"/>
  <c r="R236" i="5" s="1"/>
  <c r="T236" i="5" s="1"/>
  <c r="G255" i="3"/>
  <c r="L254" i="3"/>
  <c r="S236" i="5"/>
  <c r="M237" i="5" s="1"/>
  <c r="W236" i="5" l="1"/>
  <c r="I255" i="3"/>
  <c r="J255" i="3" s="1"/>
  <c r="U236" i="5"/>
  <c r="V236" i="5"/>
  <c r="N237" i="5"/>
  <c r="Q237" i="5" s="1"/>
  <c r="O172" i="4"/>
  <c r="K255" i="3" l="1"/>
  <c r="F256" i="3" s="1"/>
  <c r="G256" i="3"/>
  <c r="L255" i="3"/>
  <c r="R237" i="5"/>
  <c r="T237" i="5" s="1"/>
  <c r="P172" i="4"/>
  <c r="K173" i="4" s="1"/>
  <c r="R172" i="4" l="1"/>
  <c r="I256" i="3"/>
  <c r="J256" i="3" s="1"/>
  <c r="S237" i="5"/>
  <c r="L173" i="4"/>
  <c r="N173" i="4" s="1"/>
  <c r="Q172" i="4"/>
  <c r="W237" i="5" l="1"/>
  <c r="M238" i="5"/>
  <c r="U237" i="5"/>
  <c r="V237" i="5"/>
  <c r="K256" i="3"/>
  <c r="F257" i="3" s="1"/>
  <c r="N238" i="5"/>
  <c r="Q238" i="5" s="1"/>
  <c r="G257" i="3" l="1"/>
  <c r="L256" i="3"/>
  <c r="R238" i="5"/>
  <c r="T238" i="5" s="1"/>
  <c r="O173" i="4"/>
  <c r="I257" i="3" l="1"/>
  <c r="J257" i="3" s="1"/>
  <c r="S238" i="5"/>
  <c r="P173" i="4"/>
  <c r="K174" i="4" s="1"/>
  <c r="W238" i="5" l="1"/>
  <c r="M239" i="5"/>
  <c r="R173" i="4"/>
  <c r="K257" i="3"/>
  <c r="F258" i="3" s="1"/>
  <c r="G258" i="3"/>
  <c r="U238" i="5"/>
  <c r="V238" i="5"/>
  <c r="L257" i="3"/>
  <c r="Q173" i="4"/>
  <c r="L174" i="4"/>
  <c r="N174" i="4" s="1"/>
  <c r="N239" i="5" l="1"/>
  <c r="Q239" i="5" s="1"/>
  <c r="I258" i="3"/>
  <c r="J258" i="3" s="1"/>
  <c r="R239" i="5"/>
  <c r="T239" i="5" s="1"/>
  <c r="K258" i="3" l="1"/>
  <c r="F259" i="3" s="1"/>
  <c r="S239" i="5"/>
  <c r="O174" i="4"/>
  <c r="W239" i="5" l="1"/>
  <c r="M240" i="5"/>
  <c r="G259" i="3"/>
  <c r="L258" i="3"/>
  <c r="U239" i="5"/>
  <c r="V239" i="5"/>
  <c r="P174" i="4"/>
  <c r="K175" i="4" s="1"/>
  <c r="N240" i="5" l="1"/>
  <c r="Q240" i="5" s="1"/>
  <c r="R174" i="4"/>
  <c r="I259" i="3"/>
  <c r="J259" i="3" s="1"/>
  <c r="R240" i="5"/>
  <c r="T240" i="5" s="1"/>
  <c r="L175" i="4"/>
  <c r="N175" i="4" s="1"/>
  <c r="Q174" i="4"/>
  <c r="K259" i="3" l="1"/>
  <c r="S240" i="5"/>
  <c r="W240" i="5" l="1"/>
  <c r="M241" i="5"/>
  <c r="F260" i="3"/>
  <c r="G260" i="3" s="1"/>
  <c r="I260" i="3" s="1"/>
  <c r="J260" i="3" s="1"/>
  <c r="L259" i="3"/>
  <c r="U240" i="5"/>
  <c r="V240" i="5"/>
  <c r="O175" i="4"/>
  <c r="N241" i="5" l="1"/>
  <c r="Q241" i="5" s="1"/>
  <c r="R241" i="5" s="1"/>
  <c r="T241" i="5" s="1"/>
  <c r="K260" i="3"/>
  <c r="F261" i="3" s="1"/>
  <c r="P175" i="4"/>
  <c r="K176" i="4" s="1"/>
  <c r="R175" i="4" l="1"/>
  <c r="G261" i="3"/>
  <c r="L260" i="3"/>
  <c r="S241" i="5"/>
  <c r="L176" i="4"/>
  <c r="N176" i="4" s="1"/>
  <c r="Q175" i="4"/>
  <c r="W241" i="5" l="1"/>
  <c r="M242" i="5"/>
  <c r="I261" i="3"/>
  <c r="J261" i="3" s="1"/>
  <c r="U241" i="5"/>
  <c r="V241" i="5"/>
  <c r="K261" i="3"/>
  <c r="F262" i="3" s="1"/>
  <c r="N242" i="5"/>
  <c r="Q242" i="5" s="1"/>
  <c r="L261" i="3" l="1"/>
  <c r="G262" i="3"/>
  <c r="R242" i="5"/>
  <c r="T242" i="5" s="1"/>
  <c r="O176" i="4"/>
  <c r="I262" i="3" l="1"/>
  <c r="J262" i="3" s="1"/>
  <c r="S242" i="5"/>
  <c r="P176" i="4"/>
  <c r="K177" i="4" s="1"/>
  <c r="W242" i="5" l="1"/>
  <c r="M243" i="5"/>
  <c r="R176" i="4"/>
  <c r="U242" i="5"/>
  <c r="V242" i="5"/>
  <c r="K262" i="3"/>
  <c r="F263" i="3" s="1"/>
  <c r="N243" i="5"/>
  <c r="Q243" i="5" s="1"/>
  <c r="L177" i="4"/>
  <c r="N177" i="4" s="1"/>
  <c r="Q176" i="4"/>
  <c r="G263" i="3" l="1"/>
  <c r="L262" i="3"/>
  <c r="R243" i="5"/>
  <c r="T243" i="5" s="1"/>
  <c r="I263" i="3" l="1"/>
  <c r="J263" i="3" s="1"/>
  <c r="S243" i="5"/>
  <c r="O177" i="4"/>
  <c r="W243" i="5" l="1"/>
  <c r="M244" i="5"/>
  <c r="U243" i="5"/>
  <c r="V243" i="5"/>
  <c r="K263" i="3"/>
  <c r="F264" i="3" s="1"/>
  <c r="N244" i="5"/>
  <c r="Q244" i="5" s="1"/>
  <c r="P177" i="4"/>
  <c r="K178" i="4" s="1"/>
  <c r="R177" i="4" l="1"/>
  <c r="G264" i="3"/>
  <c r="L263" i="3"/>
  <c r="R244" i="5"/>
  <c r="T244" i="5" s="1"/>
  <c r="L178" i="4"/>
  <c r="N178" i="4" s="1"/>
  <c r="Q177" i="4"/>
  <c r="I264" i="3" l="1"/>
  <c r="J264" i="3" s="1"/>
  <c r="S244" i="5"/>
  <c r="W244" i="5" l="1"/>
  <c r="M245" i="5"/>
  <c r="U244" i="5"/>
  <c r="V244" i="5"/>
  <c r="K264" i="3"/>
  <c r="F265" i="3" s="1"/>
  <c r="N245" i="5"/>
  <c r="Q245" i="5" s="1"/>
  <c r="O178" i="4"/>
  <c r="G265" i="3" l="1"/>
  <c r="L264" i="3"/>
  <c r="R245" i="5"/>
  <c r="T245" i="5" s="1"/>
  <c r="P178" i="4"/>
  <c r="K179" i="4" s="1"/>
  <c r="R178" i="4" l="1"/>
  <c r="I265" i="3"/>
  <c r="J265" i="3" s="1"/>
  <c r="S245" i="5"/>
  <c r="L179" i="4"/>
  <c r="N179" i="4" s="1"/>
  <c r="Q178" i="4"/>
  <c r="W245" i="5" l="1"/>
  <c r="M246" i="5"/>
  <c r="U245" i="5"/>
  <c r="V245" i="5"/>
  <c r="K265" i="3"/>
  <c r="F266" i="3" s="1"/>
  <c r="N246" i="5"/>
  <c r="Q246" i="5" s="1"/>
  <c r="G266" i="3" l="1"/>
  <c r="L265" i="3"/>
  <c r="R246" i="5"/>
  <c r="T246" i="5" s="1"/>
  <c r="O179" i="4"/>
  <c r="I266" i="3" l="1"/>
  <c r="J266" i="3" s="1"/>
  <c r="S246" i="5"/>
  <c r="P179" i="4"/>
  <c r="K180" i="4" s="1"/>
  <c r="W246" i="5" l="1"/>
  <c r="M247" i="5"/>
  <c r="R179" i="4"/>
  <c r="U246" i="5"/>
  <c r="V246" i="5"/>
  <c r="K266" i="3"/>
  <c r="F267" i="3" s="1"/>
  <c r="N247" i="5"/>
  <c r="Q247" i="5" s="1"/>
  <c r="L180" i="4"/>
  <c r="N180" i="4" s="1"/>
  <c r="Q179" i="4"/>
  <c r="G267" i="3" l="1"/>
  <c r="L266" i="3"/>
  <c r="R247" i="5"/>
  <c r="T247" i="5" s="1"/>
  <c r="I267" i="3" l="1"/>
  <c r="J267" i="3" s="1"/>
  <c r="K267" i="3"/>
  <c r="F268" i="3" s="1"/>
  <c r="S247" i="5"/>
  <c r="O180" i="4"/>
  <c r="W247" i="5" l="1"/>
  <c r="M248" i="5"/>
  <c r="G268" i="3"/>
  <c r="U247" i="5"/>
  <c r="V247" i="5"/>
  <c r="L267" i="3"/>
  <c r="N248" i="5"/>
  <c r="Q248" i="5" s="1"/>
  <c r="P180" i="4"/>
  <c r="K181" i="4" s="1"/>
  <c r="R180" i="4" l="1"/>
  <c r="I268" i="3"/>
  <c r="J268" i="3" s="1"/>
  <c r="R248" i="5"/>
  <c r="T248" i="5" s="1"/>
  <c r="L181" i="4"/>
  <c r="N181" i="4" s="1"/>
  <c r="Q180" i="4"/>
  <c r="K268" i="3" l="1"/>
  <c r="F269" i="3" s="1"/>
  <c r="S248" i="5"/>
  <c r="W248" i="5" l="1"/>
  <c r="M249" i="5"/>
  <c r="N249" i="5" s="1"/>
  <c r="Q249" i="5" s="1"/>
  <c r="G269" i="3"/>
  <c r="L268" i="3"/>
  <c r="U248" i="5"/>
  <c r="V248" i="5"/>
  <c r="O181" i="4"/>
  <c r="I269" i="3" l="1"/>
  <c r="J269" i="3" s="1"/>
  <c r="R249" i="5"/>
  <c r="T249" i="5" s="1"/>
  <c r="P181" i="4"/>
  <c r="K182" i="4" s="1"/>
  <c r="R181" i="4" l="1"/>
  <c r="K269" i="3"/>
  <c r="F270" i="3" s="1"/>
  <c r="S249" i="5"/>
  <c r="L182" i="4"/>
  <c r="N182" i="4" s="1"/>
  <c r="Q181" i="4"/>
  <c r="W249" i="5" l="1"/>
  <c r="M250" i="5"/>
  <c r="L269" i="3"/>
  <c r="U249" i="5"/>
  <c r="V249" i="5"/>
  <c r="N250" i="5"/>
  <c r="Q250" i="5" s="1"/>
  <c r="G270" i="3" l="1"/>
  <c r="R250" i="5"/>
  <c r="T250" i="5" s="1"/>
  <c r="O182" i="4"/>
  <c r="I270" i="3" l="1"/>
  <c r="J270" i="3" s="1"/>
  <c r="K270" i="3" s="1"/>
  <c r="F271" i="3" s="1"/>
  <c r="S250" i="5"/>
  <c r="P182" i="4"/>
  <c r="K183" i="4" s="1"/>
  <c r="W250" i="5" l="1"/>
  <c r="M251" i="5"/>
  <c r="R182" i="4"/>
  <c r="L270" i="3"/>
  <c r="G271" i="3"/>
  <c r="U250" i="5"/>
  <c r="V250" i="5"/>
  <c r="N251" i="5"/>
  <c r="Q251" i="5" s="1"/>
  <c r="L183" i="4"/>
  <c r="N183" i="4" s="1"/>
  <c r="Q182" i="4"/>
  <c r="I271" i="3" l="1"/>
  <c r="J271" i="3" s="1"/>
  <c r="R251" i="5"/>
  <c r="T251" i="5" s="1"/>
  <c r="K271" i="3" l="1"/>
  <c r="S251" i="5"/>
  <c r="M252" i="5" s="1"/>
  <c r="V251" i="5"/>
  <c r="O183" i="4"/>
  <c r="W251" i="5" l="1"/>
  <c r="P183" i="4"/>
  <c r="K184" i="4" s="1"/>
  <c r="R183" i="4"/>
  <c r="F272" i="3"/>
  <c r="G272" i="3" s="1"/>
  <c r="I272" i="3" s="1"/>
  <c r="J272" i="3" s="1"/>
  <c r="L271" i="3"/>
  <c r="U251" i="5"/>
  <c r="L184" i="4"/>
  <c r="N184" i="4" s="1"/>
  <c r="Q183" i="4"/>
  <c r="N252" i="5" l="1"/>
  <c r="Q252" i="5" s="1"/>
  <c r="R252" i="5" s="1"/>
  <c r="T252" i="5" s="1"/>
  <c r="K272" i="3"/>
  <c r="F273" i="3" s="1"/>
  <c r="S252" i="5" l="1"/>
  <c r="M253" i="5" s="1"/>
  <c r="W252" i="5"/>
  <c r="G273" i="3"/>
  <c r="L272" i="3"/>
  <c r="U252" i="5"/>
  <c r="V252" i="5"/>
  <c r="O184" i="4"/>
  <c r="N253" i="5" l="1"/>
  <c r="Q253" i="5" s="1"/>
  <c r="R253" i="5" s="1"/>
  <c r="T253" i="5" s="1"/>
  <c r="I273" i="3"/>
  <c r="J273" i="3" s="1"/>
  <c r="K273" i="3" s="1"/>
  <c r="F274" i="3" s="1"/>
  <c r="S253" i="5"/>
  <c r="P184" i="4"/>
  <c r="K185" i="4" s="1"/>
  <c r="V253" i="5" l="1"/>
  <c r="M254" i="5"/>
  <c r="W253" i="5"/>
  <c r="R184" i="4"/>
  <c r="G274" i="3"/>
  <c r="U253" i="5"/>
  <c r="L273" i="3"/>
  <c r="L185" i="4"/>
  <c r="N185" i="4" s="1"/>
  <c r="Q184" i="4"/>
  <c r="N254" i="5" l="1"/>
  <c r="Q254" i="5" s="1"/>
  <c r="R254" i="5" s="1"/>
  <c r="T254" i="5" s="1"/>
  <c r="I274" i="3"/>
  <c r="J274" i="3" s="1"/>
  <c r="S254" i="5" l="1"/>
  <c r="M255" i="5" s="1"/>
  <c r="W254" i="5"/>
  <c r="U254" i="5"/>
  <c r="V254" i="5"/>
  <c r="K274" i="3"/>
  <c r="F275" i="3" s="1"/>
  <c r="N255" i="5"/>
  <c r="Q255" i="5" s="1"/>
  <c r="O185" i="4"/>
  <c r="L274" i="3" l="1"/>
  <c r="G275" i="3"/>
  <c r="R255" i="5"/>
  <c r="T255" i="5" s="1"/>
  <c r="P185" i="4"/>
  <c r="K186" i="4" s="1"/>
  <c r="R185" i="4" l="1"/>
  <c r="I275" i="3"/>
  <c r="J275" i="3" s="1"/>
  <c r="S255" i="5"/>
  <c r="M256" i="5" s="1"/>
  <c r="L186" i="4"/>
  <c r="N186" i="4" s="1"/>
  <c r="Q185" i="4"/>
  <c r="W255" i="5" l="1"/>
  <c r="K275" i="3"/>
  <c r="U255" i="5"/>
  <c r="V255" i="5"/>
  <c r="N256" i="5"/>
  <c r="Q256" i="5" s="1"/>
  <c r="F276" i="3" l="1"/>
  <c r="G276" i="3" s="1"/>
  <c r="L275" i="3"/>
  <c r="R256" i="5"/>
  <c r="T256" i="5" s="1"/>
  <c r="O186" i="4"/>
  <c r="I276" i="3" l="1"/>
  <c r="J276" i="3" s="1"/>
  <c r="K276" i="3" s="1"/>
  <c r="S256" i="5"/>
  <c r="M257" i="5" s="1"/>
  <c r="V256" i="5"/>
  <c r="P186" i="4"/>
  <c r="K187" i="4" s="1"/>
  <c r="W256" i="5" l="1"/>
  <c r="R186" i="4"/>
  <c r="L276" i="3"/>
  <c r="F277" i="3"/>
  <c r="G277" i="3" s="1"/>
  <c r="U256" i="5"/>
  <c r="L187" i="4"/>
  <c r="N187" i="4" s="1"/>
  <c r="Q186" i="4"/>
  <c r="N257" i="5" l="1"/>
  <c r="Q257" i="5" s="1"/>
  <c r="R257" i="5" s="1"/>
  <c r="T257" i="5" s="1"/>
  <c r="I277" i="3"/>
  <c r="J277" i="3" s="1"/>
  <c r="S257" i="5"/>
  <c r="M258" i="5" s="1"/>
  <c r="W257" i="5" l="1"/>
  <c r="K277" i="3"/>
  <c r="F278" i="3" s="1"/>
  <c r="G278" i="3" s="1"/>
  <c r="U257" i="5"/>
  <c r="V257" i="5"/>
  <c r="L277" i="3"/>
  <c r="O187" i="4"/>
  <c r="N258" i="5" l="1"/>
  <c r="Q258" i="5" s="1"/>
  <c r="R258" i="5" s="1"/>
  <c r="I278" i="3"/>
  <c r="J278" i="3" s="1"/>
  <c r="P187" i="4"/>
  <c r="K188" i="4" s="1"/>
  <c r="T258" i="5" l="1"/>
  <c r="R187" i="4"/>
  <c r="K278" i="3"/>
  <c r="F279" i="3" s="1"/>
  <c r="G279" i="3" s="1"/>
  <c r="L278" i="3"/>
  <c r="S258" i="5"/>
  <c r="L188" i="4"/>
  <c r="N188" i="4" s="1"/>
  <c r="Q187" i="4"/>
  <c r="W258" i="5" l="1"/>
  <c r="M259" i="5"/>
  <c r="I279" i="3"/>
  <c r="J279" i="3" s="1"/>
  <c r="U258" i="5"/>
  <c r="V258" i="5"/>
  <c r="N259" i="5"/>
  <c r="Q259" i="5" s="1"/>
  <c r="K279" i="3" l="1"/>
  <c r="F280" i="3" s="1"/>
  <c r="R259" i="5"/>
  <c r="T259" i="5" s="1"/>
  <c r="O188" i="4"/>
  <c r="G280" i="3" l="1"/>
  <c r="L279" i="3"/>
  <c r="S259" i="5"/>
  <c r="P188" i="4"/>
  <c r="K189" i="4" s="1"/>
  <c r="W259" i="5" l="1"/>
  <c r="M260" i="5"/>
  <c r="R188" i="4"/>
  <c r="I280" i="3"/>
  <c r="J280" i="3" s="1"/>
  <c r="U259" i="5"/>
  <c r="V259" i="5"/>
  <c r="L189" i="4"/>
  <c r="N189" i="4" s="1"/>
  <c r="Q188" i="4"/>
  <c r="N260" i="5" l="1"/>
  <c r="Q260" i="5" s="1"/>
  <c r="R260" i="5" s="1"/>
  <c r="K280" i="3"/>
  <c r="F281" i="3" s="1"/>
  <c r="T260" i="5" l="1"/>
  <c r="G281" i="3"/>
  <c r="S260" i="5"/>
  <c r="L280" i="3"/>
  <c r="O189" i="4"/>
  <c r="W260" i="5" l="1"/>
  <c r="M261" i="5"/>
  <c r="I281" i="3"/>
  <c r="J281" i="3" s="1"/>
  <c r="U260" i="5"/>
  <c r="V260" i="5"/>
  <c r="P189" i="4"/>
  <c r="K190" i="4" s="1"/>
  <c r="N261" i="5" l="1"/>
  <c r="Q261" i="5" s="1"/>
  <c r="R261" i="5" s="1"/>
  <c r="T261" i="5" s="1"/>
  <c r="R189" i="4"/>
  <c r="K281" i="3"/>
  <c r="F282" i="3" s="1"/>
  <c r="L190" i="4"/>
  <c r="N190" i="4" s="1"/>
  <c r="Q189" i="4"/>
  <c r="S261" i="5" l="1"/>
  <c r="U261" i="5" s="1"/>
  <c r="G282" i="3"/>
  <c r="L281" i="3"/>
  <c r="V261" i="5" l="1"/>
  <c r="W261" i="5"/>
  <c r="M262" i="5"/>
  <c r="N262" i="5" s="1"/>
  <c r="Q262" i="5" s="1"/>
  <c r="I282" i="3"/>
  <c r="J282" i="3" s="1"/>
  <c r="R262" i="5"/>
  <c r="T262" i="5" s="1"/>
  <c r="O190" i="4"/>
  <c r="K282" i="3" l="1"/>
  <c r="F283" i="3" s="1"/>
  <c r="S262" i="5"/>
  <c r="P190" i="4"/>
  <c r="K191" i="4" s="1"/>
  <c r="W262" i="5" l="1"/>
  <c r="M263" i="5"/>
  <c r="R190" i="4"/>
  <c r="G283" i="3"/>
  <c r="L282" i="3"/>
  <c r="U262" i="5"/>
  <c r="V262" i="5"/>
  <c r="N263" i="5"/>
  <c r="L191" i="4"/>
  <c r="N191" i="4" s="1"/>
  <c r="Q190" i="4"/>
  <c r="I283" i="3" l="1"/>
  <c r="J283" i="3" s="1"/>
  <c r="Q263" i="5"/>
  <c r="R263" i="5" s="1"/>
  <c r="T263" i="5" s="1"/>
  <c r="K283" i="3" l="1"/>
  <c r="F284" i="3" s="1"/>
  <c r="G284" i="3" s="1"/>
  <c r="S263" i="5"/>
  <c r="O191" i="4"/>
  <c r="W263" i="5" l="1"/>
  <c r="M264" i="5"/>
  <c r="L283" i="3"/>
  <c r="I284" i="3"/>
  <c r="J284" i="3" s="1"/>
  <c r="U263" i="5"/>
  <c r="V263" i="5"/>
  <c r="P191" i="4"/>
  <c r="K192" i="4" s="1"/>
  <c r="N264" i="5" l="1"/>
  <c r="Q264" i="5" s="1"/>
  <c r="R264" i="5" s="1"/>
  <c r="T264" i="5" s="1"/>
  <c r="R191" i="4"/>
  <c r="K284" i="3"/>
  <c r="F285" i="3" s="1"/>
  <c r="L284" i="3"/>
  <c r="G285" i="3"/>
  <c r="L192" i="4"/>
  <c r="N192" i="4" s="1"/>
  <c r="Q191" i="4"/>
  <c r="S264" i="5" l="1"/>
  <c r="M265" i="5" s="1"/>
  <c r="W264" i="5"/>
  <c r="I285" i="3"/>
  <c r="J285" i="3" s="1"/>
  <c r="U264" i="5"/>
  <c r="V264" i="5"/>
  <c r="K285" i="3"/>
  <c r="F286" i="3" s="1"/>
  <c r="N265" i="5"/>
  <c r="Q265" i="5" s="1"/>
  <c r="G286" i="3" l="1"/>
  <c r="L285" i="3"/>
  <c r="R265" i="5"/>
  <c r="T265" i="5" s="1"/>
  <c r="O192" i="4"/>
  <c r="I286" i="3" l="1"/>
  <c r="J286" i="3" s="1"/>
  <c r="S265" i="5"/>
  <c r="P192" i="4"/>
  <c r="K193" i="4" s="1"/>
  <c r="W265" i="5" l="1"/>
  <c r="M266" i="5"/>
  <c r="N266" i="5" s="1"/>
  <c r="Q266" i="5" s="1"/>
  <c r="R192" i="4"/>
  <c r="U265" i="5"/>
  <c r="V265" i="5"/>
  <c r="K286" i="3"/>
  <c r="F287" i="3" s="1"/>
  <c r="L193" i="4"/>
  <c r="N193" i="4" s="1"/>
  <c r="Q192" i="4"/>
  <c r="G287" i="3" l="1"/>
  <c r="L286" i="3"/>
  <c r="R266" i="5"/>
  <c r="T266" i="5" s="1"/>
  <c r="I287" i="3" l="1"/>
  <c r="J287" i="3" s="1"/>
  <c r="S266" i="5"/>
  <c r="O193" i="4"/>
  <c r="W266" i="5" l="1"/>
  <c r="M267" i="5"/>
  <c r="N267" i="5" s="1"/>
  <c r="Q267" i="5" s="1"/>
  <c r="U266" i="5"/>
  <c r="V266" i="5"/>
  <c r="K287" i="3"/>
  <c r="F288" i="3" s="1"/>
  <c r="P193" i="4"/>
  <c r="K194" i="4" s="1"/>
  <c r="R193" i="4" l="1"/>
  <c r="G288" i="3"/>
  <c r="L287" i="3"/>
  <c r="R267" i="5"/>
  <c r="T267" i="5" s="1"/>
  <c r="L194" i="4"/>
  <c r="N194" i="4" s="1"/>
  <c r="Q193" i="4"/>
  <c r="I288" i="3" l="1"/>
  <c r="J288" i="3" s="1"/>
  <c r="S267" i="5"/>
  <c r="M268" i="5" s="1"/>
  <c r="W267" i="5" l="1"/>
  <c r="U267" i="5"/>
  <c r="V267" i="5"/>
  <c r="K288" i="3"/>
  <c r="F289" i="3" s="1"/>
  <c r="O194" i="4"/>
  <c r="N268" i="5" l="1"/>
  <c r="Q268" i="5" s="1"/>
  <c r="R268" i="5" s="1"/>
  <c r="T268" i="5" s="1"/>
  <c r="G289" i="3"/>
  <c r="L288" i="3"/>
  <c r="P194" i="4"/>
  <c r="K195" i="4" s="1"/>
  <c r="R194" i="4" l="1"/>
  <c r="I289" i="3"/>
  <c r="J289" i="3" s="1"/>
  <c r="S268" i="5"/>
  <c r="L195" i="4"/>
  <c r="N195" i="4" s="1"/>
  <c r="Q194" i="4"/>
  <c r="W268" i="5" l="1"/>
  <c r="M269" i="5"/>
  <c r="N269" i="5" s="1"/>
  <c r="K289" i="3"/>
  <c r="F290" i="3" s="1"/>
  <c r="U268" i="5"/>
  <c r="V268" i="5"/>
  <c r="L289" i="3" l="1"/>
  <c r="G290" i="3"/>
  <c r="Q269" i="5"/>
  <c r="R269" i="5" s="1"/>
  <c r="T269" i="5" s="1"/>
  <c r="O195" i="4"/>
  <c r="R195" i="4" l="1"/>
  <c r="I290" i="3"/>
  <c r="J290" i="3" s="1"/>
  <c r="S269" i="5"/>
  <c r="K290" i="3"/>
  <c r="F291" i="3" s="1"/>
  <c r="P195" i="4"/>
  <c r="K196" i="4" s="1"/>
  <c r="W269" i="5" l="1"/>
  <c r="M270" i="5"/>
  <c r="G291" i="3"/>
  <c r="L290" i="3"/>
  <c r="U269" i="5"/>
  <c r="V269" i="5"/>
  <c r="L196" i="4"/>
  <c r="N196" i="4" s="1"/>
  <c r="Q195" i="4"/>
  <c r="N270" i="5" l="1"/>
  <c r="Q270" i="5" s="1"/>
  <c r="R270" i="5" s="1"/>
  <c r="T270" i="5" s="1"/>
  <c r="I291" i="3"/>
  <c r="J291" i="3" s="1"/>
  <c r="S270" i="5" l="1"/>
  <c r="K291" i="3"/>
  <c r="F292" i="3" s="1"/>
  <c r="L291" i="3"/>
  <c r="O196" i="4"/>
  <c r="W270" i="5" l="1"/>
  <c r="M271" i="5"/>
  <c r="V270" i="5"/>
  <c r="U270" i="5"/>
  <c r="G292" i="3"/>
  <c r="P196" i="4"/>
  <c r="K197" i="4" s="1"/>
  <c r="N271" i="5" l="1"/>
  <c r="Q271" i="5" s="1"/>
  <c r="R271" i="5" s="1"/>
  <c r="T271" i="5" s="1"/>
  <c r="R196" i="4"/>
  <c r="I292" i="3"/>
  <c r="J292" i="3" s="1"/>
  <c r="L197" i="4"/>
  <c r="N197" i="4" s="1"/>
  <c r="Q196" i="4"/>
  <c r="S271" i="5" l="1"/>
  <c r="M272" i="5" s="1"/>
  <c r="N272" i="5" s="1"/>
  <c r="Q272" i="5" s="1"/>
  <c r="K292" i="3"/>
  <c r="F293" i="3" s="1"/>
  <c r="L292" i="3"/>
  <c r="V271" i="5" l="1"/>
  <c r="U271" i="5"/>
  <c r="W271" i="5"/>
  <c r="G293" i="3"/>
  <c r="R272" i="5"/>
  <c r="T272" i="5" s="1"/>
  <c r="O197" i="4"/>
  <c r="I293" i="3" l="1"/>
  <c r="J293" i="3" s="1"/>
  <c r="S272" i="5"/>
  <c r="P197" i="4"/>
  <c r="K198" i="4" s="1"/>
  <c r="W272" i="5" l="1"/>
  <c r="M273" i="5"/>
  <c r="R197" i="4"/>
  <c r="K293" i="3"/>
  <c r="U272" i="5"/>
  <c r="V272" i="5"/>
  <c r="L293" i="3"/>
  <c r="N273" i="5"/>
  <c r="Q273" i="5" s="1"/>
  <c r="L198" i="4"/>
  <c r="N198" i="4" s="1"/>
  <c r="Q197" i="4"/>
  <c r="G294" i="3" l="1"/>
  <c r="I294" i="3" s="1"/>
  <c r="J294" i="3" s="1"/>
  <c r="F294" i="3"/>
  <c r="R273" i="5"/>
  <c r="T273" i="5" s="1"/>
  <c r="K294" i="3" l="1"/>
  <c r="F295" i="3" s="1"/>
  <c r="S273" i="5"/>
  <c r="O198" i="4"/>
  <c r="W273" i="5" l="1"/>
  <c r="M274" i="5"/>
  <c r="G295" i="3"/>
  <c r="L294" i="3"/>
  <c r="U273" i="5"/>
  <c r="V273" i="5"/>
  <c r="P198" i="4"/>
  <c r="K199" i="4" s="1"/>
  <c r="N274" i="5" l="1"/>
  <c r="Q274" i="5" s="1"/>
  <c r="R274" i="5" s="1"/>
  <c r="R198" i="4"/>
  <c r="I295" i="3"/>
  <c r="J295" i="3" s="1"/>
  <c r="L199" i="4"/>
  <c r="N199" i="4" s="1"/>
  <c r="Q198" i="4"/>
  <c r="T274" i="5" l="1"/>
  <c r="K295" i="3"/>
  <c r="F296" i="3" s="1"/>
  <c r="G296" i="3"/>
  <c r="L295" i="3"/>
  <c r="S274" i="5"/>
  <c r="W274" i="5" l="1"/>
  <c r="M275" i="5"/>
  <c r="I296" i="3"/>
  <c r="J296" i="3" s="1"/>
  <c r="U274" i="5"/>
  <c r="V274" i="5"/>
  <c r="N275" i="5"/>
  <c r="O199" i="4"/>
  <c r="Q275" i="5" l="1"/>
  <c r="R275" i="5" s="1"/>
  <c r="T275" i="5" s="1"/>
  <c r="K296" i="3"/>
  <c r="F297" i="3" s="1"/>
  <c r="P199" i="4"/>
  <c r="K200" i="4" s="1"/>
  <c r="R199" i="4" l="1"/>
  <c r="G297" i="3"/>
  <c r="L296" i="3"/>
  <c r="S275" i="5"/>
  <c r="L200" i="4"/>
  <c r="N200" i="4" s="1"/>
  <c r="Q199" i="4"/>
  <c r="W275" i="5" l="1"/>
  <c r="M276" i="5"/>
  <c r="I297" i="3"/>
  <c r="J297" i="3" s="1"/>
  <c r="U275" i="5"/>
  <c r="V275" i="5"/>
  <c r="N276" i="5" l="1"/>
  <c r="Q276" i="5" s="1"/>
  <c r="R276" i="5" s="1"/>
  <c r="T276" i="5" s="1"/>
  <c r="K297" i="3"/>
  <c r="F298" i="3" s="1"/>
  <c r="O200" i="4"/>
  <c r="S276" i="5" l="1"/>
  <c r="M277" i="5" s="1"/>
  <c r="W276" i="5"/>
  <c r="G298" i="3"/>
  <c r="L297" i="3"/>
  <c r="U276" i="5"/>
  <c r="V276" i="5"/>
  <c r="N277" i="5"/>
  <c r="Q277" i="5" s="1"/>
  <c r="P200" i="4"/>
  <c r="K201" i="4" s="1"/>
  <c r="R200" i="4" l="1"/>
  <c r="I298" i="3"/>
  <c r="J298" i="3" s="1"/>
  <c r="R277" i="5"/>
  <c r="T277" i="5" s="1"/>
  <c r="L201" i="4"/>
  <c r="N201" i="4" s="1"/>
  <c r="Q200" i="4"/>
  <c r="K298" i="3" l="1"/>
  <c r="S277" i="5"/>
  <c r="W277" i="5" l="1"/>
  <c r="M278" i="5"/>
  <c r="F299" i="3"/>
  <c r="G299" i="3" s="1"/>
  <c r="I299" i="3" s="1"/>
  <c r="J299" i="3" s="1"/>
  <c r="L298" i="3"/>
  <c r="U277" i="5"/>
  <c r="V277" i="5"/>
  <c r="N278" i="5"/>
  <c r="Q278" i="5" s="1"/>
  <c r="O201" i="4"/>
  <c r="K299" i="3" l="1"/>
  <c r="F300" i="3" s="1"/>
  <c r="R278" i="5"/>
  <c r="T278" i="5" s="1"/>
  <c r="P201" i="4"/>
  <c r="K202" i="4" s="1"/>
  <c r="R201" i="4" l="1"/>
  <c r="G300" i="3"/>
  <c r="L299" i="3"/>
  <c r="S278" i="5"/>
  <c r="L202" i="4"/>
  <c r="N202" i="4" s="1"/>
  <c r="Q201" i="4"/>
  <c r="W278" i="5" l="1"/>
  <c r="M279" i="5"/>
  <c r="N279" i="5" s="1"/>
  <c r="Q279" i="5" s="1"/>
  <c r="I300" i="3"/>
  <c r="J300" i="3" s="1"/>
  <c r="U278" i="5"/>
  <c r="V278" i="5"/>
  <c r="K300" i="3" l="1"/>
  <c r="F301" i="3" s="1"/>
  <c r="R279" i="5"/>
  <c r="T279" i="5" s="1"/>
  <c r="O202" i="4"/>
  <c r="G301" i="3" l="1"/>
  <c r="L300" i="3"/>
  <c r="S279" i="5"/>
  <c r="P202" i="4"/>
  <c r="K203" i="4" s="1"/>
  <c r="W279" i="5" l="1"/>
  <c r="M280" i="5"/>
  <c r="R202" i="4"/>
  <c r="I301" i="3"/>
  <c r="J301" i="3" s="1"/>
  <c r="U279" i="5"/>
  <c r="V279" i="5"/>
  <c r="N280" i="5"/>
  <c r="Q280" i="5" s="1"/>
  <c r="L203" i="4"/>
  <c r="N203" i="4" s="1"/>
  <c r="Q202" i="4"/>
  <c r="K301" i="3" l="1"/>
  <c r="F302" i="3" s="1"/>
  <c r="G302" i="3"/>
  <c r="L301" i="3"/>
  <c r="R280" i="5"/>
  <c r="T280" i="5" s="1"/>
  <c r="W280" i="5" l="1"/>
  <c r="I302" i="3"/>
  <c r="J302" i="3" s="1"/>
  <c r="S280" i="5"/>
  <c r="M281" i="5" s="1"/>
  <c r="O203" i="4"/>
  <c r="K302" i="3" l="1"/>
  <c r="F303" i="3" s="1"/>
  <c r="U280" i="5"/>
  <c r="V280" i="5"/>
  <c r="P203" i="4"/>
  <c r="K204" i="4" s="1"/>
  <c r="N281" i="5" l="1"/>
  <c r="Q281" i="5" s="1"/>
  <c r="R281" i="5" s="1"/>
  <c r="R203" i="4"/>
  <c r="G303" i="3"/>
  <c r="L302" i="3"/>
  <c r="L204" i="4"/>
  <c r="N204" i="4" s="1"/>
  <c r="Q203" i="4"/>
  <c r="T281" i="5" l="1"/>
  <c r="I303" i="3"/>
  <c r="J303" i="3" s="1"/>
  <c r="S281" i="5"/>
  <c r="W281" i="5" l="1"/>
  <c r="M282" i="5"/>
  <c r="K303" i="3"/>
  <c r="F304" i="3" s="1"/>
  <c r="G304" i="3"/>
  <c r="L303" i="3"/>
  <c r="U281" i="5"/>
  <c r="V281" i="5"/>
  <c r="N282" i="5"/>
  <c r="Q282" i="5" s="1"/>
  <c r="O204" i="4"/>
  <c r="I304" i="3" l="1"/>
  <c r="J304" i="3" s="1"/>
  <c r="R282" i="5"/>
  <c r="T282" i="5" s="1"/>
  <c r="P204" i="4"/>
  <c r="K205" i="4" s="1"/>
  <c r="R204" i="4" l="1"/>
  <c r="K304" i="3"/>
  <c r="F305" i="3" s="1"/>
  <c r="S282" i="5"/>
  <c r="L205" i="4"/>
  <c r="N205" i="4" s="1"/>
  <c r="Q204" i="4"/>
  <c r="W282" i="5" l="1"/>
  <c r="M283" i="5"/>
  <c r="G305" i="3"/>
  <c r="L304" i="3"/>
  <c r="U282" i="5"/>
  <c r="V282" i="5"/>
  <c r="N283" i="5"/>
  <c r="Q283" i="5" s="1"/>
  <c r="I305" i="3" l="1"/>
  <c r="J305" i="3" s="1"/>
  <c r="R283" i="5"/>
  <c r="T283" i="5" s="1"/>
  <c r="O205" i="4"/>
  <c r="K305" i="3" l="1"/>
  <c r="F306" i="3" s="1"/>
  <c r="S283" i="5"/>
  <c r="P205" i="4"/>
  <c r="K206" i="4" s="1"/>
  <c r="W283" i="5" l="1"/>
  <c r="M284" i="5"/>
  <c r="R205" i="4"/>
  <c r="G306" i="3"/>
  <c r="L305" i="3"/>
  <c r="U283" i="5"/>
  <c r="V283" i="5"/>
  <c r="N284" i="5"/>
  <c r="Q284" i="5" s="1"/>
  <c r="L206" i="4"/>
  <c r="N206" i="4" s="1"/>
  <c r="Q205" i="4"/>
  <c r="I306" i="3" l="1"/>
  <c r="J306" i="3" s="1"/>
  <c r="R284" i="5"/>
  <c r="T284" i="5" s="1"/>
  <c r="K306" i="3" l="1"/>
  <c r="S284" i="5"/>
  <c r="O206" i="4"/>
  <c r="W284" i="5" l="1"/>
  <c r="M285" i="5"/>
  <c r="F307" i="3"/>
  <c r="G307" i="3" s="1"/>
  <c r="I307" i="3" s="1"/>
  <c r="J307" i="3" s="1"/>
  <c r="L306" i="3"/>
  <c r="U284" i="5"/>
  <c r="V284" i="5"/>
  <c r="N285" i="5"/>
  <c r="Q285" i="5" s="1"/>
  <c r="P206" i="4"/>
  <c r="K207" i="4" s="1"/>
  <c r="R206" i="4" l="1"/>
  <c r="K307" i="3"/>
  <c r="F308" i="3" s="1"/>
  <c r="R285" i="5"/>
  <c r="T285" i="5" s="1"/>
  <c r="L207" i="4"/>
  <c r="N207" i="4" s="1"/>
  <c r="Q206" i="4"/>
  <c r="L307" i="3" l="1"/>
  <c r="G308" i="3"/>
  <c r="S285" i="5"/>
  <c r="W285" i="5" l="1"/>
  <c r="M286" i="5"/>
  <c r="I308" i="3"/>
  <c r="J308" i="3" s="1"/>
  <c r="U285" i="5"/>
  <c r="V285" i="5"/>
  <c r="O207" i="4"/>
  <c r="N286" i="5" l="1"/>
  <c r="Q286" i="5" s="1"/>
  <c r="R286" i="5" s="1"/>
  <c r="K308" i="3"/>
  <c r="F309" i="3" s="1"/>
  <c r="P207" i="4"/>
  <c r="K208" i="4" s="1"/>
  <c r="T286" i="5" l="1"/>
  <c r="R207" i="4"/>
  <c r="G309" i="3"/>
  <c r="L308" i="3"/>
  <c r="S286" i="5"/>
  <c r="L208" i="4"/>
  <c r="N208" i="4" s="1"/>
  <c r="Q207" i="4"/>
  <c r="W286" i="5" l="1"/>
  <c r="M287" i="5"/>
  <c r="I309" i="3"/>
  <c r="J309" i="3" s="1"/>
  <c r="U286" i="5"/>
  <c r="V286" i="5"/>
  <c r="N287" i="5" l="1"/>
  <c r="Q287" i="5" s="1"/>
  <c r="R287" i="5" s="1"/>
  <c r="K309" i="3"/>
  <c r="F310" i="3" s="1"/>
  <c r="G310" i="3"/>
  <c r="L309" i="3"/>
  <c r="O208" i="4"/>
  <c r="T287" i="5" l="1"/>
  <c r="I310" i="3"/>
  <c r="J310" i="3" s="1"/>
  <c r="S287" i="5"/>
  <c r="P208" i="4"/>
  <c r="K209" i="4" s="1"/>
  <c r="W287" i="5" l="1"/>
  <c r="M288" i="5"/>
  <c r="R208" i="4"/>
  <c r="U287" i="5"/>
  <c r="V287" i="5"/>
  <c r="K310" i="3"/>
  <c r="F311" i="3" s="1"/>
  <c r="N288" i="5"/>
  <c r="Q288" i="5" s="1"/>
  <c r="L209" i="4"/>
  <c r="N209" i="4" s="1"/>
  <c r="Q208" i="4"/>
  <c r="G311" i="3" l="1"/>
  <c r="L310" i="3"/>
  <c r="R288" i="5"/>
  <c r="T288" i="5" s="1"/>
  <c r="I311" i="3" l="1"/>
  <c r="J311" i="3" s="1"/>
  <c r="K311" i="3" s="1"/>
  <c r="F312" i="3" s="1"/>
  <c r="S288" i="5"/>
  <c r="O209" i="4"/>
  <c r="W288" i="5" l="1"/>
  <c r="M289" i="5"/>
  <c r="G312" i="3"/>
  <c r="L311" i="3"/>
  <c r="U288" i="5"/>
  <c r="V288" i="5"/>
  <c r="N289" i="5"/>
  <c r="Q289" i="5" s="1"/>
  <c r="P209" i="4"/>
  <c r="K210" i="4" s="1"/>
  <c r="R209" i="4" l="1"/>
  <c r="I312" i="3"/>
  <c r="J312" i="3" s="1"/>
  <c r="R289" i="5"/>
  <c r="T289" i="5" s="1"/>
  <c r="L210" i="4"/>
  <c r="N210" i="4" s="1"/>
  <c r="Q209" i="4"/>
  <c r="K312" i="3" l="1"/>
  <c r="S289" i="5"/>
  <c r="W289" i="5" l="1"/>
  <c r="M290" i="5"/>
  <c r="N290" i="5" s="1"/>
  <c r="Q290" i="5" s="1"/>
  <c r="F313" i="3"/>
  <c r="G313" i="3" s="1"/>
  <c r="L312" i="3"/>
  <c r="U289" i="5"/>
  <c r="V289" i="5"/>
  <c r="O210" i="4"/>
  <c r="I313" i="3" l="1"/>
  <c r="R290" i="5"/>
  <c r="T290" i="5" s="1"/>
  <c r="P210" i="4"/>
  <c r="K211" i="4" s="1"/>
  <c r="R210" i="4" l="1"/>
  <c r="J313" i="3"/>
  <c r="K313" i="3"/>
  <c r="F314" i="3" s="1"/>
  <c r="G314" i="3" s="1"/>
  <c r="I314" i="3" s="1"/>
  <c r="J314" i="3" s="1"/>
  <c r="S290" i="5"/>
  <c r="L211" i="4"/>
  <c r="N211" i="4" s="1"/>
  <c r="Q210" i="4"/>
  <c r="W290" i="5" l="1"/>
  <c r="M291" i="5"/>
  <c r="N291" i="5" s="1"/>
  <c r="Q291" i="5" s="1"/>
  <c r="L313" i="3"/>
  <c r="U290" i="5"/>
  <c r="V290" i="5"/>
  <c r="K314" i="3"/>
  <c r="F315" i="3" s="1"/>
  <c r="G315" i="3" l="1"/>
  <c r="L314" i="3"/>
  <c r="R291" i="5"/>
  <c r="T291" i="5" s="1"/>
  <c r="O211" i="4"/>
  <c r="I315" i="3" l="1"/>
  <c r="J315" i="3" s="1"/>
  <c r="S291" i="5"/>
  <c r="M292" i="5" s="1"/>
  <c r="P211" i="4"/>
  <c r="K212" i="4" s="1"/>
  <c r="W291" i="5" l="1"/>
  <c r="R211" i="4"/>
  <c r="U291" i="5"/>
  <c r="V291" i="5"/>
  <c r="K315" i="3"/>
  <c r="F316" i="3" s="1"/>
  <c r="N292" i="5"/>
  <c r="Q292" i="5" s="1"/>
  <c r="L212" i="4"/>
  <c r="N212" i="4" s="1"/>
  <c r="Q211" i="4"/>
  <c r="G316" i="3" l="1"/>
  <c r="L315" i="3"/>
  <c r="R292" i="5"/>
  <c r="T292" i="5" s="1"/>
  <c r="I316" i="3" l="1"/>
  <c r="J316" i="3" s="1"/>
  <c r="S292" i="5"/>
  <c r="O212" i="4"/>
  <c r="W292" i="5" l="1"/>
  <c r="M293" i="5"/>
  <c r="K316" i="3"/>
  <c r="U292" i="5"/>
  <c r="V292" i="5"/>
  <c r="N293" i="5"/>
  <c r="Q293" i="5" s="1"/>
  <c r="P212" i="4"/>
  <c r="K213" i="4" s="1"/>
  <c r="R212" i="4" l="1"/>
  <c r="F317" i="3"/>
  <c r="G317" i="3" s="1"/>
  <c r="L316" i="3"/>
  <c r="R293" i="5"/>
  <c r="T293" i="5" s="1"/>
  <c r="L213" i="4"/>
  <c r="N213" i="4" s="1"/>
  <c r="Q212" i="4"/>
  <c r="I317" i="3" l="1"/>
  <c r="J317" i="3" s="1"/>
  <c r="K317" i="3" s="1"/>
  <c r="S293" i="5"/>
  <c r="V293" i="5"/>
  <c r="W293" i="5" l="1"/>
  <c r="M294" i="5"/>
  <c r="F318" i="3"/>
  <c r="L317" i="3"/>
  <c r="G318" i="3"/>
  <c r="U293" i="5"/>
  <c r="O213" i="4"/>
  <c r="N294" i="5" l="1"/>
  <c r="Q294" i="5" s="1"/>
  <c r="R294" i="5" s="1"/>
  <c r="T294" i="5" s="1"/>
  <c r="I318" i="3"/>
  <c r="J318" i="3" s="1"/>
  <c r="P213" i="4"/>
  <c r="K214" i="4" s="1"/>
  <c r="S294" i="5" l="1"/>
  <c r="M295" i="5" s="1"/>
  <c r="W294" i="5"/>
  <c r="R213" i="4"/>
  <c r="U294" i="5"/>
  <c r="V294" i="5"/>
  <c r="K318" i="3"/>
  <c r="F319" i="3" s="1"/>
  <c r="L214" i="4"/>
  <c r="N214" i="4" s="1"/>
  <c r="Q213" i="4"/>
  <c r="N295" i="5" l="1"/>
  <c r="Q295" i="5" s="1"/>
  <c r="R295" i="5" s="1"/>
  <c r="T295" i="5" s="1"/>
  <c r="G319" i="3"/>
  <c r="L318" i="3"/>
  <c r="S295" i="5" l="1"/>
  <c r="M296" i="5" s="1"/>
  <c r="N296" i="5" s="1"/>
  <c r="I319" i="3"/>
  <c r="J319" i="3" s="1"/>
  <c r="U295" i="5"/>
  <c r="V295" i="5"/>
  <c r="O214" i="4"/>
  <c r="W295" i="5" l="1"/>
  <c r="Q296" i="5"/>
  <c r="R296" i="5" s="1"/>
  <c r="T296" i="5" s="1"/>
  <c r="K319" i="3"/>
  <c r="F320" i="3" s="1"/>
  <c r="P214" i="4"/>
  <c r="K215" i="4" s="1"/>
  <c r="R214" i="4" l="1"/>
  <c r="G320" i="3"/>
  <c r="L319" i="3"/>
  <c r="S296" i="5"/>
  <c r="L215" i="4"/>
  <c r="N215" i="4" s="1"/>
  <c r="Q214" i="4"/>
  <c r="W296" i="5" l="1"/>
  <c r="M297" i="5"/>
  <c r="I320" i="3"/>
  <c r="J320" i="3" s="1"/>
  <c r="U296" i="5"/>
  <c r="V296" i="5"/>
  <c r="N297" i="5" l="1"/>
  <c r="Q297" i="5" s="1"/>
  <c r="R297" i="5"/>
  <c r="T297" i="5" s="1"/>
  <c r="K320" i="3"/>
  <c r="F321" i="3" s="1"/>
  <c r="O215" i="4"/>
  <c r="S297" i="5" l="1"/>
  <c r="M298" i="5" s="1"/>
  <c r="W297" i="5"/>
  <c r="L320" i="3"/>
  <c r="G321" i="3"/>
  <c r="U297" i="5"/>
  <c r="V297" i="5"/>
  <c r="N298" i="5"/>
  <c r="Q298" i="5" s="1"/>
  <c r="P215" i="4"/>
  <c r="K216" i="4" s="1"/>
  <c r="R215" i="4" l="1"/>
  <c r="I321" i="3"/>
  <c r="J321" i="3" s="1"/>
  <c r="R298" i="5"/>
  <c r="T298" i="5" s="1"/>
  <c r="L216" i="4"/>
  <c r="N216" i="4" s="1"/>
  <c r="Q215" i="4"/>
  <c r="K321" i="3" l="1"/>
  <c r="F322" i="3" s="1"/>
  <c r="G322" i="3"/>
  <c r="L321" i="3"/>
  <c r="S298" i="5"/>
  <c r="W298" i="5" l="1"/>
  <c r="M299" i="5"/>
  <c r="I322" i="3"/>
  <c r="J322" i="3" s="1"/>
  <c r="U298" i="5"/>
  <c r="V298" i="5"/>
  <c r="N299" i="5"/>
  <c r="Q299" i="5" s="1"/>
  <c r="O216" i="4"/>
  <c r="K322" i="3" l="1"/>
  <c r="F323" i="3" s="1"/>
  <c r="R299" i="5"/>
  <c r="T299" i="5" s="1"/>
  <c r="P216" i="4"/>
  <c r="K217" i="4" s="1"/>
  <c r="R216" i="4" l="1"/>
  <c r="G323" i="3"/>
  <c r="L322" i="3"/>
  <c r="S299" i="5"/>
  <c r="L217" i="4"/>
  <c r="N217" i="4" s="1"/>
  <c r="Q216" i="4"/>
  <c r="W299" i="5" l="1"/>
  <c r="M300" i="5"/>
  <c r="I323" i="3"/>
  <c r="J323" i="3" s="1"/>
  <c r="U299" i="5"/>
  <c r="V299" i="5"/>
  <c r="N300" i="5"/>
  <c r="Q300" i="5" l="1"/>
  <c r="R300" i="5" s="1"/>
  <c r="T300" i="5" s="1"/>
  <c r="K323" i="3"/>
  <c r="F324" i="3" s="1"/>
  <c r="O217" i="4"/>
  <c r="G324" i="3" l="1"/>
  <c r="L323" i="3"/>
  <c r="S300" i="5"/>
  <c r="M301" i="5" s="1"/>
  <c r="P217" i="4"/>
  <c r="K218" i="4" s="1"/>
  <c r="W300" i="5" l="1"/>
  <c r="R217" i="4"/>
  <c r="I324" i="3"/>
  <c r="J324" i="3" s="1"/>
  <c r="U300" i="5"/>
  <c r="V300" i="5"/>
  <c r="L218" i="4"/>
  <c r="N218" i="4" s="1"/>
  <c r="Q217" i="4"/>
  <c r="N301" i="5" l="1"/>
  <c r="Q301" i="5" s="1"/>
  <c r="R301" i="5" s="1"/>
  <c r="T301" i="5" s="1"/>
  <c r="K324" i="3"/>
  <c r="F325" i="3" s="1"/>
  <c r="S301" i="5" l="1"/>
  <c r="M302" i="5" s="1"/>
  <c r="W301" i="5"/>
  <c r="G325" i="3"/>
  <c r="L324" i="3"/>
  <c r="U301" i="5"/>
  <c r="V301" i="5"/>
  <c r="N302" i="5"/>
  <c r="O218" i="4"/>
  <c r="I325" i="3" l="1"/>
  <c r="J325" i="3" s="1"/>
  <c r="Q302" i="5"/>
  <c r="R302" i="5" s="1"/>
  <c r="T302" i="5" s="1"/>
  <c r="P218" i="4"/>
  <c r="K219" i="4" s="1"/>
  <c r="R218" i="4" l="1"/>
  <c r="S302" i="5"/>
  <c r="K325" i="3"/>
  <c r="F326" i="3" s="1"/>
  <c r="L219" i="4"/>
  <c r="N219" i="4" s="1"/>
  <c r="Q218" i="4"/>
  <c r="W302" i="5" l="1"/>
  <c r="M303" i="5"/>
  <c r="G326" i="3"/>
  <c r="U302" i="5"/>
  <c r="V302" i="5"/>
  <c r="L325" i="3"/>
  <c r="N303" i="5" l="1"/>
  <c r="Q303" i="5" s="1"/>
  <c r="R303" i="5" s="1"/>
  <c r="T303" i="5" s="1"/>
  <c r="I326" i="3"/>
  <c r="J326" i="3" s="1"/>
  <c r="O219" i="4"/>
  <c r="S303" i="5" l="1"/>
  <c r="M304" i="5" s="1"/>
  <c r="W303" i="5"/>
  <c r="U303" i="5"/>
  <c r="V303" i="5"/>
  <c r="K326" i="3"/>
  <c r="F327" i="3" s="1"/>
  <c r="N304" i="5"/>
  <c r="Q304" i="5" s="1"/>
  <c r="P219" i="4"/>
  <c r="K220" i="4" s="1"/>
  <c r="R219" i="4" l="1"/>
  <c r="G327" i="3"/>
  <c r="L326" i="3"/>
  <c r="R304" i="5"/>
  <c r="T304" i="5" s="1"/>
  <c r="L220" i="4"/>
  <c r="N220" i="4" s="1"/>
  <c r="Q219" i="4"/>
  <c r="I327" i="3" l="1"/>
  <c r="J327" i="3" s="1"/>
  <c r="S304" i="5"/>
  <c r="W304" i="5" l="1"/>
  <c r="M305" i="5"/>
  <c r="N305" i="5" s="1"/>
  <c r="Q305" i="5" s="1"/>
  <c r="U304" i="5"/>
  <c r="V304" i="5"/>
  <c r="K327" i="3"/>
  <c r="F328" i="3" s="1"/>
  <c r="O220" i="4"/>
  <c r="G328" i="3" l="1"/>
  <c r="L327" i="3"/>
  <c r="R305" i="5"/>
  <c r="T305" i="5" s="1"/>
  <c r="P220" i="4"/>
  <c r="K221" i="4" s="1"/>
  <c r="R220" i="4" l="1"/>
  <c r="I328" i="3"/>
  <c r="J328" i="3" s="1"/>
  <c r="S305" i="5"/>
  <c r="L221" i="4"/>
  <c r="N221" i="4" s="1"/>
  <c r="Q220" i="4"/>
  <c r="W305" i="5" l="1"/>
  <c r="M306" i="5"/>
  <c r="U305" i="5"/>
  <c r="V305" i="5"/>
  <c r="K328" i="3"/>
  <c r="F329" i="3" s="1"/>
  <c r="N306" i="5" l="1"/>
  <c r="Q306" i="5" s="1"/>
  <c r="G329" i="3"/>
  <c r="L328" i="3"/>
  <c r="R306" i="5"/>
  <c r="T306" i="5" s="1"/>
  <c r="O221" i="4"/>
  <c r="I329" i="3" l="1"/>
  <c r="J329" i="3" s="1"/>
  <c r="S306" i="5"/>
  <c r="P221" i="4"/>
  <c r="K222" i="4" s="1"/>
  <c r="W306" i="5" l="1"/>
  <c r="M307" i="5"/>
  <c r="R221" i="4"/>
  <c r="U306" i="5"/>
  <c r="V306" i="5"/>
  <c r="K329" i="3"/>
  <c r="F330" i="3" s="1"/>
  <c r="N307" i="5"/>
  <c r="Q307" i="5" s="1"/>
  <c r="L222" i="4"/>
  <c r="N222" i="4" s="1"/>
  <c r="Q221" i="4"/>
  <c r="G330" i="3" l="1"/>
  <c r="L329" i="3"/>
  <c r="R307" i="5"/>
  <c r="T307" i="5" s="1"/>
  <c r="W307" i="5" l="1"/>
  <c r="I330" i="3"/>
  <c r="J330" i="3" s="1"/>
  <c r="S307" i="5"/>
  <c r="M308" i="5" s="1"/>
  <c r="O222" i="4"/>
  <c r="U307" i="5" l="1"/>
  <c r="V307" i="5"/>
  <c r="K330" i="3"/>
  <c r="F331" i="3" s="1"/>
  <c r="N308" i="5"/>
  <c r="Q308" i="5" s="1"/>
  <c r="P222" i="4"/>
  <c r="K223" i="4" s="1"/>
  <c r="R222" i="4" l="1"/>
  <c r="G331" i="3"/>
  <c r="L330" i="3"/>
  <c r="R308" i="5"/>
  <c r="T308" i="5" s="1"/>
  <c r="L223" i="4"/>
  <c r="N223" i="4" s="1"/>
  <c r="Q222" i="4"/>
  <c r="I331" i="3" l="1"/>
  <c r="J331" i="3" s="1"/>
  <c r="S308" i="5"/>
  <c r="W308" i="5" l="1"/>
  <c r="M309" i="5"/>
  <c r="U308" i="5"/>
  <c r="V308" i="5"/>
  <c r="K331" i="3"/>
  <c r="F332" i="3" s="1"/>
  <c r="N309" i="5"/>
  <c r="Q309" i="5" s="1"/>
  <c r="O223" i="4"/>
  <c r="G332" i="3" l="1"/>
  <c r="L331" i="3"/>
  <c r="R309" i="5"/>
  <c r="T309" i="5" s="1"/>
  <c r="P223" i="4"/>
  <c r="K224" i="4" s="1"/>
  <c r="R223" i="4" l="1"/>
  <c r="I332" i="3"/>
  <c r="J332" i="3" s="1"/>
  <c r="S309" i="5"/>
  <c r="L224" i="4"/>
  <c r="N224" i="4" s="1"/>
  <c r="Q223" i="4"/>
  <c r="W309" i="5" l="1"/>
  <c r="M310" i="5"/>
  <c r="U309" i="5"/>
  <c r="V309" i="5"/>
  <c r="K332" i="3"/>
  <c r="F333" i="3" s="1"/>
  <c r="N310" i="5" l="1"/>
  <c r="Q310" i="5" s="1"/>
  <c r="R310" i="5" s="1"/>
  <c r="T310" i="5" s="1"/>
  <c r="G333" i="3"/>
  <c r="L332" i="3"/>
  <c r="O224" i="4"/>
  <c r="I333" i="3" l="1"/>
  <c r="J333" i="3" s="1"/>
  <c r="S310" i="5"/>
  <c r="P224" i="4"/>
  <c r="K225" i="4" s="1"/>
  <c r="W310" i="5" l="1"/>
  <c r="M311" i="5"/>
  <c r="R224" i="4"/>
  <c r="U310" i="5"/>
  <c r="V310" i="5"/>
  <c r="K333" i="3"/>
  <c r="F334" i="3" s="1"/>
  <c r="N311" i="5"/>
  <c r="Q311" i="5" s="1"/>
  <c r="L225" i="4"/>
  <c r="N225" i="4" s="1"/>
  <c r="Q224" i="4"/>
  <c r="G334" i="3" l="1"/>
  <c r="L333" i="3"/>
  <c r="R311" i="5"/>
  <c r="T311" i="5" s="1"/>
  <c r="I334" i="3" l="1"/>
  <c r="J334" i="3" s="1"/>
  <c r="S311" i="5"/>
  <c r="O225" i="4"/>
  <c r="W311" i="5" l="1"/>
  <c r="M312" i="5"/>
  <c r="U311" i="5"/>
  <c r="V311" i="5"/>
  <c r="K334" i="3"/>
  <c r="F335" i="3" s="1"/>
  <c r="N312" i="5"/>
  <c r="Q312" i="5" s="1"/>
  <c r="P225" i="4"/>
  <c r="K226" i="4" s="1"/>
  <c r="R225" i="4" l="1"/>
  <c r="G335" i="3"/>
  <c r="L334" i="3"/>
  <c r="R312" i="5"/>
  <c r="T312" i="5" s="1"/>
  <c r="L226" i="4"/>
  <c r="N226" i="4" s="1"/>
  <c r="Q225" i="4"/>
  <c r="I335" i="3" l="1"/>
  <c r="J335" i="3" s="1"/>
  <c r="S312" i="5"/>
  <c r="W312" i="5" l="1"/>
  <c r="M313" i="5"/>
  <c r="N313" i="5" s="1"/>
  <c r="U312" i="5"/>
  <c r="V312" i="5"/>
  <c r="K335" i="3"/>
  <c r="F336" i="3" s="1"/>
  <c r="O226" i="4"/>
  <c r="G336" i="3" l="1"/>
  <c r="Q313" i="5"/>
  <c r="R313" i="5" s="1"/>
  <c r="T313" i="5" s="1"/>
  <c r="L335" i="3"/>
  <c r="P226" i="4"/>
  <c r="K227" i="4" s="1"/>
  <c r="R226" i="4" l="1"/>
  <c r="I336" i="3"/>
  <c r="J336" i="3" s="1"/>
  <c r="S313" i="5"/>
  <c r="L227" i="4"/>
  <c r="N227" i="4" s="1"/>
  <c r="Q226" i="4"/>
  <c r="W313" i="5" l="1"/>
  <c r="M314" i="5"/>
  <c r="U313" i="5"/>
  <c r="V313" i="5"/>
  <c r="K336" i="3"/>
  <c r="F337" i="3" s="1"/>
  <c r="L336" i="3"/>
  <c r="N314" i="5" l="1"/>
  <c r="Q314" i="5" s="1"/>
  <c r="R314" i="5" s="1"/>
  <c r="G337" i="3"/>
  <c r="O227" i="4"/>
  <c r="T314" i="5" l="1"/>
  <c r="S314" i="5"/>
  <c r="I337" i="3"/>
  <c r="J337" i="3" s="1"/>
  <c r="U314" i="5"/>
  <c r="V314" i="5"/>
  <c r="P227" i="4"/>
  <c r="K228" i="4" s="1"/>
  <c r="W314" i="5" l="1"/>
  <c r="M315" i="5"/>
  <c r="N315" i="5" s="1"/>
  <c r="Q315" i="5" s="1"/>
  <c r="R315" i="5" s="1"/>
  <c r="T315" i="5" s="1"/>
  <c r="R227" i="4"/>
  <c r="K337" i="3"/>
  <c r="F338" i="3" s="1"/>
  <c r="L228" i="4"/>
  <c r="N228" i="4" s="1"/>
  <c r="Q227" i="4"/>
  <c r="G338" i="3" l="1"/>
  <c r="L337" i="3"/>
  <c r="S315" i="5"/>
  <c r="W315" i="5" l="1"/>
  <c r="M316" i="5"/>
  <c r="I338" i="3"/>
  <c r="U315" i="5"/>
  <c r="V315" i="5"/>
  <c r="O228" i="4"/>
  <c r="N316" i="5" l="1"/>
  <c r="Q316" i="5" s="1"/>
  <c r="R228" i="4"/>
  <c r="J338" i="3"/>
  <c r="K338" i="3" s="1"/>
  <c r="F339" i="3" s="1"/>
  <c r="R316" i="5"/>
  <c r="T316" i="5" s="1"/>
  <c r="P228" i="4"/>
  <c r="K229" i="4" s="1"/>
  <c r="G339" i="3" l="1"/>
  <c r="L338" i="3"/>
  <c r="S316" i="5"/>
  <c r="L229" i="4"/>
  <c r="N229" i="4" s="1"/>
  <c r="Q228" i="4"/>
  <c r="W316" i="5" l="1"/>
  <c r="M317" i="5"/>
  <c r="I339" i="3"/>
  <c r="J339" i="3" s="1"/>
  <c r="K339" i="3" s="1"/>
  <c r="U316" i="5"/>
  <c r="V316" i="5"/>
  <c r="N317" i="5"/>
  <c r="Q317" i="5" s="1"/>
  <c r="F340" i="3" l="1"/>
  <c r="G340" i="3" s="1"/>
  <c r="I340" i="3" s="1"/>
  <c r="J340" i="3" s="1"/>
  <c r="L339" i="3"/>
  <c r="R317" i="5"/>
  <c r="T317" i="5" s="1"/>
  <c r="O229" i="4"/>
  <c r="K340" i="3" l="1"/>
  <c r="S317" i="5"/>
  <c r="P229" i="4"/>
  <c r="K230" i="4" s="1"/>
  <c r="W317" i="5" l="1"/>
  <c r="M318" i="5"/>
  <c r="R229" i="4"/>
  <c r="F341" i="3"/>
  <c r="G341" i="3" s="1"/>
  <c r="L340" i="3"/>
  <c r="U317" i="5"/>
  <c r="V317" i="5"/>
  <c r="L230" i="4"/>
  <c r="N230" i="4" s="1"/>
  <c r="Q229" i="4"/>
  <c r="N318" i="5" l="1"/>
  <c r="Q318" i="5" s="1"/>
  <c r="R318" i="5" s="1"/>
  <c r="T318" i="5" s="1"/>
  <c r="I341" i="3"/>
  <c r="J341" i="3" s="1"/>
  <c r="K341" i="3" s="1"/>
  <c r="L341" i="3"/>
  <c r="G342" i="3" l="1"/>
  <c r="I342" i="3" s="1"/>
  <c r="J342" i="3" s="1"/>
  <c r="F342" i="3"/>
  <c r="S318" i="5"/>
  <c r="O230" i="4"/>
  <c r="W318" i="5" l="1"/>
  <c r="M319" i="5"/>
  <c r="U318" i="5"/>
  <c r="V318" i="5"/>
  <c r="K342" i="3"/>
  <c r="F343" i="3" s="1"/>
  <c r="N319" i="5"/>
  <c r="Q319" i="5" s="1"/>
  <c r="P230" i="4"/>
  <c r="K231" i="4" s="1"/>
  <c r="R230" i="4" l="1"/>
  <c r="G343" i="3"/>
  <c r="L342" i="3"/>
  <c r="R319" i="5"/>
  <c r="T319" i="5" s="1"/>
  <c r="L231" i="4"/>
  <c r="N231" i="4" s="1"/>
  <c r="Q230" i="4"/>
  <c r="I343" i="3" l="1"/>
  <c r="J343" i="3" s="1"/>
  <c r="S319" i="5"/>
  <c r="W319" i="5" l="1"/>
  <c r="M320" i="5"/>
  <c r="K343" i="3"/>
  <c r="F344" i="3" s="1"/>
  <c r="U319" i="5"/>
  <c r="V319" i="5"/>
  <c r="O231" i="4"/>
  <c r="N320" i="5" l="1"/>
  <c r="Q320" i="5" s="1"/>
  <c r="P231" i="4"/>
  <c r="K232" i="4" s="1"/>
  <c r="G344" i="3"/>
  <c r="L343" i="3"/>
  <c r="R320" i="5"/>
  <c r="T320" i="5" s="1"/>
  <c r="L232" i="4"/>
  <c r="N232" i="4" s="1"/>
  <c r="Q231" i="4"/>
  <c r="R231" i="4" l="1"/>
  <c r="I344" i="3"/>
  <c r="J344" i="3" s="1"/>
  <c r="S320" i="5"/>
  <c r="M321" i="5" s="1"/>
  <c r="W320" i="5" l="1"/>
  <c r="K344" i="3"/>
  <c r="F345" i="3" s="1"/>
  <c r="U320" i="5"/>
  <c r="V320" i="5"/>
  <c r="N321" i="5"/>
  <c r="O232" i="4"/>
  <c r="P232" i="4" l="1"/>
  <c r="K233" i="4" s="1"/>
  <c r="G345" i="3"/>
  <c r="L344" i="3"/>
  <c r="Q321" i="5"/>
  <c r="R321" i="5" s="1"/>
  <c r="T321" i="5" s="1"/>
  <c r="L233" i="4"/>
  <c r="N233" i="4" s="1"/>
  <c r="Q232" i="4"/>
  <c r="R232" i="4" l="1"/>
  <c r="I345" i="3"/>
  <c r="J345" i="3" s="1"/>
  <c r="S321" i="5"/>
  <c r="W321" i="5" l="1"/>
  <c r="M322" i="5"/>
  <c r="K345" i="3"/>
  <c r="F346" i="3" s="1"/>
  <c r="G346" i="3"/>
  <c r="U321" i="5"/>
  <c r="V321" i="5"/>
  <c r="O233" i="4"/>
  <c r="N322" i="5" l="1"/>
  <c r="Q322" i="5" s="1"/>
  <c r="R322" i="5" s="1"/>
  <c r="T322" i="5" s="1"/>
  <c r="I346" i="3"/>
  <c r="J346" i="3" s="1"/>
  <c r="K346" i="3" s="1"/>
  <c r="F347" i="3" s="1"/>
  <c r="L345" i="3"/>
  <c r="S322" i="5"/>
  <c r="M323" i="5" s="1"/>
  <c r="P233" i="4"/>
  <c r="K234" i="4" s="1"/>
  <c r="W322" i="5" l="1"/>
  <c r="R233" i="4"/>
  <c r="G347" i="3"/>
  <c r="U322" i="5"/>
  <c r="V322" i="5"/>
  <c r="L346" i="3"/>
  <c r="N323" i="5"/>
  <c r="Q323" i="5" s="1"/>
  <c r="Q233" i="4"/>
  <c r="L234" i="4"/>
  <c r="N234" i="4" s="1"/>
  <c r="I347" i="3" l="1"/>
  <c r="J347" i="3" s="1"/>
  <c r="R323" i="5"/>
  <c r="T323" i="5" s="1"/>
  <c r="W323" i="5" l="1"/>
  <c r="K347" i="3"/>
  <c r="F348" i="3" s="1"/>
  <c r="S323" i="5"/>
  <c r="M324" i="5" s="1"/>
  <c r="O234" i="4"/>
  <c r="G348" i="3" l="1"/>
  <c r="U323" i="5"/>
  <c r="V323" i="5"/>
  <c r="L347" i="3"/>
  <c r="N324" i="5"/>
  <c r="Q324" i="5" s="1"/>
  <c r="P234" i="4"/>
  <c r="K235" i="4" s="1"/>
  <c r="R234" i="4" l="1"/>
  <c r="I348" i="3"/>
  <c r="J348" i="3" s="1"/>
  <c r="R324" i="5"/>
  <c r="T324" i="5" s="1"/>
  <c r="L235" i="4"/>
  <c r="N235" i="4" s="1"/>
  <c r="Q234" i="4"/>
  <c r="K348" i="3" l="1"/>
  <c r="L348" i="3"/>
  <c r="S324" i="5"/>
  <c r="M325" i="5" s="1"/>
  <c r="W324" i="5" l="1"/>
  <c r="G349" i="3"/>
  <c r="I349" i="3" s="1"/>
  <c r="J349" i="3" s="1"/>
  <c r="F349" i="3"/>
  <c r="U324" i="5"/>
  <c r="V324" i="5"/>
  <c r="N325" i="5"/>
  <c r="Q325" i="5" s="1"/>
  <c r="O235" i="4"/>
  <c r="R235" i="4" l="1"/>
  <c r="K349" i="3"/>
  <c r="F350" i="3" s="1"/>
  <c r="R325" i="5"/>
  <c r="T325" i="5" s="1"/>
  <c r="P235" i="4"/>
  <c r="K236" i="4" s="1"/>
  <c r="G350" i="3" l="1"/>
  <c r="L349" i="3"/>
  <c r="S325" i="5"/>
  <c r="L236" i="4"/>
  <c r="N236" i="4" s="1"/>
  <c r="Q235" i="4"/>
  <c r="W325" i="5" l="1"/>
  <c r="M326" i="5"/>
  <c r="I350" i="3"/>
  <c r="J350" i="3" s="1"/>
  <c r="U325" i="5"/>
  <c r="V325" i="5"/>
  <c r="N326" i="5"/>
  <c r="Q326" i="5" s="1"/>
  <c r="K350" i="3" l="1"/>
  <c r="F351" i="3" s="1"/>
  <c r="R326" i="5"/>
  <c r="T326" i="5" s="1"/>
  <c r="O236" i="4"/>
  <c r="G351" i="3" l="1"/>
  <c r="L350" i="3"/>
  <c r="S326" i="5"/>
  <c r="P236" i="4"/>
  <c r="K237" i="4" s="1"/>
  <c r="W326" i="5" l="1"/>
  <c r="M327" i="5"/>
  <c r="R236" i="4"/>
  <c r="I351" i="3"/>
  <c r="J351" i="3" s="1"/>
  <c r="U326" i="5"/>
  <c r="V326" i="5"/>
  <c r="N327" i="5"/>
  <c r="Q327" i="5" s="1"/>
  <c r="L237" i="4"/>
  <c r="N237" i="4" s="1"/>
  <c r="Q236" i="4"/>
  <c r="K351" i="3" l="1"/>
  <c r="F352" i="3" s="1"/>
  <c r="G352" i="3" s="1"/>
  <c r="R327" i="5"/>
  <c r="T327" i="5" s="1"/>
  <c r="W327" i="5" l="1"/>
  <c r="L351" i="3"/>
  <c r="I352" i="3"/>
  <c r="J352" i="3" s="1"/>
  <c r="S327" i="5"/>
  <c r="M328" i="5" s="1"/>
  <c r="O237" i="4"/>
  <c r="K352" i="3" l="1"/>
  <c r="F353" i="3" s="1"/>
  <c r="U327" i="5"/>
  <c r="V327" i="5"/>
  <c r="N328" i="5"/>
  <c r="Q328" i="5" s="1"/>
  <c r="P237" i="4"/>
  <c r="K238" i="4" s="1"/>
  <c r="R237" i="4" l="1"/>
  <c r="G353" i="3"/>
  <c r="L352" i="3"/>
  <c r="R328" i="5"/>
  <c r="T328" i="5" s="1"/>
  <c r="L238" i="4"/>
  <c r="N238" i="4" s="1"/>
  <c r="Q237" i="4"/>
  <c r="I353" i="3" l="1"/>
  <c r="J353" i="3" s="1"/>
  <c r="S328" i="5"/>
  <c r="W328" i="5" l="1"/>
  <c r="M329" i="5"/>
  <c r="K353" i="3"/>
  <c r="F354" i="3" s="1"/>
  <c r="G354" i="3" s="1"/>
  <c r="L353" i="3"/>
  <c r="U328" i="5"/>
  <c r="V328" i="5"/>
  <c r="N329" i="5"/>
  <c r="Q329" i="5" s="1"/>
  <c r="O238" i="4"/>
  <c r="I354" i="3" l="1"/>
  <c r="J354" i="3" s="1"/>
  <c r="R329" i="5"/>
  <c r="T329" i="5" s="1"/>
  <c r="P238" i="4"/>
  <c r="K239" i="4" s="1"/>
  <c r="R238" i="4" l="1"/>
  <c r="K354" i="3"/>
  <c r="F355" i="3" s="1"/>
  <c r="G355" i="3"/>
  <c r="L354" i="3"/>
  <c r="S329" i="5"/>
  <c r="L239" i="4"/>
  <c r="N239" i="4" s="1"/>
  <c r="Q238" i="4"/>
  <c r="W329" i="5" l="1"/>
  <c r="M330" i="5"/>
  <c r="I355" i="3"/>
  <c r="J355" i="3" s="1"/>
  <c r="U329" i="5"/>
  <c r="V329" i="5"/>
  <c r="N330" i="5" l="1"/>
  <c r="Q330" i="5" s="1"/>
  <c r="R330" i="5" s="1"/>
  <c r="T330" i="5" s="1"/>
  <c r="K355" i="3"/>
  <c r="O239" i="4"/>
  <c r="W330" i="5" l="1"/>
  <c r="G356" i="3"/>
  <c r="I356" i="3" s="1"/>
  <c r="J356" i="3" s="1"/>
  <c r="F356" i="3"/>
  <c r="L355" i="3"/>
  <c r="S330" i="5"/>
  <c r="M331" i="5" s="1"/>
  <c r="P239" i="4"/>
  <c r="K240" i="4" s="1"/>
  <c r="R239" i="4" l="1"/>
  <c r="U330" i="5"/>
  <c r="V330" i="5"/>
  <c r="K356" i="3"/>
  <c r="F357" i="3" s="1"/>
  <c r="N331" i="5"/>
  <c r="Q331" i="5" s="1"/>
  <c r="L240" i="4"/>
  <c r="N240" i="4" s="1"/>
  <c r="Q239" i="4"/>
  <c r="G357" i="3" l="1"/>
  <c r="L356" i="3"/>
  <c r="R331" i="5"/>
  <c r="T331" i="5" s="1"/>
  <c r="I357" i="3" l="1"/>
  <c r="J357" i="3" s="1"/>
  <c r="S331" i="5"/>
  <c r="O240" i="4"/>
  <c r="W331" i="5" l="1"/>
  <c r="M332" i="5"/>
  <c r="K357" i="3"/>
  <c r="F358" i="3" s="1"/>
  <c r="U331" i="5"/>
  <c r="V331" i="5"/>
  <c r="P240" i="4"/>
  <c r="K241" i="4" s="1"/>
  <c r="N332" i="5" l="1"/>
  <c r="R240" i="4"/>
  <c r="G358" i="3"/>
  <c r="L357" i="3"/>
  <c r="Q332" i="5"/>
  <c r="R332" i="5" s="1"/>
  <c r="T332" i="5" s="1"/>
  <c r="L241" i="4"/>
  <c r="N241" i="4" s="1"/>
  <c r="Q240" i="4"/>
  <c r="I358" i="3" l="1"/>
  <c r="J358" i="3" s="1"/>
  <c r="S332" i="5"/>
  <c r="W332" i="5" l="1"/>
  <c r="M333" i="5"/>
  <c r="K358" i="3"/>
  <c r="F359" i="3" s="1"/>
  <c r="U332" i="5"/>
  <c r="V332" i="5"/>
  <c r="O241" i="4"/>
  <c r="N333" i="5" l="1"/>
  <c r="Q333" i="5" s="1"/>
  <c r="R333" i="5" s="1"/>
  <c r="G359" i="3"/>
  <c r="L358" i="3"/>
  <c r="P241" i="4"/>
  <c r="K242" i="4" s="1"/>
  <c r="T333" i="5" l="1"/>
  <c r="S333" i="5"/>
  <c r="M334" i="5" s="1"/>
  <c r="R241" i="4"/>
  <c r="I359" i="3"/>
  <c r="J359" i="3" s="1"/>
  <c r="K359" i="3" s="1"/>
  <c r="U333" i="5"/>
  <c r="V333" i="5"/>
  <c r="L242" i="4"/>
  <c r="N242" i="4" s="1"/>
  <c r="Q241" i="4"/>
  <c r="N334" i="5" l="1"/>
  <c r="Q334" i="5" s="1"/>
  <c r="R334" i="5" s="1"/>
  <c r="T334" i="5" s="1"/>
  <c r="W333" i="5"/>
  <c r="G360" i="3"/>
  <c r="I360" i="3" s="1"/>
  <c r="J360" i="3" s="1"/>
  <c r="F360" i="3"/>
  <c r="L359" i="3"/>
  <c r="K360" i="3" l="1"/>
  <c r="F361" i="3" s="1"/>
  <c r="S334" i="5"/>
  <c r="O242" i="4"/>
  <c r="W334" i="5" l="1"/>
  <c r="M335" i="5"/>
  <c r="G361" i="3"/>
  <c r="L360" i="3"/>
  <c r="U334" i="5"/>
  <c r="V334" i="5"/>
  <c r="N335" i="5"/>
  <c r="Q335" i="5" s="1"/>
  <c r="P242" i="4"/>
  <c r="K243" i="4" s="1"/>
  <c r="R242" i="4" l="1"/>
  <c r="I361" i="3"/>
  <c r="J361" i="3" s="1"/>
  <c r="R335" i="5"/>
  <c r="T335" i="5" s="1"/>
  <c r="L243" i="4"/>
  <c r="N243" i="4" s="1"/>
  <c r="Q242" i="4"/>
  <c r="K361" i="3" l="1"/>
  <c r="L361" i="3"/>
  <c r="S335" i="5"/>
  <c r="W335" i="5" l="1"/>
  <c r="M336" i="5"/>
  <c r="F362" i="3"/>
  <c r="G362" i="3" s="1"/>
  <c r="I362" i="3" s="1"/>
  <c r="U335" i="5"/>
  <c r="V335" i="5"/>
  <c r="N336" i="5"/>
  <c r="Q336" i="5" s="1"/>
  <c r="O243" i="4"/>
  <c r="J362" i="3" l="1"/>
  <c r="K362" i="3" s="1"/>
  <c r="F363" i="3" s="1"/>
  <c r="R336" i="5"/>
  <c r="T336" i="5" s="1"/>
  <c r="P243" i="4"/>
  <c r="K244" i="4" s="1"/>
  <c r="R243" i="4" l="1"/>
  <c r="G363" i="3"/>
  <c r="L362" i="3"/>
  <c r="S336" i="5"/>
  <c r="L244" i="4"/>
  <c r="N244" i="4" s="1"/>
  <c r="Q243" i="4"/>
  <c r="W336" i="5" l="1"/>
  <c r="M337" i="5"/>
  <c r="I363" i="3"/>
  <c r="J363" i="3" s="1"/>
  <c r="U336" i="5"/>
  <c r="V336" i="5"/>
  <c r="N337" i="5"/>
  <c r="Q337" i="5" s="1"/>
  <c r="K363" i="3" l="1"/>
  <c r="F364" i="3" s="1"/>
  <c r="G364" i="3" s="1"/>
  <c r="R337" i="5"/>
  <c r="T337" i="5" s="1"/>
  <c r="O244" i="4"/>
  <c r="L363" i="3" l="1"/>
  <c r="I364" i="3"/>
  <c r="J364" i="3" s="1"/>
  <c r="S337" i="5"/>
  <c r="P244" i="4"/>
  <c r="K245" i="4" s="1"/>
  <c r="W337" i="5" l="1"/>
  <c r="M338" i="5"/>
  <c r="R244" i="4"/>
  <c r="K364" i="3"/>
  <c r="U337" i="5"/>
  <c r="V337" i="5"/>
  <c r="N338" i="5"/>
  <c r="L245" i="4"/>
  <c r="N245" i="4" s="1"/>
  <c r="Q244" i="4"/>
  <c r="F365" i="3" l="1"/>
  <c r="G365" i="3" s="1"/>
  <c r="I365" i="3" s="1"/>
  <c r="J365" i="3" s="1"/>
  <c r="L364" i="3"/>
  <c r="Q338" i="5"/>
  <c r="R338" i="5" s="1"/>
  <c r="T338" i="5" s="1"/>
  <c r="H367" i="3"/>
  <c r="K365" i="3" l="1"/>
  <c r="S338" i="5"/>
  <c r="O245" i="4"/>
  <c r="W338" i="5" l="1"/>
  <c r="M339" i="5"/>
  <c r="F366" i="3"/>
  <c r="G366" i="3" s="1"/>
  <c r="L365" i="3"/>
  <c r="U338" i="5"/>
  <c r="V338" i="5"/>
  <c r="P245" i="4"/>
  <c r="K246" i="4" s="1"/>
  <c r="N339" i="5" l="1"/>
  <c r="Q339" i="5" s="1"/>
  <c r="R339" i="5" s="1"/>
  <c r="T339" i="5" s="1"/>
  <c r="R245" i="4"/>
  <c r="I366" i="3"/>
  <c r="J366" i="3" s="1"/>
  <c r="G367" i="3"/>
  <c r="M367" i="3"/>
  <c r="S2" i="3" s="1"/>
  <c r="I367" i="3"/>
  <c r="L246" i="4"/>
  <c r="N246" i="4" s="1"/>
  <c r="Q245" i="4"/>
  <c r="S339" i="5" l="1"/>
  <c r="M340" i="5" s="1"/>
  <c r="K366" i="3"/>
  <c r="K367" i="3" s="1"/>
  <c r="J367" i="3"/>
  <c r="P2" i="3" s="1"/>
  <c r="U339" i="5"/>
  <c r="V339" i="5"/>
  <c r="N340" i="5"/>
  <c r="Q340" i="5" s="1"/>
  <c r="O246" i="4"/>
  <c r="W339" i="5" l="1"/>
  <c r="L366" i="3"/>
  <c r="L367" i="3"/>
  <c r="Q2" i="3"/>
  <c r="R340" i="5"/>
  <c r="T340" i="5" s="1"/>
  <c r="P246" i="4"/>
  <c r="K247" i="4" s="1"/>
  <c r="R246" i="4" l="1"/>
  <c r="S340" i="5"/>
  <c r="L247" i="4"/>
  <c r="N247" i="4" s="1"/>
  <c r="Q246" i="4"/>
  <c r="W340" i="5" l="1"/>
  <c r="M341" i="5"/>
  <c r="U340" i="5"/>
  <c r="V340" i="5"/>
  <c r="O247" i="4"/>
  <c r="N341" i="5" l="1"/>
  <c r="Q341" i="5" s="1"/>
  <c r="R341" i="5" s="1"/>
  <c r="T341" i="5" s="1"/>
  <c r="P247" i="4"/>
  <c r="K248" i="4" s="1"/>
  <c r="R247" i="4" l="1"/>
  <c r="S341" i="5"/>
  <c r="L248" i="4"/>
  <c r="N248" i="4" s="1"/>
  <c r="Q247" i="4"/>
  <c r="W341" i="5" l="1"/>
  <c r="M342" i="5"/>
  <c r="U341" i="5"/>
  <c r="V341" i="5"/>
  <c r="O248" i="4"/>
  <c r="N342" i="5" l="1"/>
  <c r="Q342" i="5" s="1"/>
  <c r="R342" i="5" s="1"/>
  <c r="T342" i="5" s="1"/>
  <c r="P248" i="4"/>
  <c r="K249" i="4" s="1"/>
  <c r="R248" i="4" l="1"/>
  <c r="S342" i="5"/>
  <c r="L249" i="4"/>
  <c r="N249" i="4" s="1"/>
  <c r="Q248" i="4"/>
  <c r="W342" i="5" l="1"/>
  <c r="M343" i="5"/>
  <c r="N343" i="5" s="1"/>
  <c r="Q343" i="5" s="1"/>
  <c r="U342" i="5"/>
  <c r="V342" i="5"/>
  <c r="O249" i="4"/>
  <c r="R343" i="5" l="1"/>
  <c r="T343" i="5" s="1"/>
  <c r="P249" i="4"/>
  <c r="K250" i="4" s="1"/>
  <c r="R249" i="4" l="1"/>
  <c r="S343" i="5"/>
  <c r="L250" i="4"/>
  <c r="N250" i="4" s="1"/>
  <c r="Q249" i="4"/>
  <c r="W343" i="5" l="1"/>
  <c r="M344" i="5"/>
  <c r="U343" i="5"/>
  <c r="V343" i="5"/>
  <c r="O250" i="4"/>
  <c r="N344" i="5" l="1"/>
  <c r="Q344" i="5" s="1"/>
  <c r="R344" i="5" s="1"/>
  <c r="T344" i="5" s="1"/>
  <c r="P250" i="4"/>
  <c r="K251" i="4" s="1"/>
  <c r="R250" i="4" l="1"/>
  <c r="S344" i="5"/>
  <c r="L251" i="4"/>
  <c r="N251" i="4" s="1"/>
  <c r="Q250" i="4"/>
  <c r="W344" i="5" l="1"/>
  <c r="M345" i="5"/>
  <c r="U344" i="5"/>
  <c r="V344" i="5"/>
  <c r="O251" i="4"/>
  <c r="N345" i="5" l="1"/>
  <c r="Q345" i="5" s="1"/>
  <c r="R345" i="5" s="1"/>
  <c r="P251" i="4"/>
  <c r="K252" i="4" s="1"/>
  <c r="T345" i="5" l="1"/>
  <c r="R251" i="4"/>
  <c r="S345" i="5"/>
  <c r="L252" i="4"/>
  <c r="N252" i="4" s="1"/>
  <c r="Q251" i="4"/>
  <c r="W345" i="5" l="1"/>
  <c r="M346" i="5"/>
  <c r="U345" i="5"/>
  <c r="V345" i="5"/>
  <c r="O252" i="4"/>
  <c r="N346" i="5" l="1"/>
  <c r="Q346" i="5" s="1"/>
  <c r="R346" i="5" s="1"/>
  <c r="P252" i="4"/>
  <c r="K253" i="4" s="1"/>
  <c r="T346" i="5" l="1"/>
  <c r="R252" i="4"/>
  <c r="S346" i="5"/>
  <c r="L253" i="4"/>
  <c r="N253" i="4" s="1"/>
  <c r="Q252" i="4"/>
  <c r="W346" i="5" l="1"/>
  <c r="M347" i="5"/>
  <c r="N347" i="5"/>
  <c r="Q347" i="5" s="1"/>
  <c r="U346" i="5"/>
  <c r="V346" i="5"/>
  <c r="O253" i="4"/>
  <c r="R347" i="5" l="1"/>
  <c r="T347" i="5" s="1"/>
  <c r="P253" i="4"/>
  <c r="K254" i="4" s="1"/>
  <c r="R253" i="4" l="1"/>
  <c r="S347" i="5"/>
  <c r="M348" i="5" s="1"/>
  <c r="L254" i="4"/>
  <c r="N254" i="4" s="1"/>
  <c r="Q253" i="4"/>
  <c r="W347" i="5" l="1"/>
  <c r="U347" i="5"/>
  <c r="V347" i="5"/>
  <c r="N348" i="5"/>
  <c r="Q348" i="5" s="1"/>
  <c r="O254" i="4"/>
  <c r="R348" i="5" l="1"/>
  <c r="T348" i="5" s="1"/>
  <c r="P254" i="4"/>
  <c r="K255" i="4" s="1"/>
  <c r="R254" i="4" l="1"/>
  <c r="S348" i="5"/>
  <c r="L255" i="4"/>
  <c r="N255" i="4" s="1"/>
  <c r="Q254" i="4"/>
  <c r="W348" i="5" l="1"/>
  <c r="M349" i="5"/>
  <c r="U348" i="5"/>
  <c r="V348" i="5"/>
  <c r="N349" i="5"/>
  <c r="Q349" i="5" s="1"/>
  <c r="O255" i="4"/>
  <c r="R349" i="5" l="1"/>
  <c r="T349" i="5" s="1"/>
  <c r="P255" i="4"/>
  <c r="K256" i="4" s="1"/>
  <c r="R255" i="4" l="1"/>
  <c r="S349" i="5"/>
  <c r="L256" i="4"/>
  <c r="N256" i="4" s="1"/>
  <c r="Q255" i="4"/>
  <c r="W349" i="5" l="1"/>
  <c r="M350" i="5"/>
  <c r="U349" i="5"/>
  <c r="V349" i="5"/>
  <c r="O256" i="4"/>
  <c r="N350" i="5" l="1"/>
  <c r="Q350" i="5" s="1"/>
  <c r="R350" i="5" s="1"/>
  <c r="P256" i="4"/>
  <c r="K257" i="4" s="1"/>
  <c r="T350" i="5" l="1"/>
  <c r="R256" i="4"/>
  <c r="S350" i="5"/>
  <c r="L257" i="4"/>
  <c r="N257" i="4" s="1"/>
  <c r="Q256" i="4"/>
  <c r="W350" i="5" l="1"/>
  <c r="M351" i="5"/>
  <c r="U350" i="5"/>
  <c r="V350" i="5"/>
  <c r="N351" i="5"/>
  <c r="Q351" i="5" s="1"/>
  <c r="O257" i="4"/>
  <c r="R351" i="5" l="1"/>
  <c r="T351" i="5" s="1"/>
  <c r="P257" i="4"/>
  <c r="K258" i="4" s="1"/>
  <c r="R257" i="4" l="1"/>
  <c r="S351" i="5"/>
  <c r="L258" i="4"/>
  <c r="N258" i="4" s="1"/>
  <c r="Q257" i="4"/>
  <c r="W351" i="5" l="1"/>
  <c r="M352" i="5"/>
  <c r="U351" i="5"/>
  <c r="V351" i="5"/>
  <c r="N352" i="5"/>
  <c r="Q352" i="5" s="1"/>
  <c r="O258" i="4"/>
  <c r="R352" i="5" l="1"/>
  <c r="T352" i="5" s="1"/>
  <c r="P258" i="4"/>
  <c r="K259" i="4" s="1"/>
  <c r="R258" i="4" l="1"/>
  <c r="S352" i="5"/>
  <c r="M353" i="5" s="1"/>
  <c r="L259" i="4"/>
  <c r="N259" i="4" s="1"/>
  <c r="Q258" i="4"/>
  <c r="W352" i="5" l="1"/>
  <c r="U352" i="5"/>
  <c r="V352" i="5"/>
  <c r="N353" i="5"/>
  <c r="Q353" i="5" s="1"/>
  <c r="O259" i="4"/>
  <c r="R353" i="5" l="1"/>
  <c r="T353" i="5" s="1"/>
  <c r="P259" i="4"/>
  <c r="K260" i="4" s="1"/>
  <c r="R259" i="4" l="1"/>
  <c r="S353" i="5"/>
  <c r="M354" i="5" s="1"/>
  <c r="Q259" i="4"/>
  <c r="L260" i="4"/>
  <c r="N260" i="4" s="1"/>
  <c r="W353" i="5" l="1"/>
  <c r="U353" i="5"/>
  <c r="V353" i="5"/>
  <c r="O260" i="4"/>
  <c r="N354" i="5" l="1"/>
  <c r="Q354" i="5" s="1"/>
  <c r="R354" i="5"/>
  <c r="T354" i="5" s="1"/>
  <c r="P260" i="4"/>
  <c r="K261" i="4" s="1"/>
  <c r="R260" i="4" l="1"/>
  <c r="S354" i="5"/>
  <c r="L261" i="4"/>
  <c r="N261" i="4" s="1"/>
  <c r="Q260" i="4"/>
  <c r="W354" i="5" l="1"/>
  <c r="M355" i="5"/>
  <c r="U354" i="5"/>
  <c r="V354" i="5"/>
  <c r="O261" i="4"/>
  <c r="N355" i="5" l="1"/>
  <c r="Q355" i="5"/>
  <c r="R355" i="5" s="1"/>
  <c r="T355" i="5" s="1"/>
  <c r="P261" i="4"/>
  <c r="K262" i="4" s="1"/>
  <c r="R261" i="4" l="1"/>
  <c r="S355" i="5"/>
  <c r="L262" i="4"/>
  <c r="N262" i="4" s="1"/>
  <c r="Q261" i="4"/>
  <c r="W355" i="5" l="1"/>
  <c r="M356" i="5"/>
  <c r="U355" i="5"/>
  <c r="V355" i="5"/>
  <c r="O262" i="4"/>
  <c r="N356" i="5" l="1"/>
  <c r="Q356" i="5" s="1"/>
  <c r="R356" i="5" s="1"/>
  <c r="T356" i="5" s="1"/>
  <c r="P262" i="4"/>
  <c r="K263" i="4" s="1"/>
  <c r="S356" i="5" l="1"/>
  <c r="M357" i="5" s="1"/>
  <c r="W356" i="5"/>
  <c r="R262" i="4"/>
  <c r="U356" i="5"/>
  <c r="V356" i="5"/>
  <c r="N357" i="5"/>
  <c r="Q357" i="5" s="1"/>
  <c r="L263" i="4"/>
  <c r="N263" i="4" s="1"/>
  <c r="Q262" i="4"/>
  <c r="R357" i="5" l="1"/>
  <c r="T357" i="5" s="1"/>
  <c r="O263" i="4"/>
  <c r="P263" i="4" l="1"/>
  <c r="K264" i="4" s="1"/>
  <c r="R263" i="4"/>
  <c r="S357" i="5"/>
  <c r="L264" i="4"/>
  <c r="N264" i="4" s="1"/>
  <c r="Q263" i="4"/>
  <c r="W357" i="5" l="1"/>
  <c r="M358" i="5"/>
  <c r="U357" i="5"/>
  <c r="V357" i="5"/>
  <c r="O264" i="4"/>
  <c r="N358" i="5" l="1"/>
  <c r="Q358" i="5" s="1"/>
  <c r="R358" i="5" s="1"/>
  <c r="P264" i="4"/>
  <c r="K265" i="4" s="1"/>
  <c r="T358" i="5" l="1"/>
  <c r="R264" i="4"/>
  <c r="S358" i="5"/>
  <c r="L265" i="4"/>
  <c r="N265" i="4" s="1"/>
  <c r="Q264" i="4"/>
  <c r="W358" i="5" l="1"/>
  <c r="M359" i="5"/>
  <c r="N359" i="5" s="1"/>
  <c r="Q359" i="5" s="1"/>
  <c r="U358" i="5"/>
  <c r="V358" i="5"/>
  <c r="O265" i="4"/>
  <c r="R359" i="5" l="1"/>
  <c r="T359" i="5" s="1"/>
  <c r="P265" i="4"/>
  <c r="K266" i="4" s="1"/>
  <c r="R265" i="4" l="1"/>
  <c r="S359" i="5"/>
  <c r="L266" i="4"/>
  <c r="N266" i="4" s="1"/>
  <c r="Q265" i="4"/>
  <c r="W359" i="5" l="1"/>
  <c r="M360" i="5"/>
  <c r="U359" i="5"/>
  <c r="V359" i="5"/>
  <c r="N360" i="5"/>
  <c r="Q360" i="5" s="1"/>
  <c r="O266" i="4"/>
  <c r="R360" i="5" l="1"/>
  <c r="T360" i="5" s="1"/>
  <c r="P266" i="4"/>
  <c r="K267" i="4" s="1"/>
  <c r="R266" i="4" l="1"/>
  <c r="S360" i="5"/>
  <c r="L267" i="4"/>
  <c r="N267" i="4" s="1"/>
  <c r="Q266" i="4"/>
  <c r="W360" i="5" l="1"/>
  <c r="M361" i="5"/>
  <c r="U360" i="5"/>
  <c r="V360" i="5"/>
  <c r="O267" i="4"/>
  <c r="N361" i="5" l="1"/>
  <c r="Q361" i="5" s="1"/>
  <c r="R361" i="5" s="1"/>
  <c r="T361" i="5" s="1"/>
  <c r="P267" i="4"/>
  <c r="K268" i="4" s="1"/>
  <c r="R267" i="4" l="1"/>
  <c r="S361" i="5"/>
  <c r="L268" i="4"/>
  <c r="N268" i="4" s="1"/>
  <c r="Q267" i="4"/>
  <c r="W361" i="5" l="1"/>
  <c r="M362" i="5"/>
  <c r="U361" i="5"/>
  <c r="V361" i="5"/>
  <c r="N362" i="5"/>
  <c r="Q362" i="5" s="1"/>
  <c r="O268" i="4"/>
  <c r="R362" i="5" l="1"/>
  <c r="T362" i="5" s="1"/>
  <c r="P268" i="4"/>
  <c r="K269" i="4" s="1"/>
  <c r="W362" i="5" l="1"/>
  <c r="R268" i="4"/>
  <c r="S362" i="5"/>
  <c r="M363" i="5" s="1"/>
  <c r="L269" i="4"/>
  <c r="N269" i="4" s="1"/>
  <c r="Q268" i="4"/>
  <c r="U362" i="5" l="1"/>
  <c r="V362" i="5"/>
  <c r="N363" i="5"/>
  <c r="Q363" i="5" s="1"/>
  <c r="O269" i="4"/>
  <c r="R363" i="5" l="1"/>
  <c r="T363" i="5" s="1"/>
  <c r="P269" i="4"/>
  <c r="K270" i="4" s="1"/>
  <c r="R269" i="4" l="1"/>
  <c r="S363" i="5"/>
  <c r="L270" i="4"/>
  <c r="N270" i="4" s="1"/>
  <c r="Q269" i="4"/>
  <c r="W363" i="5" l="1"/>
  <c r="M364" i="5"/>
  <c r="U363" i="5"/>
  <c r="V363" i="5"/>
  <c r="N364" i="5"/>
  <c r="Q364" i="5" s="1"/>
  <c r="O270" i="4"/>
  <c r="R364" i="5" l="1"/>
  <c r="T364" i="5" s="1"/>
  <c r="P270" i="4"/>
  <c r="K271" i="4" s="1"/>
  <c r="R270" i="4" l="1"/>
  <c r="S364" i="5"/>
  <c r="L271" i="4"/>
  <c r="N271" i="4" s="1"/>
  <c r="Q270" i="4"/>
  <c r="W364" i="5" l="1"/>
  <c r="M365" i="5"/>
  <c r="U364" i="5"/>
  <c r="V364" i="5"/>
  <c r="O271" i="4"/>
  <c r="N365" i="5" l="1"/>
  <c r="Q365" i="5"/>
  <c r="R365" i="5" s="1"/>
  <c r="T365" i="5" s="1"/>
  <c r="P271" i="4"/>
  <c r="K272" i="4" s="1"/>
  <c r="R271" i="4" l="1"/>
  <c r="S365" i="5"/>
  <c r="L272" i="4"/>
  <c r="N272" i="4" s="1"/>
  <c r="Q271" i="4"/>
  <c r="W365" i="5" l="1"/>
  <c r="M366" i="5"/>
  <c r="U365" i="5"/>
  <c r="V365" i="5"/>
  <c r="O272" i="4"/>
  <c r="N366" i="5" l="1"/>
  <c r="P272" i="4"/>
  <c r="K273" i="4" s="1"/>
  <c r="Q366" i="5" l="1"/>
  <c r="R272" i="4"/>
  <c r="L273" i="4"/>
  <c r="N273" i="4" s="1"/>
  <c r="Q272" i="4"/>
  <c r="R366" i="5" l="1"/>
  <c r="O273" i="4"/>
  <c r="T366" i="5" l="1"/>
  <c r="S366" i="5"/>
  <c r="M367" i="5" s="1"/>
  <c r="P273" i="4"/>
  <c r="K274" i="4" s="1"/>
  <c r="U366" i="5" l="1"/>
  <c r="V366" i="5"/>
  <c r="W366" i="5"/>
  <c r="R273" i="4"/>
  <c r="L274" i="4"/>
  <c r="N274" i="4" s="1"/>
  <c r="Q273" i="4"/>
  <c r="N367" i="5" l="1"/>
  <c r="O274" i="4"/>
  <c r="Q367" i="5" l="1"/>
  <c r="N368" i="5"/>
  <c r="P274" i="4"/>
  <c r="K275" i="4" s="1"/>
  <c r="Q368" i="5" l="1"/>
  <c r="R367" i="5"/>
  <c r="R274" i="4"/>
  <c r="L275" i="4"/>
  <c r="N275" i="4" s="1"/>
  <c r="Q274" i="4"/>
  <c r="T367" i="5" l="1"/>
  <c r="T368" i="5" s="1"/>
  <c r="R368" i="5"/>
  <c r="S367" i="5"/>
  <c r="O275" i="4"/>
  <c r="U367" i="5" l="1"/>
  <c r="U368" i="5" s="1"/>
  <c r="S368" i="5"/>
  <c r="W367" i="5"/>
  <c r="W368" i="5" s="1"/>
  <c r="V367" i="5"/>
  <c r="V368" i="5" s="1"/>
  <c r="P275" i="4"/>
  <c r="K276" i="4" s="1"/>
  <c r="R275" i="4" l="1"/>
  <c r="L276" i="4"/>
  <c r="N276" i="4" s="1"/>
  <c r="Q275" i="4"/>
  <c r="O276" i="4" l="1"/>
  <c r="R276" i="4" l="1"/>
  <c r="P276" i="4"/>
  <c r="K277" i="4" s="1"/>
  <c r="L277" i="4" l="1"/>
  <c r="N277" i="4" s="1"/>
  <c r="Q276" i="4"/>
  <c r="O277" i="4" l="1"/>
  <c r="P277" i="4" l="1"/>
  <c r="K278" i="4" s="1"/>
  <c r="R277" i="4" l="1"/>
  <c r="L278" i="4"/>
  <c r="N278" i="4" s="1"/>
  <c r="Q277" i="4"/>
  <c r="O278" i="4" l="1"/>
  <c r="P278" i="4" l="1"/>
  <c r="K279" i="4" s="1"/>
  <c r="R278" i="4" l="1"/>
  <c r="L279" i="4"/>
  <c r="N279" i="4" s="1"/>
  <c r="Q278" i="4"/>
  <c r="O279" i="4" l="1"/>
  <c r="P279" i="4" l="1"/>
  <c r="K280" i="4" s="1"/>
  <c r="R279" i="4" l="1"/>
  <c r="L280" i="4"/>
  <c r="N280" i="4" s="1"/>
  <c r="Q279" i="4"/>
  <c r="O280" i="4" l="1"/>
  <c r="P280" i="4" l="1"/>
  <c r="K281" i="4" s="1"/>
  <c r="R280" i="4" l="1"/>
  <c r="L281" i="4"/>
  <c r="N281" i="4" s="1"/>
  <c r="Q280" i="4"/>
  <c r="O281" i="4" l="1"/>
  <c r="P281" i="4" l="1"/>
  <c r="K282" i="4" s="1"/>
  <c r="R281" i="4" l="1"/>
  <c r="L282" i="4"/>
  <c r="N282" i="4" s="1"/>
  <c r="Q281" i="4"/>
  <c r="O282" i="4" l="1"/>
  <c r="P282" i="4" l="1"/>
  <c r="K283" i="4" s="1"/>
  <c r="R282" i="4" l="1"/>
  <c r="L283" i="4"/>
  <c r="N283" i="4" s="1"/>
  <c r="Q282" i="4"/>
  <c r="O283" i="4" l="1"/>
  <c r="P283" i="4" l="1"/>
  <c r="K284" i="4" s="1"/>
  <c r="R283" i="4" l="1"/>
  <c r="L284" i="4"/>
  <c r="N284" i="4" s="1"/>
  <c r="Q283" i="4"/>
  <c r="O284" i="4" l="1"/>
  <c r="P284" i="4" l="1"/>
  <c r="K285" i="4" s="1"/>
  <c r="R284" i="4" l="1"/>
  <c r="L285" i="4"/>
  <c r="N285" i="4" s="1"/>
  <c r="Q284" i="4"/>
  <c r="O285" i="4" l="1"/>
  <c r="P285" i="4" l="1"/>
  <c r="K286" i="4" s="1"/>
  <c r="R285" i="4" l="1"/>
  <c r="L286" i="4"/>
  <c r="N286" i="4" s="1"/>
  <c r="Q285" i="4"/>
  <c r="O286" i="4" l="1"/>
  <c r="P286" i="4" l="1"/>
  <c r="K287" i="4" s="1"/>
  <c r="R286" i="4" l="1"/>
  <c r="L287" i="4"/>
  <c r="N287" i="4" s="1"/>
  <c r="Q286" i="4"/>
  <c r="O287" i="4" l="1"/>
  <c r="P287" i="4" l="1"/>
  <c r="K288" i="4" s="1"/>
  <c r="R287" i="4" l="1"/>
  <c r="Q287" i="4"/>
  <c r="L288" i="4"/>
  <c r="N288" i="4" s="1"/>
  <c r="O288" i="4" l="1"/>
  <c r="P288" i="4" l="1"/>
  <c r="K289" i="4" s="1"/>
  <c r="R288" i="4" l="1"/>
  <c r="L289" i="4"/>
  <c r="N289" i="4" s="1"/>
  <c r="Q288" i="4"/>
  <c r="O289" i="4" l="1"/>
  <c r="P289" i="4" l="1"/>
  <c r="L290" i="4" l="1"/>
  <c r="N290" i="4" s="1"/>
  <c r="O290" i="4" s="1"/>
  <c r="K290" i="4"/>
  <c r="Q289" i="4"/>
  <c r="R289" i="4"/>
  <c r="P290" i="4" l="1"/>
  <c r="K291" i="4" s="1"/>
  <c r="R290" i="4" l="1"/>
  <c r="L291" i="4"/>
  <c r="N291" i="4" s="1"/>
  <c r="Q290" i="4"/>
  <c r="O291" i="4" l="1"/>
  <c r="P291" i="4" l="1"/>
  <c r="K292" i="4" s="1"/>
  <c r="R291" i="4" l="1"/>
  <c r="L292" i="4"/>
  <c r="N292" i="4" s="1"/>
  <c r="Q291" i="4"/>
  <c r="O292" i="4" l="1"/>
  <c r="P292" i="4" l="1"/>
  <c r="K293" i="4" s="1"/>
  <c r="R292" i="4" l="1"/>
  <c r="L293" i="4"/>
  <c r="N293" i="4" s="1"/>
  <c r="Q292" i="4"/>
  <c r="O293" i="4" l="1"/>
  <c r="P293" i="4" l="1"/>
  <c r="K294" i="4" s="1"/>
  <c r="R293" i="4" l="1"/>
  <c r="L294" i="4"/>
  <c r="N294" i="4" s="1"/>
  <c r="Q293" i="4"/>
  <c r="O294" i="4" l="1"/>
  <c r="P294" i="4" l="1"/>
  <c r="K295" i="4" s="1"/>
  <c r="R294" i="4" l="1"/>
  <c r="L295" i="4"/>
  <c r="N295" i="4" s="1"/>
  <c r="Q294" i="4"/>
  <c r="O295" i="4" l="1"/>
  <c r="P295" i="4" l="1"/>
  <c r="K296" i="4" s="1"/>
  <c r="R295" i="4" l="1"/>
  <c r="L296" i="4"/>
  <c r="N296" i="4" s="1"/>
  <c r="Q295" i="4"/>
  <c r="O296" i="4" l="1"/>
  <c r="P296" i="4" l="1"/>
  <c r="K297" i="4" s="1"/>
  <c r="R296" i="4" l="1"/>
  <c r="L297" i="4"/>
  <c r="N297" i="4" s="1"/>
  <c r="Q296" i="4"/>
  <c r="O297" i="4" l="1"/>
  <c r="P297" i="4" l="1"/>
  <c r="K298" i="4" s="1"/>
  <c r="R297" i="4" l="1"/>
  <c r="L298" i="4"/>
  <c r="N298" i="4" s="1"/>
  <c r="Q297" i="4"/>
  <c r="O298" i="4" l="1"/>
  <c r="P298" i="4" l="1"/>
  <c r="K299" i="4" s="1"/>
  <c r="R298" i="4" l="1"/>
  <c r="L299" i="4"/>
  <c r="N299" i="4" s="1"/>
  <c r="Q298" i="4"/>
  <c r="O299" i="4" l="1"/>
  <c r="P299" i="4" l="1"/>
  <c r="K300" i="4" s="1"/>
  <c r="R299" i="4" l="1"/>
  <c r="L300" i="4"/>
  <c r="N300" i="4" s="1"/>
  <c r="Q299" i="4"/>
  <c r="O300" i="4" l="1"/>
  <c r="P300" i="4" l="1"/>
  <c r="K301" i="4" s="1"/>
  <c r="R300" i="4" l="1"/>
  <c r="L301" i="4"/>
  <c r="N301" i="4" s="1"/>
  <c r="Q300" i="4"/>
  <c r="O301" i="4" l="1"/>
  <c r="P301" i="4" l="1"/>
  <c r="K302" i="4" s="1"/>
  <c r="R301" i="4" l="1"/>
  <c r="L302" i="4"/>
  <c r="N302" i="4" s="1"/>
  <c r="Q301" i="4"/>
  <c r="O302" i="4" l="1"/>
  <c r="P302" i="4" l="1"/>
  <c r="K303" i="4" s="1"/>
  <c r="R302" i="4" l="1"/>
  <c r="L303" i="4"/>
  <c r="N303" i="4" s="1"/>
  <c r="Q302" i="4"/>
  <c r="O303" i="4" l="1"/>
  <c r="P303" i="4" l="1"/>
  <c r="K304" i="4" s="1"/>
  <c r="R303" i="4" l="1"/>
  <c r="L304" i="4"/>
  <c r="N304" i="4" s="1"/>
  <c r="Q303" i="4"/>
  <c r="O304" i="4" l="1"/>
  <c r="P304" i="4" l="1"/>
  <c r="K305" i="4" s="1"/>
  <c r="R304" i="4" l="1"/>
  <c r="L305" i="4"/>
  <c r="N305" i="4" s="1"/>
  <c r="Q304" i="4"/>
  <c r="O305" i="4" l="1"/>
  <c r="P305" i="4" l="1"/>
  <c r="K306" i="4" s="1"/>
  <c r="R305" i="4" l="1"/>
  <c r="L306" i="4"/>
  <c r="N306" i="4" s="1"/>
  <c r="Q305" i="4"/>
  <c r="O306" i="4" l="1"/>
  <c r="P306" i="4" l="1"/>
  <c r="K307" i="4" s="1"/>
  <c r="R306" i="4" l="1"/>
  <c r="L307" i="4"/>
  <c r="N307" i="4" s="1"/>
  <c r="Q306" i="4"/>
  <c r="O307" i="4" l="1"/>
  <c r="P307" i="4" l="1"/>
  <c r="K308" i="4" s="1"/>
  <c r="R307" i="4" l="1"/>
  <c r="L308" i="4"/>
  <c r="N308" i="4" s="1"/>
  <c r="Q307" i="4"/>
  <c r="O308" i="4" l="1"/>
  <c r="P308" i="4" l="1"/>
  <c r="K309" i="4" s="1"/>
  <c r="R308" i="4" l="1"/>
  <c r="L309" i="4"/>
  <c r="N309" i="4" s="1"/>
  <c r="Q308" i="4"/>
  <c r="O309" i="4" l="1"/>
  <c r="P309" i="4" l="1"/>
  <c r="K310" i="4" s="1"/>
  <c r="R309" i="4" l="1"/>
  <c r="L310" i="4"/>
  <c r="N310" i="4" s="1"/>
  <c r="Q309" i="4"/>
  <c r="O310" i="4" l="1"/>
  <c r="P310" i="4" l="1"/>
  <c r="K311" i="4" s="1"/>
  <c r="R310" i="4" l="1"/>
  <c r="Q310" i="4"/>
  <c r="L311" i="4"/>
  <c r="N311" i="4" s="1"/>
  <c r="O311" i="4" l="1"/>
  <c r="P311" i="4" l="1"/>
  <c r="K312" i="4" s="1"/>
  <c r="L312" i="4" s="1"/>
  <c r="N312" i="4" s="1"/>
  <c r="Q311" i="4" l="1"/>
  <c r="R311" i="4"/>
  <c r="O312" i="4"/>
  <c r="P312" i="4" l="1"/>
  <c r="K313" i="4" s="1"/>
  <c r="R312" i="4" l="1"/>
  <c r="L313" i="4"/>
  <c r="N313" i="4" s="1"/>
  <c r="Q312" i="4"/>
  <c r="O313" i="4" l="1"/>
  <c r="P313" i="4" l="1"/>
  <c r="K314" i="4" s="1"/>
  <c r="R313" i="4" l="1"/>
  <c r="L314" i="4"/>
  <c r="N314" i="4" s="1"/>
  <c r="Q313" i="4"/>
  <c r="O314" i="4" l="1"/>
  <c r="P314" i="4" l="1"/>
  <c r="K315" i="4" s="1"/>
  <c r="L315" i="4" s="1"/>
  <c r="N315" i="4" s="1"/>
  <c r="Q314" i="4" l="1"/>
  <c r="R314" i="4"/>
  <c r="O315" i="4"/>
  <c r="P315" i="4" l="1"/>
  <c r="K316" i="4" s="1"/>
  <c r="L316" i="4" l="1"/>
  <c r="N316" i="4" s="1"/>
  <c r="R315" i="4"/>
  <c r="Q315" i="4"/>
  <c r="O316" i="4" l="1"/>
  <c r="P316" i="4" l="1"/>
  <c r="K317" i="4" s="1"/>
  <c r="R316" i="4" l="1"/>
  <c r="L317" i="4"/>
  <c r="N317" i="4" s="1"/>
  <c r="Q316" i="4"/>
  <c r="O317" i="4" l="1"/>
  <c r="P317" i="4" l="1"/>
  <c r="K318" i="4" s="1"/>
  <c r="R317" i="4" l="1"/>
  <c r="L318" i="4"/>
  <c r="N318" i="4" s="1"/>
  <c r="Q317" i="4"/>
  <c r="O318" i="4" l="1"/>
  <c r="P318" i="4" l="1"/>
  <c r="K319" i="4" s="1"/>
  <c r="R318" i="4" l="1"/>
  <c r="L319" i="4"/>
  <c r="N319" i="4" s="1"/>
  <c r="Q318" i="4"/>
  <c r="O319" i="4" l="1"/>
  <c r="P319" i="4" l="1"/>
  <c r="K320" i="4" s="1"/>
  <c r="R319" i="4" l="1"/>
  <c r="L320" i="4"/>
  <c r="N320" i="4" s="1"/>
  <c r="Q319" i="4"/>
  <c r="O320" i="4" l="1"/>
  <c r="P320" i="4" l="1"/>
  <c r="K321" i="4" s="1"/>
  <c r="R320" i="4" l="1"/>
  <c r="L321" i="4"/>
  <c r="N321" i="4" s="1"/>
  <c r="Q320" i="4"/>
  <c r="O321" i="4" l="1"/>
  <c r="P321" i="4" l="1"/>
  <c r="K322" i="4" s="1"/>
  <c r="R321" i="4" l="1"/>
  <c r="L322" i="4"/>
  <c r="N322" i="4" s="1"/>
  <c r="Q321" i="4"/>
  <c r="O322" i="4" l="1"/>
  <c r="P322" i="4" l="1"/>
  <c r="K323" i="4" s="1"/>
  <c r="R322" i="4" l="1"/>
  <c r="L323" i="4"/>
  <c r="N323" i="4" s="1"/>
  <c r="Q322" i="4"/>
  <c r="O323" i="4" l="1"/>
  <c r="P323" i="4" l="1"/>
  <c r="K324" i="4" s="1"/>
  <c r="R323" i="4" l="1"/>
  <c r="L324" i="4"/>
  <c r="N324" i="4" s="1"/>
  <c r="Q323" i="4"/>
  <c r="O324" i="4" l="1"/>
  <c r="P324" i="4" l="1"/>
  <c r="K325" i="4" s="1"/>
  <c r="R324" i="4" l="1"/>
  <c r="L325" i="4"/>
  <c r="N325" i="4" s="1"/>
  <c r="Q324" i="4"/>
  <c r="O325" i="4" l="1"/>
  <c r="P325" i="4" l="1"/>
  <c r="K326" i="4" s="1"/>
  <c r="R325" i="4" l="1"/>
  <c r="L326" i="4"/>
  <c r="N326" i="4" s="1"/>
  <c r="Q325" i="4"/>
  <c r="O326" i="4" l="1"/>
  <c r="P326" i="4" l="1"/>
  <c r="K327" i="4" s="1"/>
  <c r="R326" i="4" l="1"/>
  <c r="L327" i="4"/>
  <c r="N327" i="4" s="1"/>
  <c r="Q326" i="4"/>
  <c r="O327" i="4" l="1"/>
  <c r="P327" i="4" l="1"/>
  <c r="K328" i="4" s="1"/>
  <c r="R327" i="4" l="1"/>
  <c r="L328" i="4"/>
  <c r="N328" i="4" s="1"/>
  <c r="Q327" i="4"/>
  <c r="O328" i="4" l="1"/>
  <c r="P328" i="4" l="1"/>
  <c r="K329" i="4" s="1"/>
  <c r="R328" i="4" l="1"/>
  <c r="L329" i="4"/>
  <c r="N329" i="4" s="1"/>
  <c r="Q328" i="4"/>
  <c r="O329" i="4" l="1"/>
  <c r="P329" i="4" l="1"/>
  <c r="K330" i="4" s="1"/>
  <c r="R329" i="4" l="1"/>
  <c r="L330" i="4"/>
  <c r="N330" i="4" s="1"/>
  <c r="Q329" i="4"/>
  <c r="O330" i="4" l="1"/>
  <c r="P330" i="4" l="1"/>
  <c r="K331" i="4" s="1"/>
  <c r="R330" i="4" l="1"/>
  <c r="L331" i="4"/>
  <c r="N331" i="4" s="1"/>
  <c r="Q330" i="4"/>
  <c r="O331" i="4" l="1"/>
  <c r="P331" i="4" l="1"/>
  <c r="K332" i="4" s="1"/>
  <c r="R331" i="4" l="1"/>
  <c r="L332" i="4"/>
  <c r="N332" i="4" s="1"/>
  <c r="Q331" i="4"/>
  <c r="O332" i="4" l="1"/>
  <c r="P332" i="4" l="1"/>
  <c r="K333" i="4" s="1"/>
  <c r="R332" i="4" l="1"/>
  <c r="L333" i="4"/>
  <c r="N333" i="4" s="1"/>
  <c r="Q332" i="4"/>
  <c r="O333" i="4" l="1"/>
  <c r="P333" i="4" l="1"/>
  <c r="K334" i="4" s="1"/>
  <c r="R333" i="4" l="1"/>
  <c r="L334" i="4"/>
  <c r="N334" i="4" s="1"/>
  <c r="Q333" i="4"/>
  <c r="O334" i="4" l="1"/>
  <c r="P334" i="4" l="1"/>
  <c r="K335" i="4" s="1"/>
  <c r="R334" i="4" l="1"/>
  <c r="L335" i="4"/>
  <c r="N335" i="4" s="1"/>
  <c r="Q334" i="4"/>
  <c r="O335" i="4" l="1"/>
  <c r="P335" i="4" l="1"/>
  <c r="K336" i="4" s="1"/>
  <c r="R335" i="4" l="1"/>
  <c r="L336" i="4"/>
  <c r="N336" i="4" s="1"/>
  <c r="Q335" i="4"/>
  <c r="O336" i="4" l="1"/>
  <c r="P336" i="4" l="1"/>
  <c r="K337" i="4" s="1"/>
  <c r="R336" i="4" l="1"/>
  <c r="L337" i="4"/>
  <c r="N337" i="4" s="1"/>
  <c r="Q336" i="4"/>
  <c r="O337" i="4" l="1"/>
  <c r="P337" i="4" l="1"/>
  <c r="K338" i="4" s="1"/>
  <c r="R337" i="4" l="1"/>
  <c r="L338" i="4"/>
  <c r="N338" i="4" s="1"/>
  <c r="Q337" i="4"/>
  <c r="O338" i="4" l="1"/>
  <c r="P338" i="4" l="1"/>
  <c r="K339" i="4" s="1"/>
  <c r="R338" i="4" l="1"/>
  <c r="L339" i="4"/>
  <c r="N339" i="4" s="1"/>
  <c r="Q338" i="4"/>
  <c r="O339" i="4" l="1"/>
  <c r="P339" i="4" l="1"/>
  <c r="K340" i="4" s="1"/>
  <c r="R339" i="4" l="1"/>
  <c r="L340" i="4"/>
  <c r="N340" i="4" s="1"/>
  <c r="Q339" i="4"/>
  <c r="O340" i="4" l="1"/>
  <c r="P340" i="4" l="1"/>
  <c r="K341" i="4" s="1"/>
  <c r="R340" i="4" l="1"/>
  <c r="L341" i="4"/>
  <c r="N341" i="4" s="1"/>
  <c r="Q340" i="4"/>
  <c r="O341" i="4" l="1"/>
  <c r="P341" i="4" l="1"/>
  <c r="K342" i="4" s="1"/>
  <c r="R341" i="4" l="1"/>
  <c r="L342" i="4"/>
  <c r="N342" i="4" s="1"/>
  <c r="Q341" i="4"/>
  <c r="O342" i="4" l="1"/>
  <c r="P342" i="4" l="1"/>
  <c r="K343" i="4" s="1"/>
  <c r="R342" i="4" l="1"/>
  <c r="L343" i="4"/>
  <c r="N343" i="4" s="1"/>
  <c r="Q342" i="4"/>
  <c r="O343" i="4" l="1"/>
  <c r="P343" i="4" l="1"/>
  <c r="K344" i="4" s="1"/>
  <c r="R343" i="4" l="1"/>
  <c r="L344" i="4"/>
  <c r="N344" i="4" s="1"/>
  <c r="Q343" i="4"/>
  <c r="O344" i="4" l="1"/>
  <c r="P344" i="4" l="1"/>
  <c r="K345" i="4" s="1"/>
  <c r="R344" i="4" l="1"/>
  <c r="L345" i="4"/>
  <c r="N345" i="4" s="1"/>
  <c r="Q344" i="4"/>
  <c r="O345" i="4" l="1"/>
  <c r="P345" i="4" l="1"/>
  <c r="K346" i="4" s="1"/>
  <c r="R345" i="4" l="1"/>
  <c r="L346" i="4"/>
  <c r="N346" i="4" s="1"/>
  <c r="Q345" i="4"/>
  <c r="O346" i="4" l="1"/>
  <c r="P346" i="4" l="1"/>
  <c r="K347" i="4" s="1"/>
  <c r="R346" i="4" l="1"/>
  <c r="L347" i="4"/>
  <c r="N347" i="4" s="1"/>
  <c r="Q346" i="4"/>
  <c r="O347" i="4" l="1"/>
  <c r="P347" i="4" l="1"/>
  <c r="K348" i="4" s="1"/>
  <c r="R347" i="4" l="1"/>
  <c r="L348" i="4"/>
  <c r="N348" i="4" s="1"/>
  <c r="Q347" i="4"/>
  <c r="O348" i="4" l="1"/>
  <c r="P348" i="4" l="1"/>
  <c r="K349" i="4" s="1"/>
  <c r="R348" i="4" l="1"/>
  <c r="L349" i="4"/>
  <c r="N349" i="4" s="1"/>
  <c r="Q348" i="4"/>
  <c r="O349" i="4" l="1"/>
  <c r="P349" i="4" l="1"/>
  <c r="K350" i="4" s="1"/>
  <c r="R349" i="4" l="1"/>
  <c r="L350" i="4"/>
  <c r="N350" i="4" s="1"/>
  <c r="Q349" i="4"/>
  <c r="O350" i="4" l="1"/>
  <c r="P350" i="4" l="1"/>
  <c r="K351" i="4" s="1"/>
  <c r="R350" i="4"/>
  <c r="L351" i="4"/>
  <c r="N351" i="4" s="1"/>
  <c r="Q350" i="4"/>
  <c r="O351" i="4" l="1"/>
  <c r="P351" i="4" l="1"/>
  <c r="K352" i="4" s="1"/>
  <c r="R351" i="4" l="1"/>
  <c r="L352" i="4"/>
  <c r="N352" i="4" s="1"/>
  <c r="Q351" i="4"/>
  <c r="O352" i="4" l="1"/>
  <c r="P352" i="4" l="1"/>
  <c r="K353" i="4" s="1"/>
  <c r="R352" i="4" l="1"/>
  <c r="L353" i="4"/>
  <c r="N353" i="4" s="1"/>
  <c r="Q352" i="4"/>
  <c r="O353" i="4" l="1"/>
  <c r="P353" i="4" l="1"/>
  <c r="K354" i="4" s="1"/>
  <c r="R353" i="4" l="1"/>
  <c r="L354" i="4"/>
  <c r="N354" i="4" s="1"/>
  <c r="Q353" i="4"/>
  <c r="O354" i="4" l="1"/>
  <c r="P354" i="4" l="1"/>
  <c r="K355" i="4" s="1"/>
  <c r="R354" i="4" l="1"/>
  <c r="L355" i="4"/>
  <c r="N355" i="4" s="1"/>
  <c r="Q354" i="4"/>
  <c r="O355" i="4" l="1"/>
  <c r="P355" i="4" l="1"/>
  <c r="K356" i="4" s="1"/>
  <c r="R355" i="4" l="1"/>
  <c r="L356" i="4"/>
  <c r="N356" i="4" s="1"/>
  <c r="Q355" i="4"/>
  <c r="O356" i="4" l="1"/>
  <c r="P356" i="4" l="1"/>
  <c r="K357" i="4" s="1"/>
  <c r="R356" i="4" l="1"/>
  <c r="L357" i="4"/>
  <c r="N357" i="4" s="1"/>
  <c r="Q356" i="4"/>
  <c r="O357" i="4" l="1"/>
  <c r="P357" i="4" l="1"/>
  <c r="K358" i="4" s="1"/>
  <c r="R357" i="4" l="1"/>
  <c r="L358" i="4"/>
  <c r="N358" i="4" s="1"/>
  <c r="Q357" i="4"/>
  <c r="O358" i="4" l="1"/>
  <c r="P358" i="4" l="1"/>
  <c r="K359" i="4" s="1"/>
  <c r="R358" i="4" l="1"/>
  <c r="L359" i="4"/>
  <c r="N359" i="4" s="1"/>
  <c r="Q358" i="4"/>
  <c r="O359" i="4" l="1"/>
  <c r="P359" i="4" l="1"/>
  <c r="K360" i="4" s="1"/>
  <c r="R359" i="4" l="1"/>
  <c r="L360" i="4"/>
  <c r="N360" i="4" s="1"/>
  <c r="Q359" i="4"/>
  <c r="O360" i="4" l="1"/>
  <c r="P360" i="4" l="1"/>
  <c r="K361" i="4" s="1"/>
  <c r="R360" i="4" l="1"/>
  <c r="L361" i="4"/>
  <c r="N361" i="4" s="1"/>
  <c r="Q360" i="4"/>
  <c r="O361" i="4" l="1"/>
  <c r="P361" i="4" l="1"/>
  <c r="K362" i="4" s="1"/>
  <c r="R361" i="4" l="1"/>
  <c r="L362" i="4"/>
  <c r="N362" i="4" s="1"/>
  <c r="Q361" i="4"/>
  <c r="O362" i="4" l="1"/>
  <c r="P362" i="4" l="1"/>
  <c r="K363" i="4" s="1"/>
  <c r="L363" i="4" s="1"/>
  <c r="N363" i="4" s="1"/>
  <c r="Q362" i="4" l="1"/>
  <c r="R362" i="4"/>
  <c r="O363" i="4"/>
  <c r="P363" i="4" s="1"/>
  <c r="K364" i="4" s="1"/>
  <c r="R363" i="4" l="1"/>
  <c r="L364" i="4"/>
  <c r="N364" i="4" s="1"/>
  <c r="Q363" i="4"/>
  <c r="O364" i="4" l="1"/>
  <c r="P364" i="4" l="1"/>
  <c r="K365" i="4" s="1"/>
  <c r="R364" i="4"/>
  <c r="L365" i="4"/>
  <c r="N365" i="4" s="1"/>
  <c r="Q364" i="4"/>
  <c r="O365" i="4" l="1"/>
  <c r="P365" i="4" s="1"/>
  <c r="K366" i="4" s="1"/>
  <c r="R365" i="4" l="1"/>
  <c r="L366" i="4"/>
  <c r="N366" i="4" s="1"/>
  <c r="Q365" i="4"/>
  <c r="M367" i="4" l="1"/>
  <c r="L367" i="4"/>
  <c r="N367" i="4" l="1"/>
  <c r="V3" i="4" s="1"/>
  <c r="O366" i="4"/>
  <c r="O367" i="4" l="1"/>
  <c r="P366" i="4"/>
  <c r="P367" i="4" s="1"/>
  <c r="R366" i="4" l="1"/>
  <c r="R367" i="4" s="1"/>
  <c r="Q366" i="4"/>
  <c r="Q367" i="4" s="1"/>
</calcChain>
</file>

<file path=xl/sharedStrings.xml><?xml version="1.0" encoding="utf-8"?>
<sst xmlns="http://schemas.openxmlformats.org/spreadsheetml/2006/main" count="90" uniqueCount="25">
  <si>
    <t>Data</t>
  </si>
  <si>
    <t>Dzień tygodnia</t>
  </si>
  <si>
    <t>Sprzedaż w %</t>
  </si>
  <si>
    <t>Liczba bochenków na stanie</t>
  </si>
  <si>
    <t>Koszt produkcji</t>
  </si>
  <si>
    <t>Liczba wypiekanych bochenków</t>
  </si>
  <si>
    <t>Liczba sprzedanych bochenków</t>
  </si>
  <si>
    <t>Liczba bochenków dla zwierząt</t>
  </si>
  <si>
    <t>Suma</t>
  </si>
  <si>
    <t>Liczba świeżych bochenków na stanie</t>
  </si>
  <si>
    <t>Liczba wczorajszych bochenków na stanie</t>
  </si>
  <si>
    <t>Liczba sprzedanych wczorajszych bochenków</t>
  </si>
  <si>
    <t>Liczba sprzedanych świeżych bochenków</t>
  </si>
  <si>
    <t>Niedziela handlowa</t>
  </si>
  <si>
    <t>Dzień miesiąca</t>
  </si>
  <si>
    <t>Niedziela bez handlu</t>
  </si>
  <si>
    <t>Sobota przed niedzielą bez handlu</t>
  </si>
  <si>
    <t>Otwarte</t>
  </si>
  <si>
    <t>Liczba wypiekanych bułek</t>
  </si>
  <si>
    <t>Liczba sprzedanych bułek</t>
  </si>
  <si>
    <t>Ile punktów procentowych mniej</t>
  </si>
  <si>
    <t>Zysk ze zprzedaży świeżych</t>
  </si>
  <si>
    <t>Zysk ze sprzedaży wczorajszych</t>
  </si>
  <si>
    <t>Przychód ze sprzedaży</t>
  </si>
  <si>
    <t>Sprzedane bochenki w soboty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</si>
</sst>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0" fontId="0" fillId="0" borderId="0" xfId="2" applyNumberFormat="1" applyFont="1"/>
    <xf numFmtId="44" fontId="0" fillId="0" borderId="0" xfId="1" applyFont="1"/>
    <xf numFmtId="0" fontId="2" fillId="0" borderId="0" xfId="0" applyFont="1"/>
    <xf numFmtId="44" fontId="0" fillId="0" borderId="0" xfId="0" applyNumberFormat="1"/>
    <xf numFmtId="44" fontId="1" fillId="0" borderId="0" xfId="0" applyNumberFormat="1" applyFont="1"/>
    <xf numFmtId="0" fontId="0" fillId="0" borderId="0" xfId="1" applyNumberFormat="1" applyFont="1"/>
    <xf numFmtId="0" fontId="0" fillId="0" borderId="0" xfId="0" applyAlignment="1">
      <alignment wrapText="1"/>
    </xf>
    <xf numFmtId="0" fontId="3" fillId="2" borderId="1" xfId="0" applyFont="1" applyFill="1" applyBorder="1"/>
    <xf numFmtId="0" fontId="3" fillId="2" borderId="2" xfId="0" applyFont="1" applyFill="1" applyBorder="1"/>
    <xf numFmtId="44" fontId="2" fillId="0" borderId="3" xfId="0" applyNumberFormat="1" applyFont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</cellXfs>
  <cellStyles count="3">
    <cellStyle name="Normalny" xfId="0" builtinId="0"/>
    <cellStyle name="Procentowy" xfId="2" builtinId="5"/>
    <cellStyle name="Walutowy" xfId="1" builtinId="4"/>
  </cellStyles>
  <dxfs count="60"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34" formatCode="_-* #,##0.00\ &quot;zł&quot;_-;\-* #,##0.00\ &quot;zł&quot;_-;_-* &quot;-&quot;??\ &quot;zł&quot;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1AD49-BAD1-4E60-BB0A-619EC9A3C22B}" name="Tabela1" displayName="Tabela1" ref="A1:B8" totalsRowShown="0" headerRowDxfId="59">
  <autoFilter ref="A1:B8" xr:uid="{4641AD49-BAD1-4E60-BB0A-619EC9A3C22B}"/>
  <tableColumns count="2">
    <tableColumn id="1" xr3:uid="{5B3A4E5A-08A9-40E2-A946-BB5DB63B9FEE}" name="Dzień tygodnia"/>
    <tableColumn id="2" xr3:uid="{A292E36B-6945-4DED-8B68-3D1E492340CC}" name="Sprzedaż w %" dataDxfId="58" dataCellStyle="Procentow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F2F787-07D9-4F8C-B0F4-5D788747E329}" name="Tabela2" displayName="Tabela2" ref="A1:I367" totalsRowCount="1">
  <autoFilter ref="A1:I366" xr:uid="{00F2F787-07D9-4F8C-B0F4-5D788747E329}"/>
  <tableColumns count="9">
    <tableColumn id="1" xr3:uid="{A9AAC82A-0CC5-42D0-B993-1DE23E45B249}" name="Data" totalsRowLabel="Suma" dataDxfId="57"/>
    <tableColumn id="2" xr3:uid="{C897EF2E-6232-4728-B8C5-CD0E79C8ECF9}" name="Dzień tygodnia">
      <calculatedColumnFormula>WEEKDAY(A2,2)</calculatedColumnFormula>
    </tableColumn>
    <tableColumn id="3" xr3:uid="{DFEFD7D8-F3B4-4C4E-94F8-C7D906883FD1}" name="Sprzedaż w %" dataDxfId="56" totalsRowDxfId="55" dataCellStyle="Procentowy">
      <calculatedColumnFormula>VLOOKUP(B2,Tabela1[],2)</calculatedColumnFormula>
    </tableColumn>
    <tableColumn id="4" xr3:uid="{631F4BDD-31BD-47ED-9334-223DE7FFB78A}" name="Liczba wypiekanych bochenków" totalsRowFunction="sum" dataDxfId="54" dataCellStyle="Procentowy">
      <calculatedColumnFormula>200</calculatedColumnFormula>
    </tableColumn>
    <tableColumn id="5" xr3:uid="{04041161-F28D-42F6-BFF5-48561A4C2392}" name="Liczba bochenków na stanie" totalsRowFunction="sum">
      <calculatedColumnFormula>D2</calculatedColumnFormula>
    </tableColumn>
    <tableColumn id="6" xr3:uid="{56E885DE-013D-4727-A6E0-EE281ACBA797}" name="Koszt produkcji" totalsRowFunction="sum" dataDxfId="53" totalsRowDxfId="52" dataCellStyle="Walutowy" totalsRowCellStyle="Walutowy">
      <calculatedColumnFormula>D2*0.5</calculatedColumnFormula>
    </tableColumn>
    <tableColumn id="7" xr3:uid="{2FC3DEB3-2B2F-4ED8-A2F4-56AFF999B6D8}" name="Liczba sprzedanych bochenków" totalsRowFunction="sum">
      <calculatedColumnFormula>ROUNDUP(E2*C2,0)</calculatedColumnFormula>
    </tableColumn>
    <tableColumn id="8" xr3:uid="{EC591E41-3AFF-44CF-9CC0-DF7ABA343671}" name="Przychód ze sprzedaży" totalsRowFunction="sum" totalsRowDxfId="51" dataCellStyle="Walutowy" totalsRowCellStyle="Walutowy">
      <calculatedColumnFormula>G2*2</calculatedColumnFormula>
    </tableColumn>
    <tableColumn id="9" xr3:uid="{35834C9B-5E48-480A-8549-9F7C8FB77270}" name="Liczba bochenków dla zwierząt" totalsRowFunction="sum">
      <calculatedColumnFormula>E2-G2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728AFC-8638-41FC-8056-04D986C4FEC4}" name="Tabela24" displayName="Tabela24" ref="A1:M367" totalsRowCount="1">
  <autoFilter ref="A1:M366" xr:uid="{9C728AFC-8638-41FC-8056-04D986C4FEC4}"/>
  <tableColumns count="13">
    <tableColumn id="1" xr3:uid="{CCB68AB0-3619-48D8-9AB6-56EEC4AD2936}" name="Data" totalsRowLabel="Suma" dataDxfId="50"/>
    <tableColumn id="2" xr3:uid="{0719D2F2-FBCD-41A8-A981-BC760086E36E}" name="Dzień tygodnia">
      <calculatedColumnFormula>WEEKDAY(A2,2)</calculatedColumnFormula>
    </tableColumn>
    <tableColumn id="3" xr3:uid="{0E148458-0C2F-473B-9A52-FFAA5A16DBD2}" name="Sprzedaż w %" dataDxfId="49" dataCellStyle="Procentowy">
      <calculatedColumnFormula>VLOOKUP(B2,Tabela1[],2)</calculatedColumnFormula>
    </tableColumn>
    <tableColumn id="4" xr3:uid="{6CBD0613-4EBF-4EC0-915A-6D1506A36935}" name="Liczba wypiekanych bochenków" totalsRowFunction="sum" dataDxfId="48" dataCellStyle="Procentowy">
      <calculatedColumnFormula>200</calculatedColumnFormula>
    </tableColumn>
    <tableColumn id="10" xr3:uid="{D3F0EC16-AA33-4D30-84BD-10EE3979C93B}" name="Liczba świeżych bochenków na stanie" dataDxfId="47" dataCellStyle="Procentowy">
      <calculatedColumnFormula>D2</calculatedColumnFormula>
    </tableColumn>
    <tableColumn id="11" xr3:uid="{41436B77-2724-459D-953C-DB5569C3405E}" name="Liczba wczorajszych bochenków na stanie" dataDxfId="46" dataCellStyle="Procentowy"/>
    <tableColumn id="5" xr3:uid="{DFF362D2-87B8-4B4F-B93E-0982EB665C90}" name="Liczba bochenków na stanie" totalsRowFunction="sum" dataDxfId="45">
      <calculatedColumnFormula>E2+F2</calculatedColumnFormula>
    </tableColumn>
    <tableColumn id="6" xr3:uid="{ADE0FC69-C219-4888-A78F-5F21EFFD2EFA}" name="Koszt produkcji" totalsRowFunction="sum" dataDxfId="44" totalsRowDxfId="43" dataCellStyle="Walutowy">
      <calculatedColumnFormula>D2*0.5</calculatedColumnFormula>
    </tableColumn>
    <tableColumn id="7" xr3:uid="{EF29817E-FC36-4DD3-8DF4-41417D3D9003}" name="Liczba sprzedanych bochenków" totalsRowFunction="sum">
      <calculatedColumnFormula>ROUNDUP(G2*C2,0)</calculatedColumnFormula>
    </tableColumn>
    <tableColumn id="12" xr3:uid="{01A01B29-EAAB-4034-A2EB-F9BCEFBB4431}" name="Liczba sprzedanych wczorajszych bochenków" totalsRowFunction="sum" dataDxfId="42">
      <calculatedColumnFormula>MIN(F2,I2)</calculatedColumnFormula>
    </tableColumn>
    <tableColumn id="13" xr3:uid="{33C3963F-538C-406B-AB05-FA8E9B862389}" name="Liczba sprzedanych świeżych bochenków" totalsRowFunction="sum" dataDxfId="41">
      <calculatedColumnFormula>I2-J2</calculatedColumnFormula>
    </tableColumn>
    <tableColumn id="8" xr3:uid="{5ACC93E7-77CB-4251-854A-BA7C1FD1AE59}" name="Przychód ze sprzedaży" totalsRowFunction="sum" totalsRowDxfId="40" dataCellStyle="Walutowy">
      <calculatedColumnFormula>J2*1+K2*2</calculatedColumnFormula>
    </tableColumn>
    <tableColumn id="9" xr3:uid="{B0142BAF-8AA3-40CD-A1F0-0F68339999D0}" name="Liczba bochenków dla zwierząt" totalsRowFunction="sum">
      <calculatedColumnFormula>F2-J2+MAX(0,E2-K2-100)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2D764E-A45C-45E5-A2E1-141144F9755E}" name="Tabela245" displayName="Tabela245" ref="A1:R367" totalsRowCount="1">
  <autoFilter ref="A1:R366" xr:uid="{142D764E-A45C-45E5-A2E1-141144F9755E}"/>
  <tableColumns count="18">
    <tableColumn id="1" xr3:uid="{8740E08E-650E-439F-8314-CBF2B4896210}" name="Data" totalsRowLabel="Suma" dataDxfId="39"/>
    <tableColumn id="15" xr3:uid="{ADA09C05-C117-4F93-8C15-F6F21F240A1E}" name="Dzień miesiąca" dataDxfId="38">
      <calculatedColumnFormula>DAY(A2)</calculatedColumnFormula>
    </tableColumn>
    <tableColumn id="2" xr3:uid="{7DE7278A-8884-41BB-BDAE-6D308213E59E}" name="Dzień tygodnia">
      <calculatedColumnFormula>WEEKDAY(A2,2)</calculatedColumnFormula>
    </tableColumn>
    <tableColumn id="14" xr3:uid="{1EC01420-AE36-4A5A-ACDE-F356602D7BF7}" name="Niedziela handlowa" dataDxfId="37">
      <calculatedColumnFormula>AND(C2=7,B2&lt;=7)</calculatedColumnFormula>
    </tableColumn>
    <tableColumn id="16" xr3:uid="{B8A05C40-4E16-43E4-BB21-721F5D027BD0}" name="Niedziela bez handlu" dataDxfId="36">
      <calculatedColumnFormula>AND(C2=7,NOT(D2))</calculatedColumnFormula>
    </tableColumn>
    <tableColumn id="17" xr3:uid="{8B28FD6E-6231-461C-AF14-22A9D5084C1C}" name="Sobota przed niedzielą bez handlu" dataDxfId="35">
      <calculatedColumnFormula>E3</calculatedColumnFormula>
    </tableColumn>
    <tableColumn id="18" xr3:uid="{8F85D322-BCB1-4AD2-B41C-B1E6D63191C3}" name="Otwarte" dataDxfId="34">
      <calculatedColumnFormula>OR(C2&lt;&gt;7,D2)</calculatedColumnFormula>
    </tableColumn>
    <tableColumn id="3" xr3:uid="{35D8D2F2-6BA2-4DD0-8166-2B109D1A0606}" name="Sprzedaż w %" dataDxfId="33" dataCellStyle="Procentowy">
      <calculatedColumnFormula>IF(G2,VLOOKUP(C2,Tabela1[],2),0)</calculatedColumnFormula>
    </tableColumn>
    <tableColumn id="4" xr3:uid="{30300017-0C0B-4630-A1A4-D0F143CDFC00}" name="Liczba wypiekanych bochenków" totalsRowFunction="sum" dataDxfId="32" dataCellStyle="Procentowy">
      <calculatedColumnFormula>IF(G2,200,0)</calculatedColumnFormula>
    </tableColumn>
    <tableColumn id="10" xr3:uid="{1274D354-81E4-4AB5-8EE5-238932D330D0}" name="Liczba świeżych bochenków na stanie" dataDxfId="31" dataCellStyle="Procentowy">
      <calculatedColumnFormula>I2</calculatedColumnFormula>
    </tableColumn>
    <tableColumn id="11" xr3:uid="{1C4E5276-38C6-4820-9428-947ED7F82F9C}" name="Liczba wczorajszych bochenków na stanie" dataDxfId="30" dataCellStyle="Procentowy"/>
    <tableColumn id="5" xr3:uid="{B730207B-6BF4-415B-AE34-9F884909AA42}" name="Liczba bochenków na stanie" totalsRowFunction="sum" dataDxfId="29">
      <calculatedColumnFormula>J2+K2</calculatedColumnFormula>
    </tableColumn>
    <tableColumn id="6" xr3:uid="{CE34BC56-98E2-42FA-BBF0-A8FCA9632365}" name="Koszt produkcji" totalsRowFunction="sum" dataDxfId="28" totalsRowDxfId="27" dataCellStyle="Walutowy">
      <calculatedColumnFormula>I2*0.5</calculatedColumnFormula>
    </tableColumn>
    <tableColumn id="7" xr3:uid="{1B9255E9-81EC-4879-B591-0CE2D6FA1C78}" name="Liczba sprzedanych bochenków" totalsRowFunction="sum" dataDxfId="26">
      <calculatedColumnFormula>IF(F2,J2+K2,ROUNDUP(L2*H2,0))</calculatedColumnFormula>
    </tableColumn>
    <tableColumn id="12" xr3:uid="{FAB52E19-CA42-430A-AEE1-21F7644553FE}" name="Liczba sprzedanych wczorajszych bochenków" totalsRowFunction="sum" dataDxfId="25">
      <calculatedColumnFormula>MIN(K2,N2)</calculatedColumnFormula>
    </tableColumn>
    <tableColumn id="13" xr3:uid="{107E604D-4559-4595-8846-0E5E0B8C64F9}" name="Liczba sprzedanych świeżych bochenków" totalsRowFunction="sum" dataDxfId="24">
      <calculatedColumnFormula>N2-O2</calculatedColumnFormula>
    </tableColumn>
    <tableColumn id="8" xr3:uid="{618EFFC2-94B5-48C8-8013-47F4D13BBCCE}" name="Przychód ze sprzedaży" totalsRowFunction="sum" totalsRowDxfId="23" dataCellStyle="Walutowy">
      <calculatedColumnFormula>O2*1+P2*2</calculatedColumnFormula>
    </tableColumn>
    <tableColumn id="9" xr3:uid="{DA5896A9-571C-4B8D-8F2F-93EFA030AF1B}" name="Liczba bochenków dla zwierząt" totalsRowFunction="sum">
      <calculatedColumnFormula>K2-O2+MAX(0,J2-P2-100)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CE257F-6619-4DB8-9CB4-9D74B061E9B8}" name="Tabela2456" displayName="Tabela2456" ref="A1:W368" totalsRowCount="1" headerRowDxfId="22">
  <autoFilter ref="A1:W367" xr:uid="{D9CE257F-6619-4DB8-9CB4-9D74B061E9B8}"/>
  <tableColumns count="23">
    <tableColumn id="1" xr3:uid="{6F4BA34A-3DC6-42CC-9704-F0C6219E3E26}" name="Data" totalsRowLabel="Suma" dataDxfId="21"/>
    <tableColumn id="15" xr3:uid="{0E1CF4BE-D6EA-4888-8BCD-C88E28DD6522}" name="Dzień miesiąca" dataDxfId="20">
      <calculatedColumnFormula>DAY(A2)</calculatedColumnFormula>
    </tableColumn>
    <tableColumn id="2" xr3:uid="{E0E9ABCF-980E-4156-AFE9-14E5BF8D70B5}" name="Dzień tygodnia">
      <calculatedColumnFormula>WEEKDAY(A2,2)</calculatedColumnFormula>
    </tableColumn>
    <tableColumn id="14" xr3:uid="{36CB96E7-4F4A-4580-AE44-ED16124821BF}" name="Niedziela handlowa" dataDxfId="19">
      <calculatedColumnFormula>AND(C2=7,B2&lt;=7)</calculatedColumnFormula>
    </tableColumn>
    <tableColumn id="16" xr3:uid="{855DA62E-55EB-4130-BDFD-89F8E44B1E9F}" name="Niedziela bez handlu" dataDxfId="18">
      <calculatedColumnFormula>AND(C2=7,NOT(D2))</calculatedColumnFormula>
    </tableColumn>
    <tableColumn id="17" xr3:uid="{D8A2C39D-BE3E-49C0-8BB6-FC8DC15DA0E8}" name="Sobota przed niedzielą bez handlu" dataDxfId="17">
      <calculatedColumnFormula>E3</calculatedColumnFormula>
    </tableColumn>
    <tableColumn id="18" xr3:uid="{A8293FC4-D848-468C-99EB-43798B26849B}" name="Otwarte" dataDxfId="16">
      <calculatedColumnFormula>OR(C2&lt;&gt;7,D2)</calculatedColumnFormula>
    </tableColumn>
    <tableColumn id="21" xr3:uid="{67DDE0E8-1F50-4A9E-9AD1-A3111EBA7036}" name="Ile punktów procentowych mniej" dataCellStyle="Procentowy">
      <calculatedColumnFormula>IF(OR(C2=1,C2=5),0.1,0)</calculatedColumnFormula>
    </tableColumn>
    <tableColumn id="3" xr3:uid="{D61EAB98-A71C-4D53-97E8-E2E0350EAD7F}" name="Sprzedaż w %" dataDxfId="15" dataCellStyle="Procentowy">
      <calculatedColumnFormula>IF(G2,VLOOKUP(C2,Tabela1[],2)-H2,0)</calculatedColumnFormula>
    </tableColumn>
    <tableColumn id="4" xr3:uid="{BDB3B6E5-031C-4F61-B805-7330EB20C725}" name="Liczba wypiekanych bochenków" totalsRowFunction="sum" dataDxfId="14" dataCellStyle="Procentowy">
      <calculatedColumnFormula>IF(G2,200,0)</calculatedColumnFormula>
    </tableColumn>
    <tableColumn id="19" xr3:uid="{FB6EF44F-DAA2-42DC-B6F2-17963578BFA9}" name="Liczba wypiekanych bułek" totalsRowFunction="sum" dataDxfId="13" dataCellStyle="Procentowy">
      <calculatedColumnFormula>IF(C2=1,150,IF(C2=5,90,0))</calculatedColumnFormula>
    </tableColumn>
    <tableColumn id="10" xr3:uid="{B5233A21-E596-4B49-8E23-D66271C10759}" name="Liczba świeżych bochenków na stanie" dataDxfId="12" dataCellStyle="Procentowy">
      <calculatedColumnFormula>J2</calculatedColumnFormula>
    </tableColumn>
    <tableColumn id="11" xr3:uid="{76112103-47B4-450D-B9CE-C0828D433359}" name="Liczba wczorajszych bochenków na stanie" dataDxfId="11" dataCellStyle="Procentowy"/>
    <tableColumn id="5" xr3:uid="{72FE4D6B-06ED-4B3D-A893-D44A0ADCB9C3}" name="Liczba bochenków na stanie" totalsRowFunction="sum" dataDxfId="10">
      <calculatedColumnFormula>L2+M2</calculatedColumnFormula>
    </tableColumn>
    <tableColumn id="6" xr3:uid="{05A9C8FA-B948-4132-B77B-53FE25CA0BD9}" name="Koszt produkcji" totalsRowFunction="sum" dataDxfId="9" totalsRowDxfId="8" dataCellStyle="Walutowy">
      <calculatedColumnFormula>J2*0.5+K2*0.1</calculatedColumnFormula>
    </tableColumn>
    <tableColumn id="20" xr3:uid="{26FD5E81-A1E1-4E16-90B1-B1C03F70C4A4}" name="Liczba sprzedanych bułek" totalsRowFunction="sum" dataDxfId="7" dataCellStyle="Walutowy">
      <calculatedColumnFormula>K2</calculatedColumnFormula>
    </tableColumn>
    <tableColumn id="7" xr3:uid="{1B4F278C-4068-46C6-A805-A3B45075DE77}" name="Liczba sprzedanych bochenków" totalsRowFunction="sum" dataDxfId="6">
      <calculatedColumnFormula>IF(F2,N2,ROUNDUP(N2*I2,0))</calculatedColumnFormula>
    </tableColumn>
    <tableColumn id="12" xr3:uid="{4F78888E-58A3-48FB-976C-C83D3B5612CA}" name="Liczba sprzedanych wczorajszych bochenków" totalsRowFunction="sum" dataDxfId="5">
      <calculatedColumnFormula>MIN(M2,Q2)</calculatedColumnFormula>
    </tableColumn>
    <tableColumn id="13" xr3:uid="{51F1505C-121E-430D-9172-DB163236A68C}" name="Liczba sprzedanych świeżych bochenków" totalsRowFunction="sum" dataDxfId="4">
      <calculatedColumnFormula>Q2-R2</calculatedColumnFormula>
    </tableColumn>
    <tableColumn id="23" xr3:uid="{D1427535-977F-43A7-82DC-A1A365CFF407}" name="Zysk ze sprzedaży wczorajszych" totalsRowFunction="sum" totalsRowDxfId="3" dataCellStyle="Walutowy">
      <calculatedColumnFormula>R2*1</calculatedColumnFormula>
    </tableColumn>
    <tableColumn id="22" xr3:uid="{4D668955-D568-47BD-A44C-B7F247EDD9A6}" name="Zysk ze zprzedaży świeżych" totalsRowFunction="sum" totalsRowDxfId="2" dataCellStyle="Walutowy">
      <calculatedColumnFormula>S2*2</calculatedColumnFormula>
    </tableColumn>
    <tableColumn id="8" xr3:uid="{FDAD6FC1-9DED-4A64-AC90-88D48A84E811}" name="Przychód ze sprzedaży" totalsRowFunction="sum" dataDxfId="1" totalsRowDxfId="0" dataCellStyle="Walutowy">
      <calculatedColumnFormula>R2*1+S2*2+P2*0.5</calculatedColumnFormula>
    </tableColumn>
    <tableColumn id="9" xr3:uid="{6F8157F4-2E14-4247-874B-9B005CE663B3}" name="Liczba bochenków dla zwierząt" totalsRowFunction="sum">
      <calculatedColumnFormula>M2-R2+MAX(0,L2-S2-100)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6B98-DB6F-4C91-8E01-622D4836295B}">
  <dimension ref="A1:B8"/>
  <sheetViews>
    <sheetView workbookViewId="0">
      <selection activeCell="G8" sqref="G8"/>
    </sheetView>
  </sheetViews>
  <sheetFormatPr defaultRowHeight="15" x14ac:dyDescent="0.25"/>
  <cols>
    <col min="1" max="1" width="18.85546875" bestFit="1" customWidth="1"/>
    <col min="2" max="2" width="17.42578125" bestFit="1" customWidth="1"/>
  </cols>
  <sheetData>
    <row r="1" spans="1:2" x14ac:dyDescent="0.25">
      <c r="A1" s="3" t="s">
        <v>1</v>
      </c>
      <c r="B1" s="3" t="s">
        <v>2</v>
      </c>
    </row>
    <row r="2" spans="1:2" x14ac:dyDescent="0.25">
      <c r="A2">
        <v>1</v>
      </c>
      <c r="B2" s="2">
        <v>0.9</v>
      </c>
    </row>
    <row r="3" spans="1:2" x14ac:dyDescent="0.25">
      <c r="A3">
        <v>2</v>
      </c>
      <c r="B3" s="2">
        <v>0.75</v>
      </c>
    </row>
    <row r="4" spans="1:2" x14ac:dyDescent="0.25">
      <c r="A4">
        <v>3</v>
      </c>
      <c r="B4" s="2">
        <v>0.6</v>
      </c>
    </row>
    <row r="5" spans="1:2" x14ac:dyDescent="0.25">
      <c r="A5">
        <v>4</v>
      </c>
      <c r="B5" s="2">
        <v>0.75</v>
      </c>
    </row>
    <row r="6" spans="1:2" x14ac:dyDescent="0.25">
      <c r="A6">
        <v>5</v>
      </c>
      <c r="B6" s="2">
        <v>0.8</v>
      </c>
    </row>
    <row r="7" spans="1:2" x14ac:dyDescent="0.25">
      <c r="A7">
        <v>6</v>
      </c>
      <c r="B7" s="2">
        <v>0.5</v>
      </c>
    </row>
    <row r="8" spans="1:2" x14ac:dyDescent="0.25">
      <c r="A8">
        <v>7</v>
      </c>
      <c r="B8" s="2">
        <v>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2EE6-09DF-41A6-B6F5-18565017FE13}">
  <dimension ref="A1:N367"/>
  <sheetViews>
    <sheetView workbookViewId="0">
      <selection activeCell="C2" sqref="C2"/>
    </sheetView>
  </sheetViews>
  <sheetFormatPr defaultRowHeight="15" x14ac:dyDescent="0.25"/>
  <cols>
    <col min="1" max="1" width="10.140625" bestFit="1" customWidth="1"/>
    <col min="2" max="2" width="16.28515625" customWidth="1"/>
    <col min="3" max="3" width="15" customWidth="1"/>
    <col min="4" max="4" width="31.140625" customWidth="1"/>
    <col min="5" max="5" width="27.5703125" customWidth="1"/>
    <col min="6" max="6" width="16.5703125" customWidth="1"/>
    <col min="7" max="7" width="30.5703125" customWidth="1"/>
    <col min="8" max="8" width="18.5703125" customWidth="1"/>
    <col min="9" max="9" width="30.140625" customWidth="1"/>
    <col min="11" max="11" width="29" bestFit="1" customWidth="1"/>
    <col min="12" max="12" width="16.5703125" bestFit="1" customWidth="1"/>
    <col min="13" max="13" width="14.5703125" bestFit="1" customWidth="1"/>
    <col min="14" max="14" width="28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23</v>
      </c>
      <c r="I1" t="s">
        <v>7</v>
      </c>
      <c r="K1" s="11" t="s">
        <v>6</v>
      </c>
      <c r="L1" s="11" t="s">
        <v>23</v>
      </c>
      <c r="M1" s="11" t="s">
        <v>4</v>
      </c>
      <c r="N1" s="12" t="s">
        <v>7</v>
      </c>
    </row>
    <row r="2" spans="1:14" x14ac:dyDescent="0.25">
      <c r="A2" s="1">
        <v>42736</v>
      </c>
      <c r="B2">
        <f>WEEKDAY(A2,2)</f>
        <v>7</v>
      </c>
      <c r="C2" s="2">
        <f>VLOOKUP(B2,Tabela1[],2)</f>
        <v>0.5</v>
      </c>
      <c r="D2" s="4">
        <f>200</f>
        <v>200</v>
      </c>
      <c r="E2">
        <f>D2</f>
        <v>200</v>
      </c>
      <c r="F2" s="5">
        <f t="shared" ref="F2:F65" si="0">D2*0.5</f>
        <v>100</v>
      </c>
      <c r="G2">
        <f>ROUNDUP(E2*C2,0)</f>
        <v>100</v>
      </c>
      <c r="H2" s="5">
        <f>G2*2</f>
        <v>200</v>
      </c>
      <c r="I2">
        <f>E2-G2</f>
        <v>100</v>
      </c>
      <c r="K2">
        <v>50020</v>
      </c>
      <c r="L2">
        <v>100040</v>
      </c>
      <c r="M2">
        <v>36500</v>
      </c>
      <c r="N2">
        <v>22980</v>
      </c>
    </row>
    <row r="3" spans="1:14" x14ac:dyDescent="0.25">
      <c r="A3" s="1">
        <v>42737</v>
      </c>
      <c r="B3">
        <f t="shared" ref="B3:B66" si="1">WEEKDAY(A3,2)</f>
        <v>1</v>
      </c>
      <c r="C3" s="2">
        <f>VLOOKUP(B3,Tabela1[],2)</f>
        <v>0.9</v>
      </c>
      <c r="D3" s="4">
        <f>200</f>
        <v>200</v>
      </c>
      <c r="E3">
        <f t="shared" ref="E3:E66" si="2">D3</f>
        <v>200</v>
      </c>
      <c r="F3" s="5">
        <f t="shared" si="0"/>
        <v>100</v>
      </c>
      <c r="G3">
        <f t="shared" ref="G3:G66" si="3">ROUNDUP(E3*C3,0)</f>
        <v>180</v>
      </c>
      <c r="H3" s="5">
        <f t="shared" ref="H3:H66" si="4">G3*2</f>
        <v>360</v>
      </c>
      <c r="I3">
        <f t="shared" ref="I3:I66" si="5">E3-G3</f>
        <v>20</v>
      </c>
    </row>
    <row r="4" spans="1:14" x14ac:dyDescent="0.25">
      <c r="A4" s="1">
        <v>42738</v>
      </c>
      <c r="B4">
        <f t="shared" si="1"/>
        <v>2</v>
      </c>
      <c r="C4" s="2">
        <f>VLOOKUP(B4,Tabela1[],2)</f>
        <v>0.75</v>
      </c>
      <c r="D4" s="4">
        <f>200</f>
        <v>200</v>
      </c>
      <c r="E4">
        <f t="shared" si="2"/>
        <v>200</v>
      </c>
      <c r="F4" s="5">
        <f t="shared" si="0"/>
        <v>100</v>
      </c>
      <c r="G4">
        <f t="shared" si="3"/>
        <v>150</v>
      </c>
      <c r="H4" s="5">
        <f t="shared" si="4"/>
        <v>300</v>
      </c>
      <c r="I4">
        <f t="shared" si="5"/>
        <v>50</v>
      </c>
    </row>
    <row r="5" spans="1:14" x14ac:dyDescent="0.25">
      <c r="A5" s="1">
        <v>42739</v>
      </c>
      <c r="B5">
        <f t="shared" si="1"/>
        <v>3</v>
      </c>
      <c r="C5" s="2">
        <f>VLOOKUP(B5,Tabela1[],2)</f>
        <v>0.6</v>
      </c>
      <c r="D5" s="4">
        <f>200</f>
        <v>200</v>
      </c>
      <c r="E5">
        <f t="shared" si="2"/>
        <v>200</v>
      </c>
      <c r="F5" s="5">
        <f t="shared" si="0"/>
        <v>100</v>
      </c>
      <c r="G5">
        <f t="shared" si="3"/>
        <v>120</v>
      </c>
      <c r="H5" s="5">
        <f t="shared" si="4"/>
        <v>240</v>
      </c>
      <c r="I5">
        <f t="shared" si="5"/>
        <v>80</v>
      </c>
    </row>
    <row r="6" spans="1:14" x14ac:dyDescent="0.25">
      <c r="A6" s="1">
        <v>42740</v>
      </c>
      <c r="B6">
        <f t="shared" si="1"/>
        <v>4</v>
      </c>
      <c r="C6" s="2">
        <f>VLOOKUP(B6,Tabela1[],2)</f>
        <v>0.75</v>
      </c>
      <c r="D6" s="4">
        <f>200</f>
        <v>200</v>
      </c>
      <c r="E6">
        <f t="shared" si="2"/>
        <v>200</v>
      </c>
      <c r="F6" s="5">
        <f t="shared" si="0"/>
        <v>100</v>
      </c>
      <c r="G6">
        <f t="shared" si="3"/>
        <v>150</v>
      </c>
      <c r="H6" s="5">
        <f t="shared" si="4"/>
        <v>300</v>
      </c>
      <c r="I6">
        <f t="shared" si="5"/>
        <v>50</v>
      </c>
    </row>
    <row r="7" spans="1:14" x14ac:dyDescent="0.25">
      <c r="A7" s="1">
        <v>42741</v>
      </c>
      <c r="B7">
        <f t="shared" si="1"/>
        <v>5</v>
      </c>
      <c r="C7" s="2">
        <f>VLOOKUP(B7,Tabela1[],2)</f>
        <v>0.8</v>
      </c>
      <c r="D7" s="4">
        <f>200</f>
        <v>200</v>
      </c>
      <c r="E7">
        <f t="shared" si="2"/>
        <v>200</v>
      </c>
      <c r="F7" s="5">
        <f t="shared" si="0"/>
        <v>100</v>
      </c>
      <c r="G7">
        <f t="shared" si="3"/>
        <v>160</v>
      </c>
      <c r="H7" s="5">
        <f t="shared" si="4"/>
        <v>320</v>
      </c>
      <c r="I7">
        <f t="shared" si="5"/>
        <v>40</v>
      </c>
    </row>
    <row r="8" spans="1:14" x14ac:dyDescent="0.25">
      <c r="A8" s="1">
        <v>42742</v>
      </c>
      <c r="B8">
        <f t="shared" si="1"/>
        <v>6</v>
      </c>
      <c r="C8" s="2">
        <f>VLOOKUP(B8,Tabela1[],2)</f>
        <v>0.5</v>
      </c>
      <c r="D8" s="4">
        <f>200</f>
        <v>200</v>
      </c>
      <c r="E8">
        <f t="shared" si="2"/>
        <v>200</v>
      </c>
      <c r="F8" s="5">
        <f t="shared" si="0"/>
        <v>100</v>
      </c>
      <c r="G8">
        <f t="shared" si="3"/>
        <v>100</v>
      </c>
      <c r="H8" s="5">
        <f t="shared" si="4"/>
        <v>200</v>
      </c>
      <c r="I8">
        <f t="shared" si="5"/>
        <v>100</v>
      </c>
    </row>
    <row r="9" spans="1:14" x14ac:dyDescent="0.25">
      <c r="A9" s="1">
        <v>42743</v>
      </c>
      <c r="B9">
        <f t="shared" si="1"/>
        <v>7</v>
      </c>
      <c r="C9" s="2">
        <f>VLOOKUP(B9,Tabela1[],2)</f>
        <v>0.5</v>
      </c>
      <c r="D9" s="4">
        <f>200</f>
        <v>200</v>
      </c>
      <c r="E9">
        <f t="shared" si="2"/>
        <v>200</v>
      </c>
      <c r="F9" s="5">
        <f t="shared" si="0"/>
        <v>100</v>
      </c>
      <c r="G9">
        <f t="shared" si="3"/>
        <v>100</v>
      </c>
      <c r="H9" s="5">
        <f t="shared" si="4"/>
        <v>200</v>
      </c>
      <c r="I9">
        <f t="shared" si="5"/>
        <v>100</v>
      </c>
    </row>
    <row r="10" spans="1:14" x14ac:dyDescent="0.25">
      <c r="A10" s="1">
        <v>42744</v>
      </c>
      <c r="B10">
        <f t="shared" si="1"/>
        <v>1</v>
      </c>
      <c r="C10" s="2">
        <f>VLOOKUP(B10,Tabela1[],2)</f>
        <v>0.9</v>
      </c>
      <c r="D10" s="4">
        <f>200</f>
        <v>200</v>
      </c>
      <c r="E10">
        <f t="shared" si="2"/>
        <v>200</v>
      </c>
      <c r="F10" s="5">
        <f t="shared" si="0"/>
        <v>100</v>
      </c>
      <c r="G10">
        <f t="shared" si="3"/>
        <v>180</v>
      </c>
      <c r="H10" s="5">
        <f t="shared" si="4"/>
        <v>360</v>
      </c>
      <c r="I10">
        <f t="shared" si="5"/>
        <v>20</v>
      </c>
    </row>
    <row r="11" spans="1:14" x14ac:dyDescent="0.25">
      <c r="A11" s="1">
        <v>42745</v>
      </c>
      <c r="B11">
        <f t="shared" si="1"/>
        <v>2</v>
      </c>
      <c r="C11" s="2">
        <f>VLOOKUP(B11,Tabela1[],2)</f>
        <v>0.75</v>
      </c>
      <c r="D11" s="4">
        <f>200</f>
        <v>200</v>
      </c>
      <c r="E11">
        <f t="shared" si="2"/>
        <v>200</v>
      </c>
      <c r="F11" s="5">
        <f t="shared" si="0"/>
        <v>100</v>
      </c>
      <c r="G11">
        <f t="shared" si="3"/>
        <v>150</v>
      </c>
      <c r="H11" s="5">
        <f t="shared" si="4"/>
        <v>300</v>
      </c>
      <c r="I11">
        <f t="shared" si="5"/>
        <v>50</v>
      </c>
    </row>
    <row r="12" spans="1:14" x14ac:dyDescent="0.25">
      <c r="A12" s="1">
        <v>42746</v>
      </c>
      <c r="B12">
        <f t="shared" si="1"/>
        <v>3</v>
      </c>
      <c r="C12" s="2">
        <f>VLOOKUP(B12,Tabela1[],2)</f>
        <v>0.6</v>
      </c>
      <c r="D12" s="4">
        <f>200</f>
        <v>200</v>
      </c>
      <c r="E12">
        <f t="shared" si="2"/>
        <v>200</v>
      </c>
      <c r="F12" s="5">
        <f t="shared" si="0"/>
        <v>100</v>
      </c>
      <c r="G12">
        <f t="shared" si="3"/>
        <v>120</v>
      </c>
      <c r="H12" s="5">
        <f t="shared" si="4"/>
        <v>240</v>
      </c>
      <c r="I12">
        <f t="shared" si="5"/>
        <v>80</v>
      </c>
    </row>
    <row r="13" spans="1:14" x14ac:dyDescent="0.25">
      <c r="A13" s="1">
        <v>42747</v>
      </c>
      <c r="B13">
        <f t="shared" si="1"/>
        <v>4</v>
      </c>
      <c r="C13" s="2">
        <f>VLOOKUP(B13,Tabela1[],2)</f>
        <v>0.75</v>
      </c>
      <c r="D13" s="4">
        <f>200</f>
        <v>200</v>
      </c>
      <c r="E13">
        <f t="shared" si="2"/>
        <v>200</v>
      </c>
      <c r="F13" s="5">
        <f t="shared" si="0"/>
        <v>100</v>
      </c>
      <c r="G13">
        <f t="shared" si="3"/>
        <v>150</v>
      </c>
      <c r="H13" s="5">
        <f t="shared" si="4"/>
        <v>300</v>
      </c>
      <c r="I13">
        <f t="shared" si="5"/>
        <v>50</v>
      </c>
    </row>
    <row r="14" spans="1:14" x14ac:dyDescent="0.25">
      <c r="A14" s="1">
        <v>42748</v>
      </c>
      <c r="B14">
        <f t="shared" si="1"/>
        <v>5</v>
      </c>
      <c r="C14" s="2">
        <f>VLOOKUP(B14,Tabela1[],2)</f>
        <v>0.8</v>
      </c>
      <c r="D14" s="4">
        <f>200</f>
        <v>200</v>
      </c>
      <c r="E14">
        <f t="shared" si="2"/>
        <v>200</v>
      </c>
      <c r="F14" s="5">
        <f t="shared" si="0"/>
        <v>100</v>
      </c>
      <c r="G14">
        <f t="shared" si="3"/>
        <v>160</v>
      </c>
      <c r="H14" s="5">
        <f t="shared" si="4"/>
        <v>320</v>
      </c>
      <c r="I14">
        <f t="shared" si="5"/>
        <v>40</v>
      </c>
    </row>
    <row r="15" spans="1:14" x14ac:dyDescent="0.25">
      <c r="A15" s="1">
        <v>42749</v>
      </c>
      <c r="B15">
        <f t="shared" si="1"/>
        <v>6</v>
      </c>
      <c r="C15" s="2">
        <f>VLOOKUP(B15,Tabela1[],2)</f>
        <v>0.5</v>
      </c>
      <c r="D15" s="4">
        <f>200</f>
        <v>200</v>
      </c>
      <c r="E15">
        <f t="shared" si="2"/>
        <v>200</v>
      </c>
      <c r="F15" s="5">
        <f t="shared" si="0"/>
        <v>100</v>
      </c>
      <c r="G15">
        <f t="shared" si="3"/>
        <v>100</v>
      </c>
      <c r="H15" s="5">
        <f t="shared" si="4"/>
        <v>200</v>
      </c>
      <c r="I15">
        <f t="shared" si="5"/>
        <v>100</v>
      </c>
    </row>
    <row r="16" spans="1:14" x14ac:dyDescent="0.25">
      <c r="A16" s="1">
        <v>42750</v>
      </c>
      <c r="B16">
        <f t="shared" si="1"/>
        <v>7</v>
      </c>
      <c r="C16" s="2">
        <f>VLOOKUP(B16,Tabela1[],2)</f>
        <v>0.5</v>
      </c>
      <c r="D16" s="4">
        <f>200</f>
        <v>200</v>
      </c>
      <c r="E16">
        <f t="shared" si="2"/>
        <v>200</v>
      </c>
      <c r="F16" s="5">
        <f t="shared" si="0"/>
        <v>100</v>
      </c>
      <c r="G16">
        <f t="shared" si="3"/>
        <v>100</v>
      </c>
      <c r="H16" s="5">
        <f t="shared" si="4"/>
        <v>200</v>
      </c>
      <c r="I16">
        <f t="shared" si="5"/>
        <v>100</v>
      </c>
    </row>
    <row r="17" spans="1:9" x14ac:dyDescent="0.25">
      <c r="A17" s="1">
        <v>42751</v>
      </c>
      <c r="B17">
        <f t="shared" si="1"/>
        <v>1</v>
      </c>
      <c r="C17" s="2">
        <f>VLOOKUP(B17,Tabela1[],2)</f>
        <v>0.9</v>
      </c>
      <c r="D17" s="4">
        <f>200</f>
        <v>200</v>
      </c>
      <c r="E17">
        <f t="shared" si="2"/>
        <v>200</v>
      </c>
      <c r="F17" s="5">
        <f t="shared" si="0"/>
        <v>100</v>
      </c>
      <c r="G17">
        <f t="shared" si="3"/>
        <v>180</v>
      </c>
      <c r="H17" s="5">
        <f t="shared" si="4"/>
        <v>360</v>
      </c>
      <c r="I17">
        <f t="shared" si="5"/>
        <v>20</v>
      </c>
    </row>
    <row r="18" spans="1:9" x14ac:dyDescent="0.25">
      <c r="A18" s="1">
        <v>42752</v>
      </c>
      <c r="B18">
        <f t="shared" si="1"/>
        <v>2</v>
      </c>
      <c r="C18" s="2">
        <f>VLOOKUP(B18,Tabela1[],2)</f>
        <v>0.75</v>
      </c>
      <c r="D18" s="4">
        <f>200</f>
        <v>200</v>
      </c>
      <c r="E18">
        <f t="shared" si="2"/>
        <v>200</v>
      </c>
      <c r="F18" s="5">
        <f t="shared" si="0"/>
        <v>100</v>
      </c>
      <c r="G18">
        <f t="shared" si="3"/>
        <v>150</v>
      </c>
      <c r="H18" s="5">
        <f t="shared" si="4"/>
        <v>300</v>
      </c>
      <c r="I18">
        <f t="shared" si="5"/>
        <v>50</v>
      </c>
    </row>
    <row r="19" spans="1:9" x14ac:dyDescent="0.25">
      <c r="A19" s="1">
        <v>42753</v>
      </c>
      <c r="B19">
        <f t="shared" si="1"/>
        <v>3</v>
      </c>
      <c r="C19" s="2">
        <f>VLOOKUP(B19,Tabela1[],2)</f>
        <v>0.6</v>
      </c>
      <c r="D19" s="4">
        <f>200</f>
        <v>200</v>
      </c>
      <c r="E19">
        <f t="shared" si="2"/>
        <v>200</v>
      </c>
      <c r="F19" s="5">
        <f t="shared" si="0"/>
        <v>100</v>
      </c>
      <c r="G19">
        <f t="shared" si="3"/>
        <v>120</v>
      </c>
      <c r="H19" s="5">
        <f t="shared" si="4"/>
        <v>240</v>
      </c>
      <c r="I19">
        <f t="shared" si="5"/>
        <v>80</v>
      </c>
    </row>
    <row r="20" spans="1:9" x14ac:dyDescent="0.25">
      <c r="A20" s="1">
        <v>42754</v>
      </c>
      <c r="B20">
        <f t="shared" si="1"/>
        <v>4</v>
      </c>
      <c r="C20" s="2">
        <f>VLOOKUP(B20,Tabela1[],2)</f>
        <v>0.75</v>
      </c>
      <c r="D20" s="4">
        <f>200</f>
        <v>200</v>
      </c>
      <c r="E20">
        <f t="shared" si="2"/>
        <v>200</v>
      </c>
      <c r="F20" s="5">
        <f t="shared" si="0"/>
        <v>100</v>
      </c>
      <c r="G20">
        <f t="shared" si="3"/>
        <v>150</v>
      </c>
      <c r="H20" s="5">
        <f t="shared" si="4"/>
        <v>300</v>
      </c>
      <c r="I20">
        <f t="shared" si="5"/>
        <v>50</v>
      </c>
    </row>
    <row r="21" spans="1:9" x14ac:dyDescent="0.25">
      <c r="A21" s="1">
        <v>42755</v>
      </c>
      <c r="B21">
        <f t="shared" si="1"/>
        <v>5</v>
      </c>
      <c r="C21" s="2">
        <f>VLOOKUP(B21,Tabela1[],2)</f>
        <v>0.8</v>
      </c>
      <c r="D21" s="4">
        <f>200</f>
        <v>200</v>
      </c>
      <c r="E21">
        <f t="shared" si="2"/>
        <v>200</v>
      </c>
      <c r="F21" s="5">
        <f t="shared" si="0"/>
        <v>100</v>
      </c>
      <c r="G21">
        <f t="shared" si="3"/>
        <v>160</v>
      </c>
      <c r="H21" s="5">
        <f t="shared" si="4"/>
        <v>320</v>
      </c>
      <c r="I21">
        <f t="shared" si="5"/>
        <v>40</v>
      </c>
    </row>
    <row r="22" spans="1:9" x14ac:dyDescent="0.25">
      <c r="A22" s="1">
        <v>42756</v>
      </c>
      <c r="B22">
        <f t="shared" si="1"/>
        <v>6</v>
      </c>
      <c r="C22" s="2">
        <f>VLOOKUP(B22,Tabela1[],2)</f>
        <v>0.5</v>
      </c>
      <c r="D22" s="4">
        <f>200</f>
        <v>200</v>
      </c>
      <c r="E22">
        <f t="shared" si="2"/>
        <v>200</v>
      </c>
      <c r="F22" s="5">
        <f t="shared" si="0"/>
        <v>100</v>
      </c>
      <c r="G22">
        <f t="shared" si="3"/>
        <v>100</v>
      </c>
      <c r="H22" s="5">
        <f t="shared" si="4"/>
        <v>200</v>
      </c>
      <c r="I22">
        <f t="shared" si="5"/>
        <v>100</v>
      </c>
    </row>
    <row r="23" spans="1:9" x14ac:dyDescent="0.25">
      <c r="A23" s="1">
        <v>42757</v>
      </c>
      <c r="B23">
        <f t="shared" si="1"/>
        <v>7</v>
      </c>
      <c r="C23" s="2">
        <f>VLOOKUP(B23,Tabela1[],2)</f>
        <v>0.5</v>
      </c>
      <c r="D23" s="4">
        <f>200</f>
        <v>200</v>
      </c>
      <c r="E23">
        <f t="shared" si="2"/>
        <v>200</v>
      </c>
      <c r="F23" s="5">
        <f t="shared" si="0"/>
        <v>100</v>
      </c>
      <c r="G23">
        <f t="shared" si="3"/>
        <v>100</v>
      </c>
      <c r="H23" s="5">
        <f t="shared" si="4"/>
        <v>200</v>
      </c>
      <c r="I23">
        <f t="shared" si="5"/>
        <v>100</v>
      </c>
    </row>
    <row r="24" spans="1:9" x14ac:dyDescent="0.25">
      <c r="A24" s="1">
        <v>42758</v>
      </c>
      <c r="B24">
        <f t="shared" si="1"/>
        <v>1</v>
      </c>
      <c r="C24" s="2">
        <f>VLOOKUP(B24,Tabela1[],2)</f>
        <v>0.9</v>
      </c>
      <c r="D24" s="4">
        <f>200</f>
        <v>200</v>
      </c>
      <c r="E24">
        <f t="shared" si="2"/>
        <v>200</v>
      </c>
      <c r="F24" s="5">
        <f t="shared" si="0"/>
        <v>100</v>
      </c>
      <c r="G24">
        <f t="shared" si="3"/>
        <v>180</v>
      </c>
      <c r="H24" s="5">
        <f t="shared" si="4"/>
        <v>360</v>
      </c>
      <c r="I24">
        <f t="shared" si="5"/>
        <v>20</v>
      </c>
    </row>
    <row r="25" spans="1:9" x14ac:dyDescent="0.25">
      <c r="A25" s="1">
        <v>42759</v>
      </c>
      <c r="B25">
        <f t="shared" si="1"/>
        <v>2</v>
      </c>
      <c r="C25" s="2">
        <f>VLOOKUP(B25,Tabela1[],2)</f>
        <v>0.75</v>
      </c>
      <c r="D25" s="4">
        <f>200</f>
        <v>200</v>
      </c>
      <c r="E25">
        <f t="shared" si="2"/>
        <v>200</v>
      </c>
      <c r="F25" s="5">
        <f t="shared" si="0"/>
        <v>100</v>
      </c>
      <c r="G25">
        <f t="shared" si="3"/>
        <v>150</v>
      </c>
      <c r="H25" s="5">
        <f t="shared" si="4"/>
        <v>300</v>
      </c>
      <c r="I25">
        <f t="shared" si="5"/>
        <v>50</v>
      </c>
    </row>
    <row r="26" spans="1:9" x14ac:dyDescent="0.25">
      <c r="A26" s="1">
        <v>42760</v>
      </c>
      <c r="B26">
        <f t="shared" si="1"/>
        <v>3</v>
      </c>
      <c r="C26" s="2">
        <f>VLOOKUP(B26,Tabela1[],2)</f>
        <v>0.6</v>
      </c>
      <c r="D26" s="4">
        <f>200</f>
        <v>200</v>
      </c>
      <c r="E26">
        <f t="shared" si="2"/>
        <v>200</v>
      </c>
      <c r="F26" s="5">
        <f t="shared" si="0"/>
        <v>100</v>
      </c>
      <c r="G26">
        <f t="shared" si="3"/>
        <v>120</v>
      </c>
      <c r="H26" s="5">
        <f t="shared" si="4"/>
        <v>240</v>
      </c>
      <c r="I26">
        <f t="shared" si="5"/>
        <v>80</v>
      </c>
    </row>
    <row r="27" spans="1:9" x14ac:dyDescent="0.25">
      <c r="A27" s="1">
        <v>42761</v>
      </c>
      <c r="B27">
        <f t="shared" si="1"/>
        <v>4</v>
      </c>
      <c r="C27" s="2">
        <f>VLOOKUP(B27,Tabela1[],2)</f>
        <v>0.75</v>
      </c>
      <c r="D27" s="4">
        <f>200</f>
        <v>200</v>
      </c>
      <c r="E27">
        <f t="shared" si="2"/>
        <v>200</v>
      </c>
      <c r="F27" s="5">
        <f t="shared" si="0"/>
        <v>100</v>
      </c>
      <c r="G27">
        <f t="shared" si="3"/>
        <v>150</v>
      </c>
      <c r="H27" s="5">
        <f t="shared" si="4"/>
        <v>300</v>
      </c>
      <c r="I27">
        <f t="shared" si="5"/>
        <v>50</v>
      </c>
    </row>
    <row r="28" spans="1:9" x14ac:dyDescent="0.25">
      <c r="A28" s="1">
        <v>42762</v>
      </c>
      <c r="B28">
        <f t="shared" si="1"/>
        <v>5</v>
      </c>
      <c r="C28" s="2">
        <f>VLOOKUP(B28,Tabela1[],2)</f>
        <v>0.8</v>
      </c>
      <c r="D28" s="4">
        <f>200</f>
        <v>200</v>
      </c>
      <c r="E28">
        <f t="shared" si="2"/>
        <v>200</v>
      </c>
      <c r="F28" s="5">
        <f t="shared" si="0"/>
        <v>100</v>
      </c>
      <c r="G28">
        <f t="shared" si="3"/>
        <v>160</v>
      </c>
      <c r="H28" s="5">
        <f t="shared" si="4"/>
        <v>320</v>
      </c>
      <c r="I28">
        <f t="shared" si="5"/>
        <v>40</v>
      </c>
    </row>
    <row r="29" spans="1:9" x14ac:dyDescent="0.25">
      <c r="A29" s="1">
        <v>42763</v>
      </c>
      <c r="B29">
        <f t="shared" si="1"/>
        <v>6</v>
      </c>
      <c r="C29" s="2">
        <f>VLOOKUP(B29,Tabela1[],2)</f>
        <v>0.5</v>
      </c>
      <c r="D29" s="4">
        <f>200</f>
        <v>200</v>
      </c>
      <c r="E29">
        <f t="shared" si="2"/>
        <v>200</v>
      </c>
      <c r="F29" s="5">
        <f t="shared" si="0"/>
        <v>100</v>
      </c>
      <c r="G29">
        <f t="shared" si="3"/>
        <v>100</v>
      </c>
      <c r="H29" s="5">
        <f t="shared" si="4"/>
        <v>200</v>
      </c>
      <c r="I29">
        <f t="shared" si="5"/>
        <v>100</v>
      </c>
    </row>
    <row r="30" spans="1:9" x14ac:dyDescent="0.25">
      <c r="A30" s="1">
        <v>42764</v>
      </c>
      <c r="B30">
        <f t="shared" si="1"/>
        <v>7</v>
      </c>
      <c r="C30" s="2">
        <f>VLOOKUP(B30,Tabela1[],2)</f>
        <v>0.5</v>
      </c>
      <c r="D30" s="4">
        <f>200</f>
        <v>200</v>
      </c>
      <c r="E30">
        <f t="shared" si="2"/>
        <v>200</v>
      </c>
      <c r="F30" s="5">
        <f t="shared" si="0"/>
        <v>100</v>
      </c>
      <c r="G30">
        <f t="shared" si="3"/>
        <v>100</v>
      </c>
      <c r="H30" s="5">
        <f t="shared" si="4"/>
        <v>200</v>
      </c>
      <c r="I30">
        <f t="shared" si="5"/>
        <v>100</v>
      </c>
    </row>
    <row r="31" spans="1:9" x14ac:dyDescent="0.25">
      <c r="A31" s="1">
        <v>42765</v>
      </c>
      <c r="B31">
        <f t="shared" si="1"/>
        <v>1</v>
      </c>
      <c r="C31" s="2">
        <f>VLOOKUP(B31,Tabela1[],2)</f>
        <v>0.9</v>
      </c>
      <c r="D31" s="4">
        <f>200</f>
        <v>200</v>
      </c>
      <c r="E31">
        <f t="shared" si="2"/>
        <v>200</v>
      </c>
      <c r="F31" s="5">
        <f t="shared" si="0"/>
        <v>100</v>
      </c>
      <c r="G31">
        <f t="shared" si="3"/>
        <v>180</v>
      </c>
      <c r="H31" s="5">
        <f t="shared" si="4"/>
        <v>360</v>
      </c>
      <c r="I31">
        <f t="shared" si="5"/>
        <v>20</v>
      </c>
    </row>
    <row r="32" spans="1:9" x14ac:dyDescent="0.25">
      <c r="A32" s="1">
        <v>42766</v>
      </c>
      <c r="B32">
        <f t="shared" si="1"/>
        <v>2</v>
      </c>
      <c r="C32" s="2">
        <f>VLOOKUP(B32,Tabela1[],2)</f>
        <v>0.75</v>
      </c>
      <c r="D32" s="4">
        <f>200</f>
        <v>200</v>
      </c>
      <c r="E32">
        <f t="shared" si="2"/>
        <v>200</v>
      </c>
      <c r="F32" s="5">
        <f t="shared" si="0"/>
        <v>100</v>
      </c>
      <c r="G32">
        <f t="shared" si="3"/>
        <v>150</v>
      </c>
      <c r="H32" s="5">
        <f t="shared" si="4"/>
        <v>300</v>
      </c>
      <c r="I32">
        <f t="shared" si="5"/>
        <v>50</v>
      </c>
    </row>
    <row r="33" spans="1:9" x14ac:dyDescent="0.25">
      <c r="A33" s="1">
        <v>42767</v>
      </c>
      <c r="B33">
        <f t="shared" si="1"/>
        <v>3</v>
      </c>
      <c r="C33" s="2">
        <f>VLOOKUP(B33,Tabela1[],2)</f>
        <v>0.6</v>
      </c>
      <c r="D33" s="4">
        <f>200</f>
        <v>200</v>
      </c>
      <c r="E33">
        <f t="shared" si="2"/>
        <v>200</v>
      </c>
      <c r="F33" s="5">
        <f t="shared" si="0"/>
        <v>100</v>
      </c>
      <c r="G33">
        <f t="shared" si="3"/>
        <v>120</v>
      </c>
      <c r="H33" s="5">
        <f t="shared" si="4"/>
        <v>240</v>
      </c>
      <c r="I33">
        <f t="shared" si="5"/>
        <v>80</v>
      </c>
    </row>
    <row r="34" spans="1:9" x14ac:dyDescent="0.25">
      <c r="A34" s="1">
        <v>42768</v>
      </c>
      <c r="B34">
        <f t="shared" si="1"/>
        <v>4</v>
      </c>
      <c r="C34" s="2">
        <f>VLOOKUP(B34,Tabela1[],2)</f>
        <v>0.75</v>
      </c>
      <c r="D34" s="4">
        <f>200</f>
        <v>200</v>
      </c>
      <c r="E34">
        <f t="shared" si="2"/>
        <v>200</v>
      </c>
      <c r="F34" s="5">
        <f t="shared" si="0"/>
        <v>100</v>
      </c>
      <c r="G34">
        <f t="shared" si="3"/>
        <v>150</v>
      </c>
      <c r="H34" s="5">
        <f t="shared" si="4"/>
        <v>300</v>
      </c>
      <c r="I34">
        <f t="shared" si="5"/>
        <v>50</v>
      </c>
    </row>
    <row r="35" spans="1:9" x14ac:dyDescent="0.25">
      <c r="A35" s="1">
        <v>42769</v>
      </c>
      <c r="B35">
        <f t="shared" si="1"/>
        <v>5</v>
      </c>
      <c r="C35" s="2">
        <f>VLOOKUP(B35,Tabela1[],2)</f>
        <v>0.8</v>
      </c>
      <c r="D35" s="4">
        <f>200</f>
        <v>200</v>
      </c>
      <c r="E35">
        <f t="shared" si="2"/>
        <v>200</v>
      </c>
      <c r="F35" s="5">
        <f t="shared" si="0"/>
        <v>100</v>
      </c>
      <c r="G35">
        <f t="shared" si="3"/>
        <v>160</v>
      </c>
      <c r="H35" s="5">
        <f t="shared" si="4"/>
        <v>320</v>
      </c>
      <c r="I35">
        <f t="shared" si="5"/>
        <v>40</v>
      </c>
    </row>
    <row r="36" spans="1:9" x14ac:dyDescent="0.25">
      <c r="A36" s="1">
        <v>42770</v>
      </c>
      <c r="B36">
        <f t="shared" si="1"/>
        <v>6</v>
      </c>
      <c r="C36" s="2">
        <f>VLOOKUP(B36,Tabela1[],2)</f>
        <v>0.5</v>
      </c>
      <c r="D36" s="4">
        <f>200</f>
        <v>200</v>
      </c>
      <c r="E36">
        <f t="shared" si="2"/>
        <v>200</v>
      </c>
      <c r="F36" s="5">
        <f t="shared" si="0"/>
        <v>100</v>
      </c>
      <c r="G36">
        <f t="shared" si="3"/>
        <v>100</v>
      </c>
      <c r="H36" s="5">
        <f t="shared" si="4"/>
        <v>200</v>
      </c>
      <c r="I36">
        <f t="shared" si="5"/>
        <v>100</v>
      </c>
    </row>
    <row r="37" spans="1:9" x14ac:dyDescent="0.25">
      <c r="A37" s="1">
        <v>42771</v>
      </c>
      <c r="B37">
        <f t="shared" si="1"/>
        <v>7</v>
      </c>
      <c r="C37" s="2">
        <f>VLOOKUP(B37,Tabela1[],2)</f>
        <v>0.5</v>
      </c>
      <c r="D37" s="4">
        <f>200</f>
        <v>200</v>
      </c>
      <c r="E37">
        <f t="shared" si="2"/>
        <v>200</v>
      </c>
      <c r="F37" s="5">
        <f t="shared" si="0"/>
        <v>100</v>
      </c>
      <c r="G37">
        <f t="shared" si="3"/>
        <v>100</v>
      </c>
      <c r="H37" s="5">
        <f t="shared" si="4"/>
        <v>200</v>
      </c>
      <c r="I37">
        <f t="shared" si="5"/>
        <v>100</v>
      </c>
    </row>
    <row r="38" spans="1:9" x14ac:dyDescent="0.25">
      <c r="A38" s="1">
        <v>42772</v>
      </c>
      <c r="B38">
        <f t="shared" si="1"/>
        <v>1</v>
      </c>
      <c r="C38" s="2">
        <f>VLOOKUP(B38,Tabela1[],2)</f>
        <v>0.9</v>
      </c>
      <c r="D38" s="4">
        <f>200</f>
        <v>200</v>
      </c>
      <c r="E38">
        <f t="shared" si="2"/>
        <v>200</v>
      </c>
      <c r="F38" s="5">
        <f t="shared" si="0"/>
        <v>100</v>
      </c>
      <c r="G38">
        <f t="shared" si="3"/>
        <v>180</v>
      </c>
      <c r="H38" s="5">
        <f t="shared" si="4"/>
        <v>360</v>
      </c>
      <c r="I38">
        <f t="shared" si="5"/>
        <v>20</v>
      </c>
    </row>
    <row r="39" spans="1:9" x14ac:dyDescent="0.25">
      <c r="A39" s="1">
        <v>42773</v>
      </c>
      <c r="B39">
        <f t="shared" si="1"/>
        <v>2</v>
      </c>
      <c r="C39" s="2">
        <f>VLOOKUP(B39,Tabela1[],2)</f>
        <v>0.75</v>
      </c>
      <c r="D39" s="4">
        <f>200</f>
        <v>200</v>
      </c>
      <c r="E39">
        <f t="shared" si="2"/>
        <v>200</v>
      </c>
      <c r="F39" s="5">
        <f t="shared" si="0"/>
        <v>100</v>
      </c>
      <c r="G39">
        <f t="shared" si="3"/>
        <v>150</v>
      </c>
      <c r="H39" s="5">
        <f t="shared" si="4"/>
        <v>300</v>
      </c>
      <c r="I39">
        <f t="shared" si="5"/>
        <v>50</v>
      </c>
    </row>
    <row r="40" spans="1:9" x14ac:dyDescent="0.25">
      <c r="A40" s="1">
        <v>42774</v>
      </c>
      <c r="B40">
        <f t="shared" si="1"/>
        <v>3</v>
      </c>
      <c r="C40" s="2">
        <f>VLOOKUP(B40,Tabela1[],2)</f>
        <v>0.6</v>
      </c>
      <c r="D40" s="4">
        <f>200</f>
        <v>200</v>
      </c>
      <c r="E40">
        <f t="shared" si="2"/>
        <v>200</v>
      </c>
      <c r="F40" s="5">
        <f t="shared" si="0"/>
        <v>100</v>
      </c>
      <c r="G40">
        <f t="shared" si="3"/>
        <v>120</v>
      </c>
      <c r="H40" s="5">
        <f t="shared" si="4"/>
        <v>240</v>
      </c>
      <c r="I40">
        <f t="shared" si="5"/>
        <v>80</v>
      </c>
    </row>
    <row r="41" spans="1:9" x14ac:dyDescent="0.25">
      <c r="A41" s="1">
        <v>42775</v>
      </c>
      <c r="B41">
        <f t="shared" si="1"/>
        <v>4</v>
      </c>
      <c r="C41" s="2">
        <f>VLOOKUP(B41,Tabela1[],2)</f>
        <v>0.75</v>
      </c>
      <c r="D41" s="4">
        <f>200</f>
        <v>200</v>
      </c>
      <c r="E41">
        <f t="shared" si="2"/>
        <v>200</v>
      </c>
      <c r="F41" s="5">
        <f t="shared" si="0"/>
        <v>100</v>
      </c>
      <c r="G41">
        <f t="shared" si="3"/>
        <v>150</v>
      </c>
      <c r="H41" s="5">
        <f t="shared" si="4"/>
        <v>300</v>
      </c>
      <c r="I41">
        <f t="shared" si="5"/>
        <v>50</v>
      </c>
    </row>
    <row r="42" spans="1:9" x14ac:dyDescent="0.25">
      <c r="A42" s="1">
        <v>42776</v>
      </c>
      <c r="B42">
        <f t="shared" si="1"/>
        <v>5</v>
      </c>
      <c r="C42" s="2">
        <f>VLOOKUP(B42,Tabela1[],2)</f>
        <v>0.8</v>
      </c>
      <c r="D42" s="4">
        <f>200</f>
        <v>200</v>
      </c>
      <c r="E42">
        <f t="shared" si="2"/>
        <v>200</v>
      </c>
      <c r="F42" s="5">
        <f t="shared" si="0"/>
        <v>100</v>
      </c>
      <c r="G42">
        <f t="shared" si="3"/>
        <v>160</v>
      </c>
      <c r="H42" s="5">
        <f t="shared" si="4"/>
        <v>320</v>
      </c>
      <c r="I42">
        <f t="shared" si="5"/>
        <v>40</v>
      </c>
    </row>
    <row r="43" spans="1:9" x14ac:dyDescent="0.25">
      <c r="A43" s="1">
        <v>42777</v>
      </c>
      <c r="B43">
        <f t="shared" si="1"/>
        <v>6</v>
      </c>
      <c r="C43" s="2">
        <f>VLOOKUP(B43,Tabela1[],2)</f>
        <v>0.5</v>
      </c>
      <c r="D43" s="4">
        <f>200</f>
        <v>200</v>
      </c>
      <c r="E43">
        <f t="shared" si="2"/>
        <v>200</v>
      </c>
      <c r="F43" s="5">
        <f t="shared" si="0"/>
        <v>100</v>
      </c>
      <c r="G43">
        <f t="shared" si="3"/>
        <v>100</v>
      </c>
      <c r="H43" s="5">
        <f t="shared" si="4"/>
        <v>200</v>
      </c>
      <c r="I43">
        <f t="shared" si="5"/>
        <v>100</v>
      </c>
    </row>
    <row r="44" spans="1:9" x14ac:dyDescent="0.25">
      <c r="A44" s="1">
        <v>42778</v>
      </c>
      <c r="B44">
        <f t="shared" si="1"/>
        <v>7</v>
      </c>
      <c r="C44" s="2">
        <f>VLOOKUP(B44,Tabela1[],2)</f>
        <v>0.5</v>
      </c>
      <c r="D44" s="4">
        <f>200</f>
        <v>200</v>
      </c>
      <c r="E44">
        <f t="shared" si="2"/>
        <v>200</v>
      </c>
      <c r="F44" s="5">
        <f t="shared" si="0"/>
        <v>100</v>
      </c>
      <c r="G44">
        <f t="shared" si="3"/>
        <v>100</v>
      </c>
      <c r="H44" s="5">
        <f t="shared" si="4"/>
        <v>200</v>
      </c>
      <c r="I44">
        <f t="shared" si="5"/>
        <v>100</v>
      </c>
    </row>
    <row r="45" spans="1:9" x14ac:dyDescent="0.25">
      <c r="A45" s="1">
        <v>42779</v>
      </c>
      <c r="B45">
        <f t="shared" si="1"/>
        <v>1</v>
      </c>
      <c r="C45" s="2">
        <f>VLOOKUP(B45,Tabela1[],2)</f>
        <v>0.9</v>
      </c>
      <c r="D45" s="4">
        <f>200</f>
        <v>200</v>
      </c>
      <c r="E45">
        <f t="shared" si="2"/>
        <v>200</v>
      </c>
      <c r="F45" s="5">
        <f t="shared" si="0"/>
        <v>100</v>
      </c>
      <c r="G45">
        <f t="shared" si="3"/>
        <v>180</v>
      </c>
      <c r="H45" s="5">
        <f t="shared" si="4"/>
        <v>360</v>
      </c>
      <c r="I45">
        <f t="shared" si="5"/>
        <v>20</v>
      </c>
    </row>
    <row r="46" spans="1:9" x14ac:dyDescent="0.25">
      <c r="A46" s="1">
        <v>42780</v>
      </c>
      <c r="B46">
        <f t="shared" si="1"/>
        <v>2</v>
      </c>
      <c r="C46" s="2">
        <f>VLOOKUP(B46,Tabela1[],2)</f>
        <v>0.75</v>
      </c>
      <c r="D46" s="4">
        <f>200</f>
        <v>200</v>
      </c>
      <c r="E46">
        <f t="shared" si="2"/>
        <v>200</v>
      </c>
      <c r="F46" s="5">
        <f t="shared" si="0"/>
        <v>100</v>
      </c>
      <c r="G46">
        <f t="shared" si="3"/>
        <v>150</v>
      </c>
      <c r="H46" s="5">
        <f t="shared" si="4"/>
        <v>300</v>
      </c>
      <c r="I46">
        <f t="shared" si="5"/>
        <v>50</v>
      </c>
    </row>
    <row r="47" spans="1:9" x14ac:dyDescent="0.25">
      <c r="A47" s="1">
        <v>42781</v>
      </c>
      <c r="B47">
        <f t="shared" si="1"/>
        <v>3</v>
      </c>
      <c r="C47" s="2">
        <f>VLOOKUP(B47,Tabela1[],2)</f>
        <v>0.6</v>
      </c>
      <c r="D47" s="4">
        <f>200</f>
        <v>200</v>
      </c>
      <c r="E47">
        <f t="shared" si="2"/>
        <v>200</v>
      </c>
      <c r="F47" s="5">
        <f t="shared" si="0"/>
        <v>100</v>
      </c>
      <c r="G47">
        <f t="shared" si="3"/>
        <v>120</v>
      </c>
      <c r="H47" s="5">
        <f t="shared" si="4"/>
        <v>240</v>
      </c>
      <c r="I47">
        <f t="shared" si="5"/>
        <v>80</v>
      </c>
    </row>
    <row r="48" spans="1:9" x14ac:dyDescent="0.25">
      <c r="A48" s="1">
        <v>42782</v>
      </c>
      <c r="B48">
        <f t="shared" si="1"/>
        <v>4</v>
      </c>
      <c r="C48" s="2">
        <f>VLOOKUP(B48,Tabela1[],2)</f>
        <v>0.75</v>
      </c>
      <c r="D48" s="4">
        <f>200</f>
        <v>200</v>
      </c>
      <c r="E48">
        <f t="shared" si="2"/>
        <v>200</v>
      </c>
      <c r="F48" s="5">
        <f t="shared" si="0"/>
        <v>100</v>
      </c>
      <c r="G48">
        <f t="shared" si="3"/>
        <v>150</v>
      </c>
      <c r="H48" s="5">
        <f t="shared" si="4"/>
        <v>300</v>
      </c>
      <c r="I48">
        <f t="shared" si="5"/>
        <v>50</v>
      </c>
    </row>
    <row r="49" spans="1:9" x14ac:dyDescent="0.25">
      <c r="A49" s="1">
        <v>42783</v>
      </c>
      <c r="B49">
        <f t="shared" si="1"/>
        <v>5</v>
      </c>
      <c r="C49" s="2">
        <f>VLOOKUP(B49,Tabela1[],2)</f>
        <v>0.8</v>
      </c>
      <c r="D49" s="4">
        <f>200</f>
        <v>200</v>
      </c>
      <c r="E49">
        <f t="shared" si="2"/>
        <v>200</v>
      </c>
      <c r="F49" s="5">
        <f t="shared" si="0"/>
        <v>100</v>
      </c>
      <c r="G49">
        <f t="shared" si="3"/>
        <v>160</v>
      </c>
      <c r="H49" s="5">
        <f t="shared" si="4"/>
        <v>320</v>
      </c>
      <c r="I49">
        <f t="shared" si="5"/>
        <v>40</v>
      </c>
    </row>
    <row r="50" spans="1:9" x14ac:dyDescent="0.25">
      <c r="A50" s="1">
        <v>42784</v>
      </c>
      <c r="B50">
        <f t="shared" si="1"/>
        <v>6</v>
      </c>
      <c r="C50" s="2">
        <f>VLOOKUP(B50,Tabela1[],2)</f>
        <v>0.5</v>
      </c>
      <c r="D50" s="4">
        <f>200</f>
        <v>200</v>
      </c>
      <c r="E50">
        <f t="shared" si="2"/>
        <v>200</v>
      </c>
      <c r="F50" s="5">
        <f t="shared" si="0"/>
        <v>100</v>
      </c>
      <c r="G50">
        <f t="shared" si="3"/>
        <v>100</v>
      </c>
      <c r="H50" s="5">
        <f t="shared" si="4"/>
        <v>200</v>
      </c>
      <c r="I50">
        <f t="shared" si="5"/>
        <v>100</v>
      </c>
    </row>
    <row r="51" spans="1:9" x14ac:dyDescent="0.25">
      <c r="A51" s="1">
        <v>42785</v>
      </c>
      <c r="B51">
        <f t="shared" si="1"/>
        <v>7</v>
      </c>
      <c r="C51" s="2">
        <f>VLOOKUP(B51,Tabela1[],2)</f>
        <v>0.5</v>
      </c>
      <c r="D51" s="4">
        <f>200</f>
        <v>200</v>
      </c>
      <c r="E51">
        <f t="shared" si="2"/>
        <v>200</v>
      </c>
      <c r="F51" s="5">
        <f t="shared" si="0"/>
        <v>100</v>
      </c>
      <c r="G51">
        <f t="shared" si="3"/>
        <v>100</v>
      </c>
      <c r="H51" s="5">
        <f t="shared" si="4"/>
        <v>200</v>
      </c>
      <c r="I51">
        <f t="shared" si="5"/>
        <v>100</v>
      </c>
    </row>
    <row r="52" spans="1:9" x14ac:dyDescent="0.25">
      <c r="A52" s="1">
        <v>42786</v>
      </c>
      <c r="B52">
        <f t="shared" si="1"/>
        <v>1</v>
      </c>
      <c r="C52" s="2">
        <f>VLOOKUP(B52,Tabela1[],2)</f>
        <v>0.9</v>
      </c>
      <c r="D52" s="4">
        <f>200</f>
        <v>200</v>
      </c>
      <c r="E52">
        <f t="shared" si="2"/>
        <v>200</v>
      </c>
      <c r="F52" s="5">
        <f t="shared" si="0"/>
        <v>100</v>
      </c>
      <c r="G52">
        <f t="shared" si="3"/>
        <v>180</v>
      </c>
      <c r="H52" s="5">
        <f t="shared" si="4"/>
        <v>360</v>
      </c>
      <c r="I52">
        <f t="shared" si="5"/>
        <v>20</v>
      </c>
    </row>
    <row r="53" spans="1:9" x14ac:dyDescent="0.25">
      <c r="A53" s="1">
        <v>42787</v>
      </c>
      <c r="B53">
        <f t="shared" si="1"/>
        <v>2</v>
      </c>
      <c r="C53" s="2">
        <f>VLOOKUP(B53,Tabela1[],2)</f>
        <v>0.75</v>
      </c>
      <c r="D53" s="4">
        <f>200</f>
        <v>200</v>
      </c>
      <c r="E53">
        <f t="shared" si="2"/>
        <v>200</v>
      </c>
      <c r="F53" s="5">
        <f t="shared" si="0"/>
        <v>100</v>
      </c>
      <c r="G53">
        <f t="shared" si="3"/>
        <v>150</v>
      </c>
      <c r="H53" s="5">
        <f t="shared" si="4"/>
        <v>300</v>
      </c>
      <c r="I53">
        <f t="shared" si="5"/>
        <v>50</v>
      </c>
    </row>
    <row r="54" spans="1:9" x14ac:dyDescent="0.25">
      <c r="A54" s="1">
        <v>42788</v>
      </c>
      <c r="B54">
        <f t="shared" si="1"/>
        <v>3</v>
      </c>
      <c r="C54" s="2">
        <f>VLOOKUP(B54,Tabela1[],2)</f>
        <v>0.6</v>
      </c>
      <c r="D54" s="4">
        <f>200</f>
        <v>200</v>
      </c>
      <c r="E54">
        <f t="shared" si="2"/>
        <v>200</v>
      </c>
      <c r="F54" s="5">
        <f t="shared" si="0"/>
        <v>100</v>
      </c>
      <c r="G54">
        <f t="shared" si="3"/>
        <v>120</v>
      </c>
      <c r="H54" s="5">
        <f t="shared" si="4"/>
        <v>240</v>
      </c>
      <c r="I54">
        <f t="shared" si="5"/>
        <v>80</v>
      </c>
    </row>
    <row r="55" spans="1:9" x14ac:dyDescent="0.25">
      <c r="A55" s="1">
        <v>42789</v>
      </c>
      <c r="B55">
        <f t="shared" si="1"/>
        <v>4</v>
      </c>
      <c r="C55" s="2">
        <f>VLOOKUP(B55,Tabela1[],2)</f>
        <v>0.75</v>
      </c>
      <c r="D55" s="4">
        <f>200</f>
        <v>200</v>
      </c>
      <c r="E55">
        <f t="shared" si="2"/>
        <v>200</v>
      </c>
      <c r="F55" s="5">
        <f t="shared" si="0"/>
        <v>100</v>
      </c>
      <c r="G55">
        <f t="shared" si="3"/>
        <v>150</v>
      </c>
      <c r="H55" s="5">
        <f t="shared" si="4"/>
        <v>300</v>
      </c>
      <c r="I55">
        <f t="shared" si="5"/>
        <v>50</v>
      </c>
    </row>
    <row r="56" spans="1:9" x14ac:dyDescent="0.25">
      <c r="A56" s="1">
        <v>42790</v>
      </c>
      <c r="B56">
        <f t="shared" si="1"/>
        <v>5</v>
      </c>
      <c r="C56" s="2">
        <f>VLOOKUP(B56,Tabela1[],2)</f>
        <v>0.8</v>
      </c>
      <c r="D56" s="4">
        <f>200</f>
        <v>200</v>
      </c>
      <c r="E56">
        <f t="shared" si="2"/>
        <v>200</v>
      </c>
      <c r="F56" s="5">
        <f t="shared" si="0"/>
        <v>100</v>
      </c>
      <c r="G56">
        <f t="shared" si="3"/>
        <v>160</v>
      </c>
      <c r="H56" s="5">
        <f t="shared" si="4"/>
        <v>320</v>
      </c>
      <c r="I56">
        <f t="shared" si="5"/>
        <v>40</v>
      </c>
    </row>
    <row r="57" spans="1:9" x14ac:dyDescent="0.25">
      <c r="A57" s="1">
        <v>42791</v>
      </c>
      <c r="B57">
        <f t="shared" si="1"/>
        <v>6</v>
      </c>
      <c r="C57" s="2">
        <f>VLOOKUP(B57,Tabela1[],2)</f>
        <v>0.5</v>
      </c>
      <c r="D57" s="4">
        <f>200</f>
        <v>200</v>
      </c>
      <c r="E57">
        <f t="shared" si="2"/>
        <v>200</v>
      </c>
      <c r="F57" s="5">
        <f t="shared" si="0"/>
        <v>100</v>
      </c>
      <c r="G57">
        <f t="shared" si="3"/>
        <v>100</v>
      </c>
      <c r="H57" s="5">
        <f t="shared" si="4"/>
        <v>200</v>
      </c>
      <c r="I57">
        <f t="shared" si="5"/>
        <v>100</v>
      </c>
    </row>
    <row r="58" spans="1:9" x14ac:dyDescent="0.25">
      <c r="A58" s="1">
        <v>42792</v>
      </c>
      <c r="B58">
        <f t="shared" si="1"/>
        <v>7</v>
      </c>
      <c r="C58" s="2">
        <f>VLOOKUP(B58,Tabela1[],2)</f>
        <v>0.5</v>
      </c>
      <c r="D58" s="4">
        <f>200</f>
        <v>200</v>
      </c>
      <c r="E58">
        <f t="shared" si="2"/>
        <v>200</v>
      </c>
      <c r="F58" s="5">
        <f t="shared" si="0"/>
        <v>100</v>
      </c>
      <c r="G58">
        <f t="shared" si="3"/>
        <v>100</v>
      </c>
      <c r="H58" s="5">
        <f t="shared" si="4"/>
        <v>200</v>
      </c>
      <c r="I58">
        <f t="shared" si="5"/>
        <v>100</v>
      </c>
    </row>
    <row r="59" spans="1:9" x14ac:dyDescent="0.25">
      <c r="A59" s="1">
        <v>42793</v>
      </c>
      <c r="B59">
        <f t="shared" si="1"/>
        <v>1</v>
      </c>
      <c r="C59" s="2">
        <f>VLOOKUP(B59,Tabela1[],2)</f>
        <v>0.9</v>
      </c>
      <c r="D59" s="4">
        <f>200</f>
        <v>200</v>
      </c>
      <c r="E59">
        <f t="shared" si="2"/>
        <v>200</v>
      </c>
      <c r="F59" s="5">
        <f t="shared" si="0"/>
        <v>100</v>
      </c>
      <c r="G59">
        <f t="shared" si="3"/>
        <v>180</v>
      </c>
      <c r="H59" s="5">
        <f t="shared" si="4"/>
        <v>360</v>
      </c>
      <c r="I59">
        <f t="shared" si="5"/>
        <v>20</v>
      </c>
    </row>
    <row r="60" spans="1:9" x14ac:dyDescent="0.25">
      <c r="A60" s="1">
        <v>42794</v>
      </c>
      <c r="B60">
        <f t="shared" si="1"/>
        <v>2</v>
      </c>
      <c r="C60" s="2">
        <f>VLOOKUP(B60,Tabela1[],2)</f>
        <v>0.75</v>
      </c>
      <c r="D60" s="4">
        <f>200</f>
        <v>200</v>
      </c>
      <c r="E60">
        <f t="shared" si="2"/>
        <v>200</v>
      </c>
      <c r="F60" s="5">
        <f t="shared" si="0"/>
        <v>100</v>
      </c>
      <c r="G60">
        <f t="shared" si="3"/>
        <v>150</v>
      </c>
      <c r="H60" s="5">
        <f t="shared" si="4"/>
        <v>300</v>
      </c>
      <c r="I60">
        <f t="shared" si="5"/>
        <v>50</v>
      </c>
    </row>
    <row r="61" spans="1:9" x14ac:dyDescent="0.25">
      <c r="A61" s="1">
        <v>42795</v>
      </c>
      <c r="B61">
        <f t="shared" si="1"/>
        <v>3</v>
      </c>
      <c r="C61" s="2">
        <f>VLOOKUP(B61,Tabela1[],2)</f>
        <v>0.6</v>
      </c>
      <c r="D61" s="4">
        <f>200</f>
        <v>200</v>
      </c>
      <c r="E61">
        <f t="shared" si="2"/>
        <v>200</v>
      </c>
      <c r="F61" s="5">
        <f t="shared" si="0"/>
        <v>100</v>
      </c>
      <c r="G61">
        <f t="shared" si="3"/>
        <v>120</v>
      </c>
      <c r="H61" s="5">
        <f t="shared" si="4"/>
        <v>240</v>
      </c>
      <c r="I61">
        <f t="shared" si="5"/>
        <v>80</v>
      </c>
    </row>
    <row r="62" spans="1:9" x14ac:dyDescent="0.25">
      <c r="A62" s="1">
        <v>42796</v>
      </c>
      <c r="B62">
        <f t="shared" si="1"/>
        <v>4</v>
      </c>
      <c r="C62" s="2">
        <f>VLOOKUP(B62,Tabela1[],2)</f>
        <v>0.75</v>
      </c>
      <c r="D62" s="4">
        <f>200</f>
        <v>200</v>
      </c>
      <c r="E62">
        <f t="shared" si="2"/>
        <v>200</v>
      </c>
      <c r="F62" s="5">
        <f t="shared" si="0"/>
        <v>100</v>
      </c>
      <c r="G62">
        <f t="shared" si="3"/>
        <v>150</v>
      </c>
      <c r="H62" s="5">
        <f t="shared" si="4"/>
        <v>300</v>
      </c>
      <c r="I62">
        <f t="shared" si="5"/>
        <v>50</v>
      </c>
    </row>
    <row r="63" spans="1:9" x14ac:dyDescent="0.25">
      <c r="A63" s="1">
        <v>42797</v>
      </c>
      <c r="B63">
        <f t="shared" si="1"/>
        <v>5</v>
      </c>
      <c r="C63" s="2">
        <f>VLOOKUP(B63,Tabela1[],2)</f>
        <v>0.8</v>
      </c>
      <c r="D63" s="4">
        <f>200</f>
        <v>200</v>
      </c>
      <c r="E63">
        <f t="shared" si="2"/>
        <v>200</v>
      </c>
      <c r="F63" s="5">
        <f t="shared" si="0"/>
        <v>100</v>
      </c>
      <c r="G63">
        <f t="shared" si="3"/>
        <v>160</v>
      </c>
      <c r="H63" s="5">
        <f t="shared" si="4"/>
        <v>320</v>
      </c>
      <c r="I63">
        <f t="shared" si="5"/>
        <v>40</v>
      </c>
    </row>
    <row r="64" spans="1:9" x14ac:dyDescent="0.25">
      <c r="A64" s="1">
        <v>42798</v>
      </c>
      <c r="B64">
        <f t="shared" si="1"/>
        <v>6</v>
      </c>
      <c r="C64" s="2">
        <f>VLOOKUP(B64,Tabela1[],2)</f>
        <v>0.5</v>
      </c>
      <c r="D64" s="4">
        <f>200</f>
        <v>200</v>
      </c>
      <c r="E64">
        <f t="shared" si="2"/>
        <v>200</v>
      </c>
      <c r="F64" s="5">
        <f t="shared" si="0"/>
        <v>100</v>
      </c>
      <c r="G64">
        <f t="shared" si="3"/>
        <v>100</v>
      </c>
      <c r="H64" s="5">
        <f t="shared" si="4"/>
        <v>200</v>
      </c>
      <c r="I64">
        <f t="shared" si="5"/>
        <v>100</v>
      </c>
    </row>
    <row r="65" spans="1:9" x14ac:dyDescent="0.25">
      <c r="A65" s="1">
        <v>42799</v>
      </c>
      <c r="B65">
        <f t="shared" si="1"/>
        <v>7</v>
      </c>
      <c r="C65" s="2">
        <f>VLOOKUP(B65,Tabela1[],2)</f>
        <v>0.5</v>
      </c>
      <c r="D65" s="4">
        <f>200</f>
        <v>200</v>
      </c>
      <c r="E65">
        <f t="shared" si="2"/>
        <v>200</v>
      </c>
      <c r="F65" s="5">
        <f t="shared" si="0"/>
        <v>100</v>
      </c>
      <c r="G65">
        <f t="shared" si="3"/>
        <v>100</v>
      </c>
      <c r="H65" s="5">
        <f t="shared" si="4"/>
        <v>200</v>
      </c>
      <c r="I65">
        <f t="shared" si="5"/>
        <v>100</v>
      </c>
    </row>
    <row r="66" spans="1:9" x14ac:dyDescent="0.25">
      <c r="A66" s="1">
        <v>42800</v>
      </c>
      <c r="B66">
        <f t="shared" si="1"/>
        <v>1</v>
      </c>
      <c r="C66" s="2">
        <f>VLOOKUP(B66,Tabela1[],2)</f>
        <v>0.9</v>
      </c>
      <c r="D66" s="4">
        <f>200</f>
        <v>200</v>
      </c>
      <c r="E66">
        <f t="shared" si="2"/>
        <v>200</v>
      </c>
      <c r="F66" s="5">
        <f t="shared" ref="F66:F129" si="6">D66*0.5</f>
        <v>100</v>
      </c>
      <c r="G66">
        <f t="shared" si="3"/>
        <v>180</v>
      </c>
      <c r="H66" s="5">
        <f t="shared" si="4"/>
        <v>360</v>
      </c>
      <c r="I66">
        <f t="shared" si="5"/>
        <v>20</v>
      </c>
    </row>
    <row r="67" spans="1:9" x14ac:dyDescent="0.25">
      <c r="A67" s="1">
        <v>42801</v>
      </c>
      <c r="B67">
        <f t="shared" ref="B67:B130" si="7">WEEKDAY(A67,2)</f>
        <v>2</v>
      </c>
      <c r="C67" s="2">
        <f>VLOOKUP(B67,Tabela1[],2)</f>
        <v>0.75</v>
      </c>
      <c r="D67" s="4">
        <f>200</f>
        <v>200</v>
      </c>
      <c r="E67">
        <f t="shared" ref="E67:E130" si="8">D67</f>
        <v>200</v>
      </c>
      <c r="F67" s="5">
        <f t="shared" si="6"/>
        <v>100</v>
      </c>
      <c r="G67">
        <f t="shared" ref="G67:G130" si="9">ROUNDUP(E67*C67,0)</f>
        <v>150</v>
      </c>
      <c r="H67" s="5">
        <f t="shared" ref="H67:H130" si="10">G67*2</f>
        <v>300</v>
      </c>
      <c r="I67">
        <f t="shared" ref="I67:I130" si="11">E67-G67</f>
        <v>50</v>
      </c>
    </row>
    <row r="68" spans="1:9" x14ac:dyDescent="0.25">
      <c r="A68" s="1">
        <v>42802</v>
      </c>
      <c r="B68">
        <f t="shared" si="7"/>
        <v>3</v>
      </c>
      <c r="C68" s="2">
        <f>VLOOKUP(B68,Tabela1[],2)</f>
        <v>0.6</v>
      </c>
      <c r="D68" s="4">
        <f>200</f>
        <v>200</v>
      </c>
      <c r="E68">
        <f t="shared" si="8"/>
        <v>200</v>
      </c>
      <c r="F68" s="5">
        <f t="shared" si="6"/>
        <v>100</v>
      </c>
      <c r="G68">
        <f t="shared" si="9"/>
        <v>120</v>
      </c>
      <c r="H68" s="5">
        <f t="shared" si="10"/>
        <v>240</v>
      </c>
      <c r="I68">
        <f t="shared" si="11"/>
        <v>80</v>
      </c>
    </row>
    <row r="69" spans="1:9" x14ac:dyDescent="0.25">
      <c r="A69" s="1">
        <v>42803</v>
      </c>
      <c r="B69">
        <f t="shared" si="7"/>
        <v>4</v>
      </c>
      <c r="C69" s="2">
        <f>VLOOKUP(B69,Tabela1[],2)</f>
        <v>0.75</v>
      </c>
      <c r="D69" s="4">
        <f>200</f>
        <v>200</v>
      </c>
      <c r="E69">
        <f t="shared" si="8"/>
        <v>200</v>
      </c>
      <c r="F69" s="5">
        <f t="shared" si="6"/>
        <v>100</v>
      </c>
      <c r="G69">
        <f t="shared" si="9"/>
        <v>150</v>
      </c>
      <c r="H69" s="5">
        <f t="shared" si="10"/>
        <v>300</v>
      </c>
      <c r="I69">
        <f t="shared" si="11"/>
        <v>50</v>
      </c>
    </row>
    <row r="70" spans="1:9" x14ac:dyDescent="0.25">
      <c r="A70" s="1">
        <v>42804</v>
      </c>
      <c r="B70">
        <f t="shared" si="7"/>
        <v>5</v>
      </c>
      <c r="C70" s="2">
        <f>VLOOKUP(B70,Tabela1[],2)</f>
        <v>0.8</v>
      </c>
      <c r="D70" s="4">
        <f>200</f>
        <v>200</v>
      </c>
      <c r="E70">
        <f t="shared" si="8"/>
        <v>200</v>
      </c>
      <c r="F70" s="5">
        <f t="shared" si="6"/>
        <v>100</v>
      </c>
      <c r="G70">
        <f t="shared" si="9"/>
        <v>160</v>
      </c>
      <c r="H70" s="5">
        <f t="shared" si="10"/>
        <v>320</v>
      </c>
      <c r="I70">
        <f t="shared" si="11"/>
        <v>40</v>
      </c>
    </row>
    <row r="71" spans="1:9" x14ac:dyDescent="0.25">
      <c r="A71" s="1">
        <v>42805</v>
      </c>
      <c r="B71">
        <f t="shared" si="7"/>
        <v>6</v>
      </c>
      <c r="C71" s="2">
        <f>VLOOKUP(B71,Tabela1[],2)</f>
        <v>0.5</v>
      </c>
      <c r="D71" s="4">
        <f>200</f>
        <v>200</v>
      </c>
      <c r="E71">
        <f t="shared" si="8"/>
        <v>200</v>
      </c>
      <c r="F71" s="5">
        <f t="shared" si="6"/>
        <v>100</v>
      </c>
      <c r="G71">
        <f t="shared" si="9"/>
        <v>100</v>
      </c>
      <c r="H71" s="5">
        <f t="shared" si="10"/>
        <v>200</v>
      </c>
      <c r="I71">
        <f t="shared" si="11"/>
        <v>100</v>
      </c>
    </row>
    <row r="72" spans="1:9" x14ac:dyDescent="0.25">
      <c r="A72" s="1">
        <v>42806</v>
      </c>
      <c r="B72">
        <f t="shared" si="7"/>
        <v>7</v>
      </c>
      <c r="C72" s="2">
        <f>VLOOKUP(B72,Tabela1[],2)</f>
        <v>0.5</v>
      </c>
      <c r="D72" s="4">
        <f>200</f>
        <v>200</v>
      </c>
      <c r="E72">
        <f t="shared" si="8"/>
        <v>200</v>
      </c>
      <c r="F72" s="5">
        <f t="shared" si="6"/>
        <v>100</v>
      </c>
      <c r="G72">
        <f t="shared" si="9"/>
        <v>100</v>
      </c>
      <c r="H72" s="5">
        <f t="shared" si="10"/>
        <v>200</v>
      </c>
      <c r="I72">
        <f t="shared" si="11"/>
        <v>100</v>
      </c>
    </row>
    <row r="73" spans="1:9" x14ac:dyDescent="0.25">
      <c r="A73" s="1">
        <v>42807</v>
      </c>
      <c r="B73">
        <f t="shared" si="7"/>
        <v>1</v>
      </c>
      <c r="C73" s="2">
        <f>VLOOKUP(B73,Tabela1[],2)</f>
        <v>0.9</v>
      </c>
      <c r="D73" s="4">
        <f>200</f>
        <v>200</v>
      </c>
      <c r="E73">
        <f t="shared" si="8"/>
        <v>200</v>
      </c>
      <c r="F73" s="5">
        <f t="shared" si="6"/>
        <v>100</v>
      </c>
      <c r="G73">
        <f t="shared" si="9"/>
        <v>180</v>
      </c>
      <c r="H73" s="5">
        <f t="shared" si="10"/>
        <v>360</v>
      </c>
      <c r="I73">
        <f t="shared" si="11"/>
        <v>20</v>
      </c>
    </row>
    <row r="74" spans="1:9" x14ac:dyDescent="0.25">
      <c r="A74" s="1">
        <v>42808</v>
      </c>
      <c r="B74">
        <f t="shared" si="7"/>
        <v>2</v>
      </c>
      <c r="C74" s="2">
        <f>VLOOKUP(B74,Tabela1[],2)</f>
        <v>0.75</v>
      </c>
      <c r="D74" s="4">
        <f>200</f>
        <v>200</v>
      </c>
      <c r="E74">
        <f t="shared" si="8"/>
        <v>200</v>
      </c>
      <c r="F74" s="5">
        <f t="shared" si="6"/>
        <v>100</v>
      </c>
      <c r="G74">
        <f t="shared" si="9"/>
        <v>150</v>
      </c>
      <c r="H74" s="5">
        <f t="shared" si="10"/>
        <v>300</v>
      </c>
      <c r="I74">
        <f t="shared" si="11"/>
        <v>50</v>
      </c>
    </row>
    <row r="75" spans="1:9" x14ac:dyDescent="0.25">
      <c r="A75" s="1">
        <v>42809</v>
      </c>
      <c r="B75">
        <f t="shared" si="7"/>
        <v>3</v>
      </c>
      <c r="C75" s="2">
        <f>VLOOKUP(B75,Tabela1[],2)</f>
        <v>0.6</v>
      </c>
      <c r="D75" s="4">
        <f>200</f>
        <v>200</v>
      </c>
      <c r="E75">
        <f t="shared" si="8"/>
        <v>200</v>
      </c>
      <c r="F75" s="5">
        <f t="shared" si="6"/>
        <v>100</v>
      </c>
      <c r="G75">
        <f t="shared" si="9"/>
        <v>120</v>
      </c>
      <c r="H75" s="5">
        <f t="shared" si="10"/>
        <v>240</v>
      </c>
      <c r="I75">
        <f t="shared" si="11"/>
        <v>80</v>
      </c>
    </row>
    <row r="76" spans="1:9" x14ac:dyDescent="0.25">
      <c r="A76" s="1">
        <v>42810</v>
      </c>
      <c r="B76">
        <f t="shared" si="7"/>
        <v>4</v>
      </c>
      <c r="C76" s="2">
        <f>VLOOKUP(B76,Tabela1[],2)</f>
        <v>0.75</v>
      </c>
      <c r="D76" s="4">
        <f>200</f>
        <v>200</v>
      </c>
      <c r="E76">
        <f t="shared" si="8"/>
        <v>200</v>
      </c>
      <c r="F76" s="5">
        <f t="shared" si="6"/>
        <v>100</v>
      </c>
      <c r="G76">
        <f t="shared" si="9"/>
        <v>150</v>
      </c>
      <c r="H76" s="5">
        <f t="shared" si="10"/>
        <v>300</v>
      </c>
      <c r="I76">
        <f t="shared" si="11"/>
        <v>50</v>
      </c>
    </row>
    <row r="77" spans="1:9" x14ac:dyDescent="0.25">
      <c r="A77" s="1">
        <v>42811</v>
      </c>
      <c r="B77">
        <f t="shared" si="7"/>
        <v>5</v>
      </c>
      <c r="C77" s="2">
        <f>VLOOKUP(B77,Tabela1[],2)</f>
        <v>0.8</v>
      </c>
      <c r="D77" s="4">
        <f>200</f>
        <v>200</v>
      </c>
      <c r="E77">
        <f t="shared" si="8"/>
        <v>200</v>
      </c>
      <c r="F77" s="5">
        <f t="shared" si="6"/>
        <v>100</v>
      </c>
      <c r="G77">
        <f t="shared" si="9"/>
        <v>160</v>
      </c>
      <c r="H77" s="5">
        <f t="shared" si="10"/>
        <v>320</v>
      </c>
      <c r="I77">
        <f t="shared" si="11"/>
        <v>40</v>
      </c>
    </row>
    <row r="78" spans="1:9" x14ac:dyDescent="0.25">
      <c r="A78" s="1">
        <v>42812</v>
      </c>
      <c r="B78">
        <f t="shared" si="7"/>
        <v>6</v>
      </c>
      <c r="C78" s="2">
        <f>VLOOKUP(B78,Tabela1[],2)</f>
        <v>0.5</v>
      </c>
      <c r="D78" s="4">
        <f>200</f>
        <v>200</v>
      </c>
      <c r="E78">
        <f t="shared" si="8"/>
        <v>200</v>
      </c>
      <c r="F78" s="5">
        <f t="shared" si="6"/>
        <v>100</v>
      </c>
      <c r="G78">
        <f t="shared" si="9"/>
        <v>100</v>
      </c>
      <c r="H78" s="5">
        <f t="shared" si="10"/>
        <v>200</v>
      </c>
      <c r="I78">
        <f t="shared" si="11"/>
        <v>100</v>
      </c>
    </row>
    <row r="79" spans="1:9" x14ac:dyDescent="0.25">
      <c r="A79" s="1">
        <v>42813</v>
      </c>
      <c r="B79">
        <f t="shared" si="7"/>
        <v>7</v>
      </c>
      <c r="C79" s="2">
        <f>VLOOKUP(B79,Tabela1[],2)</f>
        <v>0.5</v>
      </c>
      <c r="D79" s="4">
        <f>200</f>
        <v>200</v>
      </c>
      <c r="E79">
        <f t="shared" si="8"/>
        <v>200</v>
      </c>
      <c r="F79" s="5">
        <f t="shared" si="6"/>
        <v>100</v>
      </c>
      <c r="G79">
        <f t="shared" si="9"/>
        <v>100</v>
      </c>
      <c r="H79" s="5">
        <f t="shared" si="10"/>
        <v>200</v>
      </c>
      <c r="I79">
        <f t="shared" si="11"/>
        <v>100</v>
      </c>
    </row>
    <row r="80" spans="1:9" x14ac:dyDescent="0.25">
      <c r="A80" s="1">
        <v>42814</v>
      </c>
      <c r="B80">
        <f t="shared" si="7"/>
        <v>1</v>
      </c>
      <c r="C80" s="2">
        <f>VLOOKUP(B80,Tabela1[],2)</f>
        <v>0.9</v>
      </c>
      <c r="D80" s="4">
        <f>200</f>
        <v>200</v>
      </c>
      <c r="E80">
        <f t="shared" si="8"/>
        <v>200</v>
      </c>
      <c r="F80" s="5">
        <f t="shared" si="6"/>
        <v>100</v>
      </c>
      <c r="G80">
        <f t="shared" si="9"/>
        <v>180</v>
      </c>
      <c r="H80" s="5">
        <f t="shared" si="10"/>
        <v>360</v>
      </c>
      <c r="I80">
        <f t="shared" si="11"/>
        <v>20</v>
      </c>
    </row>
    <row r="81" spans="1:9" x14ac:dyDescent="0.25">
      <c r="A81" s="1">
        <v>42815</v>
      </c>
      <c r="B81">
        <f t="shared" si="7"/>
        <v>2</v>
      </c>
      <c r="C81" s="2">
        <f>VLOOKUP(B81,Tabela1[],2)</f>
        <v>0.75</v>
      </c>
      <c r="D81" s="4">
        <f>200</f>
        <v>200</v>
      </c>
      <c r="E81">
        <f t="shared" si="8"/>
        <v>200</v>
      </c>
      <c r="F81" s="5">
        <f t="shared" si="6"/>
        <v>100</v>
      </c>
      <c r="G81">
        <f t="shared" si="9"/>
        <v>150</v>
      </c>
      <c r="H81" s="5">
        <f t="shared" si="10"/>
        <v>300</v>
      </c>
      <c r="I81">
        <f t="shared" si="11"/>
        <v>50</v>
      </c>
    </row>
    <row r="82" spans="1:9" x14ac:dyDescent="0.25">
      <c r="A82" s="1">
        <v>42816</v>
      </c>
      <c r="B82">
        <f t="shared" si="7"/>
        <v>3</v>
      </c>
      <c r="C82" s="2">
        <f>VLOOKUP(B82,Tabela1[],2)</f>
        <v>0.6</v>
      </c>
      <c r="D82" s="4">
        <f>200</f>
        <v>200</v>
      </c>
      <c r="E82">
        <f t="shared" si="8"/>
        <v>200</v>
      </c>
      <c r="F82" s="5">
        <f t="shared" si="6"/>
        <v>100</v>
      </c>
      <c r="G82">
        <f t="shared" si="9"/>
        <v>120</v>
      </c>
      <c r="H82" s="5">
        <f t="shared" si="10"/>
        <v>240</v>
      </c>
      <c r="I82">
        <f t="shared" si="11"/>
        <v>80</v>
      </c>
    </row>
    <row r="83" spans="1:9" x14ac:dyDescent="0.25">
      <c r="A83" s="1">
        <v>42817</v>
      </c>
      <c r="B83">
        <f t="shared" si="7"/>
        <v>4</v>
      </c>
      <c r="C83" s="2">
        <f>VLOOKUP(B83,Tabela1[],2)</f>
        <v>0.75</v>
      </c>
      <c r="D83" s="4">
        <f>200</f>
        <v>200</v>
      </c>
      <c r="E83">
        <f t="shared" si="8"/>
        <v>200</v>
      </c>
      <c r="F83" s="5">
        <f t="shared" si="6"/>
        <v>100</v>
      </c>
      <c r="G83">
        <f t="shared" si="9"/>
        <v>150</v>
      </c>
      <c r="H83" s="5">
        <f t="shared" si="10"/>
        <v>300</v>
      </c>
      <c r="I83">
        <f t="shared" si="11"/>
        <v>50</v>
      </c>
    </row>
    <row r="84" spans="1:9" x14ac:dyDescent="0.25">
      <c r="A84" s="1">
        <v>42818</v>
      </c>
      <c r="B84">
        <f t="shared" si="7"/>
        <v>5</v>
      </c>
      <c r="C84" s="2">
        <f>VLOOKUP(B84,Tabela1[],2)</f>
        <v>0.8</v>
      </c>
      <c r="D84" s="4">
        <f>200</f>
        <v>200</v>
      </c>
      <c r="E84">
        <f t="shared" si="8"/>
        <v>200</v>
      </c>
      <c r="F84" s="5">
        <f t="shared" si="6"/>
        <v>100</v>
      </c>
      <c r="G84">
        <f t="shared" si="9"/>
        <v>160</v>
      </c>
      <c r="H84" s="5">
        <f t="shared" si="10"/>
        <v>320</v>
      </c>
      <c r="I84">
        <f t="shared" si="11"/>
        <v>40</v>
      </c>
    </row>
    <row r="85" spans="1:9" x14ac:dyDescent="0.25">
      <c r="A85" s="1">
        <v>42819</v>
      </c>
      <c r="B85">
        <f t="shared" si="7"/>
        <v>6</v>
      </c>
      <c r="C85" s="2">
        <f>VLOOKUP(B85,Tabela1[],2)</f>
        <v>0.5</v>
      </c>
      <c r="D85" s="4">
        <f>200</f>
        <v>200</v>
      </c>
      <c r="E85">
        <f t="shared" si="8"/>
        <v>200</v>
      </c>
      <c r="F85" s="5">
        <f t="shared" si="6"/>
        <v>100</v>
      </c>
      <c r="G85">
        <f t="shared" si="9"/>
        <v>100</v>
      </c>
      <c r="H85" s="5">
        <f t="shared" si="10"/>
        <v>200</v>
      </c>
      <c r="I85">
        <f t="shared" si="11"/>
        <v>100</v>
      </c>
    </row>
    <row r="86" spans="1:9" x14ac:dyDescent="0.25">
      <c r="A86" s="1">
        <v>42820</v>
      </c>
      <c r="B86">
        <f t="shared" si="7"/>
        <v>7</v>
      </c>
      <c r="C86" s="2">
        <f>VLOOKUP(B86,Tabela1[],2)</f>
        <v>0.5</v>
      </c>
      <c r="D86" s="4">
        <f>200</f>
        <v>200</v>
      </c>
      <c r="E86">
        <f t="shared" si="8"/>
        <v>200</v>
      </c>
      <c r="F86" s="5">
        <f t="shared" si="6"/>
        <v>100</v>
      </c>
      <c r="G86">
        <f t="shared" si="9"/>
        <v>100</v>
      </c>
      <c r="H86" s="5">
        <f t="shared" si="10"/>
        <v>200</v>
      </c>
      <c r="I86">
        <f t="shared" si="11"/>
        <v>100</v>
      </c>
    </row>
    <row r="87" spans="1:9" x14ac:dyDescent="0.25">
      <c r="A87" s="1">
        <v>42821</v>
      </c>
      <c r="B87">
        <f t="shared" si="7"/>
        <v>1</v>
      </c>
      <c r="C87" s="2">
        <f>VLOOKUP(B87,Tabela1[],2)</f>
        <v>0.9</v>
      </c>
      <c r="D87" s="4">
        <f>200</f>
        <v>200</v>
      </c>
      <c r="E87">
        <f t="shared" si="8"/>
        <v>200</v>
      </c>
      <c r="F87" s="5">
        <f t="shared" si="6"/>
        <v>100</v>
      </c>
      <c r="G87">
        <f t="shared" si="9"/>
        <v>180</v>
      </c>
      <c r="H87" s="5">
        <f t="shared" si="10"/>
        <v>360</v>
      </c>
      <c r="I87">
        <f t="shared" si="11"/>
        <v>20</v>
      </c>
    </row>
    <row r="88" spans="1:9" x14ac:dyDescent="0.25">
      <c r="A88" s="1">
        <v>42822</v>
      </c>
      <c r="B88">
        <f t="shared" si="7"/>
        <v>2</v>
      </c>
      <c r="C88" s="2">
        <f>VLOOKUP(B88,Tabela1[],2)</f>
        <v>0.75</v>
      </c>
      <c r="D88" s="4">
        <f>200</f>
        <v>200</v>
      </c>
      <c r="E88">
        <f t="shared" si="8"/>
        <v>200</v>
      </c>
      <c r="F88" s="5">
        <f t="shared" si="6"/>
        <v>100</v>
      </c>
      <c r="G88">
        <f t="shared" si="9"/>
        <v>150</v>
      </c>
      <c r="H88" s="5">
        <f t="shared" si="10"/>
        <v>300</v>
      </c>
      <c r="I88">
        <f t="shared" si="11"/>
        <v>50</v>
      </c>
    </row>
    <row r="89" spans="1:9" x14ac:dyDescent="0.25">
      <c r="A89" s="1">
        <v>42823</v>
      </c>
      <c r="B89">
        <f t="shared" si="7"/>
        <v>3</v>
      </c>
      <c r="C89" s="2">
        <f>VLOOKUP(B89,Tabela1[],2)</f>
        <v>0.6</v>
      </c>
      <c r="D89" s="4">
        <f>200</f>
        <v>200</v>
      </c>
      <c r="E89">
        <f t="shared" si="8"/>
        <v>200</v>
      </c>
      <c r="F89" s="5">
        <f t="shared" si="6"/>
        <v>100</v>
      </c>
      <c r="G89">
        <f t="shared" si="9"/>
        <v>120</v>
      </c>
      <c r="H89" s="5">
        <f t="shared" si="10"/>
        <v>240</v>
      </c>
      <c r="I89">
        <f t="shared" si="11"/>
        <v>80</v>
      </c>
    </row>
    <row r="90" spans="1:9" x14ac:dyDescent="0.25">
      <c r="A90" s="1">
        <v>42824</v>
      </c>
      <c r="B90">
        <f t="shared" si="7"/>
        <v>4</v>
      </c>
      <c r="C90" s="2">
        <f>VLOOKUP(B90,Tabela1[],2)</f>
        <v>0.75</v>
      </c>
      <c r="D90" s="4">
        <f>200</f>
        <v>200</v>
      </c>
      <c r="E90">
        <f t="shared" si="8"/>
        <v>200</v>
      </c>
      <c r="F90" s="5">
        <f t="shared" si="6"/>
        <v>100</v>
      </c>
      <c r="G90">
        <f t="shared" si="9"/>
        <v>150</v>
      </c>
      <c r="H90" s="5">
        <f t="shared" si="10"/>
        <v>300</v>
      </c>
      <c r="I90">
        <f t="shared" si="11"/>
        <v>50</v>
      </c>
    </row>
    <row r="91" spans="1:9" x14ac:dyDescent="0.25">
      <c r="A91" s="1">
        <v>42825</v>
      </c>
      <c r="B91">
        <f t="shared" si="7"/>
        <v>5</v>
      </c>
      <c r="C91" s="2">
        <f>VLOOKUP(B91,Tabela1[],2)</f>
        <v>0.8</v>
      </c>
      <c r="D91" s="4">
        <f>200</f>
        <v>200</v>
      </c>
      <c r="E91">
        <f t="shared" si="8"/>
        <v>200</v>
      </c>
      <c r="F91" s="5">
        <f t="shared" si="6"/>
        <v>100</v>
      </c>
      <c r="G91">
        <f t="shared" si="9"/>
        <v>160</v>
      </c>
      <c r="H91" s="5">
        <f t="shared" si="10"/>
        <v>320</v>
      </c>
      <c r="I91">
        <f t="shared" si="11"/>
        <v>40</v>
      </c>
    </row>
    <row r="92" spans="1:9" x14ac:dyDescent="0.25">
      <c r="A92" s="1">
        <v>42826</v>
      </c>
      <c r="B92">
        <f t="shared" si="7"/>
        <v>6</v>
      </c>
      <c r="C92" s="2">
        <f>VLOOKUP(B92,Tabela1[],2)</f>
        <v>0.5</v>
      </c>
      <c r="D92" s="4">
        <f>200</f>
        <v>200</v>
      </c>
      <c r="E92">
        <f t="shared" si="8"/>
        <v>200</v>
      </c>
      <c r="F92" s="5">
        <f t="shared" si="6"/>
        <v>100</v>
      </c>
      <c r="G92">
        <f t="shared" si="9"/>
        <v>100</v>
      </c>
      <c r="H92" s="5">
        <f t="shared" si="10"/>
        <v>200</v>
      </c>
      <c r="I92">
        <f t="shared" si="11"/>
        <v>100</v>
      </c>
    </row>
    <row r="93" spans="1:9" x14ac:dyDescent="0.25">
      <c r="A93" s="1">
        <v>42827</v>
      </c>
      <c r="B93">
        <f t="shared" si="7"/>
        <v>7</v>
      </c>
      <c r="C93" s="2">
        <f>VLOOKUP(B93,Tabela1[],2)</f>
        <v>0.5</v>
      </c>
      <c r="D93" s="4">
        <f>200</f>
        <v>200</v>
      </c>
      <c r="E93">
        <f t="shared" si="8"/>
        <v>200</v>
      </c>
      <c r="F93" s="5">
        <f t="shared" si="6"/>
        <v>100</v>
      </c>
      <c r="G93">
        <f t="shared" si="9"/>
        <v>100</v>
      </c>
      <c r="H93" s="5">
        <f t="shared" si="10"/>
        <v>200</v>
      </c>
      <c r="I93">
        <f t="shared" si="11"/>
        <v>100</v>
      </c>
    </row>
    <row r="94" spans="1:9" x14ac:dyDescent="0.25">
      <c r="A94" s="1">
        <v>42828</v>
      </c>
      <c r="B94">
        <f t="shared" si="7"/>
        <v>1</v>
      </c>
      <c r="C94" s="2">
        <f>VLOOKUP(B94,Tabela1[],2)</f>
        <v>0.9</v>
      </c>
      <c r="D94" s="4">
        <f>200</f>
        <v>200</v>
      </c>
      <c r="E94">
        <f t="shared" si="8"/>
        <v>200</v>
      </c>
      <c r="F94" s="5">
        <f t="shared" si="6"/>
        <v>100</v>
      </c>
      <c r="G94">
        <f t="shared" si="9"/>
        <v>180</v>
      </c>
      <c r="H94" s="5">
        <f t="shared" si="10"/>
        <v>360</v>
      </c>
      <c r="I94">
        <f t="shared" si="11"/>
        <v>20</v>
      </c>
    </row>
    <row r="95" spans="1:9" x14ac:dyDescent="0.25">
      <c r="A95" s="1">
        <v>42829</v>
      </c>
      <c r="B95">
        <f t="shared" si="7"/>
        <v>2</v>
      </c>
      <c r="C95" s="2">
        <f>VLOOKUP(B95,Tabela1[],2)</f>
        <v>0.75</v>
      </c>
      <c r="D95" s="4">
        <f>200</f>
        <v>200</v>
      </c>
      <c r="E95">
        <f t="shared" si="8"/>
        <v>200</v>
      </c>
      <c r="F95" s="5">
        <f t="shared" si="6"/>
        <v>100</v>
      </c>
      <c r="G95">
        <f t="shared" si="9"/>
        <v>150</v>
      </c>
      <c r="H95" s="5">
        <f t="shared" si="10"/>
        <v>300</v>
      </c>
      <c r="I95">
        <f t="shared" si="11"/>
        <v>50</v>
      </c>
    </row>
    <row r="96" spans="1:9" x14ac:dyDescent="0.25">
      <c r="A96" s="1">
        <v>42830</v>
      </c>
      <c r="B96">
        <f t="shared" si="7"/>
        <v>3</v>
      </c>
      <c r="C96" s="2">
        <f>VLOOKUP(B96,Tabela1[],2)</f>
        <v>0.6</v>
      </c>
      <c r="D96" s="4">
        <f>200</f>
        <v>200</v>
      </c>
      <c r="E96">
        <f t="shared" si="8"/>
        <v>200</v>
      </c>
      <c r="F96" s="5">
        <f t="shared" si="6"/>
        <v>100</v>
      </c>
      <c r="G96">
        <f t="shared" si="9"/>
        <v>120</v>
      </c>
      <c r="H96" s="5">
        <f t="shared" si="10"/>
        <v>240</v>
      </c>
      <c r="I96">
        <f t="shared" si="11"/>
        <v>80</v>
      </c>
    </row>
    <row r="97" spans="1:9" x14ac:dyDescent="0.25">
      <c r="A97" s="1">
        <v>42831</v>
      </c>
      <c r="B97">
        <f t="shared" si="7"/>
        <v>4</v>
      </c>
      <c r="C97" s="2">
        <f>VLOOKUP(B97,Tabela1[],2)</f>
        <v>0.75</v>
      </c>
      <c r="D97" s="4">
        <f>200</f>
        <v>200</v>
      </c>
      <c r="E97">
        <f t="shared" si="8"/>
        <v>200</v>
      </c>
      <c r="F97" s="5">
        <f t="shared" si="6"/>
        <v>100</v>
      </c>
      <c r="G97">
        <f t="shared" si="9"/>
        <v>150</v>
      </c>
      <c r="H97" s="5">
        <f t="shared" si="10"/>
        <v>300</v>
      </c>
      <c r="I97">
        <f t="shared" si="11"/>
        <v>50</v>
      </c>
    </row>
    <row r="98" spans="1:9" x14ac:dyDescent="0.25">
      <c r="A98" s="1">
        <v>42832</v>
      </c>
      <c r="B98">
        <f t="shared" si="7"/>
        <v>5</v>
      </c>
      <c r="C98" s="2">
        <f>VLOOKUP(B98,Tabela1[],2)</f>
        <v>0.8</v>
      </c>
      <c r="D98" s="4">
        <f>200</f>
        <v>200</v>
      </c>
      <c r="E98">
        <f t="shared" si="8"/>
        <v>200</v>
      </c>
      <c r="F98" s="5">
        <f t="shared" si="6"/>
        <v>100</v>
      </c>
      <c r="G98">
        <f t="shared" si="9"/>
        <v>160</v>
      </c>
      <c r="H98" s="5">
        <f t="shared" si="10"/>
        <v>320</v>
      </c>
      <c r="I98">
        <f t="shared" si="11"/>
        <v>40</v>
      </c>
    </row>
    <row r="99" spans="1:9" x14ac:dyDescent="0.25">
      <c r="A99" s="1">
        <v>42833</v>
      </c>
      <c r="B99">
        <f t="shared" si="7"/>
        <v>6</v>
      </c>
      <c r="C99" s="2">
        <f>VLOOKUP(B99,Tabela1[],2)</f>
        <v>0.5</v>
      </c>
      <c r="D99" s="4">
        <f>200</f>
        <v>200</v>
      </c>
      <c r="E99">
        <f t="shared" si="8"/>
        <v>200</v>
      </c>
      <c r="F99" s="5">
        <f t="shared" si="6"/>
        <v>100</v>
      </c>
      <c r="G99">
        <f t="shared" si="9"/>
        <v>100</v>
      </c>
      <c r="H99" s="5">
        <f t="shared" si="10"/>
        <v>200</v>
      </c>
      <c r="I99">
        <f t="shared" si="11"/>
        <v>100</v>
      </c>
    </row>
    <row r="100" spans="1:9" x14ac:dyDescent="0.25">
      <c r="A100" s="1">
        <v>42834</v>
      </c>
      <c r="B100">
        <f t="shared" si="7"/>
        <v>7</v>
      </c>
      <c r="C100" s="2">
        <f>VLOOKUP(B100,Tabela1[],2)</f>
        <v>0.5</v>
      </c>
      <c r="D100" s="4">
        <f>200</f>
        <v>200</v>
      </c>
      <c r="E100">
        <f t="shared" si="8"/>
        <v>200</v>
      </c>
      <c r="F100" s="5">
        <f t="shared" si="6"/>
        <v>100</v>
      </c>
      <c r="G100">
        <f t="shared" si="9"/>
        <v>100</v>
      </c>
      <c r="H100" s="5">
        <f t="shared" si="10"/>
        <v>200</v>
      </c>
      <c r="I100">
        <f t="shared" si="11"/>
        <v>100</v>
      </c>
    </row>
    <row r="101" spans="1:9" x14ac:dyDescent="0.25">
      <c r="A101" s="1">
        <v>42835</v>
      </c>
      <c r="B101">
        <f t="shared" si="7"/>
        <v>1</v>
      </c>
      <c r="C101" s="2">
        <f>VLOOKUP(B101,Tabela1[],2)</f>
        <v>0.9</v>
      </c>
      <c r="D101" s="4">
        <f>200</f>
        <v>200</v>
      </c>
      <c r="E101">
        <f t="shared" si="8"/>
        <v>200</v>
      </c>
      <c r="F101" s="5">
        <f t="shared" si="6"/>
        <v>100</v>
      </c>
      <c r="G101">
        <f t="shared" si="9"/>
        <v>180</v>
      </c>
      <c r="H101" s="5">
        <f t="shared" si="10"/>
        <v>360</v>
      </c>
      <c r="I101">
        <f t="shared" si="11"/>
        <v>20</v>
      </c>
    </row>
    <row r="102" spans="1:9" x14ac:dyDescent="0.25">
      <c r="A102" s="1">
        <v>42836</v>
      </c>
      <c r="B102">
        <f t="shared" si="7"/>
        <v>2</v>
      </c>
      <c r="C102" s="2">
        <f>VLOOKUP(B102,Tabela1[],2)</f>
        <v>0.75</v>
      </c>
      <c r="D102" s="4">
        <f>200</f>
        <v>200</v>
      </c>
      <c r="E102">
        <f t="shared" si="8"/>
        <v>200</v>
      </c>
      <c r="F102" s="5">
        <f t="shared" si="6"/>
        <v>100</v>
      </c>
      <c r="G102">
        <f t="shared" si="9"/>
        <v>150</v>
      </c>
      <c r="H102" s="5">
        <f t="shared" si="10"/>
        <v>300</v>
      </c>
      <c r="I102">
        <f t="shared" si="11"/>
        <v>50</v>
      </c>
    </row>
    <row r="103" spans="1:9" x14ac:dyDescent="0.25">
      <c r="A103" s="1">
        <v>42837</v>
      </c>
      <c r="B103">
        <f t="shared" si="7"/>
        <v>3</v>
      </c>
      <c r="C103" s="2">
        <f>VLOOKUP(B103,Tabela1[],2)</f>
        <v>0.6</v>
      </c>
      <c r="D103" s="4">
        <f>200</f>
        <v>200</v>
      </c>
      <c r="E103">
        <f t="shared" si="8"/>
        <v>200</v>
      </c>
      <c r="F103" s="5">
        <f t="shared" si="6"/>
        <v>100</v>
      </c>
      <c r="G103">
        <f t="shared" si="9"/>
        <v>120</v>
      </c>
      <c r="H103" s="5">
        <f t="shared" si="10"/>
        <v>240</v>
      </c>
      <c r="I103">
        <f t="shared" si="11"/>
        <v>80</v>
      </c>
    </row>
    <row r="104" spans="1:9" x14ac:dyDescent="0.25">
      <c r="A104" s="1">
        <v>42838</v>
      </c>
      <c r="B104">
        <f t="shared" si="7"/>
        <v>4</v>
      </c>
      <c r="C104" s="2">
        <f>VLOOKUP(B104,Tabela1[],2)</f>
        <v>0.75</v>
      </c>
      <c r="D104" s="4">
        <f>200</f>
        <v>200</v>
      </c>
      <c r="E104">
        <f t="shared" si="8"/>
        <v>200</v>
      </c>
      <c r="F104" s="5">
        <f t="shared" si="6"/>
        <v>100</v>
      </c>
      <c r="G104">
        <f t="shared" si="9"/>
        <v>150</v>
      </c>
      <c r="H104" s="5">
        <f t="shared" si="10"/>
        <v>300</v>
      </c>
      <c r="I104">
        <f t="shared" si="11"/>
        <v>50</v>
      </c>
    </row>
    <row r="105" spans="1:9" x14ac:dyDescent="0.25">
      <c r="A105" s="1">
        <v>42839</v>
      </c>
      <c r="B105">
        <f t="shared" si="7"/>
        <v>5</v>
      </c>
      <c r="C105" s="2">
        <f>VLOOKUP(B105,Tabela1[],2)</f>
        <v>0.8</v>
      </c>
      <c r="D105" s="4">
        <f>200</f>
        <v>200</v>
      </c>
      <c r="E105">
        <f t="shared" si="8"/>
        <v>200</v>
      </c>
      <c r="F105" s="5">
        <f t="shared" si="6"/>
        <v>100</v>
      </c>
      <c r="G105">
        <f t="shared" si="9"/>
        <v>160</v>
      </c>
      <c r="H105" s="5">
        <f t="shared" si="10"/>
        <v>320</v>
      </c>
      <c r="I105">
        <f t="shared" si="11"/>
        <v>40</v>
      </c>
    </row>
    <row r="106" spans="1:9" x14ac:dyDescent="0.25">
      <c r="A106" s="1">
        <v>42840</v>
      </c>
      <c r="B106">
        <f t="shared" si="7"/>
        <v>6</v>
      </c>
      <c r="C106" s="2">
        <f>VLOOKUP(B106,Tabela1[],2)</f>
        <v>0.5</v>
      </c>
      <c r="D106" s="4">
        <f>200</f>
        <v>200</v>
      </c>
      <c r="E106">
        <f t="shared" si="8"/>
        <v>200</v>
      </c>
      <c r="F106" s="5">
        <f t="shared" si="6"/>
        <v>100</v>
      </c>
      <c r="G106">
        <f t="shared" si="9"/>
        <v>100</v>
      </c>
      <c r="H106" s="5">
        <f t="shared" si="10"/>
        <v>200</v>
      </c>
      <c r="I106">
        <f t="shared" si="11"/>
        <v>100</v>
      </c>
    </row>
    <row r="107" spans="1:9" x14ac:dyDescent="0.25">
      <c r="A107" s="1">
        <v>42841</v>
      </c>
      <c r="B107">
        <f t="shared" si="7"/>
        <v>7</v>
      </c>
      <c r="C107" s="2">
        <f>VLOOKUP(B107,Tabela1[],2)</f>
        <v>0.5</v>
      </c>
      <c r="D107" s="4">
        <f>200</f>
        <v>200</v>
      </c>
      <c r="E107">
        <f t="shared" si="8"/>
        <v>200</v>
      </c>
      <c r="F107" s="5">
        <f t="shared" si="6"/>
        <v>100</v>
      </c>
      <c r="G107">
        <f t="shared" si="9"/>
        <v>100</v>
      </c>
      <c r="H107" s="5">
        <f t="shared" si="10"/>
        <v>200</v>
      </c>
      <c r="I107">
        <f t="shared" si="11"/>
        <v>100</v>
      </c>
    </row>
    <row r="108" spans="1:9" x14ac:dyDescent="0.25">
      <c r="A108" s="1">
        <v>42842</v>
      </c>
      <c r="B108">
        <f t="shared" si="7"/>
        <v>1</v>
      </c>
      <c r="C108" s="2">
        <f>VLOOKUP(B108,Tabela1[],2)</f>
        <v>0.9</v>
      </c>
      <c r="D108" s="4">
        <f>200</f>
        <v>200</v>
      </c>
      <c r="E108">
        <f t="shared" si="8"/>
        <v>200</v>
      </c>
      <c r="F108" s="5">
        <f t="shared" si="6"/>
        <v>100</v>
      </c>
      <c r="G108">
        <f t="shared" si="9"/>
        <v>180</v>
      </c>
      <c r="H108" s="5">
        <f t="shared" si="10"/>
        <v>360</v>
      </c>
      <c r="I108">
        <f t="shared" si="11"/>
        <v>20</v>
      </c>
    </row>
    <row r="109" spans="1:9" x14ac:dyDescent="0.25">
      <c r="A109" s="1">
        <v>42843</v>
      </c>
      <c r="B109">
        <f t="shared" si="7"/>
        <v>2</v>
      </c>
      <c r="C109" s="2">
        <f>VLOOKUP(B109,Tabela1[],2)</f>
        <v>0.75</v>
      </c>
      <c r="D109" s="4">
        <f>200</f>
        <v>200</v>
      </c>
      <c r="E109">
        <f t="shared" si="8"/>
        <v>200</v>
      </c>
      <c r="F109" s="5">
        <f t="shared" si="6"/>
        <v>100</v>
      </c>
      <c r="G109">
        <f t="shared" si="9"/>
        <v>150</v>
      </c>
      <c r="H109" s="5">
        <f t="shared" si="10"/>
        <v>300</v>
      </c>
      <c r="I109">
        <f t="shared" si="11"/>
        <v>50</v>
      </c>
    </row>
    <row r="110" spans="1:9" x14ac:dyDescent="0.25">
      <c r="A110" s="1">
        <v>42844</v>
      </c>
      <c r="B110">
        <f t="shared" si="7"/>
        <v>3</v>
      </c>
      <c r="C110" s="2">
        <f>VLOOKUP(B110,Tabela1[],2)</f>
        <v>0.6</v>
      </c>
      <c r="D110" s="4">
        <f>200</f>
        <v>200</v>
      </c>
      <c r="E110">
        <f t="shared" si="8"/>
        <v>200</v>
      </c>
      <c r="F110" s="5">
        <f t="shared" si="6"/>
        <v>100</v>
      </c>
      <c r="G110">
        <f t="shared" si="9"/>
        <v>120</v>
      </c>
      <c r="H110" s="5">
        <f t="shared" si="10"/>
        <v>240</v>
      </c>
      <c r="I110">
        <f t="shared" si="11"/>
        <v>80</v>
      </c>
    </row>
    <row r="111" spans="1:9" x14ac:dyDescent="0.25">
      <c r="A111" s="1">
        <v>42845</v>
      </c>
      <c r="B111">
        <f t="shared" si="7"/>
        <v>4</v>
      </c>
      <c r="C111" s="2">
        <f>VLOOKUP(B111,Tabela1[],2)</f>
        <v>0.75</v>
      </c>
      <c r="D111" s="4">
        <f>200</f>
        <v>200</v>
      </c>
      <c r="E111">
        <f t="shared" si="8"/>
        <v>200</v>
      </c>
      <c r="F111" s="5">
        <f t="shared" si="6"/>
        <v>100</v>
      </c>
      <c r="G111">
        <f t="shared" si="9"/>
        <v>150</v>
      </c>
      <c r="H111" s="5">
        <f t="shared" si="10"/>
        <v>300</v>
      </c>
      <c r="I111">
        <f t="shared" si="11"/>
        <v>50</v>
      </c>
    </row>
    <row r="112" spans="1:9" x14ac:dyDescent="0.25">
      <c r="A112" s="1">
        <v>42846</v>
      </c>
      <c r="B112">
        <f t="shared" si="7"/>
        <v>5</v>
      </c>
      <c r="C112" s="2">
        <f>VLOOKUP(B112,Tabela1[],2)</f>
        <v>0.8</v>
      </c>
      <c r="D112" s="4">
        <f>200</f>
        <v>200</v>
      </c>
      <c r="E112">
        <f t="shared" si="8"/>
        <v>200</v>
      </c>
      <c r="F112" s="5">
        <f t="shared" si="6"/>
        <v>100</v>
      </c>
      <c r="G112">
        <f t="shared" si="9"/>
        <v>160</v>
      </c>
      <c r="H112" s="5">
        <f t="shared" si="10"/>
        <v>320</v>
      </c>
      <c r="I112">
        <f t="shared" si="11"/>
        <v>40</v>
      </c>
    </row>
    <row r="113" spans="1:9" x14ac:dyDescent="0.25">
      <c r="A113" s="1">
        <v>42847</v>
      </c>
      <c r="B113">
        <f t="shared" si="7"/>
        <v>6</v>
      </c>
      <c r="C113" s="2">
        <f>VLOOKUP(B113,Tabela1[],2)</f>
        <v>0.5</v>
      </c>
      <c r="D113" s="4">
        <f>200</f>
        <v>200</v>
      </c>
      <c r="E113">
        <f t="shared" si="8"/>
        <v>200</v>
      </c>
      <c r="F113" s="5">
        <f t="shared" si="6"/>
        <v>100</v>
      </c>
      <c r="G113">
        <f t="shared" si="9"/>
        <v>100</v>
      </c>
      <c r="H113" s="5">
        <f t="shared" si="10"/>
        <v>200</v>
      </c>
      <c r="I113">
        <f t="shared" si="11"/>
        <v>100</v>
      </c>
    </row>
    <row r="114" spans="1:9" x14ac:dyDescent="0.25">
      <c r="A114" s="1">
        <v>42848</v>
      </c>
      <c r="B114">
        <f t="shared" si="7"/>
        <v>7</v>
      </c>
      <c r="C114" s="2">
        <f>VLOOKUP(B114,Tabela1[],2)</f>
        <v>0.5</v>
      </c>
      <c r="D114" s="4">
        <f>200</f>
        <v>200</v>
      </c>
      <c r="E114">
        <f t="shared" si="8"/>
        <v>200</v>
      </c>
      <c r="F114" s="5">
        <f t="shared" si="6"/>
        <v>100</v>
      </c>
      <c r="G114">
        <f t="shared" si="9"/>
        <v>100</v>
      </c>
      <c r="H114" s="5">
        <f t="shared" si="10"/>
        <v>200</v>
      </c>
      <c r="I114">
        <f t="shared" si="11"/>
        <v>100</v>
      </c>
    </row>
    <row r="115" spans="1:9" x14ac:dyDescent="0.25">
      <c r="A115" s="1">
        <v>42849</v>
      </c>
      <c r="B115">
        <f t="shared" si="7"/>
        <v>1</v>
      </c>
      <c r="C115" s="2">
        <f>VLOOKUP(B115,Tabela1[],2)</f>
        <v>0.9</v>
      </c>
      <c r="D115" s="4">
        <f>200</f>
        <v>200</v>
      </c>
      <c r="E115">
        <f t="shared" si="8"/>
        <v>200</v>
      </c>
      <c r="F115" s="5">
        <f t="shared" si="6"/>
        <v>100</v>
      </c>
      <c r="G115">
        <f t="shared" si="9"/>
        <v>180</v>
      </c>
      <c r="H115" s="5">
        <f t="shared" si="10"/>
        <v>360</v>
      </c>
      <c r="I115">
        <f t="shared" si="11"/>
        <v>20</v>
      </c>
    </row>
    <row r="116" spans="1:9" x14ac:dyDescent="0.25">
      <c r="A116" s="1">
        <v>42850</v>
      </c>
      <c r="B116">
        <f t="shared" si="7"/>
        <v>2</v>
      </c>
      <c r="C116" s="2">
        <f>VLOOKUP(B116,Tabela1[],2)</f>
        <v>0.75</v>
      </c>
      <c r="D116" s="4">
        <f>200</f>
        <v>200</v>
      </c>
      <c r="E116">
        <f t="shared" si="8"/>
        <v>200</v>
      </c>
      <c r="F116" s="5">
        <f t="shared" si="6"/>
        <v>100</v>
      </c>
      <c r="G116">
        <f t="shared" si="9"/>
        <v>150</v>
      </c>
      <c r="H116" s="5">
        <f t="shared" si="10"/>
        <v>300</v>
      </c>
      <c r="I116">
        <f t="shared" si="11"/>
        <v>50</v>
      </c>
    </row>
    <row r="117" spans="1:9" x14ac:dyDescent="0.25">
      <c r="A117" s="1">
        <v>42851</v>
      </c>
      <c r="B117">
        <f t="shared" si="7"/>
        <v>3</v>
      </c>
      <c r="C117" s="2">
        <f>VLOOKUP(B117,Tabela1[],2)</f>
        <v>0.6</v>
      </c>
      <c r="D117" s="4">
        <f>200</f>
        <v>200</v>
      </c>
      <c r="E117">
        <f t="shared" si="8"/>
        <v>200</v>
      </c>
      <c r="F117" s="5">
        <f t="shared" si="6"/>
        <v>100</v>
      </c>
      <c r="G117">
        <f t="shared" si="9"/>
        <v>120</v>
      </c>
      <c r="H117" s="5">
        <f t="shared" si="10"/>
        <v>240</v>
      </c>
      <c r="I117">
        <f t="shared" si="11"/>
        <v>80</v>
      </c>
    </row>
    <row r="118" spans="1:9" x14ac:dyDescent="0.25">
      <c r="A118" s="1">
        <v>42852</v>
      </c>
      <c r="B118">
        <f t="shared" si="7"/>
        <v>4</v>
      </c>
      <c r="C118" s="2">
        <f>VLOOKUP(B118,Tabela1[],2)</f>
        <v>0.75</v>
      </c>
      <c r="D118" s="4">
        <f>200</f>
        <v>200</v>
      </c>
      <c r="E118">
        <f t="shared" si="8"/>
        <v>200</v>
      </c>
      <c r="F118" s="5">
        <f t="shared" si="6"/>
        <v>100</v>
      </c>
      <c r="G118">
        <f t="shared" si="9"/>
        <v>150</v>
      </c>
      <c r="H118" s="5">
        <f t="shared" si="10"/>
        <v>300</v>
      </c>
      <c r="I118">
        <f t="shared" si="11"/>
        <v>50</v>
      </c>
    </row>
    <row r="119" spans="1:9" x14ac:dyDescent="0.25">
      <c r="A119" s="1">
        <v>42853</v>
      </c>
      <c r="B119">
        <f t="shared" si="7"/>
        <v>5</v>
      </c>
      <c r="C119" s="2">
        <f>VLOOKUP(B119,Tabela1[],2)</f>
        <v>0.8</v>
      </c>
      <c r="D119" s="4">
        <f>200</f>
        <v>200</v>
      </c>
      <c r="E119">
        <f t="shared" si="8"/>
        <v>200</v>
      </c>
      <c r="F119" s="5">
        <f t="shared" si="6"/>
        <v>100</v>
      </c>
      <c r="G119">
        <f t="shared" si="9"/>
        <v>160</v>
      </c>
      <c r="H119" s="5">
        <f t="shared" si="10"/>
        <v>320</v>
      </c>
      <c r="I119">
        <f t="shared" si="11"/>
        <v>40</v>
      </c>
    </row>
    <row r="120" spans="1:9" x14ac:dyDescent="0.25">
      <c r="A120" s="1">
        <v>42854</v>
      </c>
      <c r="B120">
        <f t="shared" si="7"/>
        <v>6</v>
      </c>
      <c r="C120" s="2">
        <f>VLOOKUP(B120,Tabela1[],2)</f>
        <v>0.5</v>
      </c>
      <c r="D120" s="4">
        <f>200</f>
        <v>200</v>
      </c>
      <c r="E120">
        <f t="shared" si="8"/>
        <v>200</v>
      </c>
      <c r="F120" s="5">
        <f t="shared" si="6"/>
        <v>100</v>
      </c>
      <c r="G120">
        <f t="shared" si="9"/>
        <v>100</v>
      </c>
      <c r="H120" s="5">
        <f t="shared" si="10"/>
        <v>200</v>
      </c>
      <c r="I120">
        <f t="shared" si="11"/>
        <v>100</v>
      </c>
    </row>
    <row r="121" spans="1:9" x14ac:dyDescent="0.25">
      <c r="A121" s="1">
        <v>42855</v>
      </c>
      <c r="B121">
        <f t="shared" si="7"/>
        <v>7</v>
      </c>
      <c r="C121" s="2">
        <f>VLOOKUP(B121,Tabela1[],2)</f>
        <v>0.5</v>
      </c>
      <c r="D121" s="4">
        <f>200</f>
        <v>200</v>
      </c>
      <c r="E121">
        <f t="shared" si="8"/>
        <v>200</v>
      </c>
      <c r="F121" s="5">
        <f t="shared" si="6"/>
        <v>100</v>
      </c>
      <c r="G121">
        <f t="shared" si="9"/>
        <v>100</v>
      </c>
      <c r="H121" s="5">
        <f t="shared" si="10"/>
        <v>200</v>
      </c>
      <c r="I121">
        <f t="shared" si="11"/>
        <v>100</v>
      </c>
    </row>
    <row r="122" spans="1:9" x14ac:dyDescent="0.25">
      <c r="A122" s="1">
        <v>42856</v>
      </c>
      <c r="B122">
        <f t="shared" si="7"/>
        <v>1</v>
      </c>
      <c r="C122" s="2">
        <f>VLOOKUP(B122,Tabela1[],2)</f>
        <v>0.9</v>
      </c>
      <c r="D122" s="4">
        <f>200</f>
        <v>200</v>
      </c>
      <c r="E122">
        <f t="shared" si="8"/>
        <v>200</v>
      </c>
      <c r="F122" s="5">
        <f t="shared" si="6"/>
        <v>100</v>
      </c>
      <c r="G122">
        <f t="shared" si="9"/>
        <v>180</v>
      </c>
      <c r="H122" s="5">
        <f t="shared" si="10"/>
        <v>360</v>
      </c>
      <c r="I122">
        <f t="shared" si="11"/>
        <v>20</v>
      </c>
    </row>
    <row r="123" spans="1:9" x14ac:dyDescent="0.25">
      <c r="A123" s="1">
        <v>42857</v>
      </c>
      <c r="B123">
        <f t="shared" si="7"/>
        <v>2</v>
      </c>
      <c r="C123" s="2">
        <f>VLOOKUP(B123,Tabela1[],2)</f>
        <v>0.75</v>
      </c>
      <c r="D123" s="4">
        <f>200</f>
        <v>200</v>
      </c>
      <c r="E123">
        <f t="shared" si="8"/>
        <v>200</v>
      </c>
      <c r="F123" s="5">
        <f t="shared" si="6"/>
        <v>100</v>
      </c>
      <c r="G123">
        <f t="shared" si="9"/>
        <v>150</v>
      </c>
      <c r="H123" s="5">
        <f t="shared" si="10"/>
        <v>300</v>
      </c>
      <c r="I123">
        <f t="shared" si="11"/>
        <v>50</v>
      </c>
    </row>
    <row r="124" spans="1:9" x14ac:dyDescent="0.25">
      <c r="A124" s="1">
        <v>42858</v>
      </c>
      <c r="B124">
        <f t="shared" si="7"/>
        <v>3</v>
      </c>
      <c r="C124" s="2">
        <f>VLOOKUP(B124,Tabela1[],2)</f>
        <v>0.6</v>
      </c>
      <c r="D124" s="4">
        <f>200</f>
        <v>200</v>
      </c>
      <c r="E124">
        <f t="shared" si="8"/>
        <v>200</v>
      </c>
      <c r="F124" s="5">
        <f t="shared" si="6"/>
        <v>100</v>
      </c>
      <c r="G124">
        <f t="shared" si="9"/>
        <v>120</v>
      </c>
      <c r="H124" s="5">
        <f t="shared" si="10"/>
        <v>240</v>
      </c>
      <c r="I124">
        <f t="shared" si="11"/>
        <v>80</v>
      </c>
    </row>
    <row r="125" spans="1:9" x14ac:dyDescent="0.25">
      <c r="A125" s="1">
        <v>42859</v>
      </c>
      <c r="B125">
        <f t="shared" si="7"/>
        <v>4</v>
      </c>
      <c r="C125" s="2">
        <f>VLOOKUP(B125,Tabela1[],2)</f>
        <v>0.75</v>
      </c>
      <c r="D125" s="4">
        <f>200</f>
        <v>200</v>
      </c>
      <c r="E125">
        <f t="shared" si="8"/>
        <v>200</v>
      </c>
      <c r="F125" s="5">
        <f t="shared" si="6"/>
        <v>100</v>
      </c>
      <c r="G125">
        <f t="shared" si="9"/>
        <v>150</v>
      </c>
      <c r="H125" s="5">
        <f t="shared" si="10"/>
        <v>300</v>
      </c>
      <c r="I125">
        <f t="shared" si="11"/>
        <v>50</v>
      </c>
    </row>
    <row r="126" spans="1:9" x14ac:dyDescent="0.25">
      <c r="A126" s="1">
        <v>42860</v>
      </c>
      <c r="B126">
        <f t="shared" si="7"/>
        <v>5</v>
      </c>
      <c r="C126" s="2">
        <f>VLOOKUP(B126,Tabela1[],2)</f>
        <v>0.8</v>
      </c>
      <c r="D126" s="4">
        <f>200</f>
        <v>200</v>
      </c>
      <c r="E126">
        <f t="shared" si="8"/>
        <v>200</v>
      </c>
      <c r="F126" s="5">
        <f t="shared" si="6"/>
        <v>100</v>
      </c>
      <c r="G126">
        <f t="shared" si="9"/>
        <v>160</v>
      </c>
      <c r="H126" s="5">
        <f t="shared" si="10"/>
        <v>320</v>
      </c>
      <c r="I126">
        <f t="shared" si="11"/>
        <v>40</v>
      </c>
    </row>
    <row r="127" spans="1:9" x14ac:dyDescent="0.25">
      <c r="A127" s="1">
        <v>42861</v>
      </c>
      <c r="B127">
        <f t="shared" si="7"/>
        <v>6</v>
      </c>
      <c r="C127" s="2">
        <f>VLOOKUP(B127,Tabela1[],2)</f>
        <v>0.5</v>
      </c>
      <c r="D127" s="4">
        <f>200</f>
        <v>200</v>
      </c>
      <c r="E127">
        <f t="shared" si="8"/>
        <v>200</v>
      </c>
      <c r="F127" s="5">
        <f t="shared" si="6"/>
        <v>100</v>
      </c>
      <c r="G127">
        <f t="shared" si="9"/>
        <v>100</v>
      </c>
      <c r="H127" s="5">
        <f t="shared" si="10"/>
        <v>200</v>
      </c>
      <c r="I127">
        <f t="shared" si="11"/>
        <v>100</v>
      </c>
    </row>
    <row r="128" spans="1:9" x14ac:dyDescent="0.25">
      <c r="A128" s="1">
        <v>42862</v>
      </c>
      <c r="B128">
        <f t="shared" si="7"/>
        <v>7</v>
      </c>
      <c r="C128" s="2">
        <f>VLOOKUP(B128,Tabela1[],2)</f>
        <v>0.5</v>
      </c>
      <c r="D128" s="4">
        <f>200</f>
        <v>200</v>
      </c>
      <c r="E128">
        <f t="shared" si="8"/>
        <v>200</v>
      </c>
      <c r="F128" s="5">
        <f t="shared" si="6"/>
        <v>100</v>
      </c>
      <c r="G128">
        <f t="shared" si="9"/>
        <v>100</v>
      </c>
      <c r="H128" s="5">
        <f t="shared" si="10"/>
        <v>200</v>
      </c>
      <c r="I128">
        <f t="shared" si="11"/>
        <v>100</v>
      </c>
    </row>
    <row r="129" spans="1:9" x14ac:dyDescent="0.25">
      <c r="A129" s="1">
        <v>42863</v>
      </c>
      <c r="B129">
        <f t="shared" si="7"/>
        <v>1</v>
      </c>
      <c r="C129" s="2">
        <f>VLOOKUP(B129,Tabela1[],2)</f>
        <v>0.9</v>
      </c>
      <c r="D129" s="4">
        <f>200</f>
        <v>200</v>
      </c>
      <c r="E129">
        <f t="shared" si="8"/>
        <v>200</v>
      </c>
      <c r="F129" s="5">
        <f t="shared" si="6"/>
        <v>100</v>
      </c>
      <c r="G129">
        <f t="shared" si="9"/>
        <v>180</v>
      </c>
      <c r="H129" s="5">
        <f t="shared" si="10"/>
        <v>360</v>
      </c>
      <c r="I129">
        <f t="shared" si="11"/>
        <v>20</v>
      </c>
    </row>
    <row r="130" spans="1:9" x14ac:dyDescent="0.25">
      <c r="A130" s="1">
        <v>42864</v>
      </c>
      <c r="B130">
        <f t="shared" si="7"/>
        <v>2</v>
      </c>
      <c r="C130" s="2">
        <f>VLOOKUP(B130,Tabela1[],2)</f>
        <v>0.75</v>
      </c>
      <c r="D130" s="4">
        <f>200</f>
        <v>200</v>
      </c>
      <c r="E130">
        <f t="shared" si="8"/>
        <v>200</v>
      </c>
      <c r="F130" s="5">
        <f t="shared" ref="F130:F193" si="12">D130*0.5</f>
        <v>100</v>
      </c>
      <c r="G130">
        <f t="shared" si="9"/>
        <v>150</v>
      </c>
      <c r="H130" s="5">
        <f t="shared" si="10"/>
        <v>300</v>
      </c>
      <c r="I130">
        <f t="shared" si="11"/>
        <v>50</v>
      </c>
    </row>
    <row r="131" spans="1:9" x14ac:dyDescent="0.25">
      <c r="A131" s="1">
        <v>42865</v>
      </c>
      <c r="B131">
        <f t="shared" ref="B131:B194" si="13">WEEKDAY(A131,2)</f>
        <v>3</v>
      </c>
      <c r="C131" s="2">
        <f>VLOOKUP(B131,Tabela1[],2)</f>
        <v>0.6</v>
      </c>
      <c r="D131" s="4">
        <f>200</f>
        <v>200</v>
      </c>
      <c r="E131">
        <f t="shared" ref="E131:E194" si="14">D131</f>
        <v>200</v>
      </c>
      <c r="F131" s="5">
        <f t="shared" si="12"/>
        <v>100</v>
      </c>
      <c r="G131">
        <f t="shared" ref="G131:G194" si="15">ROUNDUP(E131*C131,0)</f>
        <v>120</v>
      </c>
      <c r="H131" s="5">
        <f t="shared" ref="H131:H194" si="16">G131*2</f>
        <v>240</v>
      </c>
      <c r="I131">
        <f t="shared" ref="I131:I194" si="17">E131-G131</f>
        <v>80</v>
      </c>
    </row>
    <row r="132" spans="1:9" x14ac:dyDescent="0.25">
      <c r="A132" s="1">
        <v>42866</v>
      </c>
      <c r="B132">
        <f t="shared" si="13"/>
        <v>4</v>
      </c>
      <c r="C132" s="2">
        <f>VLOOKUP(B132,Tabela1[],2)</f>
        <v>0.75</v>
      </c>
      <c r="D132" s="4">
        <f>200</f>
        <v>200</v>
      </c>
      <c r="E132">
        <f t="shared" si="14"/>
        <v>200</v>
      </c>
      <c r="F132" s="5">
        <f t="shared" si="12"/>
        <v>100</v>
      </c>
      <c r="G132">
        <f t="shared" si="15"/>
        <v>150</v>
      </c>
      <c r="H132" s="5">
        <f t="shared" si="16"/>
        <v>300</v>
      </c>
      <c r="I132">
        <f t="shared" si="17"/>
        <v>50</v>
      </c>
    </row>
    <row r="133" spans="1:9" x14ac:dyDescent="0.25">
      <c r="A133" s="1">
        <v>42867</v>
      </c>
      <c r="B133">
        <f t="shared" si="13"/>
        <v>5</v>
      </c>
      <c r="C133" s="2">
        <f>VLOOKUP(B133,Tabela1[],2)</f>
        <v>0.8</v>
      </c>
      <c r="D133" s="4">
        <f>200</f>
        <v>200</v>
      </c>
      <c r="E133">
        <f t="shared" si="14"/>
        <v>200</v>
      </c>
      <c r="F133" s="5">
        <f t="shared" si="12"/>
        <v>100</v>
      </c>
      <c r="G133">
        <f t="shared" si="15"/>
        <v>160</v>
      </c>
      <c r="H133" s="5">
        <f t="shared" si="16"/>
        <v>320</v>
      </c>
      <c r="I133">
        <f t="shared" si="17"/>
        <v>40</v>
      </c>
    </row>
    <row r="134" spans="1:9" x14ac:dyDescent="0.25">
      <c r="A134" s="1">
        <v>42868</v>
      </c>
      <c r="B134">
        <f t="shared" si="13"/>
        <v>6</v>
      </c>
      <c r="C134" s="2">
        <f>VLOOKUP(B134,Tabela1[],2)</f>
        <v>0.5</v>
      </c>
      <c r="D134" s="4">
        <f>200</f>
        <v>200</v>
      </c>
      <c r="E134">
        <f t="shared" si="14"/>
        <v>200</v>
      </c>
      <c r="F134" s="5">
        <f t="shared" si="12"/>
        <v>100</v>
      </c>
      <c r="G134">
        <f t="shared" si="15"/>
        <v>100</v>
      </c>
      <c r="H134" s="5">
        <f t="shared" si="16"/>
        <v>200</v>
      </c>
      <c r="I134">
        <f t="shared" si="17"/>
        <v>100</v>
      </c>
    </row>
    <row r="135" spans="1:9" x14ac:dyDescent="0.25">
      <c r="A135" s="1">
        <v>42869</v>
      </c>
      <c r="B135">
        <f t="shared" si="13"/>
        <v>7</v>
      </c>
      <c r="C135" s="2">
        <f>VLOOKUP(B135,Tabela1[],2)</f>
        <v>0.5</v>
      </c>
      <c r="D135" s="4">
        <f>200</f>
        <v>200</v>
      </c>
      <c r="E135">
        <f t="shared" si="14"/>
        <v>200</v>
      </c>
      <c r="F135" s="5">
        <f t="shared" si="12"/>
        <v>100</v>
      </c>
      <c r="G135">
        <f t="shared" si="15"/>
        <v>100</v>
      </c>
      <c r="H135" s="5">
        <f t="shared" si="16"/>
        <v>200</v>
      </c>
      <c r="I135">
        <f t="shared" si="17"/>
        <v>100</v>
      </c>
    </row>
    <row r="136" spans="1:9" x14ac:dyDescent="0.25">
      <c r="A136" s="1">
        <v>42870</v>
      </c>
      <c r="B136">
        <f t="shared" si="13"/>
        <v>1</v>
      </c>
      <c r="C136" s="2">
        <f>VLOOKUP(B136,Tabela1[],2)</f>
        <v>0.9</v>
      </c>
      <c r="D136" s="4">
        <f>200</f>
        <v>200</v>
      </c>
      <c r="E136">
        <f t="shared" si="14"/>
        <v>200</v>
      </c>
      <c r="F136" s="5">
        <f t="shared" si="12"/>
        <v>100</v>
      </c>
      <c r="G136">
        <f t="shared" si="15"/>
        <v>180</v>
      </c>
      <c r="H136" s="5">
        <f t="shared" si="16"/>
        <v>360</v>
      </c>
      <c r="I136">
        <f t="shared" si="17"/>
        <v>20</v>
      </c>
    </row>
    <row r="137" spans="1:9" x14ac:dyDescent="0.25">
      <c r="A137" s="1">
        <v>42871</v>
      </c>
      <c r="B137">
        <f t="shared" si="13"/>
        <v>2</v>
      </c>
      <c r="C137" s="2">
        <f>VLOOKUP(B137,Tabela1[],2)</f>
        <v>0.75</v>
      </c>
      <c r="D137" s="4">
        <f>200</f>
        <v>200</v>
      </c>
      <c r="E137">
        <f t="shared" si="14"/>
        <v>200</v>
      </c>
      <c r="F137" s="5">
        <f t="shared" si="12"/>
        <v>100</v>
      </c>
      <c r="G137">
        <f t="shared" si="15"/>
        <v>150</v>
      </c>
      <c r="H137" s="5">
        <f t="shared" si="16"/>
        <v>300</v>
      </c>
      <c r="I137">
        <f t="shared" si="17"/>
        <v>50</v>
      </c>
    </row>
    <row r="138" spans="1:9" x14ac:dyDescent="0.25">
      <c r="A138" s="1">
        <v>42872</v>
      </c>
      <c r="B138">
        <f t="shared" si="13"/>
        <v>3</v>
      </c>
      <c r="C138" s="2">
        <f>VLOOKUP(B138,Tabela1[],2)</f>
        <v>0.6</v>
      </c>
      <c r="D138" s="4">
        <f>200</f>
        <v>200</v>
      </c>
      <c r="E138">
        <f t="shared" si="14"/>
        <v>200</v>
      </c>
      <c r="F138" s="5">
        <f t="shared" si="12"/>
        <v>100</v>
      </c>
      <c r="G138">
        <f t="shared" si="15"/>
        <v>120</v>
      </c>
      <c r="H138" s="5">
        <f t="shared" si="16"/>
        <v>240</v>
      </c>
      <c r="I138">
        <f t="shared" si="17"/>
        <v>80</v>
      </c>
    </row>
    <row r="139" spans="1:9" x14ac:dyDescent="0.25">
      <c r="A139" s="1">
        <v>42873</v>
      </c>
      <c r="B139">
        <f t="shared" si="13"/>
        <v>4</v>
      </c>
      <c r="C139" s="2">
        <f>VLOOKUP(B139,Tabela1[],2)</f>
        <v>0.75</v>
      </c>
      <c r="D139" s="4">
        <f>200</f>
        <v>200</v>
      </c>
      <c r="E139">
        <f t="shared" si="14"/>
        <v>200</v>
      </c>
      <c r="F139" s="5">
        <f t="shared" si="12"/>
        <v>100</v>
      </c>
      <c r="G139">
        <f t="shared" si="15"/>
        <v>150</v>
      </c>
      <c r="H139" s="5">
        <f t="shared" si="16"/>
        <v>300</v>
      </c>
      <c r="I139">
        <f t="shared" si="17"/>
        <v>50</v>
      </c>
    </row>
    <row r="140" spans="1:9" x14ac:dyDescent="0.25">
      <c r="A140" s="1">
        <v>42874</v>
      </c>
      <c r="B140">
        <f t="shared" si="13"/>
        <v>5</v>
      </c>
      <c r="C140" s="2">
        <f>VLOOKUP(B140,Tabela1[],2)</f>
        <v>0.8</v>
      </c>
      <c r="D140" s="4">
        <f>200</f>
        <v>200</v>
      </c>
      <c r="E140">
        <f t="shared" si="14"/>
        <v>200</v>
      </c>
      <c r="F140" s="5">
        <f t="shared" si="12"/>
        <v>100</v>
      </c>
      <c r="G140">
        <f t="shared" si="15"/>
        <v>160</v>
      </c>
      <c r="H140" s="5">
        <f t="shared" si="16"/>
        <v>320</v>
      </c>
      <c r="I140">
        <f t="shared" si="17"/>
        <v>40</v>
      </c>
    </row>
    <row r="141" spans="1:9" x14ac:dyDescent="0.25">
      <c r="A141" s="1">
        <v>42875</v>
      </c>
      <c r="B141">
        <f t="shared" si="13"/>
        <v>6</v>
      </c>
      <c r="C141" s="2">
        <f>VLOOKUP(B141,Tabela1[],2)</f>
        <v>0.5</v>
      </c>
      <c r="D141" s="4">
        <f>200</f>
        <v>200</v>
      </c>
      <c r="E141">
        <f t="shared" si="14"/>
        <v>200</v>
      </c>
      <c r="F141" s="5">
        <f t="shared" si="12"/>
        <v>100</v>
      </c>
      <c r="G141">
        <f t="shared" si="15"/>
        <v>100</v>
      </c>
      <c r="H141" s="5">
        <f t="shared" si="16"/>
        <v>200</v>
      </c>
      <c r="I141">
        <f t="shared" si="17"/>
        <v>100</v>
      </c>
    </row>
    <row r="142" spans="1:9" x14ac:dyDescent="0.25">
      <c r="A142" s="1">
        <v>42876</v>
      </c>
      <c r="B142">
        <f t="shared" si="13"/>
        <v>7</v>
      </c>
      <c r="C142" s="2">
        <f>VLOOKUP(B142,Tabela1[],2)</f>
        <v>0.5</v>
      </c>
      <c r="D142" s="4">
        <f>200</f>
        <v>200</v>
      </c>
      <c r="E142">
        <f t="shared" si="14"/>
        <v>200</v>
      </c>
      <c r="F142" s="5">
        <f t="shared" si="12"/>
        <v>100</v>
      </c>
      <c r="G142">
        <f t="shared" si="15"/>
        <v>100</v>
      </c>
      <c r="H142" s="5">
        <f t="shared" si="16"/>
        <v>200</v>
      </c>
      <c r="I142">
        <f t="shared" si="17"/>
        <v>100</v>
      </c>
    </row>
    <row r="143" spans="1:9" x14ac:dyDescent="0.25">
      <c r="A143" s="1">
        <v>42877</v>
      </c>
      <c r="B143">
        <f t="shared" si="13"/>
        <v>1</v>
      </c>
      <c r="C143" s="2">
        <f>VLOOKUP(B143,Tabela1[],2)</f>
        <v>0.9</v>
      </c>
      <c r="D143" s="4">
        <f>200</f>
        <v>200</v>
      </c>
      <c r="E143">
        <f t="shared" si="14"/>
        <v>200</v>
      </c>
      <c r="F143" s="5">
        <f t="shared" si="12"/>
        <v>100</v>
      </c>
      <c r="G143">
        <f t="shared" si="15"/>
        <v>180</v>
      </c>
      <c r="H143" s="5">
        <f t="shared" si="16"/>
        <v>360</v>
      </c>
      <c r="I143">
        <f t="shared" si="17"/>
        <v>20</v>
      </c>
    </row>
    <row r="144" spans="1:9" x14ac:dyDescent="0.25">
      <c r="A144" s="1">
        <v>42878</v>
      </c>
      <c r="B144">
        <f t="shared" si="13"/>
        <v>2</v>
      </c>
      <c r="C144" s="2">
        <f>VLOOKUP(B144,Tabela1[],2)</f>
        <v>0.75</v>
      </c>
      <c r="D144" s="4">
        <f>200</f>
        <v>200</v>
      </c>
      <c r="E144">
        <f t="shared" si="14"/>
        <v>200</v>
      </c>
      <c r="F144" s="5">
        <f t="shared" si="12"/>
        <v>100</v>
      </c>
      <c r="G144">
        <f t="shared" si="15"/>
        <v>150</v>
      </c>
      <c r="H144" s="5">
        <f t="shared" si="16"/>
        <v>300</v>
      </c>
      <c r="I144">
        <f t="shared" si="17"/>
        <v>50</v>
      </c>
    </row>
    <row r="145" spans="1:9" x14ac:dyDescent="0.25">
      <c r="A145" s="1">
        <v>42879</v>
      </c>
      <c r="B145">
        <f t="shared" si="13"/>
        <v>3</v>
      </c>
      <c r="C145" s="2">
        <f>VLOOKUP(B145,Tabela1[],2)</f>
        <v>0.6</v>
      </c>
      <c r="D145" s="4">
        <f>200</f>
        <v>200</v>
      </c>
      <c r="E145">
        <f t="shared" si="14"/>
        <v>200</v>
      </c>
      <c r="F145" s="5">
        <f t="shared" si="12"/>
        <v>100</v>
      </c>
      <c r="G145">
        <f t="shared" si="15"/>
        <v>120</v>
      </c>
      <c r="H145" s="5">
        <f t="shared" si="16"/>
        <v>240</v>
      </c>
      <c r="I145">
        <f t="shared" si="17"/>
        <v>80</v>
      </c>
    </row>
    <row r="146" spans="1:9" x14ac:dyDescent="0.25">
      <c r="A146" s="1">
        <v>42880</v>
      </c>
      <c r="B146">
        <f t="shared" si="13"/>
        <v>4</v>
      </c>
      <c r="C146" s="2">
        <f>VLOOKUP(B146,Tabela1[],2)</f>
        <v>0.75</v>
      </c>
      <c r="D146" s="4">
        <f>200</f>
        <v>200</v>
      </c>
      <c r="E146">
        <f t="shared" si="14"/>
        <v>200</v>
      </c>
      <c r="F146" s="5">
        <f t="shared" si="12"/>
        <v>100</v>
      </c>
      <c r="G146">
        <f t="shared" si="15"/>
        <v>150</v>
      </c>
      <c r="H146" s="5">
        <f t="shared" si="16"/>
        <v>300</v>
      </c>
      <c r="I146">
        <f t="shared" si="17"/>
        <v>50</v>
      </c>
    </row>
    <row r="147" spans="1:9" x14ac:dyDescent="0.25">
      <c r="A147" s="1">
        <v>42881</v>
      </c>
      <c r="B147">
        <f t="shared" si="13"/>
        <v>5</v>
      </c>
      <c r="C147" s="2">
        <f>VLOOKUP(B147,Tabela1[],2)</f>
        <v>0.8</v>
      </c>
      <c r="D147" s="4">
        <f>200</f>
        <v>200</v>
      </c>
      <c r="E147">
        <f t="shared" si="14"/>
        <v>200</v>
      </c>
      <c r="F147" s="5">
        <f t="shared" si="12"/>
        <v>100</v>
      </c>
      <c r="G147">
        <f t="shared" si="15"/>
        <v>160</v>
      </c>
      <c r="H147" s="5">
        <f t="shared" si="16"/>
        <v>320</v>
      </c>
      <c r="I147">
        <f t="shared" si="17"/>
        <v>40</v>
      </c>
    </row>
    <row r="148" spans="1:9" x14ac:dyDescent="0.25">
      <c r="A148" s="1">
        <v>42882</v>
      </c>
      <c r="B148">
        <f t="shared" si="13"/>
        <v>6</v>
      </c>
      <c r="C148" s="2">
        <f>VLOOKUP(B148,Tabela1[],2)</f>
        <v>0.5</v>
      </c>
      <c r="D148" s="4">
        <f>200</f>
        <v>200</v>
      </c>
      <c r="E148">
        <f t="shared" si="14"/>
        <v>200</v>
      </c>
      <c r="F148" s="5">
        <f t="shared" si="12"/>
        <v>100</v>
      </c>
      <c r="G148">
        <f t="shared" si="15"/>
        <v>100</v>
      </c>
      <c r="H148" s="5">
        <f t="shared" si="16"/>
        <v>200</v>
      </c>
      <c r="I148">
        <f t="shared" si="17"/>
        <v>100</v>
      </c>
    </row>
    <row r="149" spans="1:9" x14ac:dyDescent="0.25">
      <c r="A149" s="1">
        <v>42883</v>
      </c>
      <c r="B149">
        <f t="shared" si="13"/>
        <v>7</v>
      </c>
      <c r="C149" s="2">
        <f>VLOOKUP(B149,Tabela1[],2)</f>
        <v>0.5</v>
      </c>
      <c r="D149" s="4">
        <f>200</f>
        <v>200</v>
      </c>
      <c r="E149">
        <f t="shared" si="14"/>
        <v>200</v>
      </c>
      <c r="F149" s="5">
        <f t="shared" si="12"/>
        <v>100</v>
      </c>
      <c r="G149">
        <f t="shared" si="15"/>
        <v>100</v>
      </c>
      <c r="H149" s="5">
        <f t="shared" si="16"/>
        <v>200</v>
      </c>
      <c r="I149">
        <f t="shared" si="17"/>
        <v>100</v>
      </c>
    </row>
    <row r="150" spans="1:9" x14ac:dyDescent="0.25">
      <c r="A150" s="1">
        <v>42884</v>
      </c>
      <c r="B150">
        <f t="shared" si="13"/>
        <v>1</v>
      </c>
      <c r="C150" s="2">
        <f>VLOOKUP(B150,Tabela1[],2)</f>
        <v>0.9</v>
      </c>
      <c r="D150" s="4">
        <f>200</f>
        <v>200</v>
      </c>
      <c r="E150">
        <f t="shared" si="14"/>
        <v>200</v>
      </c>
      <c r="F150" s="5">
        <f t="shared" si="12"/>
        <v>100</v>
      </c>
      <c r="G150">
        <f t="shared" si="15"/>
        <v>180</v>
      </c>
      <c r="H150" s="5">
        <f t="shared" si="16"/>
        <v>360</v>
      </c>
      <c r="I150">
        <f t="shared" si="17"/>
        <v>20</v>
      </c>
    </row>
    <row r="151" spans="1:9" x14ac:dyDescent="0.25">
      <c r="A151" s="1">
        <v>42885</v>
      </c>
      <c r="B151">
        <f t="shared" si="13"/>
        <v>2</v>
      </c>
      <c r="C151" s="2">
        <f>VLOOKUP(B151,Tabela1[],2)</f>
        <v>0.75</v>
      </c>
      <c r="D151" s="4">
        <f>200</f>
        <v>200</v>
      </c>
      <c r="E151">
        <f t="shared" si="14"/>
        <v>200</v>
      </c>
      <c r="F151" s="5">
        <f t="shared" si="12"/>
        <v>100</v>
      </c>
      <c r="G151">
        <f t="shared" si="15"/>
        <v>150</v>
      </c>
      <c r="H151" s="5">
        <f t="shared" si="16"/>
        <v>300</v>
      </c>
      <c r="I151">
        <f t="shared" si="17"/>
        <v>50</v>
      </c>
    </row>
    <row r="152" spans="1:9" x14ac:dyDescent="0.25">
      <c r="A152" s="1">
        <v>42886</v>
      </c>
      <c r="B152">
        <f t="shared" si="13"/>
        <v>3</v>
      </c>
      <c r="C152" s="2">
        <f>VLOOKUP(B152,Tabela1[],2)</f>
        <v>0.6</v>
      </c>
      <c r="D152" s="4">
        <f>200</f>
        <v>200</v>
      </c>
      <c r="E152">
        <f t="shared" si="14"/>
        <v>200</v>
      </c>
      <c r="F152" s="5">
        <f t="shared" si="12"/>
        <v>100</v>
      </c>
      <c r="G152">
        <f t="shared" si="15"/>
        <v>120</v>
      </c>
      <c r="H152" s="5">
        <f t="shared" si="16"/>
        <v>240</v>
      </c>
      <c r="I152">
        <f t="shared" si="17"/>
        <v>80</v>
      </c>
    </row>
    <row r="153" spans="1:9" x14ac:dyDescent="0.25">
      <c r="A153" s="1">
        <v>42887</v>
      </c>
      <c r="B153">
        <f t="shared" si="13"/>
        <v>4</v>
      </c>
      <c r="C153" s="2">
        <f>VLOOKUP(B153,Tabela1[],2)</f>
        <v>0.75</v>
      </c>
      <c r="D153" s="4">
        <f>200</f>
        <v>200</v>
      </c>
      <c r="E153">
        <f t="shared" si="14"/>
        <v>200</v>
      </c>
      <c r="F153" s="5">
        <f t="shared" si="12"/>
        <v>100</v>
      </c>
      <c r="G153">
        <f t="shared" si="15"/>
        <v>150</v>
      </c>
      <c r="H153" s="5">
        <f t="shared" si="16"/>
        <v>300</v>
      </c>
      <c r="I153">
        <f t="shared" si="17"/>
        <v>50</v>
      </c>
    </row>
    <row r="154" spans="1:9" x14ac:dyDescent="0.25">
      <c r="A154" s="1">
        <v>42888</v>
      </c>
      <c r="B154">
        <f t="shared" si="13"/>
        <v>5</v>
      </c>
      <c r="C154" s="2">
        <f>VLOOKUP(B154,Tabela1[],2)</f>
        <v>0.8</v>
      </c>
      <c r="D154" s="4">
        <f>200</f>
        <v>200</v>
      </c>
      <c r="E154">
        <f t="shared" si="14"/>
        <v>200</v>
      </c>
      <c r="F154" s="5">
        <f t="shared" si="12"/>
        <v>100</v>
      </c>
      <c r="G154">
        <f t="shared" si="15"/>
        <v>160</v>
      </c>
      <c r="H154" s="5">
        <f t="shared" si="16"/>
        <v>320</v>
      </c>
      <c r="I154">
        <f t="shared" si="17"/>
        <v>40</v>
      </c>
    </row>
    <row r="155" spans="1:9" x14ac:dyDescent="0.25">
      <c r="A155" s="1">
        <v>42889</v>
      </c>
      <c r="B155">
        <f t="shared" si="13"/>
        <v>6</v>
      </c>
      <c r="C155" s="2">
        <f>VLOOKUP(B155,Tabela1[],2)</f>
        <v>0.5</v>
      </c>
      <c r="D155" s="4">
        <f>200</f>
        <v>200</v>
      </c>
      <c r="E155">
        <f t="shared" si="14"/>
        <v>200</v>
      </c>
      <c r="F155" s="5">
        <f t="shared" si="12"/>
        <v>100</v>
      </c>
      <c r="G155">
        <f t="shared" si="15"/>
        <v>100</v>
      </c>
      <c r="H155" s="5">
        <f t="shared" si="16"/>
        <v>200</v>
      </c>
      <c r="I155">
        <f t="shared" si="17"/>
        <v>100</v>
      </c>
    </row>
    <row r="156" spans="1:9" x14ac:dyDescent="0.25">
      <c r="A156" s="1">
        <v>42890</v>
      </c>
      <c r="B156">
        <f t="shared" si="13"/>
        <v>7</v>
      </c>
      <c r="C156" s="2">
        <f>VLOOKUP(B156,Tabela1[],2)</f>
        <v>0.5</v>
      </c>
      <c r="D156" s="4">
        <f>200</f>
        <v>200</v>
      </c>
      <c r="E156">
        <f t="shared" si="14"/>
        <v>200</v>
      </c>
      <c r="F156" s="5">
        <f t="shared" si="12"/>
        <v>100</v>
      </c>
      <c r="G156">
        <f t="shared" si="15"/>
        <v>100</v>
      </c>
      <c r="H156" s="5">
        <f t="shared" si="16"/>
        <v>200</v>
      </c>
      <c r="I156">
        <f t="shared" si="17"/>
        <v>100</v>
      </c>
    </row>
    <row r="157" spans="1:9" x14ac:dyDescent="0.25">
      <c r="A157" s="1">
        <v>42891</v>
      </c>
      <c r="B157">
        <f t="shared" si="13"/>
        <v>1</v>
      </c>
      <c r="C157" s="2">
        <f>VLOOKUP(B157,Tabela1[],2)</f>
        <v>0.9</v>
      </c>
      <c r="D157" s="4">
        <f>200</f>
        <v>200</v>
      </c>
      <c r="E157">
        <f t="shared" si="14"/>
        <v>200</v>
      </c>
      <c r="F157" s="5">
        <f t="shared" si="12"/>
        <v>100</v>
      </c>
      <c r="G157">
        <f t="shared" si="15"/>
        <v>180</v>
      </c>
      <c r="H157" s="5">
        <f t="shared" si="16"/>
        <v>360</v>
      </c>
      <c r="I157">
        <f t="shared" si="17"/>
        <v>20</v>
      </c>
    </row>
    <row r="158" spans="1:9" x14ac:dyDescent="0.25">
      <c r="A158" s="1">
        <v>42892</v>
      </c>
      <c r="B158">
        <f t="shared" si="13"/>
        <v>2</v>
      </c>
      <c r="C158" s="2">
        <f>VLOOKUP(B158,Tabela1[],2)</f>
        <v>0.75</v>
      </c>
      <c r="D158" s="4">
        <f>200</f>
        <v>200</v>
      </c>
      <c r="E158">
        <f t="shared" si="14"/>
        <v>200</v>
      </c>
      <c r="F158" s="5">
        <f t="shared" si="12"/>
        <v>100</v>
      </c>
      <c r="G158">
        <f t="shared" si="15"/>
        <v>150</v>
      </c>
      <c r="H158" s="5">
        <f t="shared" si="16"/>
        <v>300</v>
      </c>
      <c r="I158">
        <f t="shared" si="17"/>
        <v>50</v>
      </c>
    </row>
    <row r="159" spans="1:9" x14ac:dyDescent="0.25">
      <c r="A159" s="1">
        <v>42893</v>
      </c>
      <c r="B159">
        <f t="shared" si="13"/>
        <v>3</v>
      </c>
      <c r="C159" s="2">
        <f>VLOOKUP(B159,Tabela1[],2)</f>
        <v>0.6</v>
      </c>
      <c r="D159" s="4">
        <f>200</f>
        <v>200</v>
      </c>
      <c r="E159">
        <f t="shared" si="14"/>
        <v>200</v>
      </c>
      <c r="F159" s="5">
        <f t="shared" si="12"/>
        <v>100</v>
      </c>
      <c r="G159">
        <f t="shared" si="15"/>
        <v>120</v>
      </c>
      <c r="H159" s="5">
        <f t="shared" si="16"/>
        <v>240</v>
      </c>
      <c r="I159">
        <f t="shared" si="17"/>
        <v>80</v>
      </c>
    </row>
    <row r="160" spans="1:9" x14ac:dyDescent="0.25">
      <c r="A160" s="1">
        <v>42894</v>
      </c>
      <c r="B160">
        <f t="shared" si="13"/>
        <v>4</v>
      </c>
      <c r="C160" s="2">
        <f>VLOOKUP(B160,Tabela1[],2)</f>
        <v>0.75</v>
      </c>
      <c r="D160" s="4">
        <f>200</f>
        <v>200</v>
      </c>
      <c r="E160">
        <f t="shared" si="14"/>
        <v>200</v>
      </c>
      <c r="F160" s="5">
        <f t="shared" si="12"/>
        <v>100</v>
      </c>
      <c r="G160">
        <f t="shared" si="15"/>
        <v>150</v>
      </c>
      <c r="H160" s="5">
        <f t="shared" si="16"/>
        <v>300</v>
      </c>
      <c r="I160">
        <f t="shared" si="17"/>
        <v>50</v>
      </c>
    </row>
    <row r="161" spans="1:9" x14ac:dyDescent="0.25">
      <c r="A161" s="1">
        <v>42895</v>
      </c>
      <c r="B161">
        <f t="shared" si="13"/>
        <v>5</v>
      </c>
      <c r="C161" s="2">
        <f>VLOOKUP(B161,Tabela1[],2)</f>
        <v>0.8</v>
      </c>
      <c r="D161" s="4">
        <f>200</f>
        <v>200</v>
      </c>
      <c r="E161">
        <f t="shared" si="14"/>
        <v>200</v>
      </c>
      <c r="F161" s="5">
        <f t="shared" si="12"/>
        <v>100</v>
      </c>
      <c r="G161">
        <f t="shared" si="15"/>
        <v>160</v>
      </c>
      <c r="H161" s="5">
        <f t="shared" si="16"/>
        <v>320</v>
      </c>
      <c r="I161">
        <f t="shared" si="17"/>
        <v>40</v>
      </c>
    </row>
    <row r="162" spans="1:9" x14ac:dyDescent="0.25">
      <c r="A162" s="1">
        <v>42896</v>
      </c>
      <c r="B162">
        <f t="shared" si="13"/>
        <v>6</v>
      </c>
      <c r="C162" s="2">
        <f>VLOOKUP(B162,Tabela1[],2)</f>
        <v>0.5</v>
      </c>
      <c r="D162" s="4">
        <f>200</f>
        <v>200</v>
      </c>
      <c r="E162">
        <f t="shared" si="14"/>
        <v>200</v>
      </c>
      <c r="F162" s="5">
        <f t="shared" si="12"/>
        <v>100</v>
      </c>
      <c r="G162">
        <f t="shared" si="15"/>
        <v>100</v>
      </c>
      <c r="H162" s="5">
        <f t="shared" si="16"/>
        <v>200</v>
      </c>
      <c r="I162">
        <f t="shared" si="17"/>
        <v>100</v>
      </c>
    </row>
    <row r="163" spans="1:9" x14ac:dyDescent="0.25">
      <c r="A163" s="1">
        <v>42897</v>
      </c>
      <c r="B163">
        <f t="shared" si="13"/>
        <v>7</v>
      </c>
      <c r="C163" s="2">
        <f>VLOOKUP(B163,Tabela1[],2)</f>
        <v>0.5</v>
      </c>
      <c r="D163" s="4">
        <f>200</f>
        <v>200</v>
      </c>
      <c r="E163">
        <f t="shared" si="14"/>
        <v>200</v>
      </c>
      <c r="F163" s="5">
        <f t="shared" si="12"/>
        <v>100</v>
      </c>
      <c r="G163">
        <f t="shared" si="15"/>
        <v>100</v>
      </c>
      <c r="H163" s="5">
        <f t="shared" si="16"/>
        <v>200</v>
      </c>
      <c r="I163">
        <f t="shared" si="17"/>
        <v>100</v>
      </c>
    </row>
    <row r="164" spans="1:9" x14ac:dyDescent="0.25">
      <c r="A164" s="1">
        <v>42898</v>
      </c>
      <c r="B164">
        <f t="shared" si="13"/>
        <v>1</v>
      </c>
      <c r="C164" s="2">
        <f>VLOOKUP(B164,Tabela1[],2)</f>
        <v>0.9</v>
      </c>
      <c r="D164" s="4">
        <f>200</f>
        <v>200</v>
      </c>
      <c r="E164">
        <f t="shared" si="14"/>
        <v>200</v>
      </c>
      <c r="F164" s="5">
        <f t="shared" si="12"/>
        <v>100</v>
      </c>
      <c r="G164">
        <f t="shared" si="15"/>
        <v>180</v>
      </c>
      <c r="H164" s="5">
        <f t="shared" si="16"/>
        <v>360</v>
      </c>
      <c r="I164">
        <f t="shared" si="17"/>
        <v>20</v>
      </c>
    </row>
    <row r="165" spans="1:9" x14ac:dyDescent="0.25">
      <c r="A165" s="1">
        <v>42899</v>
      </c>
      <c r="B165">
        <f t="shared" si="13"/>
        <v>2</v>
      </c>
      <c r="C165" s="2">
        <f>VLOOKUP(B165,Tabela1[],2)</f>
        <v>0.75</v>
      </c>
      <c r="D165" s="4">
        <f>200</f>
        <v>200</v>
      </c>
      <c r="E165">
        <f t="shared" si="14"/>
        <v>200</v>
      </c>
      <c r="F165" s="5">
        <f t="shared" si="12"/>
        <v>100</v>
      </c>
      <c r="G165">
        <f t="shared" si="15"/>
        <v>150</v>
      </c>
      <c r="H165" s="5">
        <f t="shared" si="16"/>
        <v>300</v>
      </c>
      <c r="I165">
        <f t="shared" si="17"/>
        <v>50</v>
      </c>
    </row>
    <row r="166" spans="1:9" x14ac:dyDescent="0.25">
      <c r="A166" s="1">
        <v>42900</v>
      </c>
      <c r="B166">
        <f t="shared" si="13"/>
        <v>3</v>
      </c>
      <c r="C166" s="2">
        <f>VLOOKUP(B166,Tabela1[],2)</f>
        <v>0.6</v>
      </c>
      <c r="D166" s="4">
        <f>200</f>
        <v>200</v>
      </c>
      <c r="E166">
        <f t="shared" si="14"/>
        <v>200</v>
      </c>
      <c r="F166" s="5">
        <f t="shared" si="12"/>
        <v>100</v>
      </c>
      <c r="G166">
        <f t="shared" si="15"/>
        <v>120</v>
      </c>
      <c r="H166" s="5">
        <f t="shared" si="16"/>
        <v>240</v>
      </c>
      <c r="I166">
        <f t="shared" si="17"/>
        <v>80</v>
      </c>
    </row>
    <row r="167" spans="1:9" x14ac:dyDescent="0.25">
      <c r="A167" s="1">
        <v>42901</v>
      </c>
      <c r="B167">
        <f t="shared" si="13"/>
        <v>4</v>
      </c>
      <c r="C167" s="2">
        <f>VLOOKUP(B167,Tabela1[],2)</f>
        <v>0.75</v>
      </c>
      <c r="D167" s="4">
        <f>200</f>
        <v>200</v>
      </c>
      <c r="E167">
        <f t="shared" si="14"/>
        <v>200</v>
      </c>
      <c r="F167" s="5">
        <f t="shared" si="12"/>
        <v>100</v>
      </c>
      <c r="G167">
        <f t="shared" si="15"/>
        <v>150</v>
      </c>
      <c r="H167" s="5">
        <f t="shared" si="16"/>
        <v>300</v>
      </c>
      <c r="I167">
        <f t="shared" si="17"/>
        <v>50</v>
      </c>
    </row>
    <row r="168" spans="1:9" x14ac:dyDescent="0.25">
      <c r="A168" s="1">
        <v>42902</v>
      </c>
      <c r="B168">
        <f t="shared" si="13"/>
        <v>5</v>
      </c>
      <c r="C168" s="2">
        <f>VLOOKUP(B168,Tabela1[],2)</f>
        <v>0.8</v>
      </c>
      <c r="D168" s="4">
        <f>200</f>
        <v>200</v>
      </c>
      <c r="E168">
        <f t="shared" si="14"/>
        <v>200</v>
      </c>
      <c r="F168" s="5">
        <f t="shared" si="12"/>
        <v>100</v>
      </c>
      <c r="G168">
        <f t="shared" si="15"/>
        <v>160</v>
      </c>
      <c r="H168" s="5">
        <f t="shared" si="16"/>
        <v>320</v>
      </c>
      <c r="I168">
        <f t="shared" si="17"/>
        <v>40</v>
      </c>
    </row>
    <row r="169" spans="1:9" x14ac:dyDescent="0.25">
      <c r="A169" s="1">
        <v>42903</v>
      </c>
      <c r="B169">
        <f t="shared" si="13"/>
        <v>6</v>
      </c>
      <c r="C169" s="2">
        <f>VLOOKUP(B169,Tabela1[],2)</f>
        <v>0.5</v>
      </c>
      <c r="D169" s="4">
        <f>200</f>
        <v>200</v>
      </c>
      <c r="E169">
        <f t="shared" si="14"/>
        <v>200</v>
      </c>
      <c r="F169" s="5">
        <f t="shared" si="12"/>
        <v>100</v>
      </c>
      <c r="G169">
        <f t="shared" si="15"/>
        <v>100</v>
      </c>
      <c r="H169" s="5">
        <f t="shared" si="16"/>
        <v>200</v>
      </c>
      <c r="I169">
        <f t="shared" si="17"/>
        <v>100</v>
      </c>
    </row>
    <row r="170" spans="1:9" x14ac:dyDescent="0.25">
      <c r="A170" s="1">
        <v>42904</v>
      </c>
      <c r="B170">
        <f t="shared" si="13"/>
        <v>7</v>
      </c>
      <c r="C170" s="2">
        <f>VLOOKUP(B170,Tabela1[],2)</f>
        <v>0.5</v>
      </c>
      <c r="D170" s="4">
        <f>200</f>
        <v>200</v>
      </c>
      <c r="E170">
        <f t="shared" si="14"/>
        <v>200</v>
      </c>
      <c r="F170" s="5">
        <f t="shared" si="12"/>
        <v>100</v>
      </c>
      <c r="G170">
        <f t="shared" si="15"/>
        <v>100</v>
      </c>
      <c r="H170" s="5">
        <f t="shared" si="16"/>
        <v>200</v>
      </c>
      <c r="I170">
        <f t="shared" si="17"/>
        <v>100</v>
      </c>
    </row>
    <row r="171" spans="1:9" x14ac:dyDescent="0.25">
      <c r="A171" s="1">
        <v>42905</v>
      </c>
      <c r="B171">
        <f t="shared" si="13"/>
        <v>1</v>
      </c>
      <c r="C171" s="2">
        <f>VLOOKUP(B171,Tabela1[],2)</f>
        <v>0.9</v>
      </c>
      <c r="D171" s="4">
        <f>200</f>
        <v>200</v>
      </c>
      <c r="E171">
        <f t="shared" si="14"/>
        <v>200</v>
      </c>
      <c r="F171" s="5">
        <f t="shared" si="12"/>
        <v>100</v>
      </c>
      <c r="G171">
        <f t="shared" si="15"/>
        <v>180</v>
      </c>
      <c r="H171" s="5">
        <f t="shared" si="16"/>
        <v>360</v>
      </c>
      <c r="I171">
        <f t="shared" si="17"/>
        <v>20</v>
      </c>
    </row>
    <row r="172" spans="1:9" x14ac:dyDescent="0.25">
      <c r="A172" s="1">
        <v>42906</v>
      </c>
      <c r="B172">
        <f t="shared" si="13"/>
        <v>2</v>
      </c>
      <c r="C172" s="2">
        <f>VLOOKUP(B172,Tabela1[],2)</f>
        <v>0.75</v>
      </c>
      <c r="D172" s="4">
        <f>200</f>
        <v>200</v>
      </c>
      <c r="E172">
        <f t="shared" si="14"/>
        <v>200</v>
      </c>
      <c r="F172" s="5">
        <f t="shared" si="12"/>
        <v>100</v>
      </c>
      <c r="G172">
        <f t="shared" si="15"/>
        <v>150</v>
      </c>
      <c r="H172" s="5">
        <f t="shared" si="16"/>
        <v>300</v>
      </c>
      <c r="I172">
        <f t="shared" si="17"/>
        <v>50</v>
      </c>
    </row>
    <row r="173" spans="1:9" x14ac:dyDescent="0.25">
      <c r="A173" s="1">
        <v>42907</v>
      </c>
      <c r="B173">
        <f t="shared" si="13"/>
        <v>3</v>
      </c>
      <c r="C173" s="2">
        <f>VLOOKUP(B173,Tabela1[],2)</f>
        <v>0.6</v>
      </c>
      <c r="D173" s="4">
        <f>200</f>
        <v>200</v>
      </c>
      <c r="E173">
        <f t="shared" si="14"/>
        <v>200</v>
      </c>
      <c r="F173" s="5">
        <f t="shared" si="12"/>
        <v>100</v>
      </c>
      <c r="G173">
        <f t="shared" si="15"/>
        <v>120</v>
      </c>
      <c r="H173" s="5">
        <f t="shared" si="16"/>
        <v>240</v>
      </c>
      <c r="I173">
        <f t="shared" si="17"/>
        <v>80</v>
      </c>
    </row>
    <row r="174" spans="1:9" x14ac:dyDescent="0.25">
      <c r="A174" s="1">
        <v>42908</v>
      </c>
      <c r="B174">
        <f t="shared" si="13"/>
        <v>4</v>
      </c>
      <c r="C174" s="2">
        <f>VLOOKUP(B174,Tabela1[],2)</f>
        <v>0.75</v>
      </c>
      <c r="D174" s="4">
        <f>200</f>
        <v>200</v>
      </c>
      <c r="E174">
        <f t="shared" si="14"/>
        <v>200</v>
      </c>
      <c r="F174" s="5">
        <f t="shared" si="12"/>
        <v>100</v>
      </c>
      <c r="G174">
        <f t="shared" si="15"/>
        <v>150</v>
      </c>
      <c r="H174" s="5">
        <f t="shared" si="16"/>
        <v>300</v>
      </c>
      <c r="I174">
        <f t="shared" si="17"/>
        <v>50</v>
      </c>
    </row>
    <row r="175" spans="1:9" x14ac:dyDescent="0.25">
      <c r="A175" s="1">
        <v>42909</v>
      </c>
      <c r="B175">
        <f t="shared" si="13"/>
        <v>5</v>
      </c>
      <c r="C175" s="2">
        <f>VLOOKUP(B175,Tabela1[],2)</f>
        <v>0.8</v>
      </c>
      <c r="D175" s="4">
        <f>200</f>
        <v>200</v>
      </c>
      <c r="E175">
        <f t="shared" si="14"/>
        <v>200</v>
      </c>
      <c r="F175" s="5">
        <f t="shared" si="12"/>
        <v>100</v>
      </c>
      <c r="G175">
        <f t="shared" si="15"/>
        <v>160</v>
      </c>
      <c r="H175" s="5">
        <f t="shared" si="16"/>
        <v>320</v>
      </c>
      <c r="I175">
        <f t="shared" si="17"/>
        <v>40</v>
      </c>
    </row>
    <row r="176" spans="1:9" x14ac:dyDescent="0.25">
      <c r="A176" s="1">
        <v>42910</v>
      </c>
      <c r="B176">
        <f t="shared" si="13"/>
        <v>6</v>
      </c>
      <c r="C176" s="2">
        <f>VLOOKUP(B176,Tabela1[],2)</f>
        <v>0.5</v>
      </c>
      <c r="D176" s="4">
        <f>200</f>
        <v>200</v>
      </c>
      <c r="E176">
        <f t="shared" si="14"/>
        <v>200</v>
      </c>
      <c r="F176" s="5">
        <f t="shared" si="12"/>
        <v>100</v>
      </c>
      <c r="G176">
        <f t="shared" si="15"/>
        <v>100</v>
      </c>
      <c r="H176" s="5">
        <f t="shared" si="16"/>
        <v>200</v>
      </c>
      <c r="I176">
        <f t="shared" si="17"/>
        <v>100</v>
      </c>
    </row>
    <row r="177" spans="1:9" x14ac:dyDescent="0.25">
      <c r="A177" s="1">
        <v>42911</v>
      </c>
      <c r="B177">
        <f t="shared" si="13"/>
        <v>7</v>
      </c>
      <c r="C177" s="2">
        <f>VLOOKUP(B177,Tabela1[],2)</f>
        <v>0.5</v>
      </c>
      <c r="D177" s="4">
        <f>200</f>
        <v>200</v>
      </c>
      <c r="E177">
        <f t="shared" si="14"/>
        <v>200</v>
      </c>
      <c r="F177" s="5">
        <f t="shared" si="12"/>
        <v>100</v>
      </c>
      <c r="G177">
        <f t="shared" si="15"/>
        <v>100</v>
      </c>
      <c r="H177" s="5">
        <f t="shared" si="16"/>
        <v>200</v>
      </c>
      <c r="I177">
        <f t="shared" si="17"/>
        <v>100</v>
      </c>
    </row>
    <row r="178" spans="1:9" x14ac:dyDescent="0.25">
      <c r="A178" s="1">
        <v>42912</v>
      </c>
      <c r="B178">
        <f t="shared" si="13"/>
        <v>1</v>
      </c>
      <c r="C178" s="2">
        <f>VLOOKUP(B178,Tabela1[],2)</f>
        <v>0.9</v>
      </c>
      <c r="D178" s="4">
        <f>200</f>
        <v>200</v>
      </c>
      <c r="E178">
        <f t="shared" si="14"/>
        <v>200</v>
      </c>
      <c r="F178" s="5">
        <f t="shared" si="12"/>
        <v>100</v>
      </c>
      <c r="G178">
        <f t="shared" si="15"/>
        <v>180</v>
      </c>
      <c r="H178" s="5">
        <f t="shared" si="16"/>
        <v>360</v>
      </c>
      <c r="I178">
        <f t="shared" si="17"/>
        <v>20</v>
      </c>
    </row>
    <row r="179" spans="1:9" x14ac:dyDescent="0.25">
      <c r="A179" s="1">
        <v>42913</v>
      </c>
      <c r="B179">
        <f t="shared" si="13"/>
        <v>2</v>
      </c>
      <c r="C179" s="2">
        <f>VLOOKUP(B179,Tabela1[],2)</f>
        <v>0.75</v>
      </c>
      <c r="D179" s="4">
        <f>200</f>
        <v>200</v>
      </c>
      <c r="E179">
        <f t="shared" si="14"/>
        <v>200</v>
      </c>
      <c r="F179" s="5">
        <f t="shared" si="12"/>
        <v>100</v>
      </c>
      <c r="G179">
        <f t="shared" si="15"/>
        <v>150</v>
      </c>
      <c r="H179" s="5">
        <f t="shared" si="16"/>
        <v>300</v>
      </c>
      <c r="I179">
        <f t="shared" si="17"/>
        <v>50</v>
      </c>
    </row>
    <row r="180" spans="1:9" x14ac:dyDescent="0.25">
      <c r="A180" s="1">
        <v>42914</v>
      </c>
      <c r="B180">
        <f t="shared" si="13"/>
        <v>3</v>
      </c>
      <c r="C180" s="2">
        <f>VLOOKUP(B180,Tabela1[],2)</f>
        <v>0.6</v>
      </c>
      <c r="D180" s="4">
        <f>200</f>
        <v>200</v>
      </c>
      <c r="E180">
        <f t="shared" si="14"/>
        <v>200</v>
      </c>
      <c r="F180" s="5">
        <f t="shared" si="12"/>
        <v>100</v>
      </c>
      <c r="G180">
        <f t="shared" si="15"/>
        <v>120</v>
      </c>
      <c r="H180" s="5">
        <f t="shared" si="16"/>
        <v>240</v>
      </c>
      <c r="I180">
        <f t="shared" si="17"/>
        <v>80</v>
      </c>
    </row>
    <row r="181" spans="1:9" x14ac:dyDescent="0.25">
      <c r="A181" s="1">
        <v>42915</v>
      </c>
      <c r="B181">
        <f t="shared" si="13"/>
        <v>4</v>
      </c>
      <c r="C181" s="2">
        <f>VLOOKUP(B181,Tabela1[],2)</f>
        <v>0.75</v>
      </c>
      <c r="D181" s="4">
        <f>200</f>
        <v>200</v>
      </c>
      <c r="E181">
        <f t="shared" si="14"/>
        <v>200</v>
      </c>
      <c r="F181" s="5">
        <f t="shared" si="12"/>
        <v>100</v>
      </c>
      <c r="G181">
        <f t="shared" si="15"/>
        <v>150</v>
      </c>
      <c r="H181" s="5">
        <f t="shared" si="16"/>
        <v>300</v>
      </c>
      <c r="I181">
        <f t="shared" si="17"/>
        <v>50</v>
      </c>
    </row>
    <row r="182" spans="1:9" x14ac:dyDescent="0.25">
      <c r="A182" s="1">
        <v>42916</v>
      </c>
      <c r="B182">
        <f t="shared" si="13"/>
        <v>5</v>
      </c>
      <c r="C182" s="2">
        <f>VLOOKUP(B182,Tabela1[],2)</f>
        <v>0.8</v>
      </c>
      <c r="D182" s="4">
        <f>200</f>
        <v>200</v>
      </c>
      <c r="E182">
        <f t="shared" si="14"/>
        <v>200</v>
      </c>
      <c r="F182" s="5">
        <f t="shared" si="12"/>
        <v>100</v>
      </c>
      <c r="G182">
        <f t="shared" si="15"/>
        <v>160</v>
      </c>
      <c r="H182" s="5">
        <f t="shared" si="16"/>
        <v>320</v>
      </c>
      <c r="I182">
        <f t="shared" si="17"/>
        <v>40</v>
      </c>
    </row>
    <row r="183" spans="1:9" x14ac:dyDescent="0.25">
      <c r="A183" s="1">
        <v>42917</v>
      </c>
      <c r="B183">
        <f t="shared" si="13"/>
        <v>6</v>
      </c>
      <c r="C183" s="2">
        <f>VLOOKUP(B183,Tabela1[],2)</f>
        <v>0.5</v>
      </c>
      <c r="D183" s="4">
        <f>200</f>
        <v>200</v>
      </c>
      <c r="E183">
        <f t="shared" si="14"/>
        <v>200</v>
      </c>
      <c r="F183" s="5">
        <f t="shared" si="12"/>
        <v>100</v>
      </c>
      <c r="G183">
        <f t="shared" si="15"/>
        <v>100</v>
      </c>
      <c r="H183" s="5">
        <f t="shared" si="16"/>
        <v>200</v>
      </c>
      <c r="I183">
        <f t="shared" si="17"/>
        <v>100</v>
      </c>
    </row>
    <row r="184" spans="1:9" x14ac:dyDescent="0.25">
      <c r="A184" s="1">
        <v>42918</v>
      </c>
      <c r="B184">
        <f t="shared" si="13"/>
        <v>7</v>
      </c>
      <c r="C184" s="2">
        <f>VLOOKUP(B184,Tabela1[],2)</f>
        <v>0.5</v>
      </c>
      <c r="D184" s="4">
        <f>200</f>
        <v>200</v>
      </c>
      <c r="E184">
        <f t="shared" si="14"/>
        <v>200</v>
      </c>
      <c r="F184" s="5">
        <f t="shared" si="12"/>
        <v>100</v>
      </c>
      <c r="G184">
        <f t="shared" si="15"/>
        <v>100</v>
      </c>
      <c r="H184" s="5">
        <f t="shared" si="16"/>
        <v>200</v>
      </c>
      <c r="I184">
        <f t="shared" si="17"/>
        <v>100</v>
      </c>
    </row>
    <row r="185" spans="1:9" x14ac:dyDescent="0.25">
      <c r="A185" s="1">
        <v>42919</v>
      </c>
      <c r="B185">
        <f t="shared" si="13"/>
        <v>1</v>
      </c>
      <c r="C185" s="2">
        <f>VLOOKUP(B185,Tabela1[],2)</f>
        <v>0.9</v>
      </c>
      <c r="D185" s="4">
        <f>200</f>
        <v>200</v>
      </c>
      <c r="E185">
        <f t="shared" si="14"/>
        <v>200</v>
      </c>
      <c r="F185" s="5">
        <f t="shared" si="12"/>
        <v>100</v>
      </c>
      <c r="G185">
        <f t="shared" si="15"/>
        <v>180</v>
      </c>
      <c r="H185" s="5">
        <f t="shared" si="16"/>
        <v>360</v>
      </c>
      <c r="I185">
        <f t="shared" si="17"/>
        <v>20</v>
      </c>
    </row>
    <row r="186" spans="1:9" x14ac:dyDescent="0.25">
      <c r="A186" s="1">
        <v>42920</v>
      </c>
      <c r="B186">
        <f t="shared" si="13"/>
        <v>2</v>
      </c>
      <c r="C186" s="2">
        <f>VLOOKUP(B186,Tabela1[],2)</f>
        <v>0.75</v>
      </c>
      <c r="D186" s="4">
        <f>200</f>
        <v>200</v>
      </c>
      <c r="E186">
        <f t="shared" si="14"/>
        <v>200</v>
      </c>
      <c r="F186" s="5">
        <f t="shared" si="12"/>
        <v>100</v>
      </c>
      <c r="G186">
        <f t="shared" si="15"/>
        <v>150</v>
      </c>
      <c r="H186" s="5">
        <f t="shared" si="16"/>
        <v>300</v>
      </c>
      <c r="I186">
        <f t="shared" si="17"/>
        <v>50</v>
      </c>
    </row>
    <row r="187" spans="1:9" x14ac:dyDescent="0.25">
      <c r="A187" s="1">
        <v>42921</v>
      </c>
      <c r="B187">
        <f t="shared" si="13"/>
        <v>3</v>
      </c>
      <c r="C187" s="2">
        <f>VLOOKUP(B187,Tabela1[],2)</f>
        <v>0.6</v>
      </c>
      <c r="D187" s="4">
        <f>200</f>
        <v>200</v>
      </c>
      <c r="E187">
        <f t="shared" si="14"/>
        <v>200</v>
      </c>
      <c r="F187" s="5">
        <f t="shared" si="12"/>
        <v>100</v>
      </c>
      <c r="G187">
        <f t="shared" si="15"/>
        <v>120</v>
      </c>
      <c r="H187" s="5">
        <f t="shared" si="16"/>
        <v>240</v>
      </c>
      <c r="I187">
        <f t="shared" si="17"/>
        <v>80</v>
      </c>
    </row>
    <row r="188" spans="1:9" x14ac:dyDescent="0.25">
      <c r="A188" s="1">
        <v>42922</v>
      </c>
      <c r="B188">
        <f t="shared" si="13"/>
        <v>4</v>
      </c>
      <c r="C188" s="2">
        <f>VLOOKUP(B188,Tabela1[],2)</f>
        <v>0.75</v>
      </c>
      <c r="D188" s="4">
        <f>200</f>
        <v>200</v>
      </c>
      <c r="E188">
        <f t="shared" si="14"/>
        <v>200</v>
      </c>
      <c r="F188" s="5">
        <f t="shared" si="12"/>
        <v>100</v>
      </c>
      <c r="G188">
        <f t="shared" si="15"/>
        <v>150</v>
      </c>
      <c r="H188" s="5">
        <f t="shared" si="16"/>
        <v>300</v>
      </c>
      <c r="I188">
        <f t="shared" si="17"/>
        <v>50</v>
      </c>
    </row>
    <row r="189" spans="1:9" x14ac:dyDescent="0.25">
      <c r="A189" s="1">
        <v>42923</v>
      </c>
      <c r="B189">
        <f t="shared" si="13"/>
        <v>5</v>
      </c>
      <c r="C189" s="2">
        <f>VLOOKUP(B189,Tabela1[],2)</f>
        <v>0.8</v>
      </c>
      <c r="D189" s="4">
        <f>200</f>
        <v>200</v>
      </c>
      <c r="E189">
        <f t="shared" si="14"/>
        <v>200</v>
      </c>
      <c r="F189" s="5">
        <f t="shared" si="12"/>
        <v>100</v>
      </c>
      <c r="G189">
        <f t="shared" si="15"/>
        <v>160</v>
      </c>
      <c r="H189" s="5">
        <f t="shared" si="16"/>
        <v>320</v>
      </c>
      <c r="I189">
        <f t="shared" si="17"/>
        <v>40</v>
      </c>
    </row>
    <row r="190" spans="1:9" x14ac:dyDescent="0.25">
      <c r="A190" s="1">
        <v>42924</v>
      </c>
      <c r="B190">
        <f t="shared" si="13"/>
        <v>6</v>
      </c>
      <c r="C190" s="2">
        <f>VLOOKUP(B190,Tabela1[],2)</f>
        <v>0.5</v>
      </c>
      <c r="D190" s="4">
        <f>200</f>
        <v>200</v>
      </c>
      <c r="E190">
        <f t="shared" si="14"/>
        <v>200</v>
      </c>
      <c r="F190" s="5">
        <f t="shared" si="12"/>
        <v>100</v>
      </c>
      <c r="G190">
        <f t="shared" si="15"/>
        <v>100</v>
      </c>
      <c r="H190" s="5">
        <f t="shared" si="16"/>
        <v>200</v>
      </c>
      <c r="I190">
        <f t="shared" si="17"/>
        <v>100</v>
      </c>
    </row>
    <row r="191" spans="1:9" x14ac:dyDescent="0.25">
      <c r="A191" s="1">
        <v>42925</v>
      </c>
      <c r="B191">
        <f t="shared" si="13"/>
        <v>7</v>
      </c>
      <c r="C191" s="2">
        <f>VLOOKUP(B191,Tabela1[],2)</f>
        <v>0.5</v>
      </c>
      <c r="D191" s="4">
        <f>200</f>
        <v>200</v>
      </c>
      <c r="E191">
        <f t="shared" si="14"/>
        <v>200</v>
      </c>
      <c r="F191" s="5">
        <f t="shared" si="12"/>
        <v>100</v>
      </c>
      <c r="G191">
        <f t="shared" si="15"/>
        <v>100</v>
      </c>
      <c r="H191" s="5">
        <f t="shared" si="16"/>
        <v>200</v>
      </c>
      <c r="I191">
        <f t="shared" si="17"/>
        <v>100</v>
      </c>
    </row>
    <row r="192" spans="1:9" x14ac:dyDescent="0.25">
      <c r="A192" s="1">
        <v>42926</v>
      </c>
      <c r="B192">
        <f t="shared" si="13"/>
        <v>1</v>
      </c>
      <c r="C192" s="2">
        <f>VLOOKUP(B192,Tabela1[],2)</f>
        <v>0.9</v>
      </c>
      <c r="D192" s="4">
        <f>200</f>
        <v>200</v>
      </c>
      <c r="E192">
        <f t="shared" si="14"/>
        <v>200</v>
      </c>
      <c r="F192" s="5">
        <f t="shared" si="12"/>
        <v>100</v>
      </c>
      <c r="G192">
        <f t="shared" si="15"/>
        <v>180</v>
      </c>
      <c r="H192" s="5">
        <f t="shared" si="16"/>
        <v>360</v>
      </c>
      <c r="I192">
        <f t="shared" si="17"/>
        <v>20</v>
      </c>
    </row>
    <row r="193" spans="1:9" x14ac:dyDescent="0.25">
      <c r="A193" s="1">
        <v>42927</v>
      </c>
      <c r="B193">
        <f t="shared" si="13"/>
        <v>2</v>
      </c>
      <c r="C193" s="2">
        <f>VLOOKUP(B193,Tabela1[],2)</f>
        <v>0.75</v>
      </c>
      <c r="D193" s="4">
        <f>200</f>
        <v>200</v>
      </c>
      <c r="E193">
        <f t="shared" si="14"/>
        <v>200</v>
      </c>
      <c r="F193" s="5">
        <f t="shared" si="12"/>
        <v>100</v>
      </c>
      <c r="G193">
        <f t="shared" si="15"/>
        <v>150</v>
      </c>
      <c r="H193" s="5">
        <f t="shared" si="16"/>
        <v>300</v>
      </c>
      <c r="I193">
        <f t="shared" si="17"/>
        <v>50</v>
      </c>
    </row>
    <row r="194" spans="1:9" x14ac:dyDescent="0.25">
      <c r="A194" s="1">
        <v>42928</v>
      </c>
      <c r="B194">
        <f t="shared" si="13"/>
        <v>3</v>
      </c>
      <c r="C194" s="2">
        <f>VLOOKUP(B194,Tabela1[],2)</f>
        <v>0.6</v>
      </c>
      <c r="D194" s="4">
        <f>200</f>
        <v>200</v>
      </c>
      <c r="E194">
        <f t="shared" si="14"/>
        <v>200</v>
      </c>
      <c r="F194" s="5">
        <f t="shared" ref="F194:F257" si="18">D194*0.5</f>
        <v>100</v>
      </c>
      <c r="G194">
        <f t="shared" si="15"/>
        <v>120</v>
      </c>
      <c r="H194" s="5">
        <f t="shared" si="16"/>
        <v>240</v>
      </c>
      <c r="I194">
        <f t="shared" si="17"/>
        <v>80</v>
      </c>
    </row>
    <row r="195" spans="1:9" x14ac:dyDescent="0.25">
      <c r="A195" s="1">
        <v>42929</v>
      </c>
      <c r="B195">
        <f t="shared" ref="B195:B258" si="19">WEEKDAY(A195,2)</f>
        <v>4</v>
      </c>
      <c r="C195" s="2">
        <f>VLOOKUP(B195,Tabela1[],2)</f>
        <v>0.75</v>
      </c>
      <c r="D195" s="4">
        <f>200</f>
        <v>200</v>
      </c>
      <c r="E195">
        <f t="shared" ref="E195:E258" si="20">D195</f>
        <v>200</v>
      </c>
      <c r="F195" s="5">
        <f t="shared" si="18"/>
        <v>100</v>
      </c>
      <c r="G195">
        <f t="shared" ref="G195:G258" si="21">ROUNDUP(E195*C195,0)</f>
        <v>150</v>
      </c>
      <c r="H195" s="5">
        <f t="shared" ref="H195:H258" si="22">G195*2</f>
        <v>300</v>
      </c>
      <c r="I195">
        <f t="shared" ref="I195:I258" si="23">E195-G195</f>
        <v>50</v>
      </c>
    </row>
    <row r="196" spans="1:9" x14ac:dyDescent="0.25">
      <c r="A196" s="1">
        <v>42930</v>
      </c>
      <c r="B196">
        <f t="shared" si="19"/>
        <v>5</v>
      </c>
      <c r="C196" s="2">
        <f>VLOOKUP(B196,Tabela1[],2)</f>
        <v>0.8</v>
      </c>
      <c r="D196" s="4">
        <f>200</f>
        <v>200</v>
      </c>
      <c r="E196">
        <f t="shared" si="20"/>
        <v>200</v>
      </c>
      <c r="F196" s="5">
        <f t="shared" si="18"/>
        <v>100</v>
      </c>
      <c r="G196">
        <f t="shared" si="21"/>
        <v>160</v>
      </c>
      <c r="H196" s="5">
        <f t="shared" si="22"/>
        <v>320</v>
      </c>
      <c r="I196">
        <f t="shared" si="23"/>
        <v>40</v>
      </c>
    </row>
    <row r="197" spans="1:9" x14ac:dyDescent="0.25">
      <c r="A197" s="1">
        <v>42931</v>
      </c>
      <c r="B197">
        <f t="shared" si="19"/>
        <v>6</v>
      </c>
      <c r="C197" s="2">
        <f>VLOOKUP(B197,Tabela1[],2)</f>
        <v>0.5</v>
      </c>
      <c r="D197" s="4">
        <f>200</f>
        <v>200</v>
      </c>
      <c r="E197">
        <f t="shared" si="20"/>
        <v>200</v>
      </c>
      <c r="F197" s="5">
        <f t="shared" si="18"/>
        <v>100</v>
      </c>
      <c r="G197">
        <f t="shared" si="21"/>
        <v>100</v>
      </c>
      <c r="H197" s="5">
        <f t="shared" si="22"/>
        <v>200</v>
      </c>
      <c r="I197">
        <f t="shared" si="23"/>
        <v>100</v>
      </c>
    </row>
    <row r="198" spans="1:9" x14ac:dyDescent="0.25">
      <c r="A198" s="1">
        <v>42932</v>
      </c>
      <c r="B198">
        <f t="shared" si="19"/>
        <v>7</v>
      </c>
      <c r="C198" s="2">
        <f>VLOOKUP(B198,Tabela1[],2)</f>
        <v>0.5</v>
      </c>
      <c r="D198" s="4">
        <f>200</f>
        <v>200</v>
      </c>
      <c r="E198">
        <f t="shared" si="20"/>
        <v>200</v>
      </c>
      <c r="F198" s="5">
        <f t="shared" si="18"/>
        <v>100</v>
      </c>
      <c r="G198">
        <f t="shared" si="21"/>
        <v>100</v>
      </c>
      <c r="H198" s="5">
        <f t="shared" si="22"/>
        <v>200</v>
      </c>
      <c r="I198">
        <f t="shared" si="23"/>
        <v>100</v>
      </c>
    </row>
    <row r="199" spans="1:9" x14ac:dyDescent="0.25">
      <c r="A199" s="1">
        <v>42933</v>
      </c>
      <c r="B199">
        <f t="shared" si="19"/>
        <v>1</v>
      </c>
      <c r="C199" s="2">
        <f>VLOOKUP(B199,Tabela1[],2)</f>
        <v>0.9</v>
      </c>
      <c r="D199" s="4">
        <f>200</f>
        <v>200</v>
      </c>
      <c r="E199">
        <f t="shared" si="20"/>
        <v>200</v>
      </c>
      <c r="F199" s="5">
        <f t="shared" si="18"/>
        <v>100</v>
      </c>
      <c r="G199">
        <f t="shared" si="21"/>
        <v>180</v>
      </c>
      <c r="H199" s="5">
        <f t="shared" si="22"/>
        <v>360</v>
      </c>
      <c r="I199">
        <f t="shared" si="23"/>
        <v>20</v>
      </c>
    </row>
    <row r="200" spans="1:9" x14ac:dyDescent="0.25">
      <c r="A200" s="1">
        <v>42934</v>
      </c>
      <c r="B200">
        <f t="shared" si="19"/>
        <v>2</v>
      </c>
      <c r="C200" s="2">
        <f>VLOOKUP(B200,Tabela1[],2)</f>
        <v>0.75</v>
      </c>
      <c r="D200" s="4">
        <f>200</f>
        <v>200</v>
      </c>
      <c r="E200">
        <f t="shared" si="20"/>
        <v>200</v>
      </c>
      <c r="F200" s="5">
        <f t="shared" si="18"/>
        <v>100</v>
      </c>
      <c r="G200">
        <f t="shared" si="21"/>
        <v>150</v>
      </c>
      <c r="H200" s="5">
        <f t="shared" si="22"/>
        <v>300</v>
      </c>
      <c r="I200">
        <f t="shared" si="23"/>
        <v>50</v>
      </c>
    </row>
    <row r="201" spans="1:9" x14ac:dyDescent="0.25">
      <c r="A201" s="1">
        <v>42935</v>
      </c>
      <c r="B201">
        <f t="shared" si="19"/>
        <v>3</v>
      </c>
      <c r="C201" s="2">
        <f>VLOOKUP(B201,Tabela1[],2)</f>
        <v>0.6</v>
      </c>
      <c r="D201" s="4">
        <f>200</f>
        <v>200</v>
      </c>
      <c r="E201">
        <f t="shared" si="20"/>
        <v>200</v>
      </c>
      <c r="F201" s="5">
        <f t="shared" si="18"/>
        <v>100</v>
      </c>
      <c r="G201">
        <f t="shared" si="21"/>
        <v>120</v>
      </c>
      <c r="H201" s="5">
        <f t="shared" si="22"/>
        <v>240</v>
      </c>
      <c r="I201">
        <f t="shared" si="23"/>
        <v>80</v>
      </c>
    </row>
    <row r="202" spans="1:9" x14ac:dyDescent="0.25">
      <c r="A202" s="1">
        <v>42936</v>
      </c>
      <c r="B202">
        <f t="shared" si="19"/>
        <v>4</v>
      </c>
      <c r="C202" s="2">
        <f>VLOOKUP(B202,Tabela1[],2)</f>
        <v>0.75</v>
      </c>
      <c r="D202" s="4">
        <f>200</f>
        <v>200</v>
      </c>
      <c r="E202">
        <f t="shared" si="20"/>
        <v>200</v>
      </c>
      <c r="F202" s="5">
        <f t="shared" si="18"/>
        <v>100</v>
      </c>
      <c r="G202">
        <f t="shared" si="21"/>
        <v>150</v>
      </c>
      <c r="H202" s="5">
        <f t="shared" si="22"/>
        <v>300</v>
      </c>
      <c r="I202">
        <f t="shared" si="23"/>
        <v>50</v>
      </c>
    </row>
    <row r="203" spans="1:9" x14ac:dyDescent="0.25">
      <c r="A203" s="1">
        <v>42937</v>
      </c>
      <c r="B203">
        <f t="shared" si="19"/>
        <v>5</v>
      </c>
      <c r="C203" s="2">
        <f>VLOOKUP(B203,Tabela1[],2)</f>
        <v>0.8</v>
      </c>
      <c r="D203" s="4">
        <f>200</f>
        <v>200</v>
      </c>
      <c r="E203">
        <f t="shared" si="20"/>
        <v>200</v>
      </c>
      <c r="F203" s="5">
        <f t="shared" si="18"/>
        <v>100</v>
      </c>
      <c r="G203">
        <f t="shared" si="21"/>
        <v>160</v>
      </c>
      <c r="H203" s="5">
        <f t="shared" si="22"/>
        <v>320</v>
      </c>
      <c r="I203">
        <f t="shared" si="23"/>
        <v>40</v>
      </c>
    </row>
    <row r="204" spans="1:9" x14ac:dyDescent="0.25">
      <c r="A204" s="1">
        <v>42938</v>
      </c>
      <c r="B204">
        <f t="shared" si="19"/>
        <v>6</v>
      </c>
      <c r="C204" s="2">
        <f>VLOOKUP(B204,Tabela1[],2)</f>
        <v>0.5</v>
      </c>
      <c r="D204" s="4">
        <f>200</f>
        <v>200</v>
      </c>
      <c r="E204">
        <f t="shared" si="20"/>
        <v>200</v>
      </c>
      <c r="F204" s="5">
        <f t="shared" si="18"/>
        <v>100</v>
      </c>
      <c r="G204">
        <f t="shared" si="21"/>
        <v>100</v>
      </c>
      <c r="H204" s="5">
        <f t="shared" si="22"/>
        <v>200</v>
      </c>
      <c r="I204">
        <f t="shared" si="23"/>
        <v>100</v>
      </c>
    </row>
    <row r="205" spans="1:9" x14ac:dyDescent="0.25">
      <c r="A205" s="1">
        <v>42939</v>
      </c>
      <c r="B205">
        <f t="shared" si="19"/>
        <v>7</v>
      </c>
      <c r="C205" s="2">
        <f>VLOOKUP(B205,Tabela1[],2)</f>
        <v>0.5</v>
      </c>
      <c r="D205" s="4">
        <f>200</f>
        <v>200</v>
      </c>
      <c r="E205">
        <f t="shared" si="20"/>
        <v>200</v>
      </c>
      <c r="F205" s="5">
        <f t="shared" si="18"/>
        <v>100</v>
      </c>
      <c r="G205">
        <f t="shared" si="21"/>
        <v>100</v>
      </c>
      <c r="H205" s="5">
        <f t="shared" si="22"/>
        <v>200</v>
      </c>
      <c r="I205">
        <f t="shared" si="23"/>
        <v>100</v>
      </c>
    </row>
    <row r="206" spans="1:9" x14ac:dyDescent="0.25">
      <c r="A206" s="1">
        <v>42940</v>
      </c>
      <c r="B206">
        <f t="shared" si="19"/>
        <v>1</v>
      </c>
      <c r="C206" s="2">
        <f>VLOOKUP(B206,Tabela1[],2)</f>
        <v>0.9</v>
      </c>
      <c r="D206" s="4">
        <f>200</f>
        <v>200</v>
      </c>
      <c r="E206">
        <f t="shared" si="20"/>
        <v>200</v>
      </c>
      <c r="F206" s="5">
        <f t="shared" si="18"/>
        <v>100</v>
      </c>
      <c r="G206">
        <f t="shared" si="21"/>
        <v>180</v>
      </c>
      <c r="H206" s="5">
        <f t="shared" si="22"/>
        <v>360</v>
      </c>
      <c r="I206">
        <f t="shared" si="23"/>
        <v>20</v>
      </c>
    </row>
    <row r="207" spans="1:9" x14ac:dyDescent="0.25">
      <c r="A207" s="1">
        <v>42941</v>
      </c>
      <c r="B207">
        <f t="shared" si="19"/>
        <v>2</v>
      </c>
      <c r="C207" s="2">
        <f>VLOOKUP(B207,Tabela1[],2)</f>
        <v>0.75</v>
      </c>
      <c r="D207" s="4">
        <f>200</f>
        <v>200</v>
      </c>
      <c r="E207">
        <f t="shared" si="20"/>
        <v>200</v>
      </c>
      <c r="F207" s="5">
        <f t="shared" si="18"/>
        <v>100</v>
      </c>
      <c r="G207">
        <f t="shared" si="21"/>
        <v>150</v>
      </c>
      <c r="H207" s="5">
        <f t="shared" si="22"/>
        <v>300</v>
      </c>
      <c r="I207">
        <f t="shared" si="23"/>
        <v>50</v>
      </c>
    </row>
    <row r="208" spans="1:9" x14ac:dyDescent="0.25">
      <c r="A208" s="1">
        <v>42942</v>
      </c>
      <c r="B208">
        <f t="shared" si="19"/>
        <v>3</v>
      </c>
      <c r="C208" s="2">
        <f>VLOOKUP(B208,Tabela1[],2)</f>
        <v>0.6</v>
      </c>
      <c r="D208" s="4">
        <f>200</f>
        <v>200</v>
      </c>
      <c r="E208">
        <f t="shared" si="20"/>
        <v>200</v>
      </c>
      <c r="F208" s="5">
        <f t="shared" si="18"/>
        <v>100</v>
      </c>
      <c r="G208">
        <f t="shared" si="21"/>
        <v>120</v>
      </c>
      <c r="H208" s="5">
        <f t="shared" si="22"/>
        <v>240</v>
      </c>
      <c r="I208">
        <f t="shared" si="23"/>
        <v>80</v>
      </c>
    </row>
    <row r="209" spans="1:9" x14ac:dyDescent="0.25">
      <c r="A209" s="1">
        <v>42943</v>
      </c>
      <c r="B209">
        <f t="shared" si="19"/>
        <v>4</v>
      </c>
      <c r="C209" s="2">
        <f>VLOOKUP(B209,Tabela1[],2)</f>
        <v>0.75</v>
      </c>
      <c r="D209" s="4">
        <f>200</f>
        <v>200</v>
      </c>
      <c r="E209">
        <f t="shared" si="20"/>
        <v>200</v>
      </c>
      <c r="F209" s="5">
        <f t="shared" si="18"/>
        <v>100</v>
      </c>
      <c r="G209">
        <f t="shared" si="21"/>
        <v>150</v>
      </c>
      <c r="H209" s="5">
        <f t="shared" si="22"/>
        <v>300</v>
      </c>
      <c r="I209">
        <f t="shared" si="23"/>
        <v>50</v>
      </c>
    </row>
    <row r="210" spans="1:9" x14ac:dyDescent="0.25">
      <c r="A210" s="1">
        <v>42944</v>
      </c>
      <c r="B210">
        <f t="shared" si="19"/>
        <v>5</v>
      </c>
      <c r="C210" s="2">
        <f>VLOOKUP(B210,Tabela1[],2)</f>
        <v>0.8</v>
      </c>
      <c r="D210" s="4">
        <f>200</f>
        <v>200</v>
      </c>
      <c r="E210">
        <f t="shared" si="20"/>
        <v>200</v>
      </c>
      <c r="F210" s="5">
        <f t="shared" si="18"/>
        <v>100</v>
      </c>
      <c r="G210">
        <f t="shared" si="21"/>
        <v>160</v>
      </c>
      <c r="H210" s="5">
        <f t="shared" si="22"/>
        <v>320</v>
      </c>
      <c r="I210">
        <f t="shared" si="23"/>
        <v>40</v>
      </c>
    </row>
    <row r="211" spans="1:9" x14ac:dyDescent="0.25">
      <c r="A211" s="1">
        <v>42945</v>
      </c>
      <c r="B211">
        <f t="shared" si="19"/>
        <v>6</v>
      </c>
      <c r="C211" s="2">
        <f>VLOOKUP(B211,Tabela1[],2)</f>
        <v>0.5</v>
      </c>
      <c r="D211" s="4">
        <f>200</f>
        <v>200</v>
      </c>
      <c r="E211">
        <f t="shared" si="20"/>
        <v>200</v>
      </c>
      <c r="F211" s="5">
        <f t="shared" si="18"/>
        <v>100</v>
      </c>
      <c r="G211">
        <f t="shared" si="21"/>
        <v>100</v>
      </c>
      <c r="H211" s="5">
        <f t="shared" si="22"/>
        <v>200</v>
      </c>
      <c r="I211">
        <f t="shared" si="23"/>
        <v>100</v>
      </c>
    </row>
    <row r="212" spans="1:9" x14ac:dyDescent="0.25">
      <c r="A212" s="1">
        <v>42946</v>
      </c>
      <c r="B212">
        <f t="shared" si="19"/>
        <v>7</v>
      </c>
      <c r="C212" s="2">
        <f>VLOOKUP(B212,Tabela1[],2)</f>
        <v>0.5</v>
      </c>
      <c r="D212" s="4">
        <f>200</f>
        <v>200</v>
      </c>
      <c r="E212">
        <f t="shared" si="20"/>
        <v>200</v>
      </c>
      <c r="F212" s="5">
        <f t="shared" si="18"/>
        <v>100</v>
      </c>
      <c r="G212">
        <f t="shared" si="21"/>
        <v>100</v>
      </c>
      <c r="H212" s="5">
        <f t="shared" si="22"/>
        <v>200</v>
      </c>
      <c r="I212">
        <f t="shared" si="23"/>
        <v>100</v>
      </c>
    </row>
    <row r="213" spans="1:9" x14ac:dyDescent="0.25">
      <c r="A213" s="1">
        <v>42947</v>
      </c>
      <c r="B213">
        <f t="shared" si="19"/>
        <v>1</v>
      </c>
      <c r="C213" s="2">
        <f>VLOOKUP(B213,Tabela1[],2)</f>
        <v>0.9</v>
      </c>
      <c r="D213" s="4">
        <f>200</f>
        <v>200</v>
      </c>
      <c r="E213">
        <f t="shared" si="20"/>
        <v>200</v>
      </c>
      <c r="F213" s="5">
        <f t="shared" si="18"/>
        <v>100</v>
      </c>
      <c r="G213">
        <f t="shared" si="21"/>
        <v>180</v>
      </c>
      <c r="H213" s="5">
        <f t="shared" si="22"/>
        <v>360</v>
      </c>
      <c r="I213">
        <f t="shared" si="23"/>
        <v>20</v>
      </c>
    </row>
    <row r="214" spans="1:9" x14ac:dyDescent="0.25">
      <c r="A214" s="1">
        <v>42948</v>
      </c>
      <c r="B214">
        <f t="shared" si="19"/>
        <v>2</v>
      </c>
      <c r="C214" s="2">
        <f>VLOOKUP(B214,Tabela1[],2)</f>
        <v>0.75</v>
      </c>
      <c r="D214" s="4">
        <f>200</f>
        <v>200</v>
      </c>
      <c r="E214">
        <f t="shared" si="20"/>
        <v>200</v>
      </c>
      <c r="F214" s="5">
        <f t="shared" si="18"/>
        <v>100</v>
      </c>
      <c r="G214">
        <f t="shared" si="21"/>
        <v>150</v>
      </c>
      <c r="H214" s="5">
        <f t="shared" si="22"/>
        <v>300</v>
      </c>
      <c r="I214">
        <f t="shared" si="23"/>
        <v>50</v>
      </c>
    </row>
    <row r="215" spans="1:9" x14ac:dyDescent="0.25">
      <c r="A215" s="1">
        <v>42949</v>
      </c>
      <c r="B215">
        <f t="shared" si="19"/>
        <v>3</v>
      </c>
      <c r="C215" s="2">
        <f>VLOOKUP(B215,Tabela1[],2)</f>
        <v>0.6</v>
      </c>
      <c r="D215" s="4">
        <f>200</f>
        <v>200</v>
      </c>
      <c r="E215">
        <f t="shared" si="20"/>
        <v>200</v>
      </c>
      <c r="F215" s="5">
        <f t="shared" si="18"/>
        <v>100</v>
      </c>
      <c r="G215">
        <f t="shared" si="21"/>
        <v>120</v>
      </c>
      <c r="H215" s="5">
        <f t="shared" si="22"/>
        <v>240</v>
      </c>
      <c r="I215">
        <f t="shared" si="23"/>
        <v>80</v>
      </c>
    </row>
    <row r="216" spans="1:9" x14ac:dyDescent="0.25">
      <c r="A216" s="1">
        <v>42950</v>
      </c>
      <c r="B216">
        <f t="shared" si="19"/>
        <v>4</v>
      </c>
      <c r="C216" s="2">
        <f>VLOOKUP(B216,Tabela1[],2)</f>
        <v>0.75</v>
      </c>
      <c r="D216" s="4">
        <f>200</f>
        <v>200</v>
      </c>
      <c r="E216">
        <f t="shared" si="20"/>
        <v>200</v>
      </c>
      <c r="F216" s="5">
        <f t="shared" si="18"/>
        <v>100</v>
      </c>
      <c r="G216">
        <f t="shared" si="21"/>
        <v>150</v>
      </c>
      <c r="H216" s="5">
        <f t="shared" si="22"/>
        <v>300</v>
      </c>
      <c r="I216">
        <f t="shared" si="23"/>
        <v>50</v>
      </c>
    </row>
    <row r="217" spans="1:9" x14ac:dyDescent="0.25">
      <c r="A217" s="1">
        <v>42951</v>
      </c>
      <c r="B217">
        <f t="shared" si="19"/>
        <v>5</v>
      </c>
      <c r="C217" s="2">
        <f>VLOOKUP(B217,Tabela1[],2)</f>
        <v>0.8</v>
      </c>
      <c r="D217" s="4">
        <f>200</f>
        <v>200</v>
      </c>
      <c r="E217">
        <f t="shared" si="20"/>
        <v>200</v>
      </c>
      <c r="F217" s="5">
        <f t="shared" si="18"/>
        <v>100</v>
      </c>
      <c r="G217">
        <f t="shared" si="21"/>
        <v>160</v>
      </c>
      <c r="H217" s="5">
        <f t="shared" si="22"/>
        <v>320</v>
      </c>
      <c r="I217">
        <f t="shared" si="23"/>
        <v>40</v>
      </c>
    </row>
    <row r="218" spans="1:9" x14ac:dyDescent="0.25">
      <c r="A218" s="1">
        <v>42952</v>
      </c>
      <c r="B218">
        <f t="shared" si="19"/>
        <v>6</v>
      </c>
      <c r="C218" s="2">
        <f>VLOOKUP(B218,Tabela1[],2)</f>
        <v>0.5</v>
      </c>
      <c r="D218" s="4">
        <f>200</f>
        <v>200</v>
      </c>
      <c r="E218">
        <f t="shared" si="20"/>
        <v>200</v>
      </c>
      <c r="F218" s="5">
        <f t="shared" si="18"/>
        <v>100</v>
      </c>
      <c r="G218">
        <f t="shared" si="21"/>
        <v>100</v>
      </c>
      <c r="H218" s="5">
        <f t="shared" si="22"/>
        <v>200</v>
      </c>
      <c r="I218">
        <f t="shared" si="23"/>
        <v>100</v>
      </c>
    </row>
    <row r="219" spans="1:9" x14ac:dyDescent="0.25">
      <c r="A219" s="1">
        <v>42953</v>
      </c>
      <c r="B219">
        <f t="shared" si="19"/>
        <v>7</v>
      </c>
      <c r="C219" s="2">
        <f>VLOOKUP(B219,Tabela1[],2)</f>
        <v>0.5</v>
      </c>
      <c r="D219" s="4">
        <f>200</f>
        <v>200</v>
      </c>
      <c r="E219">
        <f t="shared" si="20"/>
        <v>200</v>
      </c>
      <c r="F219" s="5">
        <f t="shared" si="18"/>
        <v>100</v>
      </c>
      <c r="G219">
        <f t="shared" si="21"/>
        <v>100</v>
      </c>
      <c r="H219" s="5">
        <f t="shared" si="22"/>
        <v>200</v>
      </c>
      <c r="I219">
        <f t="shared" si="23"/>
        <v>100</v>
      </c>
    </row>
    <row r="220" spans="1:9" x14ac:dyDescent="0.25">
      <c r="A220" s="1">
        <v>42954</v>
      </c>
      <c r="B220">
        <f t="shared" si="19"/>
        <v>1</v>
      </c>
      <c r="C220" s="2">
        <f>VLOOKUP(B220,Tabela1[],2)</f>
        <v>0.9</v>
      </c>
      <c r="D220" s="4">
        <f>200</f>
        <v>200</v>
      </c>
      <c r="E220">
        <f t="shared" si="20"/>
        <v>200</v>
      </c>
      <c r="F220" s="5">
        <f t="shared" si="18"/>
        <v>100</v>
      </c>
      <c r="G220">
        <f t="shared" si="21"/>
        <v>180</v>
      </c>
      <c r="H220" s="5">
        <f t="shared" si="22"/>
        <v>360</v>
      </c>
      <c r="I220">
        <f t="shared" si="23"/>
        <v>20</v>
      </c>
    </row>
    <row r="221" spans="1:9" x14ac:dyDescent="0.25">
      <c r="A221" s="1">
        <v>42955</v>
      </c>
      <c r="B221">
        <f t="shared" si="19"/>
        <v>2</v>
      </c>
      <c r="C221" s="2">
        <f>VLOOKUP(B221,Tabela1[],2)</f>
        <v>0.75</v>
      </c>
      <c r="D221" s="4">
        <f>200</f>
        <v>200</v>
      </c>
      <c r="E221">
        <f t="shared" si="20"/>
        <v>200</v>
      </c>
      <c r="F221" s="5">
        <f t="shared" si="18"/>
        <v>100</v>
      </c>
      <c r="G221">
        <f t="shared" si="21"/>
        <v>150</v>
      </c>
      <c r="H221" s="5">
        <f t="shared" si="22"/>
        <v>300</v>
      </c>
      <c r="I221">
        <f t="shared" si="23"/>
        <v>50</v>
      </c>
    </row>
    <row r="222" spans="1:9" x14ac:dyDescent="0.25">
      <c r="A222" s="1">
        <v>42956</v>
      </c>
      <c r="B222">
        <f t="shared" si="19"/>
        <v>3</v>
      </c>
      <c r="C222" s="2">
        <f>VLOOKUP(B222,Tabela1[],2)</f>
        <v>0.6</v>
      </c>
      <c r="D222" s="4">
        <f>200</f>
        <v>200</v>
      </c>
      <c r="E222">
        <f t="shared" si="20"/>
        <v>200</v>
      </c>
      <c r="F222" s="5">
        <f t="shared" si="18"/>
        <v>100</v>
      </c>
      <c r="G222">
        <f t="shared" si="21"/>
        <v>120</v>
      </c>
      <c r="H222" s="5">
        <f t="shared" si="22"/>
        <v>240</v>
      </c>
      <c r="I222">
        <f t="shared" si="23"/>
        <v>80</v>
      </c>
    </row>
    <row r="223" spans="1:9" x14ac:dyDescent="0.25">
      <c r="A223" s="1">
        <v>42957</v>
      </c>
      <c r="B223">
        <f t="shared" si="19"/>
        <v>4</v>
      </c>
      <c r="C223" s="2">
        <f>VLOOKUP(B223,Tabela1[],2)</f>
        <v>0.75</v>
      </c>
      <c r="D223" s="4">
        <f>200</f>
        <v>200</v>
      </c>
      <c r="E223">
        <f t="shared" si="20"/>
        <v>200</v>
      </c>
      <c r="F223" s="5">
        <f t="shared" si="18"/>
        <v>100</v>
      </c>
      <c r="G223">
        <f t="shared" si="21"/>
        <v>150</v>
      </c>
      <c r="H223" s="5">
        <f t="shared" si="22"/>
        <v>300</v>
      </c>
      <c r="I223">
        <f t="shared" si="23"/>
        <v>50</v>
      </c>
    </row>
    <row r="224" spans="1:9" x14ac:dyDescent="0.25">
      <c r="A224" s="1">
        <v>42958</v>
      </c>
      <c r="B224">
        <f t="shared" si="19"/>
        <v>5</v>
      </c>
      <c r="C224" s="2">
        <f>VLOOKUP(B224,Tabela1[],2)</f>
        <v>0.8</v>
      </c>
      <c r="D224" s="4">
        <f>200</f>
        <v>200</v>
      </c>
      <c r="E224">
        <f t="shared" si="20"/>
        <v>200</v>
      </c>
      <c r="F224" s="5">
        <f t="shared" si="18"/>
        <v>100</v>
      </c>
      <c r="G224">
        <f t="shared" si="21"/>
        <v>160</v>
      </c>
      <c r="H224" s="5">
        <f t="shared" si="22"/>
        <v>320</v>
      </c>
      <c r="I224">
        <f t="shared" si="23"/>
        <v>40</v>
      </c>
    </row>
    <row r="225" spans="1:9" x14ac:dyDescent="0.25">
      <c r="A225" s="1">
        <v>42959</v>
      </c>
      <c r="B225">
        <f t="shared" si="19"/>
        <v>6</v>
      </c>
      <c r="C225" s="2">
        <f>VLOOKUP(B225,Tabela1[],2)</f>
        <v>0.5</v>
      </c>
      <c r="D225" s="4">
        <f>200</f>
        <v>200</v>
      </c>
      <c r="E225">
        <f t="shared" si="20"/>
        <v>200</v>
      </c>
      <c r="F225" s="5">
        <f t="shared" si="18"/>
        <v>100</v>
      </c>
      <c r="G225">
        <f t="shared" si="21"/>
        <v>100</v>
      </c>
      <c r="H225" s="5">
        <f t="shared" si="22"/>
        <v>200</v>
      </c>
      <c r="I225">
        <f t="shared" si="23"/>
        <v>100</v>
      </c>
    </row>
    <row r="226" spans="1:9" x14ac:dyDescent="0.25">
      <c r="A226" s="1">
        <v>42960</v>
      </c>
      <c r="B226">
        <f t="shared" si="19"/>
        <v>7</v>
      </c>
      <c r="C226" s="2">
        <f>VLOOKUP(B226,Tabela1[],2)</f>
        <v>0.5</v>
      </c>
      <c r="D226" s="4">
        <f>200</f>
        <v>200</v>
      </c>
      <c r="E226">
        <f t="shared" si="20"/>
        <v>200</v>
      </c>
      <c r="F226" s="5">
        <f t="shared" si="18"/>
        <v>100</v>
      </c>
      <c r="G226">
        <f t="shared" si="21"/>
        <v>100</v>
      </c>
      <c r="H226" s="5">
        <f t="shared" si="22"/>
        <v>200</v>
      </c>
      <c r="I226">
        <f t="shared" si="23"/>
        <v>100</v>
      </c>
    </row>
    <row r="227" spans="1:9" x14ac:dyDescent="0.25">
      <c r="A227" s="1">
        <v>42961</v>
      </c>
      <c r="B227">
        <f t="shared" si="19"/>
        <v>1</v>
      </c>
      <c r="C227" s="2">
        <f>VLOOKUP(B227,Tabela1[],2)</f>
        <v>0.9</v>
      </c>
      <c r="D227" s="4">
        <f>200</f>
        <v>200</v>
      </c>
      <c r="E227">
        <f t="shared" si="20"/>
        <v>200</v>
      </c>
      <c r="F227" s="5">
        <f t="shared" si="18"/>
        <v>100</v>
      </c>
      <c r="G227">
        <f t="shared" si="21"/>
        <v>180</v>
      </c>
      <c r="H227" s="5">
        <f t="shared" si="22"/>
        <v>360</v>
      </c>
      <c r="I227">
        <f t="shared" si="23"/>
        <v>20</v>
      </c>
    </row>
    <row r="228" spans="1:9" x14ac:dyDescent="0.25">
      <c r="A228" s="1">
        <v>42962</v>
      </c>
      <c r="B228">
        <f t="shared" si="19"/>
        <v>2</v>
      </c>
      <c r="C228" s="2">
        <f>VLOOKUP(B228,Tabela1[],2)</f>
        <v>0.75</v>
      </c>
      <c r="D228" s="4">
        <f>200</f>
        <v>200</v>
      </c>
      <c r="E228">
        <f t="shared" si="20"/>
        <v>200</v>
      </c>
      <c r="F228" s="5">
        <f t="shared" si="18"/>
        <v>100</v>
      </c>
      <c r="G228">
        <f t="shared" si="21"/>
        <v>150</v>
      </c>
      <c r="H228" s="5">
        <f t="shared" si="22"/>
        <v>300</v>
      </c>
      <c r="I228">
        <f t="shared" si="23"/>
        <v>50</v>
      </c>
    </row>
    <row r="229" spans="1:9" x14ac:dyDescent="0.25">
      <c r="A229" s="1">
        <v>42963</v>
      </c>
      <c r="B229">
        <f t="shared" si="19"/>
        <v>3</v>
      </c>
      <c r="C229" s="2">
        <f>VLOOKUP(B229,Tabela1[],2)</f>
        <v>0.6</v>
      </c>
      <c r="D229" s="4">
        <f>200</f>
        <v>200</v>
      </c>
      <c r="E229">
        <f t="shared" si="20"/>
        <v>200</v>
      </c>
      <c r="F229" s="5">
        <f t="shared" si="18"/>
        <v>100</v>
      </c>
      <c r="G229">
        <f t="shared" si="21"/>
        <v>120</v>
      </c>
      <c r="H229" s="5">
        <f t="shared" si="22"/>
        <v>240</v>
      </c>
      <c r="I229">
        <f t="shared" si="23"/>
        <v>80</v>
      </c>
    </row>
    <row r="230" spans="1:9" x14ac:dyDescent="0.25">
      <c r="A230" s="1">
        <v>42964</v>
      </c>
      <c r="B230">
        <f t="shared" si="19"/>
        <v>4</v>
      </c>
      <c r="C230" s="2">
        <f>VLOOKUP(B230,Tabela1[],2)</f>
        <v>0.75</v>
      </c>
      <c r="D230" s="4">
        <f>200</f>
        <v>200</v>
      </c>
      <c r="E230">
        <f t="shared" si="20"/>
        <v>200</v>
      </c>
      <c r="F230" s="5">
        <f t="shared" si="18"/>
        <v>100</v>
      </c>
      <c r="G230">
        <f t="shared" si="21"/>
        <v>150</v>
      </c>
      <c r="H230" s="5">
        <f t="shared" si="22"/>
        <v>300</v>
      </c>
      <c r="I230">
        <f t="shared" si="23"/>
        <v>50</v>
      </c>
    </row>
    <row r="231" spans="1:9" x14ac:dyDescent="0.25">
      <c r="A231" s="1">
        <v>42965</v>
      </c>
      <c r="B231">
        <f t="shared" si="19"/>
        <v>5</v>
      </c>
      <c r="C231" s="2">
        <f>VLOOKUP(B231,Tabela1[],2)</f>
        <v>0.8</v>
      </c>
      <c r="D231" s="4">
        <f>200</f>
        <v>200</v>
      </c>
      <c r="E231">
        <f t="shared" si="20"/>
        <v>200</v>
      </c>
      <c r="F231" s="5">
        <f t="shared" si="18"/>
        <v>100</v>
      </c>
      <c r="G231">
        <f t="shared" si="21"/>
        <v>160</v>
      </c>
      <c r="H231" s="5">
        <f t="shared" si="22"/>
        <v>320</v>
      </c>
      <c r="I231">
        <f t="shared" si="23"/>
        <v>40</v>
      </c>
    </row>
    <row r="232" spans="1:9" x14ac:dyDescent="0.25">
      <c r="A232" s="1">
        <v>42966</v>
      </c>
      <c r="B232">
        <f t="shared" si="19"/>
        <v>6</v>
      </c>
      <c r="C232" s="2">
        <f>VLOOKUP(B232,Tabela1[],2)</f>
        <v>0.5</v>
      </c>
      <c r="D232" s="4">
        <f>200</f>
        <v>200</v>
      </c>
      <c r="E232">
        <f t="shared" si="20"/>
        <v>200</v>
      </c>
      <c r="F232" s="5">
        <f t="shared" si="18"/>
        <v>100</v>
      </c>
      <c r="G232">
        <f t="shared" si="21"/>
        <v>100</v>
      </c>
      <c r="H232" s="5">
        <f t="shared" si="22"/>
        <v>200</v>
      </c>
      <c r="I232">
        <f t="shared" si="23"/>
        <v>100</v>
      </c>
    </row>
    <row r="233" spans="1:9" x14ac:dyDescent="0.25">
      <c r="A233" s="1">
        <v>42967</v>
      </c>
      <c r="B233">
        <f t="shared" si="19"/>
        <v>7</v>
      </c>
      <c r="C233" s="2">
        <f>VLOOKUP(B233,Tabela1[],2)</f>
        <v>0.5</v>
      </c>
      <c r="D233" s="4">
        <f>200</f>
        <v>200</v>
      </c>
      <c r="E233">
        <f t="shared" si="20"/>
        <v>200</v>
      </c>
      <c r="F233" s="5">
        <f t="shared" si="18"/>
        <v>100</v>
      </c>
      <c r="G233">
        <f t="shared" si="21"/>
        <v>100</v>
      </c>
      <c r="H233" s="5">
        <f t="shared" si="22"/>
        <v>200</v>
      </c>
      <c r="I233">
        <f t="shared" si="23"/>
        <v>100</v>
      </c>
    </row>
    <row r="234" spans="1:9" x14ac:dyDescent="0.25">
      <c r="A234" s="1">
        <v>42968</v>
      </c>
      <c r="B234">
        <f t="shared" si="19"/>
        <v>1</v>
      </c>
      <c r="C234" s="2">
        <f>VLOOKUP(B234,Tabela1[],2)</f>
        <v>0.9</v>
      </c>
      <c r="D234" s="4">
        <f>200</f>
        <v>200</v>
      </c>
      <c r="E234">
        <f t="shared" si="20"/>
        <v>200</v>
      </c>
      <c r="F234" s="5">
        <f t="shared" si="18"/>
        <v>100</v>
      </c>
      <c r="G234">
        <f t="shared" si="21"/>
        <v>180</v>
      </c>
      <c r="H234" s="5">
        <f t="shared" si="22"/>
        <v>360</v>
      </c>
      <c r="I234">
        <f t="shared" si="23"/>
        <v>20</v>
      </c>
    </row>
    <row r="235" spans="1:9" x14ac:dyDescent="0.25">
      <c r="A235" s="1">
        <v>42969</v>
      </c>
      <c r="B235">
        <f t="shared" si="19"/>
        <v>2</v>
      </c>
      <c r="C235" s="2">
        <f>VLOOKUP(B235,Tabela1[],2)</f>
        <v>0.75</v>
      </c>
      <c r="D235" s="4">
        <f>200</f>
        <v>200</v>
      </c>
      <c r="E235">
        <f t="shared" si="20"/>
        <v>200</v>
      </c>
      <c r="F235" s="5">
        <f t="shared" si="18"/>
        <v>100</v>
      </c>
      <c r="G235">
        <f t="shared" si="21"/>
        <v>150</v>
      </c>
      <c r="H235" s="5">
        <f t="shared" si="22"/>
        <v>300</v>
      </c>
      <c r="I235">
        <f t="shared" si="23"/>
        <v>50</v>
      </c>
    </row>
    <row r="236" spans="1:9" x14ac:dyDescent="0.25">
      <c r="A236" s="1">
        <v>42970</v>
      </c>
      <c r="B236">
        <f t="shared" si="19"/>
        <v>3</v>
      </c>
      <c r="C236" s="2">
        <f>VLOOKUP(B236,Tabela1[],2)</f>
        <v>0.6</v>
      </c>
      <c r="D236" s="4">
        <f>200</f>
        <v>200</v>
      </c>
      <c r="E236">
        <f t="shared" si="20"/>
        <v>200</v>
      </c>
      <c r="F236" s="5">
        <f t="shared" si="18"/>
        <v>100</v>
      </c>
      <c r="G236">
        <f t="shared" si="21"/>
        <v>120</v>
      </c>
      <c r="H236" s="5">
        <f t="shared" si="22"/>
        <v>240</v>
      </c>
      <c r="I236">
        <f t="shared" si="23"/>
        <v>80</v>
      </c>
    </row>
    <row r="237" spans="1:9" x14ac:dyDescent="0.25">
      <c r="A237" s="1">
        <v>42971</v>
      </c>
      <c r="B237">
        <f t="shared" si="19"/>
        <v>4</v>
      </c>
      <c r="C237" s="2">
        <f>VLOOKUP(B237,Tabela1[],2)</f>
        <v>0.75</v>
      </c>
      <c r="D237" s="4">
        <f>200</f>
        <v>200</v>
      </c>
      <c r="E237">
        <f t="shared" si="20"/>
        <v>200</v>
      </c>
      <c r="F237" s="5">
        <f t="shared" si="18"/>
        <v>100</v>
      </c>
      <c r="G237">
        <f t="shared" si="21"/>
        <v>150</v>
      </c>
      <c r="H237" s="5">
        <f t="shared" si="22"/>
        <v>300</v>
      </c>
      <c r="I237">
        <f t="shared" si="23"/>
        <v>50</v>
      </c>
    </row>
    <row r="238" spans="1:9" x14ac:dyDescent="0.25">
      <c r="A238" s="1">
        <v>42972</v>
      </c>
      <c r="B238">
        <f t="shared" si="19"/>
        <v>5</v>
      </c>
      <c r="C238" s="2">
        <f>VLOOKUP(B238,Tabela1[],2)</f>
        <v>0.8</v>
      </c>
      <c r="D238" s="4">
        <f>200</f>
        <v>200</v>
      </c>
      <c r="E238">
        <f t="shared" si="20"/>
        <v>200</v>
      </c>
      <c r="F238" s="5">
        <f t="shared" si="18"/>
        <v>100</v>
      </c>
      <c r="G238">
        <f t="shared" si="21"/>
        <v>160</v>
      </c>
      <c r="H238" s="5">
        <f t="shared" si="22"/>
        <v>320</v>
      </c>
      <c r="I238">
        <f t="shared" si="23"/>
        <v>40</v>
      </c>
    </row>
    <row r="239" spans="1:9" x14ac:dyDescent="0.25">
      <c r="A239" s="1">
        <v>42973</v>
      </c>
      <c r="B239">
        <f t="shared" si="19"/>
        <v>6</v>
      </c>
      <c r="C239" s="2">
        <f>VLOOKUP(B239,Tabela1[],2)</f>
        <v>0.5</v>
      </c>
      <c r="D239" s="4">
        <f>200</f>
        <v>200</v>
      </c>
      <c r="E239">
        <f t="shared" si="20"/>
        <v>200</v>
      </c>
      <c r="F239" s="5">
        <f t="shared" si="18"/>
        <v>100</v>
      </c>
      <c r="G239">
        <f t="shared" si="21"/>
        <v>100</v>
      </c>
      <c r="H239" s="5">
        <f t="shared" si="22"/>
        <v>200</v>
      </c>
      <c r="I239">
        <f t="shared" si="23"/>
        <v>100</v>
      </c>
    </row>
    <row r="240" spans="1:9" x14ac:dyDescent="0.25">
      <c r="A240" s="1">
        <v>42974</v>
      </c>
      <c r="B240">
        <f t="shared" si="19"/>
        <v>7</v>
      </c>
      <c r="C240" s="2">
        <f>VLOOKUP(B240,Tabela1[],2)</f>
        <v>0.5</v>
      </c>
      <c r="D240" s="4">
        <f>200</f>
        <v>200</v>
      </c>
      <c r="E240">
        <f t="shared" si="20"/>
        <v>200</v>
      </c>
      <c r="F240" s="5">
        <f t="shared" si="18"/>
        <v>100</v>
      </c>
      <c r="G240">
        <f t="shared" si="21"/>
        <v>100</v>
      </c>
      <c r="H240" s="5">
        <f t="shared" si="22"/>
        <v>200</v>
      </c>
      <c r="I240">
        <f t="shared" si="23"/>
        <v>100</v>
      </c>
    </row>
    <row r="241" spans="1:9" x14ac:dyDescent="0.25">
      <c r="A241" s="1">
        <v>42975</v>
      </c>
      <c r="B241">
        <f t="shared" si="19"/>
        <v>1</v>
      </c>
      <c r="C241" s="2">
        <f>VLOOKUP(B241,Tabela1[],2)</f>
        <v>0.9</v>
      </c>
      <c r="D241" s="4">
        <f>200</f>
        <v>200</v>
      </c>
      <c r="E241">
        <f t="shared" si="20"/>
        <v>200</v>
      </c>
      <c r="F241" s="5">
        <f t="shared" si="18"/>
        <v>100</v>
      </c>
      <c r="G241">
        <f t="shared" si="21"/>
        <v>180</v>
      </c>
      <c r="H241" s="5">
        <f t="shared" si="22"/>
        <v>360</v>
      </c>
      <c r="I241">
        <f t="shared" si="23"/>
        <v>20</v>
      </c>
    </row>
    <row r="242" spans="1:9" x14ac:dyDescent="0.25">
      <c r="A242" s="1">
        <v>42976</v>
      </c>
      <c r="B242">
        <f t="shared" si="19"/>
        <v>2</v>
      </c>
      <c r="C242" s="2">
        <f>VLOOKUP(B242,Tabela1[],2)</f>
        <v>0.75</v>
      </c>
      <c r="D242" s="4">
        <f>200</f>
        <v>200</v>
      </c>
      <c r="E242">
        <f t="shared" si="20"/>
        <v>200</v>
      </c>
      <c r="F242" s="5">
        <f t="shared" si="18"/>
        <v>100</v>
      </c>
      <c r="G242">
        <f t="shared" si="21"/>
        <v>150</v>
      </c>
      <c r="H242" s="5">
        <f t="shared" si="22"/>
        <v>300</v>
      </c>
      <c r="I242">
        <f t="shared" si="23"/>
        <v>50</v>
      </c>
    </row>
    <row r="243" spans="1:9" x14ac:dyDescent="0.25">
      <c r="A243" s="1">
        <v>42977</v>
      </c>
      <c r="B243">
        <f t="shared" si="19"/>
        <v>3</v>
      </c>
      <c r="C243" s="2">
        <f>VLOOKUP(B243,Tabela1[],2)</f>
        <v>0.6</v>
      </c>
      <c r="D243" s="4">
        <f>200</f>
        <v>200</v>
      </c>
      <c r="E243">
        <f t="shared" si="20"/>
        <v>200</v>
      </c>
      <c r="F243" s="5">
        <f t="shared" si="18"/>
        <v>100</v>
      </c>
      <c r="G243">
        <f t="shared" si="21"/>
        <v>120</v>
      </c>
      <c r="H243" s="5">
        <f t="shared" si="22"/>
        <v>240</v>
      </c>
      <c r="I243">
        <f t="shared" si="23"/>
        <v>80</v>
      </c>
    </row>
    <row r="244" spans="1:9" x14ac:dyDescent="0.25">
      <c r="A244" s="1">
        <v>42978</v>
      </c>
      <c r="B244">
        <f t="shared" si="19"/>
        <v>4</v>
      </c>
      <c r="C244" s="2">
        <f>VLOOKUP(B244,Tabela1[],2)</f>
        <v>0.75</v>
      </c>
      <c r="D244" s="4">
        <f>200</f>
        <v>200</v>
      </c>
      <c r="E244">
        <f t="shared" si="20"/>
        <v>200</v>
      </c>
      <c r="F244" s="5">
        <f t="shared" si="18"/>
        <v>100</v>
      </c>
      <c r="G244">
        <f t="shared" si="21"/>
        <v>150</v>
      </c>
      <c r="H244" s="5">
        <f t="shared" si="22"/>
        <v>300</v>
      </c>
      <c r="I244">
        <f t="shared" si="23"/>
        <v>50</v>
      </c>
    </row>
    <row r="245" spans="1:9" x14ac:dyDescent="0.25">
      <c r="A245" s="1">
        <v>42979</v>
      </c>
      <c r="B245">
        <f t="shared" si="19"/>
        <v>5</v>
      </c>
      <c r="C245" s="2">
        <f>VLOOKUP(B245,Tabela1[],2)</f>
        <v>0.8</v>
      </c>
      <c r="D245" s="4">
        <f>200</f>
        <v>200</v>
      </c>
      <c r="E245">
        <f t="shared" si="20"/>
        <v>200</v>
      </c>
      <c r="F245" s="5">
        <f t="shared" si="18"/>
        <v>100</v>
      </c>
      <c r="G245">
        <f t="shared" si="21"/>
        <v>160</v>
      </c>
      <c r="H245" s="5">
        <f t="shared" si="22"/>
        <v>320</v>
      </c>
      <c r="I245">
        <f t="shared" si="23"/>
        <v>40</v>
      </c>
    </row>
    <row r="246" spans="1:9" x14ac:dyDescent="0.25">
      <c r="A246" s="1">
        <v>42980</v>
      </c>
      <c r="B246">
        <f t="shared" si="19"/>
        <v>6</v>
      </c>
      <c r="C246" s="2">
        <f>VLOOKUP(B246,Tabela1[],2)</f>
        <v>0.5</v>
      </c>
      <c r="D246" s="4">
        <f>200</f>
        <v>200</v>
      </c>
      <c r="E246">
        <f t="shared" si="20"/>
        <v>200</v>
      </c>
      <c r="F246" s="5">
        <f t="shared" si="18"/>
        <v>100</v>
      </c>
      <c r="G246">
        <f t="shared" si="21"/>
        <v>100</v>
      </c>
      <c r="H246" s="5">
        <f t="shared" si="22"/>
        <v>200</v>
      </c>
      <c r="I246">
        <f t="shared" si="23"/>
        <v>100</v>
      </c>
    </row>
    <row r="247" spans="1:9" x14ac:dyDescent="0.25">
      <c r="A247" s="1">
        <v>42981</v>
      </c>
      <c r="B247">
        <f t="shared" si="19"/>
        <v>7</v>
      </c>
      <c r="C247" s="2">
        <f>VLOOKUP(B247,Tabela1[],2)</f>
        <v>0.5</v>
      </c>
      <c r="D247" s="4">
        <f>200</f>
        <v>200</v>
      </c>
      <c r="E247">
        <f t="shared" si="20"/>
        <v>200</v>
      </c>
      <c r="F247" s="5">
        <f t="shared" si="18"/>
        <v>100</v>
      </c>
      <c r="G247">
        <f t="shared" si="21"/>
        <v>100</v>
      </c>
      <c r="H247" s="5">
        <f t="shared" si="22"/>
        <v>200</v>
      </c>
      <c r="I247">
        <f t="shared" si="23"/>
        <v>100</v>
      </c>
    </row>
    <row r="248" spans="1:9" x14ac:dyDescent="0.25">
      <c r="A248" s="1">
        <v>42982</v>
      </c>
      <c r="B248">
        <f t="shared" si="19"/>
        <v>1</v>
      </c>
      <c r="C248" s="2">
        <f>VLOOKUP(B248,Tabela1[],2)</f>
        <v>0.9</v>
      </c>
      <c r="D248" s="4">
        <f>200</f>
        <v>200</v>
      </c>
      <c r="E248">
        <f t="shared" si="20"/>
        <v>200</v>
      </c>
      <c r="F248" s="5">
        <f t="shared" si="18"/>
        <v>100</v>
      </c>
      <c r="G248">
        <f t="shared" si="21"/>
        <v>180</v>
      </c>
      <c r="H248" s="5">
        <f t="shared" si="22"/>
        <v>360</v>
      </c>
      <c r="I248">
        <f t="shared" si="23"/>
        <v>20</v>
      </c>
    </row>
    <row r="249" spans="1:9" x14ac:dyDescent="0.25">
      <c r="A249" s="1">
        <v>42983</v>
      </c>
      <c r="B249">
        <f t="shared" si="19"/>
        <v>2</v>
      </c>
      <c r="C249" s="2">
        <f>VLOOKUP(B249,Tabela1[],2)</f>
        <v>0.75</v>
      </c>
      <c r="D249" s="4">
        <f>200</f>
        <v>200</v>
      </c>
      <c r="E249">
        <f t="shared" si="20"/>
        <v>200</v>
      </c>
      <c r="F249" s="5">
        <f t="shared" si="18"/>
        <v>100</v>
      </c>
      <c r="G249">
        <f t="shared" si="21"/>
        <v>150</v>
      </c>
      <c r="H249" s="5">
        <f t="shared" si="22"/>
        <v>300</v>
      </c>
      <c r="I249">
        <f t="shared" si="23"/>
        <v>50</v>
      </c>
    </row>
    <row r="250" spans="1:9" x14ac:dyDescent="0.25">
      <c r="A250" s="1">
        <v>42984</v>
      </c>
      <c r="B250">
        <f t="shared" si="19"/>
        <v>3</v>
      </c>
      <c r="C250" s="2">
        <f>VLOOKUP(B250,Tabela1[],2)</f>
        <v>0.6</v>
      </c>
      <c r="D250" s="4">
        <f>200</f>
        <v>200</v>
      </c>
      <c r="E250">
        <f t="shared" si="20"/>
        <v>200</v>
      </c>
      <c r="F250" s="5">
        <f t="shared" si="18"/>
        <v>100</v>
      </c>
      <c r="G250">
        <f t="shared" si="21"/>
        <v>120</v>
      </c>
      <c r="H250" s="5">
        <f t="shared" si="22"/>
        <v>240</v>
      </c>
      <c r="I250">
        <f t="shared" si="23"/>
        <v>80</v>
      </c>
    </row>
    <row r="251" spans="1:9" x14ac:dyDescent="0.25">
      <c r="A251" s="1">
        <v>42985</v>
      </c>
      <c r="B251">
        <f t="shared" si="19"/>
        <v>4</v>
      </c>
      <c r="C251" s="2">
        <f>VLOOKUP(B251,Tabela1[],2)</f>
        <v>0.75</v>
      </c>
      <c r="D251" s="4">
        <f>200</f>
        <v>200</v>
      </c>
      <c r="E251">
        <f t="shared" si="20"/>
        <v>200</v>
      </c>
      <c r="F251" s="5">
        <f t="shared" si="18"/>
        <v>100</v>
      </c>
      <c r="G251">
        <f t="shared" si="21"/>
        <v>150</v>
      </c>
      <c r="H251" s="5">
        <f t="shared" si="22"/>
        <v>300</v>
      </c>
      <c r="I251">
        <f t="shared" si="23"/>
        <v>50</v>
      </c>
    </row>
    <row r="252" spans="1:9" x14ac:dyDescent="0.25">
      <c r="A252" s="1">
        <v>42986</v>
      </c>
      <c r="B252">
        <f t="shared" si="19"/>
        <v>5</v>
      </c>
      <c r="C252" s="2">
        <f>VLOOKUP(B252,Tabela1[],2)</f>
        <v>0.8</v>
      </c>
      <c r="D252" s="4">
        <f>200</f>
        <v>200</v>
      </c>
      <c r="E252">
        <f t="shared" si="20"/>
        <v>200</v>
      </c>
      <c r="F252" s="5">
        <f t="shared" si="18"/>
        <v>100</v>
      </c>
      <c r="G252">
        <f t="shared" si="21"/>
        <v>160</v>
      </c>
      <c r="H252" s="5">
        <f t="shared" si="22"/>
        <v>320</v>
      </c>
      <c r="I252">
        <f t="shared" si="23"/>
        <v>40</v>
      </c>
    </row>
    <row r="253" spans="1:9" x14ac:dyDescent="0.25">
      <c r="A253" s="1">
        <v>42987</v>
      </c>
      <c r="B253">
        <f t="shared" si="19"/>
        <v>6</v>
      </c>
      <c r="C253" s="2">
        <f>VLOOKUP(B253,Tabela1[],2)</f>
        <v>0.5</v>
      </c>
      <c r="D253" s="4">
        <f>200</f>
        <v>200</v>
      </c>
      <c r="E253">
        <f t="shared" si="20"/>
        <v>200</v>
      </c>
      <c r="F253" s="5">
        <f t="shared" si="18"/>
        <v>100</v>
      </c>
      <c r="G253">
        <f t="shared" si="21"/>
        <v>100</v>
      </c>
      <c r="H253" s="5">
        <f t="shared" si="22"/>
        <v>200</v>
      </c>
      <c r="I253">
        <f t="shared" si="23"/>
        <v>100</v>
      </c>
    </row>
    <row r="254" spans="1:9" x14ac:dyDescent="0.25">
      <c r="A254" s="1">
        <v>42988</v>
      </c>
      <c r="B254">
        <f t="shared" si="19"/>
        <v>7</v>
      </c>
      <c r="C254" s="2">
        <f>VLOOKUP(B254,Tabela1[],2)</f>
        <v>0.5</v>
      </c>
      <c r="D254" s="4">
        <f>200</f>
        <v>200</v>
      </c>
      <c r="E254">
        <f t="shared" si="20"/>
        <v>200</v>
      </c>
      <c r="F254" s="5">
        <f t="shared" si="18"/>
        <v>100</v>
      </c>
      <c r="G254">
        <f t="shared" si="21"/>
        <v>100</v>
      </c>
      <c r="H254" s="5">
        <f t="shared" si="22"/>
        <v>200</v>
      </c>
      <c r="I254">
        <f t="shared" si="23"/>
        <v>100</v>
      </c>
    </row>
    <row r="255" spans="1:9" x14ac:dyDescent="0.25">
      <c r="A255" s="1">
        <v>42989</v>
      </c>
      <c r="B255">
        <f t="shared" si="19"/>
        <v>1</v>
      </c>
      <c r="C255" s="2">
        <f>VLOOKUP(B255,Tabela1[],2)</f>
        <v>0.9</v>
      </c>
      <c r="D255" s="4">
        <f>200</f>
        <v>200</v>
      </c>
      <c r="E255">
        <f t="shared" si="20"/>
        <v>200</v>
      </c>
      <c r="F255" s="5">
        <f t="shared" si="18"/>
        <v>100</v>
      </c>
      <c r="G255">
        <f t="shared" si="21"/>
        <v>180</v>
      </c>
      <c r="H255" s="5">
        <f t="shared" si="22"/>
        <v>360</v>
      </c>
      <c r="I255">
        <f t="shared" si="23"/>
        <v>20</v>
      </c>
    </row>
    <row r="256" spans="1:9" x14ac:dyDescent="0.25">
      <c r="A256" s="1">
        <v>42990</v>
      </c>
      <c r="B256">
        <f t="shared" si="19"/>
        <v>2</v>
      </c>
      <c r="C256" s="2">
        <f>VLOOKUP(B256,Tabela1[],2)</f>
        <v>0.75</v>
      </c>
      <c r="D256" s="4">
        <f>200</f>
        <v>200</v>
      </c>
      <c r="E256">
        <f t="shared" si="20"/>
        <v>200</v>
      </c>
      <c r="F256" s="5">
        <f t="shared" si="18"/>
        <v>100</v>
      </c>
      <c r="G256">
        <f t="shared" si="21"/>
        <v>150</v>
      </c>
      <c r="H256" s="5">
        <f t="shared" si="22"/>
        <v>300</v>
      </c>
      <c r="I256">
        <f t="shared" si="23"/>
        <v>50</v>
      </c>
    </row>
    <row r="257" spans="1:9" x14ac:dyDescent="0.25">
      <c r="A257" s="1">
        <v>42991</v>
      </c>
      <c r="B257">
        <f t="shared" si="19"/>
        <v>3</v>
      </c>
      <c r="C257" s="2">
        <f>VLOOKUP(B257,Tabela1[],2)</f>
        <v>0.6</v>
      </c>
      <c r="D257" s="4">
        <f>200</f>
        <v>200</v>
      </c>
      <c r="E257">
        <f t="shared" si="20"/>
        <v>200</v>
      </c>
      <c r="F257" s="5">
        <f t="shared" si="18"/>
        <v>100</v>
      </c>
      <c r="G257">
        <f t="shared" si="21"/>
        <v>120</v>
      </c>
      <c r="H257" s="5">
        <f t="shared" si="22"/>
        <v>240</v>
      </c>
      <c r="I257">
        <f t="shared" si="23"/>
        <v>80</v>
      </c>
    </row>
    <row r="258" spans="1:9" x14ac:dyDescent="0.25">
      <c r="A258" s="1">
        <v>42992</v>
      </c>
      <c r="B258">
        <f t="shared" si="19"/>
        <v>4</v>
      </c>
      <c r="C258" s="2">
        <f>VLOOKUP(B258,Tabela1[],2)</f>
        <v>0.75</v>
      </c>
      <c r="D258" s="4">
        <f>200</f>
        <v>200</v>
      </c>
      <c r="E258">
        <f t="shared" si="20"/>
        <v>200</v>
      </c>
      <c r="F258" s="5">
        <f t="shared" ref="F258:F321" si="24">D258*0.5</f>
        <v>100</v>
      </c>
      <c r="G258">
        <f t="shared" si="21"/>
        <v>150</v>
      </c>
      <c r="H258" s="5">
        <f t="shared" si="22"/>
        <v>300</v>
      </c>
      <c r="I258">
        <f t="shared" si="23"/>
        <v>50</v>
      </c>
    </row>
    <row r="259" spans="1:9" x14ac:dyDescent="0.25">
      <c r="A259" s="1">
        <v>42993</v>
      </c>
      <c r="B259">
        <f t="shared" ref="B259:B322" si="25">WEEKDAY(A259,2)</f>
        <v>5</v>
      </c>
      <c r="C259" s="2">
        <f>VLOOKUP(B259,Tabela1[],2)</f>
        <v>0.8</v>
      </c>
      <c r="D259" s="4">
        <f>200</f>
        <v>200</v>
      </c>
      <c r="E259">
        <f t="shared" ref="E259:E322" si="26">D259</f>
        <v>200</v>
      </c>
      <c r="F259" s="5">
        <f t="shared" si="24"/>
        <v>100</v>
      </c>
      <c r="G259">
        <f t="shared" ref="G259:G322" si="27">ROUNDUP(E259*C259,0)</f>
        <v>160</v>
      </c>
      <c r="H259" s="5">
        <f t="shared" ref="H259:H322" si="28">G259*2</f>
        <v>320</v>
      </c>
      <c r="I259">
        <f t="shared" ref="I259:I322" si="29">E259-G259</f>
        <v>40</v>
      </c>
    </row>
    <row r="260" spans="1:9" x14ac:dyDescent="0.25">
      <c r="A260" s="1">
        <v>42994</v>
      </c>
      <c r="B260">
        <f t="shared" si="25"/>
        <v>6</v>
      </c>
      <c r="C260" s="2">
        <f>VLOOKUP(B260,Tabela1[],2)</f>
        <v>0.5</v>
      </c>
      <c r="D260" s="4">
        <f>200</f>
        <v>200</v>
      </c>
      <c r="E260">
        <f t="shared" si="26"/>
        <v>200</v>
      </c>
      <c r="F260" s="5">
        <f t="shared" si="24"/>
        <v>100</v>
      </c>
      <c r="G260">
        <f t="shared" si="27"/>
        <v>100</v>
      </c>
      <c r="H260" s="5">
        <f t="shared" si="28"/>
        <v>200</v>
      </c>
      <c r="I260">
        <f t="shared" si="29"/>
        <v>100</v>
      </c>
    </row>
    <row r="261" spans="1:9" x14ac:dyDescent="0.25">
      <c r="A261" s="1">
        <v>42995</v>
      </c>
      <c r="B261">
        <f t="shared" si="25"/>
        <v>7</v>
      </c>
      <c r="C261" s="2">
        <f>VLOOKUP(B261,Tabela1[],2)</f>
        <v>0.5</v>
      </c>
      <c r="D261" s="4">
        <f>200</f>
        <v>200</v>
      </c>
      <c r="E261">
        <f t="shared" si="26"/>
        <v>200</v>
      </c>
      <c r="F261" s="5">
        <f t="shared" si="24"/>
        <v>100</v>
      </c>
      <c r="G261">
        <f t="shared" si="27"/>
        <v>100</v>
      </c>
      <c r="H261" s="5">
        <f t="shared" si="28"/>
        <v>200</v>
      </c>
      <c r="I261">
        <f t="shared" si="29"/>
        <v>100</v>
      </c>
    </row>
    <row r="262" spans="1:9" x14ac:dyDescent="0.25">
      <c r="A262" s="1">
        <v>42996</v>
      </c>
      <c r="B262">
        <f t="shared" si="25"/>
        <v>1</v>
      </c>
      <c r="C262" s="2">
        <f>VLOOKUP(B262,Tabela1[],2)</f>
        <v>0.9</v>
      </c>
      <c r="D262" s="4">
        <f>200</f>
        <v>200</v>
      </c>
      <c r="E262">
        <f t="shared" si="26"/>
        <v>200</v>
      </c>
      <c r="F262" s="5">
        <f t="shared" si="24"/>
        <v>100</v>
      </c>
      <c r="G262">
        <f t="shared" si="27"/>
        <v>180</v>
      </c>
      <c r="H262" s="5">
        <f t="shared" si="28"/>
        <v>360</v>
      </c>
      <c r="I262">
        <f t="shared" si="29"/>
        <v>20</v>
      </c>
    </row>
    <row r="263" spans="1:9" x14ac:dyDescent="0.25">
      <c r="A263" s="1">
        <v>42997</v>
      </c>
      <c r="B263">
        <f t="shared" si="25"/>
        <v>2</v>
      </c>
      <c r="C263" s="2">
        <f>VLOOKUP(B263,Tabela1[],2)</f>
        <v>0.75</v>
      </c>
      <c r="D263" s="4">
        <f>200</f>
        <v>200</v>
      </c>
      <c r="E263">
        <f t="shared" si="26"/>
        <v>200</v>
      </c>
      <c r="F263" s="5">
        <f t="shared" si="24"/>
        <v>100</v>
      </c>
      <c r="G263">
        <f t="shared" si="27"/>
        <v>150</v>
      </c>
      <c r="H263" s="5">
        <f t="shared" si="28"/>
        <v>300</v>
      </c>
      <c r="I263">
        <f t="shared" si="29"/>
        <v>50</v>
      </c>
    </row>
    <row r="264" spans="1:9" x14ac:dyDescent="0.25">
      <c r="A264" s="1">
        <v>42998</v>
      </c>
      <c r="B264">
        <f t="shared" si="25"/>
        <v>3</v>
      </c>
      <c r="C264" s="2">
        <f>VLOOKUP(B264,Tabela1[],2)</f>
        <v>0.6</v>
      </c>
      <c r="D264" s="4">
        <f>200</f>
        <v>200</v>
      </c>
      <c r="E264">
        <f t="shared" si="26"/>
        <v>200</v>
      </c>
      <c r="F264" s="5">
        <f t="shared" si="24"/>
        <v>100</v>
      </c>
      <c r="G264">
        <f t="shared" si="27"/>
        <v>120</v>
      </c>
      <c r="H264" s="5">
        <f t="shared" si="28"/>
        <v>240</v>
      </c>
      <c r="I264">
        <f t="shared" si="29"/>
        <v>80</v>
      </c>
    </row>
    <row r="265" spans="1:9" x14ac:dyDescent="0.25">
      <c r="A265" s="1">
        <v>42999</v>
      </c>
      <c r="B265">
        <f t="shared" si="25"/>
        <v>4</v>
      </c>
      <c r="C265" s="2">
        <f>VLOOKUP(B265,Tabela1[],2)</f>
        <v>0.75</v>
      </c>
      <c r="D265" s="4">
        <f>200</f>
        <v>200</v>
      </c>
      <c r="E265">
        <f t="shared" si="26"/>
        <v>200</v>
      </c>
      <c r="F265" s="5">
        <f t="shared" si="24"/>
        <v>100</v>
      </c>
      <c r="G265">
        <f t="shared" si="27"/>
        <v>150</v>
      </c>
      <c r="H265" s="5">
        <f t="shared" si="28"/>
        <v>300</v>
      </c>
      <c r="I265">
        <f t="shared" si="29"/>
        <v>50</v>
      </c>
    </row>
    <row r="266" spans="1:9" x14ac:dyDescent="0.25">
      <c r="A266" s="1">
        <v>43000</v>
      </c>
      <c r="B266">
        <f t="shared" si="25"/>
        <v>5</v>
      </c>
      <c r="C266" s="2">
        <f>VLOOKUP(B266,Tabela1[],2)</f>
        <v>0.8</v>
      </c>
      <c r="D266" s="4">
        <f>200</f>
        <v>200</v>
      </c>
      <c r="E266">
        <f t="shared" si="26"/>
        <v>200</v>
      </c>
      <c r="F266" s="5">
        <f t="shared" si="24"/>
        <v>100</v>
      </c>
      <c r="G266">
        <f t="shared" si="27"/>
        <v>160</v>
      </c>
      <c r="H266" s="5">
        <f t="shared" si="28"/>
        <v>320</v>
      </c>
      <c r="I266">
        <f t="shared" si="29"/>
        <v>40</v>
      </c>
    </row>
    <row r="267" spans="1:9" x14ac:dyDescent="0.25">
      <c r="A267" s="1">
        <v>43001</v>
      </c>
      <c r="B267">
        <f t="shared" si="25"/>
        <v>6</v>
      </c>
      <c r="C267" s="2">
        <f>VLOOKUP(B267,Tabela1[],2)</f>
        <v>0.5</v>
      </c>
      <c r="D267" s="4">
        <f>200</f>
        <v>200</v>
      </c>
      <c r="E267">
        <f t="shared" si="26"/>
        <v>200</v>
      </c>
      <c r="F267" s="5">
        <f t="shared" si="24"/>
        <v>100</v>
      </c>
      <c r="G267">
        <f t="shared" si="27"/>
        <v>100</v>
      </c>
      <c r="H267" s="5">
        <f t="shared" si="28"/>
        <v>200</v>
      </c>
      <c r="I267">
        <f t="shared" si="29"/>
        <v>100</v>
      </c>
    </row>
    <row r="268" spans="1:9" x14ac:dyDescent="0.25">
      <c r="A268" s="1">
        <v>43002</v>
      </c>
      <c r="B268">
        <f t="shared" si="25"/>
        <v>7</v>
      </c>
      <c r="C268" s="2">
        <f>VLOOKUP(B268,Tabela1[],2)</f>
        <v>0.5</v>
      </c>
      <c r="D268" s="4">
        <f>200</f>
        <v>200</v>
      </c>
      <c r="E268">
        <f t="shared" si="26"/>
        <v>200</v>
      </c>
      <c r="F268" s="5">
        <f t="shared" si="24"/>
        <v>100</v>
      </c>
      <c r="G268">
        <f t="shared" si="27"/>
        <v>100</v>
      </c>
      <c r="H268" s="5">
        <f t="shared" si="28"/>
        <v>200</v>
      </c>
      <c r="I268">
        <f t="shared" si="29"/>
        <v>100</v>
      </c>
    </row>
    <row r="269" spans="1:9" x14ac:dyDescent="0.25">
      <c r="A269" s="1">
        <v>43003</v>
      </c>
      <c r="B269">
        <f t="shared" si="25"/>
        <v>1</v>
      </c>
      <c r="C269" s="2">
        <f>VLOOKUP(B269,Tabela1[],2)</f>
        <v>0.9</v>
      </c>
      <c r="D269" s="4">
        <f>200</f>
        <v>200</v>
      </c>
      <c r="E269">
        <f t="shared" si="26"/>
        <v>200</v>
      </c>
      <c r="F269" s="5">
        <f t="shared" si="24"/>
        <v>100</v>
      </c>
      <c r="G269">
        <f t="shared" si="27"/>
        <v>180</v>
      </c>
      <c r="H269" s="5">
        <f t="shared" si="28"/>
        <v>360</v>
      </c>
      <c r="I269">
        <f t="shared" si="29"/>
        <v>20</v>
      </c>
    </row>
    <row r="270" spans="1:9" x14ac:dyDescent="0.25">
      <c r="A270" s="1">
        <v>43004</v>
      </c>
      <c r="B270">
        <f t="shared" si="25"/>
        <v>2</v>
      </c>
      <c r="C270" s="2">
        <f>VLOOKUP(B270,Tabela1[],2)</f>
        <v>0.75</v>
      </c>
      <c r="D270" s="4">
        <f>200</f>
        <v>200</v>
      </c>
      <c r="E270">
        <f t="shared" si="26"/>
        <v>200</v>
      </c>
      <c r="F270" s="5">
        <f t="shared" si="24"/>
        <v>100</v>
      </c>
      <c r="G270">
        <f t="shared" si="27"/>
        <v>150</v>
      </c>
      <c r="H270" s="5">
        <f t="shared" si="28"/>
        <v>300</v>
      </c>
      <c r="I270">
        <f t="shared" si="29"/>
        <v>50</v>
      </c>
    </row>
    <row r="271" spans="1:9" x14ac:dyDescent="0.25">
      <c r="A271" s="1">
        <v>43005</v>
      </c>
      <c r="B271">
        <f t="shared" si="25"/>
        <v>3</v>
      </c>
      <c r="C271" s="2">
        <f>VLOOKUP(B271,Tabela1[],2)</f>
        <v>0.6</v>
      </c>
      <c r="D271" s="4">
        <f>200</f>
        <v>200</v>
      </c>
      <c r="E271">
        <f t="shared" si="26"/>
        <v>200</v>
      </c>
      <c r="F271" s="5">
        <f t="shared" si="24"/>
        <v>100</v>
      </c>
      <c r="G271">
        <f t="shared" si="27"/>
        <v>120</v>
      </c>
      <c r="H271" s="5">
        <f t="shared" si="28"/>
        <v>240</v>
      </c>
      <c r="I271">
        <f t="shared" si="29"/>
        <v>80</v>
      </c>
    </row>
    <row r="272" spans="1:9" x14ac:dyDescent="0.25">
      <c r="A272" s="1">
        <v>43006</v>
      </c>
      <c r="B272">
        <f t="shared" si="25"/>
        <v>4</v>
      </c>
      <c r="C272" s="2">
        <f>VLOOKUP(B272,Tabela1[],2)</f>
        <v>0.75</v>
      </c>
      <c r="D272" s="4">
        <f>200</f>
        <v>200</v>
      </c>
      <c r="E272">
        <f t="shared" si="26"/>
        <v>200</v>
      </c>
      <c r="F272" s="5">
        <f t="shared" si="24"/>
        <v>100</v>
      </c>
      <c r="G272">
        <f t="shared" si="27"/>
        <v>150</v>
      </c>
      <c r="H272" s="5">
        <f t="shared" si="28"/>
        <v>300</v>
      </c>
      <c r="I272">
        <f t="shared" si="29"/>
        <v>50</v>
      </c>
    </row>
    <row r="273" spans="1:9" x14ac:dyDescent="0.25">
      <c r="A273" s="1">
        <v>43007</v>
      </c>
      <c r="B273">
        <f t="shared" si="25"/>
        <v>5</v>
      </c>
      <c r="C273" s="2">
        <f>VLOOKUP(B273,Tabela1[],2)</f>
        <v>0.8</v>
      </c>
      <c r="D273" s="4">
        <f>200</f>
        <v>200</v>
      </c>
      <c r="E273">
        <f t="shared" si="26"/>
        <v>200</v>
      </c>
      <c r="F273" s="5">
        <f t="shared" si="24"/>
        <v>100</v>
      </c>
      <c r="G273">
        <f t="shared" si="27"/>
        <v>160</v>
      </c>
      <c r="H273" s="5">
        <f t="shared" si="28"/>
        <v>320</v>
      </c>
      <c r="I273">
        <f t="shared" si="29"/>
        <v>40</v>
      </c>
    </row>
    <row r="274" spans="1:9" x14ac:dyDescent="0.25">
      <c r="A274" s="1">
        <v>43008</v>
      </c>
      <c r="B274">
        <f t="shared" si="25"/>
        <v>6</v>
      </c>
      <c r="C274" s="2">
        <f>VLOOKUP(B274,Tabela1[],2)</f>
        <v>0.5</v>
      </c>
      <c r="D274" s="4">
        <f>200</f>
        <v>200</v>
      </c>
      <c r="E274">
        <f t="shared" si="26"/>
        <v>200</v>
      </c>
      <c r="F274" s="5">
        <f t="shared" si="24"/>
        <v>100</v>
      </c>
      <c r="G274">
        <f t="shared" si="27"/>
        <v>100</v>
      </c>
      <c r="H274" s="5">
        <f t="shared" si="28"/>
        <v>200</v>
      </c>
      <c r="I274">
        <f t="shared" si="29"/>
        <v>100</v>
      </c>
    </row>
    <row r="275" spans="1:9" x14ac:dyDescent="0.25">
      <c r="A275" s="1">
        <v>43009</v>
      </c>
      <c r="B275">
        <f t="shared" si="25"/>
        <v>7</v>
      </c>
      <c r="C275" s="2">
        <f>VLOOKUP(B275,Tabela1[],2)</f>
        <v>0.5</v>
      </c>
      <c r="D275" s="4">
        <f>200</f>
        <v>200</v>
      </c>
      <c r="E275">
        <f t="shared" si="26"/>
        <v>200</v>
      </c>
      <c r="F275" s="5">
        <f t="shared" si="24"/>
        <v>100</v>
      </c>
      <c r="G275">
        <f t="shared" si="27"/>
        <v>100</v>
      </c>
      <c r="H275" s="5">
        <f t="shared" si="28"/>
        <v>200</v>
      </c>
      <c r="I275">
        <f t="shared" si="29"/>
        <v>100</v>
      </c>
    </row>
    <row r="276" spans="1:9" x14ac:dyDescent="0.25">
      <c r="A276" s="1">
        <v>43010</v>
      </c>
      <c r="B276">
        <f t="shared" si="25"/>
        <v>1</v>
      </c>
      <c r="C276" s="2">
        <f>VLOOKUP(B276,Tabela1[],2)</f>
        <v>0.9</v>
      </c>
      <c r="D276" s="4">
        <f>200</f>
        <v>200</v>
      </c>
      <c r="E276">
        <f t="shared" si="26"/>
        <v>200</v>
      </c>
      <c r="F276" s="5">
        <f t="shared" si="24"/>
        <v>100</v>
      </c>
      <c r="G276">
        <f t="shared" si="27"/>
        <v>180</v>
      </c>
      <c r="H276" s="5">
        <f t="shared" si="28"/>
        <v>360</v>
      </c>
      <c r="I276">
        <f t="shared" si="29"/>
        <v>20</v>
      </c>
    </row>
    <row r="277" spans="1:9" x14ac:dyDescent="0.25">
      <c r="A277" s="1">
        <v>43011</v>
      </c>
      <c r="B277">
        <f t="shared" si="25"/>
        <v>2</v>
      </c>
      <c r="C277" s="2">
        <f>VLOOKUP(B277,Tabela1[],2)</f>
        <v>0.75</v>
      </c>
      <c r="D277" s="4">
        <f>200</f>
        <v>200</v>
      </c>
      <c r="E277">
        <f t="shared" si="26"/>
        <v>200</v>
      </c>
      <c r="F277" s="5">
        <f t="shared" si="24"/>
        <v>100</v>
      </c>
      <c r="G277">
        <f t="shared" si="27"/>
        <v>150</v>
      </c>
      <c r="H277" s="5">
        <f t="shared" si="28"/>
        <v>300</v>
      </c>
      <c r="I277">
        <f t="shared" si="29"/>
        <v>50</v>
      </c>
    </row>
    <row r="278" spans="1:9" x14ac:dyDescent="0.25">
      <c r="A278" s="1">
        <v>43012</v>
      </c>
      <c r="B278">
        <f t="shared" si="25"/>
        <v>3</v>
      </c>
      <c r="C278" s="2">
        <f>VLOOKUP(B278,Tabela1[],2)</f>
        <v>0.6</v>
      </c>
      <c r="D278" s="4">
        <f>200</f>
        <v>200</v>
      </c>
      <c r="E278">
        <f t="shared" si="26"/>
        <v>200</v>
      </c>
      <c r="F278" s="5">
        <f t="shared" si="24"/>
        <v>100</v>
      </c>
      <c r="G278">
        <f t="shared" si="27"/>
        <v>120</v>
      </c>
      <c r="H278" s="5">
        <f t="shared" si="28"/>
        <v>240</v>
      </c>
      <c r="I278">
        <f t="shared" si="29"/>
        <v>80</v>
      </c>
    </row>
    <row r="279" spans="1:9" x14ac:dyDescent="0.25">
      <c r="A279" s="1">
        <v>43013</v>
      </c>
      <c r="B279">
        <f t="shared" si="25"/>
        <v>4</v>
      </c>
      <c r="C279" s="2">
        <f>VLOOKUP(B279,Tabela1[],2)</f>
        <v>0.75</v>
      </c>
      <c r="D279" s="4">
        <f>200</f>
        <v>200</v>
      </c>
      <c r="E279">
        <f t="shared" si="26"/>
        <v>200</v>
      </c>
      <c r="F279" s="5">
        <f t="shared" si="24"/>
        <v>100</v>
      </c>
      <c r="G279">
        <f t="shared" si="27"/>
        <v>150</v>
      </c>
      <c r="H279" s="5">
        <f t="shared" si="28"/>
        <v>300</v>
      </c>
      <c r="I279">
        <f t="shared" si="29"/>
        <v>50</v>
      </c>
    </row>
    <row r="280" spans="1:9" x14ac:dyDescent="0.25">
      <c r="A280" s="1">
        <v>43014</v>
      </c>
      <c r="B280">
        <f t="shared" si="25"/>
        <v>5</v>
      </c>
      <c r="C280" s="2">
        <f>VLOOKUP(B280,Tabela1[],2)</f>
        <v>0.8</v>
      </c>
      <c r="D280" s="4">
        <f>200</f>
        <v>200</v>
      </c>
      <c r="E280">
        <f t="shared" si="26"/>
        <v>200</v>
      </c>
      <c r="F280" s="5">
        <f t="shared" si="24"/>
        <v>100</v>
      </c>
      <c r="G280">
        <f t="shared" si="27"/>
        <v>160</v>
      </c>
      <c r="H280" s="5">
        <f t="shared" si="28"/>
        <v>320</v>
      </c>
      <c r="I280">
        <f t="shared" si="29"/>
        <v>40</v>
      </c>
    </row>
    <row r="281" spans="1:9" x14ac:dyDescent="0.25">
      <c r="A281" s="1">
        <v>43015</v>
      </c>
      <c r="B281">
        <f t="shared" si="25"/>
        <v>6</v>
      </c>
      <c r="C281" s="2">
        <f>VLOOKUP(B281,Tabela1[],2)</f>
        <v>0.5</v>
      </c>
      <c r="D281" s="4">
        <f>200</f>
        <v>200</v>
      </c>
      <c r="E281">
        <f t="shared" si="26"/>
        <v>200</v>
      </c>
      <c r="F281" s="5">
        <f t="shared" si="24"/>
        <v>100</v>
      </c>
      <c r="G281">
        <f t="shared" si="27"/>
        <v>100</v>
      </c>
      <c r="H281" s="5">
        <f t="shared" si="28"/>
        <v>200</v>
      </c>
      <c r="I281">
        <f t="shared" si="29"/>
        <v>100</v>
      </c>
    </row>
    <row r="282" spans="1:9" x14ac:dyDescent="0.25">
      <c r="A282" s="1">
        <v>43016</v>
      </c>
      <c r="B282">
        <f t="shared" si="25"/>
        <v>7</v>
      </c>
      <c r="C282" s="2">
        <f>VLOOKUP(B282,Tabela1[],2)</f>
        <v>0.5</v>
      </c>
      <c r="D282" s="4">
        <f>200</f>
        <v>200</v>
      </c>
      <c r="E282">
        <f t="shared" si="26"/>
        <v>200</v>
      </c>
      <c r="F282" s="5">
        <f t="shared" si="24"/>
        <v>100</v>
      </c>
      <c r="G282">
        <f t="shared" si="27"/>
        <v>100</v>
      </c>
      <c r="H282" s="5">
        <f t="shared" si="28"/>
        <v>200</v>
      </c>
      <c r="I282">
        <f t="shared" si="29"/>
        <v>100</v>
      </c>
    </row>
    <row r="283" spans="1:9" x14ac:dyDescent="0.25">
      <c r="A283" s="1">
        <v>43017</v>
      </c>
      <c r="B283">
        <f t="shared" si="25"/>
        <v>1</v>
      </c>
      <c r="C283" s="2">
        <f>VLOOKUP(B283,Tabela1[],2)</f>
        <v>0.9</v>
      </c>
      <c r="D283" s="4">
        <f>200</f>
        <v>200</v>
      </c>
      <c r="E283">
        <f t="shared" si="26"/>
        <v>200</v>
      </c>
      <c r="F283" s="5">
        <f t="shared" si="24"/>
        <v>100</v>
      </c>
      <c r="G283">
        <f t="shared" si="27"/>
        <v>180</v>
      </c>
      <c r="H283" s="5">
        <f t="shared" si="28"/>
        <v>360</v>
      </c>
      <c r="I283">
        <f t="shared" si="29"/>
        <v>20</v>
      </c>
    </row>
    <row r="284" spans="1:9" x14ac:dyDescent="0.25">
      <c r="A284" s="1">
        <v>43018</v>
      </c>
      <c r="B284">
        <f t="shared" si="25"/>
        <v>2</v>
      </c>
      <c r="C284" s="2">
        <f>VLOOKUP(B284,Tabela1[],2)</f>
        <v>0.75</v>
      </c>
      <c r="D284" s="4">
        <f>200</f>
        <v>200</v>
      </c>
      <c r="E284">
        <f t="shared" si="26"/>
        <v>200</v>
      </c>
      <c r="F284" s="5">
        <f t="shared" si="24"/>
        <v>100</v>
      </c>
      <c r="G284">
        <f t="shared" si="27"/>
        <v>150</v>
      </c>
      <c r="H284" s="5">
        <f t="shared" si="28"/>
        <v>300</v>
      </c>
      <c r="I284">
        <f t="shared" si="29"/>
        <v>50</v>
      </c>
    </row>
    <row r="285" spans="1:9" x14ac:dyDescent="0.25">
      <c r="A285" s="1">
        <v>43019</v>
      </c>
      <c r="B285">
        <f t="shared" si="25"/>
        <v>3</v>
      </c>
      <c r="C285" s="2">
        <f>VLOOKUP(B285,Tabela1[],2)</f>
        <v>0.6</v>
      </c>
      <c r="D285" s="4">
        <f>200</f>
        <v>200</v>
      </c>
      <c r="E285">
        <f t="shared" si="26"/>
        <v>200</v>
      </c>
      <c r="F285" s="5">
        <f t="shared" si="24"/>
        <v>100</v>
      </c>
      <c r="G285">
        <f t="shared" si="27"/>
        <v>120</v>
      </c>
      <c r="H285" s="5">
        <f t="shared" si="28"/>
        <v>240</v>
      </c>
      <c r="I285">
        <f t="shared" si="29"/>
        <v>80</v>
      </c>
    </row>
    <row r="286" spans="1:9" x14ac:dyDescent="0.25">
      <c r="A286" s="1">
        <v>43020</v>
      </c>
      <c r="B286">
        <f t="shared" si="25"/>
        <v>4</v>
      </c>
      <c r="C286" s="2">
        <f>VLOOKUP(B286,Tabela1[],2)</f>
        <v>0.75</v>
      </c>
      <c r="D286" s="4">
        <f>200</f>
        <v>200</v>
      </c>
      <c r="E286">
        <f t="shared" si="26"/>
        <v>200</v>
      </c>
      <c r="F286" s="5">
        <f t="shared" si="24"/>
        <v>100</v>
      </c>
      <c r="G286">
        <f t="shared" si="27"/>
        <v>150</v>
      </c>
      <c r="H286" s="5">
        <f t="shared" si="28"/>
        <v>300</v>
      </c>
      <c r="I286">
        <f t="shared" si="29"/>
        <v>50</v>
      </c>
    </row>
    <row r="287" spans="1:9" x14ac:dyDescent="0.25">
      <c r="A287" s="1">
        <v>43021</v>
      </c>
      <c r="B287">
        <f t="shared" si="25"/>
        <v>5</v>
      </c>
      <c r="C287" s="2">
        <f>VLOOKUP(B287,Tabela1[],2)</f>
        <v>0.8</v>
      </c>
      <c r="D287" s="4">
        <f>200</f>
        <v>200</v>
      </c>
      <c r="E287">
        <f t="shared" si="26"/>
        <v>200</v>
      </c>
      <c r="F287" s="5">
        <f t="shared" si="24"/>
        <v>100</v>
      </c>
      <c r="G287">
        <f t="shared" si="27"/>
        <v>160</v>
      </c>
      <c r="H287" s="5">
        <f t="shared" si="28"/>
        <v>320</v>
      </c>
      <c r="I287">
        <f t="shared" si="29"/>
        <v>40</v>
      </c>
    </row>
    <row r="288" spans="1:9" x14ac:dyDescent="0.25">
      <c r="A288" s="1">
        <v>43022</v>
      </c>
      <c r="B288">
        <f t="shared" si="25"/>
        <v>6</v>
      </c>
      <c r="C288" s="2">
        <f>VLOOKUP(B288,Tabela1[],2)</f>
        <v>0.5</v>
      </c>
      <c r="D288" s="4">
        <f>200</f>
        <v>200</v>
      </c>
      <c r="E288">
        <f t="shared" si="26"/>
        <v>200</v>
      </c>
      <c r="F288" s="5">
        <f t="shared" si="24"/>
        <v>100</v>
      </c>
      <c r="G288">
        <f t="shared" si="27"/>
        <v>100</v>
      </c>
      <c r="H288" s="5">
        <f t="shared" si="28"/>
        <v>200</v>
      </c>
      <c r="I288">
        <f t="shared" si="29"/>
        <v>100</v>
      </c>
    </row>
    <row r="289" spans="1:9" x14ac:dyDescent="0.25">
      <c r="A289" s="1">
        <v>43023</v>
      </c>
      <c r="B289">
        <f t="shared" si="25"/>
        <v>7</v>
      </c>
      <c r="C289" s="2">
        <f>VLOOKUP(B289,Tabela1[],2)</f>
        <v>0.5</v>
      </c>
      <c r="D289" s="4">
        <f>200</f>
        <v>200</v>
      </c>
      <c r="E289">
        <f t="shared" si="26"/>
        <v>200</v>
      </c>
      <c r="F289" s="5">
        <f t="shared" si="24"/>
        <v>100</v>
      </c>
      <c r="G289">
        <f t="shared" si="27"/>
        <v>100</v>
      </c>
      <c r="H289" s="5">
        <f t="shared" si="28"/>
        <v>200</v>
      </c>
      <c r="I289">
        <f t="shared" si="29"/>
        <v>100</v>
      </c>
    </row>
    <row r="290" spans="1:9" x14ac:dyDescent="0.25">
      <c r="A290" s="1">
        <v>43024</v>
      </c>
      <c r="B290">
        <f t="shared" si="25"/>
        <v>1</v>
      </c>
      <c r="C290" s="2">
        <f>VLOOKUP(B290,Tabela1[],2)</f>
        <v>0.9</v>
      </c>
      <c r="D290" s="4">
        <f>200</f>
        <v>200</v>
      </c>
      <c r="E290">
        <f t="shared" si="26"/>
        <v>200</v>
      </c>
      <c r="F290" s="5">
        <f t="shared" si="24"/>
        <v>100</v>
      </c>
      <c r="G290">
        <f t="shared" si="27"/>
        <v>180</v>
      </c>
      <c r="H290" s="5">
        <f t="shared" si="28"/>
        <v>360</v>
      </c>
      <c r="I290">
        <f t="shared" si="29"/>
        <v>20</v>
      </c>
    </row>
    <row r="291" spans="1:9" x14ac:dyDescent="0.25">
      <c r="A291" s="1">
        <v>43025</v>
      </c>
      <c r="B291">
        <f t="shared" si="25"/>
        <v>2</v>
      </c>
      <c r="C291" s="2">
        <f>VLOOKUP(B291,Tabela1[],2)</f>
        <v>0.75</v>
      </c>
      <c r="D291" s="4">
        <f>200</f>
        <v>200</v>
      </c>
      <c r="E291">
        <f t="shared" si="26"/>
        <v>200</v>
      </c>
      <c r="F291" s="5">
        <f t="shared" si="24"/>
        <v>100</v>
      </c>
      <c r="G291">
        <f t="shared" si="27"/>
        <v>150</v>
      </c>
      <c r="H291" s="5">
        <f t="shared" si="28"/>
        <v>300</v>
      </c>
      <c r="I291">
        <f t="shared" si="29"/>
        <v>50</v>
      </c>
    </row>
    <row r="292" spans="1:9" x14ac:dyDescent="0.25">
      <c r="A292" s="1">
        <v>43026</v>
      </c>
      <c r="B292">
        <f t="shared" si="25"/>
        <v>3</v>
      </c>
      <c r="C292" s="2">
        <f>VLOOKUP(B292,Tabela1[],2)</f>
        <v>0.6</v>
      </c>
      <c r="D292" s="4">
        <f>200</f>
        <v>200</v>
      </c>
      <c r="E292">
        <f t="shared" si="26"/>
        <v>200</v>
      </c>
      <c r="F292" s="5">
        <f t="shared" si="24"/>
        <v>100</v>
      </c>
      <c r="G292">
        <f t="shared" si="27"/>
        <v>120</v>
      </c>
      <c r="H292" s="5">
        <f t="shared" si="28"/>
        <v>240</v>
      </c>
      <c r="I292">
        <f t="shared" si="29"/>
        <v>80</v>
      </c>
    </row>
    <row r="293" spans="1:9" x14ac:dyDescent="0.25">
      <c r="A293" s="1">
        <v>43027</v>
      </c>
      <c r="B293">
        <f t="shared" si="25"/>
        <v>4</v>
      </c>
      <c r="C293" s="2">
        <f>VLOOKUP(B293,Tabela1[],2)</f>
        <v>0.75</v>
      </c>
      <c r="D293" s="4">
        <f>200</f>
        <v>200</v>
      </c>
      <c r="E293">
        <f t="shared" si="26"/>
        <v>200</v>
      </c>
      <c r="F293" s="5">
        <f t="shared" si="24"/>
        <v>100</v>
      </c>
      <c r="G293">
        <f t="shared" si="27"/>
        <v>150</v>
      </c>
      <c r="H293" s="5">
        <f t="shared" si="28"/>
        <v>300</v>
      </c>
      <c r="I293">
        <f t="shared" si="29"/>
        <v>50</v>
      </c>
    </row>
    <row r="294" spans="1:9" x14ac:dyDescent="0.25">
      <c r="A294" s="1">
        <v>43028</v>
      </c>
      <c r="B294">
        <f t="shared" si="25"/>
        <v>5</v>
      </c>
      <c r="C294" s="2">
        <f>VLOOKUP(B294,Tabela1[],2)</f>
        <v>0.8</v>
      </c>
      <c r="D294" s="4">
        <f>200</f>
        <v>200</v>
      </c>
      <c r="E294">
        <f t="shared" si="26"/>
        <v>200</v>
      </c>
      <c r="F294" s="5">
        <f t="shared" si="24"/>
        <v>100</v>
      </c>
      <c r="G294">
        <f t="shared" si="27"/>
        <v>160</v>
      </c>
      <c r="H294" s="5">
        <f t="shared" si="28"/>
        <v>320</v>
      </c>
      <c r="I294">
        <f t="shared" si="29"/>
        <v>40</v>
      </c>
    </row>
    <row r="295" spans="1:9" x14ac:dyDescent="0.25">
      <c r="A295" s="1">
        <v>43029</v>
      </c>
      <c r="B295">
        <f t="shared" si="25"/>
        <v>6</v>
      </c>
      <c r="C295" s="2">
        <f>VLOOKUP(B295,Tabela1[],2)</f>
        <v>0.5</v>
      </c>
      <c r="D295" s="4">
        <f>200</f>
        <v>200</v>
      </c>
      <c r="E295">
        <f t="shared" si="26"/>
        <v>200</v>
      </c>
      <c r="F295" s="5">
        <f t="shared" si="24"/>
        <v>100</v>
      </c>
      <c r="G295">
        <f t="shared" si="27"/>
        <v>100</v>
      </c>
      <c r="H295" s="5">
        <f t="shared" si="28"/>
        <v>200</v>
      </c>
      <c r="I295">
        <f t="shared" si="29"/>
        <v>100</v>
      </c>
    </row>
    <row r="296" spans="1:9" x14ac:dyDescent="0.25">
      <c r="A296" s="1">
        <v>43030</v>
      </c>
      <c r="B296">
        <f t="shared" si="25"/>
        <v>7</v>
      </c>
      <c r="C296" s="2">
        <f>VLOOKUP(B296,Tabela1[],2)</f>
        <v>0.5</v>
      </c>
      <c r="D296" s="4">
        <f>200</f>
        <v>200</v>
      </c>
      <c r="E296">
        <f t="shared" si="26"/>
        <v>200</v>
      </c>
      <c r="F296" s="5">
        <f t="shared" si="24"/>
        <v>100</v>
      </c>
      <c r="G296">
        <f t="shared" si="27"/>
        <v>100</v>
      </c>
      <c r="H296" s="5">
        <f t="shared" si="28"/>
        <v>200</v>
      </c>
      <c r="I296">
        <f t="shared" si="29"/>
        <v>100</v>
      </c>
    </row>
    <row r="297" spans="1:9" x14ac:dyDescent="0.25">
      <c r="A297" s="1">
        <v>43031</v>
      </c>
      <c r="B297">
        <f t="shared" si="25"/>
        <v>1</v>
      </c>
      <c r="C297" s="2">
        <f>VLOOKUP(B297,Tabela1[],2)</f>
        <v>0.9</v>
      </c>
      <c r="D297" s="4">
        <f>200</f>
        <v>200</v>
      </c>
      <c r="E297">
        <f t="shared" si="26"/>
        <v>200</v>
      </c>
      <c r="F297" s="5">
        <f t="shared" si="24"/>
        <v>100</v>
      </c>
      <c r="G297">
        <f t="shared" si="27"/>
        <v>180</v>
      </c>
      <c r="H297" s="5">
        <f t="shared" si="28"/>
        <v>360</v>
      </c>
      <c r="I297">
        <f t="shared" si="29"/>
        <v>20</v>
      </c>
    </row>
    <row r="298" spans="1:9" x14ac:dyDescent="0.25">
      <c r="A298" s="1">
        <v>43032</v>
      </c>
      <c r="B298">
        <f t="shared" si="25"/>
        <v>2</v>
      </c>
      <c r="C298" s="2">
        <f>VLOOKUP(B298,Tabela1[],2)</f>
        <v>0.75</v>
      </c>
      <c r="D298" s="4">
        <f>200</f>
        <v>200</v>
      </c>
      <c r="E298">
        <f t="shared" si="26"/>
        <v>200</v>
      </c>
      <c r="F298" s="5">
        <f t="shared" si="24"/>
        <v>100</v>
      </c>
      <c r="G298">
        <f t="shared" si="27"/>
        <v>150</v>
      </c>
      <c r="H298" s="5">
        <f t="shared" si="28"/>
        <v>300</v>
      </c>
      <c r="I298">
        <f t="shared" si="29"/>
        <v>50</v>
      </c>
    </row>
    <row r="299" spans="1:9" x14ac:dyDescent="0.25">
      <c r="A299" s="1">
        <v>43033</v>
      </c>
      <c r="B299">
        <f t="shared" si="25"/>
        <v>3</v>
      </c>
      <c r="C299" s="2">
        <f>VLOOKUP(B299,Tabela1[],2)</f>
        <v>0.6</v>
      </c>
      <c r="D299" s="4">
        <f>200</f>
        <v>200</v>
      </c>
      <c r="E299">
        <f t="shared" si="26"/>
        <v>200</v>
      </c>
      <c r="F299" s="5">
        <f t="shared" si="24"/>
        <v>100</v>
      </c>
      <c r="G299">
        <f t="shared" si="27"/>
        <v>120</v>
      </c>
      <c r="H299" s="5">
        <f t="shared" si="28"/>
        <v>240</v>
      </c>
      <c r="I299">
        <f t="shared" si="29"/>
        <v>80</v>
      </c>
    </row>
    <row r="300" spans="1:9" x14ac:dyDescent="0.25">
      <c r="A300" s="1">
        <v>43034</v>
      </c>
      <c r="B300">
        <f t="shared" si="25"/>
        <v>4</v>
      </c>
      <c r="C300" s="2">
        <f>VLOOKUP(B300,Tabela1[],2)</f>
        <v>0.75</v>
      </c>
      <c r="D300" s="4">
        <f>200</f>
        <v>200</v>
      </c>
      <c r="E300">
        <f t="shared" si="26"/>
        <v>200</v>
      </c>
      <c r="F300" s="5">
        <f t="shared" si="24"/>
        <v>100</v>
      </c>
      <c r="G300">
        <f t="shared" si="27"/>
        <v>150</v>
      </c>
      <c r="H300" s="5">
        <f t="shared" si="28"/>
        <v>300</v>
      </c>
      <c r="I300">
        <f t="shared" si="29"/>
        <v>50</v>
      </c>
    </row>
    <row r="301" spans="1:9" x14ac:dyDescent="0.25">
      <c r="A301" s="1">
        <v>43035</v>
      </c>
      <c r="B301">
        <f t="shared" si="25"/>
        <v>5</v>
      </c>
      <c r="C301" s="2">
        <f>VLOOKUP(B301,Tabela1[],2)</f>
        <v>0.8</v>
      </c>
      <c r="D301" s="4">
        <f>200</f>
        <v>200</v>
      </c>
      <c r="E301">
        <f t="shared" si="26"/>
        <v>200</v>
      </c>
      <c r="F301" s="5">
        <f t="shared" si="24"/>
        <v>100</v>
      </c>
      <c r="G301">
        <f t="shared" si="27"/>
        <v>160</v>
      </c>
      <c r="H301" s="5">
        <f t="shared" si="28"/>
        <v>320</v>
      </c>
      <c r="I301">
        <f t="shared" si="29"/>
        <v>40</v>
      </c>
    </row>
    <row r="302" spans="1:9" x14ac:dyDescent="0.25">
      <c r="A302" s="1">
        <v>43036</v>
      </c>
      <c r="B302">
        <f t="shared" si="25"/>
        <v>6</v>
      </c>
      <c r="C302" s="2">
        <f>VLOOKUP(B302,Tabela1[],2)</f>
        <v>0.5</v>
      </c>
      <c r="D302" s="4">
        <f>200</f>
        <v>200</v>
      </c>
      <c r="E302">
        <f t="shared" si="26"/>
        <v>200</v>
      </c>
      <c r="F302" s="5">
        <f t="shared" si="24"/>
        <v>100</v>
      </c>
      <c r="G302">
        <f t="shared" si="27"/>
        <v>100</v>
      </c>
      <c r="H302" s="5">
        <f t="shared" si="28"/>
        <v>200</v>
      </c>
      <c r="I302">
        <f t="shared" si="29"/>
        <v>100</v>
      </c>
    </row>
    <row r="303" spans="1:9" x14ac:dyDescent="0.25">
      <c r="A303" s="1">
        <v>43037</v>
      </c>
      <c r="B303">
        <f t="shared" si="25"/>
        <v>7</v>
      </c>
      <c r="C303" s="2">
        <f>VLOOKUP(B303,Tabela1[],2)</f>
        <v>0.5</v>
      </c>
      <c r="D303" s="4">
        <f>200</f>
        <v>200</v>
      </c>
      <c r="E303">
        <f t="shared" si="26"/>
        <v>200</v>
      </c>
      <c r="F303" s="5">
        <f t="shared" si="24"/>
        <v>100</v>
      </c>
      <c r="G303">
        <f t="shared" si="27"/>
        <v>100</v>
      </c>
      <c r="H303" s="5">
        <f t="shared" si="28"/>
        <v>200</v>
      </c>
      <c r="I303">
        <f t="shared" si="29"/>
        <v>100</v>
      </c>
    </row>
    <row r="304" spans="1:9" x14ac:dyDescent="0.25">
      <c r="A304" s="1">
        <v>43038</v>
      </c>
      <c r="B304">
        <f t="shared" si="25"/>
        <v>1</v>
      </c>
      <c r="C304" s="2">
        <f>VLOOKUP(B304,Tabela1[],2)</f>
        <v>0.9</v>
      </c>
      <c r="D304" s="4">
        <f>200</f>
        <v>200</v>
      </c>
      <c r="E304">
        <f t="shared" si="26"/>
        <v>200</v>
      </c>
      <c r="F304" s="5">
        <f t="shared" si="24"/>
        <v>100</v>
      </c>
      <c r="G304">
        <f t="shared" si="27"/>
        <v>180</v>
      </c>
      <c r="H304" s="5">
        <f t="shared" si="28"/>
        <v>360</v>
      </c>
      <c r="I304">
        <f t="shared" si="29"/>
        <v>20</v>
      </c>
    </row>
    <row r="305" spans="1:9" x14ac:dyDescent="0.25">
      <c r="A305" s="1">
        <v>43039</v>
      </c>
      <c r="B305">
        <f t="shared" si="25"/>
        <v>2</v>
      </c>
      <c r="C305" s="2">
        <f>VLOOKUP(B305,Tabela1[],2)</f>
        <v>0.75</v>
      </c>
      <c r="D305" s="4">
        <f>200</f>
        <v>200</v>
      </c>
      <c r="E305">
        <f t="shared" si="26"/>
        <v>200</v>
      </c>
      <c r="F305" s="5">
        <f t="shared" si="24"/>
        <v>100</v>
      </c>
      <c r="G305">
        <f t="shared" si="27"/>
        <v>150</v>
      </c>
      <c r="H305" s="5">
        <f t="shared" si="28"/>
        <v>300</v>
      </c>
      <c r="I305">
        <f t="shared" si="29"/>
        <v>50</v>
      </c>
    </row>
    <row r="306" spans="1:9" x14ac:dyDescent="0.25">
      <c r="A306" s="1">
        <v>43040</v>
      </c>
      <c r="B306">
        <f t="shared" si="25"/>
        <v>3</v>
      </c>
      <c r="C306" s="2">
        <f>VLOOKUP(B306,Tabela1[],2)</f>
        <v>0.6</v>
      </c>
      <c r="D306" s="4">
        <f>200</f>
        <v>200</v>
      </c>
      <c r="E306">
        <f t="shared" si="26"/>
        <v>200</v>
      </c>
      <c r="F306" s="5">
        <f t="shared" si="24"/>
        <v>100</v>
      </c>
      <c r="G306">
        <f t="shared" si="27"/>
        <v>120</v>
      </c>
      <c r="H306" s="5">
        <f t="shared" si="28"/>
        <v>240</v>
      </c>
      <c r="I306">
        <f t="shared" si="29"/>
        <v>80</v>
      </c>
    </row>
    <row r="307" spans="1:9" x14ac:dyDescent="0.25">
      <c r="A307" s="1">
        <v>43041</v>
      </c>
      <c r="B307">
        <f t="shared" si="25"/>
        <v>4</v>
      </c>
      <c r="C307" s="2">
        <f>VLOOKUP(B307,Tabela1[],2)</f>
        <v>0.75</v>
      </c>
      <c r="D307" s="4">
        <f>200</f>
        <v>200</v>
      </c>
      <c r="E307">
        <f t="shared" si="26"/>
        <v>200</v>
      </c>
      <c r="F307" s="5">
        <f t="shared" si="24"/>
        <v>100</v>
      </c>
      <c r="G307">
        <f t="shared" si="27"/>
        <v>150</v>
      </c>
      <c r="H307" s="5">
        <f t="shared" si="28"/>
        <v>300</v>
      </c>
      <c r="I307">
        <f t="shared" si="29"/>
        <v>50</v>
      </c>
    </row>
    <row r="308" spans="1:9" x14ac:dyDescent="0.25">
      <c r="A308" s="1">
        <v>43042</v>
      </c>
      <c r="B308">
        <f t="shared" si="25"/>
        <v>5</v>
      </c>
      <c r="C308" s="2">
        <f>VLOOKUP(B308,Tabela1[],2)</f>
        <v>0.8</v>
      </c>
      <c r="D308" s="4">
        <f>200</f>
        <v>200</v>
      </c>
      <c r="E308">
        <f t="shared" si="26"/>
        <v>200</v>
      </c>
      <c r="F308" s="5">
        <f t="shared" si="24"/>
        <v>100</v>
      </c>
      <c r="G308">
        <f t="shared" si="27"/>
        <v>160</v>
      </c>
      <c r="H308" s="5">
        <f t="shared" si="28"/>
        <v>320</v>
      </c>
      <c r="I308">
        <f t="shared" si="29"/>
        <v>40</v>
      </c>
    </row>
    <row r="309" spans="1:9" x14ac:dyDescent="0.25">
      <c r="A309" s="1">
        <v>43043</v>
      </c>
      <c r="B309">
        <f t="shared" si="25"/>
        <v>6</v>
      </c>
      <c r="C309" s="2">
        <f>VLOOKUP(B309,Tabela1[],2)</f>
        <v>0.5</v>
      </c>
      <c r="D309" s="4">
        <f>200</f>
        <v>200</v>
      </c>
      <c r="E309">
        <f t="shared" si="26"/>
        <v>200</v>
      </c>
      <c r="F309" s="5">
        <f t="shared" si="24"/>
        <v>100</v>
      </c>
      <c r="G309">
        <f t="shared" si="27"/>
        <v>100</v>
      </c>
      <c r="H309" s="5">
        <f t="shared" si="28"/>
        <v>200</v>
      </c>
      <c r="I309">
        <f t="shared" si="29"/>
        <v>100</v>
      </c>
    </row>
    <row r="310" spans="1:9" x14ac:dyDescent="0.25">
      <c r="A310" s="1">
        <v>43044</v>
      </c>
      <c r="B310">
        <f t="shared" si="25"/>
        <v>7</v>
      </c>
      <c r="C310" s="2">
        <f>VLOOKUP(B310,Tabela1[],2)</f>
        <v>0.5</v>
      </c>
      <c r="D310" s="4">
        <f>200</f>
        <v>200</v>
      </c>
      <c r="E310">
        <f t="shared" si="26"/>
        <v>200</v>
      </c>
      <c r="F310" s="5">
        <f t="shared" si="24"/>
        <v>100</v>
      </c>
      <c r="G310">
        <f t="shared" si="27"/>
        <v>100</v>
      </c>
      <c r="H310" s="5">
        <f t="shared" si="28"/>
        <v>200</v>
      </c>
      <c r="I310">
        <f t="shared" si="29"/>
        <v>100</v>
      </c>
    </row>
    <row r="311" spans="1:9" x14ac:dyDescent="0.25">
      <c r="A311" s="1">
        <v>43045</v>
      </c>
      <c r="B311">
        <f t="shared" si="25"/>
        <v>1</v>
      </c>
      <c r="C311" s="2">
        <f>VLOOKUP(B311,Tabela1[],2)</f>
        <v>0.9</v>
      </c>
      <c r="D311" s="4">
        <f>200</f>
        <v>200</v>
      </c>
      <c r="E311">
        <f t="shared" si="26"/>
        <v>200</v>
      </c>
      <c r="F311" s="5">
        <f t="shared" si="24"/>
        <v>100</v>
      </c>
      <c r="G311">
        <f t="shared" si="27"/>
        <v>180</v>
      </c>
      <c r="H311" s="5">
        <f t="shared" si="28"/>
        <v>360</v>
      </c>
      <c r="I311">
        <f t="shared" si="29"/>
        <v>20</v>
      </c>
    </row>
    <row r="312" spans="1:9" x14ac:dyDescent="0.25">
      <c r="A312" s="1">
        <v>43046</v>
      </c>
      <c r="B312">
        <f t="shared" si="25"/>
        <v>2</v>
      </c>
      <c r="C312" s="2">
        <f>VLOOKUP(B312,Tabela1[],2)</f>
        <v>0.75</v>
      </c>
      <c r="D312" s="4">
        <f>200</f>
        <v>200</v>
      </c>
      <c r="E312">
        <f t="shared" si="26"/>
        <v>200</v>
      </c>
      <c r="F312" s="5">
        <f t="shared" si="24"/>
        <v>100</v>
      </c>
      <c r="G312">
        <f t="shared" si="27"/>
        <v>150</v>
      </c>
      <c r="H312" s="5">
        <f t="shared" si="28"/>
        <v>300</v>
      </c>
      <c r="I312">
        <f t="shared" si="29"/>
        <v>50</v>
      </c>
    </row>
    <row r="313" spans="1:9" x14ac:dyDescent="0.25">
      <c r="A313" s="1">
        <v>43047</v>
      </c>
      <c r="B313">
        <f t="shared" si="25"/>
        <v>3</v>
      </c>
      <c r="C313" s="2">
        <f>VLOOKUP(B313,Tabela1[],2)</f>
        <v>0.6</v>
      </c>
      <c r="D313" s="4">
        <f>200</f>
        <v>200</v>
      </c>
      <c r="E313">
        <f t="shared" si="26"/>
        <v>200</v>
      </c>
      <c r="F313" s="5">
        <f t="shared" si="24"/>
        <v>100</v>
      </c>
      <c r="G313">
        <f t="shared" si="27"/>
        <v>120</v>
      </c>
      <c r="H313" s="5">
        <f t="shared" si="28"/>
        <v>240</v>
      </c>
      <c r="I313">
        <f t="shared" si="29"/>
        <v>80</v>
      </c>
    </row>
    <row r="314" spans="1:9" x14ac:dyDescent="0.25">
      <c r="A314" s="1">
        <v>43048</v>
      </c>
      <c r="B314">
        <f t="shared" si="25"/>
        <v>4</v>
      </c>
      <c r="C314" s="2">
        <f>VLOOKUP(B314,Tabela1[],2)</f>
        <v>0.75</v>
      </c>
      <c r="D314" s="4">
        <f>200</f>
        <v>200</v>
      </c>
      <c r="E314">
        <f t="shared" si="26"/>
        <v>200</v>
      </c>
      <c r="F314" s="5">
        <f t="shared" si="24"/>
        <v>100</v>
      </c>
      <c r="G314">
        <f t="shared" si="27"/>
        <v>150</v>
      </c>
      <c r="H314" s="5">
        <f t="shared" si="28"/>
        <v>300</v>
      </c>
      <c r="I314">
        <f t="shared" si="29"/>
        <v>50</v>
      </c>
    </row>
    <row r="315" spans="1:9" x14ac:dyDescent="0.25">
      <c r="A315" s="1">
        <v>43049</v>
      </c>
      <c r="B315">
        <f t="shared" si="25"/>
        <v>5</v>
      </c>
      <c r="C315" s="2">
        <f>VLOOKUP(B315,Tabela1[],2)</f>
        <v>0.8</v>
      </c>
      <c r="D315" s="4">
        <f>200</f>
        <v>200</v>
      </c>
      <c r="E315">
        <f t="shared" si="26"/>
        <v>200</v>
      </c>
      <c r="F315" s="5">
        <f t="shared" si="24"/>
        <v>100</v>
      </c>
      <c r="G315">
        <f t="shared" si="27"/>
        <v>160</v>
      </c>
      <c r="H315" s="5">
        <f t="shared" si="28"/>
        <v>320</v>
      </c>
      <c r="I315">
        <f t="shared" si="29"/>
        <v>40</v>
      </c>
    </row>
    <row r="316" spans="1:9" x14ac:dyDescent="0.25">
      <c r="A316" s="1">
        <v>43050</v>
      </c>
      <c r="B316">
        <f t="shared" si="25"/>
        <v>6</v>
      </c>
      <c r="C316" s="2">
        <f>VLOOKUP(B316,Tabela1[],2)</f>
        <v>0.5</v>
      </c>
      <c r="D316" s="4">
        <f>200</f>
        <v>200</v>
      </c>
      <c r="E316">
        <f t="shared" si="26"/>
        <v>200</v>
      </c>
      <c r="F316" s="5">
        <f t="shared" si="24"/>
        <v>100</v>
      </c>
      <c r="G316">
        <f t="shared" si="27"/>
        <v>100</v>
      </c>
      <c r="H316" s="5">
        <f t="shared" si="28"/>
        <v>200</v>
      </c>
      <c r="I316">
        <f t="shared" si="29"/>
        <v>100</v>
      </c>
    </row>
    <row r="317" spans="1:9" x14ac:dyDescent="0.25">
      <c r="A317" s="1">
        <v>43051</v>
      </c>
      <c r="B317">
        <f t="shared" si="25"/>
        <v>7</v>
      </c>
      <c r="C317" s="2">
        <f>VLOOKUP(B317,Tabela1[],2)</f>
        <v>0.5</v>
      </c>
      <c r="D317" s="4">
        <f>200</f>
        <v>200</v>
      </c>
      <c r="E317">
        <f t="shared" si="26"/>
        <v>200</v>
      </c>
      <c r="F317" s="5">
        <f t="shared" si="24"/>
        <v>100</v>
      </c>
      <c r="G317">
        <f t="shared" si="27"/>
        <v>100</v>
      </c>
      <c r="H317" s="5">
        <f t="shared" si="28"/>
        <v>200</v>
      </c>
      <c r="I317">
        <f t="shared" si="29"/>
        <v>100</v>
      </c>
    </row>
    <row r="318" spans="1:9" x14ac:dyDescent="0.25">
      <c r="A318" s="1">
        <v>43052</v>
      </c>
      <c r="B318">
        <f t="shared" si="25"/>
        <v>1</v>
      </c>
      <c r="C318" s="2">
        <f>VLOOKUP(B318,Tabela1[],2)</f>
        <v>0.9</v>
      </c>
      <c r="D318" s="4">
        <f>200</f>
        <v>200</v>
      </c>
      <c r="E318">
        <f t="shared" si="26"/>
        <v>200</v>
      </c>
      <c r="F318" s="5">
        <f t="shared" si="24"/>
        <v>100</v>
      </c>
      <c r="G318">
        <f t="shared" si="27"/>
        <v>180</v>
      </c>
      <c r="H318" s="5">
        <f t="shared" si="28"/>
        <v>360</v>
      </c>
      <c r="I318">
        <f t="shared" si="29"/>
        <v>20</v>
      </c>
    </row>
    <row r="319" spans="1:9" x14ac:dyDescent="0.25">
      <c r="A319" s="1">
        <v>43053</v>
      </c>
      <c r="B319">
        <f t="shared" si="25"/>
        <v>2</v>
      </c>
      <c r="C319" s="2">
        <f>VLOOKUP(B319,Tabela1[],2)</f>
        <v>0.75</v>
      </c>
      <c r="D319" s="4">
        <f>200</f>
        <v>200</v>
      </c>
      <c r="E319">
        <f t="shared" si="26"/>
        <v>200</v>
      </c>
      <c r="F319" s="5">
        <f t="shared" si="24"/>
        <v>100</v>
      </c>
      <c r="G319">
        <f t="shared" si="27"/>
        <v>150</v>
      </c>
      <c r="H319" s="5">
        <f t="shared" si="28"/>
        <v>300</v>
      </c>
      <c r="I319">
        <f t="shared" si="29"/>
        <v>50</v>
      </c>
    </row>
    <row r="320" spans="1:9" x14ac:dyDescent="0.25">
      <c r="A320" s="1">
        <v>43054</v>
      </c>
      <c r="B320">
        <f t="shared" si="25"/>
        <v>3</v>
      </c>
      <c r="C320" s="2">
        <f>VLOOKUP(B320,Tabela1[],2)</f>
        <v>0.6</v>
      </c>
      <c r="D320" s="4">
        <f>200</f>
        <v>200</v>
      </c>
      <c r="E320">
        <f t="shared" si="26"/>
        <v>200</v>
      </c>
      <c r="F320" s="5">
        <f t="shared" si="24"/>
        <v>100</v>
      </c>
      <c r="G320">
        <f t="shared" si="27"/>
        <v>120</v>
      </c>
      <c r="H320" s="5">
        <f t="shared" si="28"/>
        <v>240</v>
      </c>
      <c r="I320">
        <f t="shared" si="29"/>
        <v>80</v>
      </c>
    </row>
    <row r="321" spans="1:9" x14ac:dyDescent="0.25">
      <c r="A321" s="1">
        <v>43055</v>
      </c>
      <c r="B321">
        <f t="shared" si="25"/>
        <v>4</v>
      </c>
      <c r="C321" s="2">
        <f>VLOOKUP(B321,Tabela1[],2)</f>
        <v>0.75</v>
      </c>
      <c r="D321" s="4">
        <f>200</f>
        <v>200</v>
      </c>
      <c r="E321">
        <f t="shared" si="26"/>
        <v>200</v>
      </c>
      <c r="F321" s="5">
        <f t="shared" si="24"/>
        <v>100</v>
      </c>
      <c r="G321">
        <f t="shared" si="27"/>
        <v>150</v>
      </c>
      <c r="H321" s="5">
        <f t="shared" si="28"/>
        <v>300</v>
      </c>
      <c r="I321">
        <f t="shared" si="29"/>
        <v>50</v>
      </c>
    </row>
    <row r="322" spans="1:9" x14ac:dyDescent="0.25">
      <c r="A322" s="1">
        <v>43056</v>
      </c>
      <c r="B322">
        <f t="shared" si="25"/>
        <v>5</v>
      </c>
      <c r="C322" s="2">
        <f>VLOOKUP(B322,Tabela1[],2)</f>
        <v>0.8</v>
      </c>
      <c r="D322" s="4">
        <f>200</f>
        <v>200</v>
      </c>
      <c r="E322">
        <f t="shared" si="26"/>
        <v>200</v>
      </c>
      <c r="F322" s="5">
        <f t="shared" ref="F322:F366" si="30">D322*0.5</f>
        <v>100</v>
      </c>
      <c r="G322">
        <f t="shared" si="27"/>
        <v>160</v>
      </c>
      <c r="H322" s="5">
        <f t="shared" si="28"/>
        <v>320</v>
      </c>
      <c r="I322">
        <f t="shared" si="29"/>
        <v>40</v>
      </c>
    </row>
    <row r="323" spans="1:9" x14ac:dyDescent="0.25">
      <c r="A323" s="1">
        <v>43057</v>
      </c>
      <c r="B323">
        <f t="shared" ref="B323:B366" si="31">WEEKDAY(A323,2)</f>
        <v>6</v>
      </c>
      <c r="C323" s="2">
        <f>VLOOKUP(B323,Tabela1[],2)</f>
        <v>0.5</v>
      </c>
      <c r="D323" s="4">
        <f>200</f>
        <v>200</v>
      </c>
      <c r="E323">
        <f t="shared" ref="E323:E366" si="32">D323</f>
        <v>200</v>
      </c>
      <c r="F323" s="5">
        <f t="shared" si="30"/>
        <v>100</v>
      </c>
      <c r="G323">
        <f t="shared" ref="G323:G366" si="33">ROUNDUP(E323*C323,0)</f>
        <v>100</v>
      </c>
      <c r="H323" s="5">
        <f t="shared" ref="H323:H366" si="34">G323*2</f>
        <v>200</v>
      </c>
      <c r="I323">
        <f t="shared" ref="I323:I366" si="35">E323-G323</f>
        <v>100</v>
      </c>
    </row>
    <row r="324" spans="1:9" x14ac:dyDescent="0.25">
      <c r="A324" s="1">
        <v>43058</v>
      </c>
      <c r="B324">
        <f t="shared" si="31"/>
        <v>7</v>
      </c>
      <c r="C324" s="2">
        <f>VLOOKUP(B324,Tabela1[],2)</f>
        <v>0.5</v>
      </c>
      <c r="D324" s="4">
        <f>200</f>
        <v>200</v>
      </c>
      <c r="E324">
        <f t="shared" si="32"/>
        <v>200</v>
      </c>
      <c r="F324" s="5">
        <f t="shared" si="30"/>
        <v>100</v>
      </c>
      <c r="G324">
        <f t="shared" si="33"/>
        <v>100</v>
      </c>
      <c r="H324" s="5">
        <f t="shared" si="34"/>
        <v>200</v>
      </c>
      <c r="I324">
        <f t="shared" si="35"/>
        <v>100</v>
      </c>
    </row>
    <row r="325" spans="1:9" x14ac:dyDescent="0.25">
      <c r="A325" s="1">
        <v>43059</v>
      </c>
      <c r="B325">
        <f t="shared" si="31"/>
        <v>1</v>
      </c>
      <c r="C325" s="2">
        <f>VLOOKUP(B325,Tabela1[],2)</f>
        <v>0.9</v>
      </c>
      <c r="D325" s="4">
        <f>200</f>
        <v>200</v>
      </c>
      <c r="E325">
        <f t="shared" si="32"/>
        <v>200</v>
      </c>
      <c r="F325" s="5">
        <f t="shared" si="30"/>
        <v>100</v>
      </c>
      <c r="G325">
        <f t="shared" si="33"/>
        <v>180</v>
      </c>
      <c r="H325" s="5">
        <f t="shared" si="34"/>
        <v>360</v>
      </c>
      <c r="I325">
        <f t="shared" si="35"/>
        <v>20</v>
      </c>
    </row>
    <row r="326" spans="1:9" x14ac:dyDescent="0.25">
      <c r="A326" s="1">
        <v>43060</v>
      </c>
      <c r="B326">
        <f t="shared" si="31"/>
        <v>2</v>
      </c>
      <c r="C326" s="2">
        <f>VLOOKUP(B326,Tabela1[],2)</f>
        <v>0.75</v>
      </c>
      <c r="D326" s="4">
        <f>200</f>
        <v>200</v>
      </c>
      <c r="E326">
        <f t="shared" si="32"/>
        <v>200</v>
      </c>
      <c r="F326" s="5">
        <f t="shared" si="30"/>
        <v>100</v>
      </c>
      <c r="G326">
        <f t="shared" si="33"/>
        <v>150</v>
      </c>
      <c r="H326" s="5">
        <f t="shared" si="34"/>
        <v>300</v>
      </c>
      <c r="I326">
        <f t="shared" si="35"/>
        <v>50</v>
      </c>
    </row>
    <row r="327" spans="1:9" x14ac:dyDescent="0.25">
      <c r="A327" s="1">
        <v>43061</v>
      </c>
      <c r="B327">
        <f t="shared" si="31"/>
        <v>3</v>
      </c>
      <c r="C327" s="2">
        <f>VLOOKUP(B327,Tabela1[],2)</f>
        <v>0.6</v>
      </c>
      <c r="D327" s="4">
        <f>200</f>
        <v>200</v>
      </c>
      <c r="E327">
        <f t="shared" si="32"/>
        <v>200</v>
      </c>
      <c r="F327" s="5">
        <f t="shared" si="30"/>
        <v>100</v>
      </c>
      <c r="G327">
        <f t="shared" si="33"/>
        <v>120</v>
      </c>
      <c r="H327" s="5">
        <f t="shared" si="34"/>
        <v>240</v>
      </c>
      <c r="I327">
        <f t="shared" si="35"/>
        <v>80</v>
      </c>
    </row>
    <row r="328" spans="1:9" x14ac:dyDescent="0.25">
      <c r="A328" s="1">
        <v>43062</v>
      </c>
      <c r="B328">
        <f t="shared" si="31"/>
        <v>4</v>
      </c>
      <c r="C328" s="2">
        <f>VLOOKUP(B328,Tabela1[],2)</f>
        <v>0.75</v>
      </c>
      <c r="D328" s="4">
        <f>200</f>
        <v>200</v>
      </c>
      <c r="E328">
        <f t="shared" si="32"/>
        <v>200</v>
      </c>
      <c r="F328" s="5">
        <f t="shared" si="30"/>
        <v>100</v>
      </c>
      <c r="G328">
        <f t="shared" si="33"/>
        <v>150</v>
      </c>
      <c r="H328" s="5">
        <f t="shared" si="34"/>
        <v>300</v>
      </c>
      <c r="I328">
        <f t="shared" si="35"/>
        <v>50</v>
      </c>
    </row>
    <row r="329" spans="1:9" x14ac:dyDescent="0.25">
      <c r="A329" s="1">
        <v>43063</v>
      </c>
      <c r="B329">
        <f t="shared" si="31"/>
        <v>5</v>
      </c>
      <c r="C329" s="2">
        <f>VLOOKUP(B329,Tabela1[],2)</f>
        <v>0.8</v>
      </c>
      <c r="D329" s="4">
        <f>200</f>
        <v>200</v>
      </c>
      <c r="E329">
        <f t="shared" si="32"/>
        <v>200</v>
      </c>
      <c r="F329" s="5">
        <f t="shared" si="30"/>
        <v>100</v>
      </c>
      <c r="G329">
        <f t="shared" si="33"/>
        <v>160</v>
      </c>
      <c r="H329" s="5">
        <f t="shared" si="34"/>
        <v>320</v>
      </c>
      <c r="I329">
        <f t="shared" si="35"/>
        <v>40</v>
      </c>
    </row>
    <row r="330" spans="1:9" x14ac:dyDescent="0.25">
      <c r="A330" s="1">
        <v>43064</v>
      </c>
      <c r="B330">
        <f t="shared" si="31"/>
        <v>6</v>
      </c>
      <c r="C330" s="2">
        <f>VLOOKUP(B330,Tabela1[],2)</f>
        <v>0.5</v>
      </c>
      <c r="D330" s="4">
        <f>200</f>
        <v>200</v>
      </c>
      <c r="E330">
        <f t="shared" si="32"/>
        <v>200</v>
      </c>
      <c r="F330" s="5">
        <f t="shared" si="30"/>
        <v>100</v>
      </c>
      <c r="G330">
        <f t="shared" si="33"/>
        <v>100</v>
      </c>
      <c r="H330" s="5">
        <f t="shared" si="34"/>
        <v>200</v>
      </c>
      <c r="I330">
        <f t="shared" si="35"/>
        <v>100</v>
      </c>
    </row>
    <row r="331" spans="1:9" x14ac:dyDescent="0.25">
      <c r="A331" s="1">
        <v>43065</v>
      </c>
      <c r="B331">
        <f t="shared" si="31"/>
        <v>7</v>
      </c>
      <c r="C331" s="2">
        <f>VLOOKUP(B331,Tabela1[],2)</f>
        <v>0.5</v>
      </c>
      <c r="D331" s="4">
        <f>200</f>
        <v>200</v>
      </c>
      <c r="E331">
        <f t="shared" si="32"/>
        <v>200</v>
      </c>
      <c r="F331" s="5">
        <f t="shared" si="30"/>
        <v>100</v>
      </c>
      <c r="G331">
        <f t="shared" si="33"/>
        <v>100</v>
      </c>
      <c r="H331" s="5">
        <f t="shared" si="34"/>
        <v>200</v>
      </c>
      <c r="I331">
        <f t="shared" si="35"/>
        <v>100</v>
      </c>
    </row>
    <row r="332" spans="1:9" x14ac:dyDescent="0.25">
      <c r="A332" s="1">
        <v>43066</v>
      </c>
      <c r="B332">
        <f t="shared" si="31"/>
        <v>1</v>
      </c>
      <c r="C332" s="2">
        <f>VLOOKUP(B332,Tabela1[],2)</f>
        <v>0.9</v>
      </c>
      <c r="D332" s="4">
        <f>200</f>
        <v>200</v>
      </c>
      <c r="E332">
        <f t="shared" si="32"/>
        <v>200</v>
      </c>
      <c r="F332" s="5">
        <f t="shared" si="30"/>
        <v>100</v>
      </c>
      <c r="G332">
        <f t="shared" si="33"/>
        <v>180</v>
      </c>
      <c r="H332" s="5">
        <f t="shared" si="34"/>
        <v>360</v>
      </c>
      <c r="I332">
        <f t="shared" si="35"/>
        <v>20</v>
      </c>
    </row>
    <row r="333" spans="1:9" x14ac:dyDescent="0.25">
      <c r="A333" s="1">
        <v>43067</v>
      </c>
      <c r="B333">
        <f t="shared" si="31"/>
        <v>2</v>
      </c>
      <c r="C333" s="2">
        <f>VLOOKUP(B333,Tabela1[],2)</f>
        <v>0.75</v>
      </c>
      <c r="D333" s="4">
        <f>200</f>
        <v>200</v>
      </c>
      <c r="E333">
        <f t="shared" si="32"/>
        <v>200</v>
      </c>
      <c r="F333" s="5">
        <f t="shared" si="30"/>
        <v>100</v>
      </c>
      <c r="G333">
        <f t="shared" si="33"/>
        <v>150</v>
      </c>
      <c r="H333" s="5">
        <f t="shared" si="34"/>
        <v>300</v>
      </c>
      <c r="I333">
        <f t="shared" si="35"/>
        <v>50</v>
      </c>
    </row>
    <row r="334" spans="1:9" x14ac:dyDescent="0.25">
      <c r="A334" s="1">
        <v>43068</v>
      </c>
      <c r="B334">
        <f t="shared" si="31"/>
        <v>3</v>
      </c>
      <c r="C334" s="2">
        <f>VLOOKUP(B334,Tabela1[],2)</f>
        <v>0.6</v>
      </c>
      <c r="D334" s="4">
        <f>200</f>
        <v>200</v>
      </c>
      <c r="E334">
        <f t="shared" si="32"/>
        <v>200</v>
      </c>
      <c r="F334" s="5">
        <f t="shared" si="30"/>
        <v>100</v>
      </c>
      <c r="G334">
        <f t="shared" si="33"/>
        <v>120</v>
      </c>
      <c r="H334" s="5">
        <f t="shared" si="34"/>
        <v>240</v>
      </c>
      <c r="I334">
        <f t="shared" si="35"/>
        <v>80</v>
      </c>
    </row>
    <row r="335" spans="1:9" x14ac:dyDescent="0.25">
      <c r="A335" s="1">
        <v>43069</v>
      </c>
      <c r="B335">
        <f t="shared" si="31"/>
        <v>4</v>
      </c>
      <c r="C335" s="2">
        <f>VLOOKUP(B335,Tabela1[],2)</f>
        <v>0.75</v>
      </c>
      <c r="D335" s="4">
        <f>200</f>
        <v>200</v>
      </c>
      <c r="E335">
        <f t="shared" si="32"/>
        <v>200</v>
      </c>
      <c r="F335" s="5">
        <f t="shared" si="30"/>
        <v>100</v>
      </c>
      <c r="G335">
        <f t="shared" si="33"/>
        <v>150</v>
      </c>
      <c r="H335" s="5">
        <f t="shared" si="34"/>
        <v>300</v>
      </c>
      <c r="I335">
        <f t="shared" si="35"/>
        <v>50</v>
      </c>
    </row>
    <row r="336" spans="1:9" x14ac:dyDescent="0.25">
      <c r="A336" s="1">
        <v>43070</v>
      </c>
      <c r="B336">
        <f t="shared" si="31"/>
        <v>5</v>
      </c>
      <c r="C336" s="2">
        <f>VLOOKUP(B336,Tabela1[],2)</f>
        <v>0.8</v>
      </c>
      <c r="D336" s="4">
        <f>200</f>
        <v>200</v>
      </c>
      <c r="E336">
        <f t="shared" si="32"/>
        <v>200</v>
      </c>
      <c r="F336" s="5">
        <f t="shared" si="30"/>
        <v>100</v>
      </c>
      <c r="G336">
        <f t="shared" si="33"/>
        <v>160</v>
      </c>
      <c r="H336" s="5">
        <f t="shared" si="34"/>
        <v>320</v>
      </c>
      <c r="I336">
        <f t="shared" si="35"/>
        <v>40</v>
      </c>
    </row>
    <row r="337" spans="1:9" x14ac:dyDescent="0.25">
      <c r="A337" s="1">
        <v>43071</v>
      </c>
      <c r="B337">
        <f t="shared" si="31"/>
        <v>6</v>
      </c>
      <c r="C337" s="2">
        <f>VLOOKUP(B337,Tabela1[],2)</f>
        <v>0.5</v>
      </c>
      <c r="D337" s="4">
        <f>200</f>
        <v>200</v>
      </c>
      <c r="E337">
        <f t="shared" si="32"/>
        <v>200</v>
      </c>
      <c r="F337" s="5">
        <f t="shared" si="30"/>
        <v>100</v>
      </c>
      <c r="G337">
        <f t="shared" si="33"/>
        <v>100</v>
      </c>
      <c r="H337" s="5">
        <f t="shared" si="34"/>
        <v>200</v>
      </c>
      <c r="I337">
        <f t="shared" si="35"/>
        <v>100</v>
      </c>
    </row>
    <row r="338" spans="1:9" x14ac:dyDescent="0.25">
      <c r="A338" s="1">
        <v>43072</v>
      </c>
      <c r="B338">
        <f t="shared" si="31"/>
        <v>7</v>
      </c>
      <c r="C338" s="2">
        <f>VLOOKUP(B338,Tabela1[],2)</f>
        <v>0.5</v>
      </c>
      <c r="D338" s="4">
        <f>200</f>
        <v>200</v>
      </c>
      <c r="E338">
        <f t="shared" si="32"/>
        <v>200</v>
      </c>
      <c r="F338" s="5">
        <f t="shared" si="30"/>
        <v>100</v>
      </c>
      <c r="G338">
        <f t="shared" si="33"/>
        <v>100</v>
      </c>
      <c r="H338" s="5">
        <f t="shared" si="34"/>
        <v>200</v>
      </c>
      <c r="I338">
        <f t="shared" si="35"/>
        <v>100</v>
      </c>
    </row>
    <row r="339" spans="1:9" x14ac:dyDescent="0.25">
      <c r="A339" s="1">
        <v>43073</v>
      </c>
      <c r="B339">
        <f t="shared" si="31"/>
        <v>1</v>
      </c>
      <c r="C339" s="2">
        <f>VLOOKUP(B339,Tabela1[],2)</f>
        <v>0.9</v>
      </c>
      <c r="D339" s="4">
        <f>200</f>
        <v>200</v>
      </c>
      <c r="E339">
        <f t="shared" si="32"/>
        <v>200</v>
      </c>
      <c r="F339" s="5">
        <f t="shared" si="30"/>
        <v>100</v>
      </c>
      <c r="G339">
        <f t="shared" si="33"/>
        <v>180</v>
      </c>
      <c r="H339" s="5">
        <f t="shared" si="34"/>
        <v>360</v>
      </c>
      <c r="I339">
        <f t="shared" si="35"/>
        <v>20</v>
      </c>
    </row>
    <row r="340" spans="1:9" x14ac:dyDescent="0.25">
      <c r="A340" s="1">
        <v>43074</v>
      </c>
      <c r="B340">
        <f t="shared" si="31"/>
        <v>2</v>
      </c>
      <c r="C340" s="2">
        <f>VLOOKUP(B340,Tabela1[],2)</f>
        <v>0.75</v>
      </c>
      <c r="D340" s="4">
        <f>200</f>
        <v>200</v>
      </c>
      <c r="E340">
        <f t="shared" si="32"/>
        <v>200</v>
      </c>
      <c r="F340" s="5">
        <f t="shared" si="30"/>
        <v>100</v>
      </c>
      <c r="G340">
        <f t="shared" si="33"/>
        <v>150</v>
      </c>
      <c r="H340" s="5">
        <f t="shared" si="34"/>
        <v>300</v>
      </c>
      <c r="I340">
        <f t="shared" si="35"/>
        <v>50</v>
      </c>
    </row>
    <row r="341" spans="1:9" x14ac:dyDescent="0.25">
      <c r="A341" s="1">
        <v>43075</v>
      </c>
      <c r="B341">
        <f t="shared" si="31"/>
        <v>3</v>
      </c>
      <c r="C341" s="2">
        <f>VLOOKUP(B341,Tabela1[],2)</f>
        <v>0.6</v>
      </c>
      <c r="D341" s="4">
        <f>200</f>
        <v>200</v>
      </c>
      <c r="E341">
        <f t="shared" si="32"/>
        <v>200</v>
      </c>
      <c r="F341" s="5">
        <f t="shared" si="30"/>
        <v>100</v>
      </c>
      <c r="G341">
        <f t="shared" si="33"/>
        <v>120</v>
      </c>
      <c r="H341" s="5">
        <f t="shared" si="34"/>
        <v>240</v>
      </c>
      <c r="I341">
        <f t="shared" si="35"/>
        <v>80</v>
      </c>
    </row>
    <row r="342" spans="1:9" x14ac:dyDescent="0.25">
      <c r="A342" s="1">
        <v>43076</v>
      </c>
      <c r="B342">
        <f t="shared" si="31"/>
        <v>4</v>
      </c>
      <c r="C342" s="2">
        <f>VLOOKUP(B342,Tabela1[],2)</f>
        <v>0.75</v>
      </c>
      <c r="D342" s="4">
        <f>200</f>
        <v>200</v>
      </c>
      <c r="E342">
        <f t="shared" si="32"/>
        <v>200</v>
      </c>
      <c r="F342" s="5">
        <f t="shared" si="30"/>
        <v>100</v>
      </c>
      <c r="G342">
        <f t="shared" si="33"/>
        <v>150</v>
      </c>
      <c r="H342" s="5">
        <f t="shared" si="34"/>
        <v>300</v>
      </c>
      <c r="I342">
        <f t="shared" si="35"/>
        <v>50</v>
      </c>
    </row>
    <row r="343" spans="1:9" x14ac:dyDescent="0.25">
      <c r="A343" s="1">
        <v>43077</v>
      </c>
      <c r="B343">
        <f t="shared" si="31"/>
        <v>5</v>
      </c>
      <c r="C343" s="2">
        <f>VLOOKUP(B343,Tabela1[],2)</f>
        <v>0.8</v>
      </c>
      <c r="D343" s="4">
        <f>200</f>
        <v>200</v>
      </c>
      <c r="E343">
        <f t="shared" si="32"/>
        <v>200</v>
      </c>
      <c r="F343" s="5">
        <f t="shared" si="30"/>
        <v>100</v>
      </c>
      <c r="G343">
        <f t="shared" si="33"/>
        <v>160</v>
      </c>
      <c r="H343" s="5">
        <f t="shared" si="34"/>
        <v>320</v>
      </c>
      <c r="I343">
        <f t="shared" si="35"/>
        <v>40</v>
      </c>
    </row>
    <row r="344" spans="1:9" x14ac:dyDescent="0.25">
      <c r="A344" s="1">
        <v>43078</v>
      </c>
      <c r="B344">
        <f t="shared" si="31"/>
        <v>6</v>
      </c>
      <c r="C344" s="2">
        <f>VLOOKUP(B344,Tabela1[],2)</f>
        <v>0.5</v>
      </c>
      <c r="D344" s="4">
        <f>200</f>
        <v>200</v>
      </c>
      <c r="E344">
        <f t="shared" si="32"/>
        <v>200</v>
      </c>
      <c r="F344" s="5">
        <f t="shared" si="30"/>
        <v>100</v>
      </c>
      <c r="G344">
        <f t="shared" si="33"/>
        <v>100</v>
      </c>
      <c r="H344" s="5">
        <f t="shared" si="34"/>
        <v>200</v>
      </c>
      <c r="I344">
        <f t="shared" si="35"/>
        <v>100</v>
      </c>
    </row>
    <row r="345" spans="1:9" x14ac:dyDescent="0.25">
      <c r="A345" s="1">
        <v>43079</v>
      </c>
      <c r="B345">
        <f t="shared" si="31"/>
        <v>7</v>
      </c>
      <c r="C345" s="2">
        <f>VLOOKUP(B345,Tabela1[],2)</f>
        <v>0.5</v>
      </c>
      <c r="D345" s="4">
        <f>200</f>
        <v>200</v>
      </c>
      <c r="E345">
        <f t="shared" si="32"/>
        <v>200</v>
      </c>
      <c r="F345" s="5">
        <f t="shared" si="30"/>
        <v>100</v>
      </c>
      <c r="G345">
        <f t="shared" si="33"/>
        <v>100</v>
      </c>
      <c r="H345" s="5">
        <f t="shared" si="34"/>
        <v>200</v>
      </c>
      <c r="I345">
        <f t="shared" si="35"/>
        <v>100</v>
      </c>
    </row>
    <row r="346" spans="1:9" x14ac:dyDescent="0.25">
      <c r="A346" s="1">
        <v>43080</v>
      </c>
      <c r="B346">
        <f t="shared" si="31"/>
        <v>1</v>
      </c>
      <c r="C346" s="2">
        <f>VLOOKUP(B346,Tabela1[],2)</f>
        <v>0.9</v>
      </c>
      <c r="D346" s="4">
        <f>200</f>
        <v>200</v>
      </c>
      <c r="E346">
        <f t="shared" si="32"/>
        <v>200</v>
      </c>
      <c r="F346" s="5">
        <f t="shared" si="30"/>
        <v>100</v>
      </c>
      <c r="G346">
        <f t="shared" si="33"/>
        <v>180</v>
      </c>
      <c r="H346" s="5">
        <f t="shared" si="34"/>
        <v>360</v>
      </c>
      <c r="I346">
        <f t="shared" si="35"/>
        <v>20</v>
      </c>
    </row>
    <row r="347" spans="1:9" x14ac:dyDescent="0.25">
      <c r="A347" s="1">
        <v>43081</v>
      </c>
      <c r="B347">
        <f t="shared" si="31"/>
        <v>2</v>
      </c>
      <c r="C347" s="2">
        <f>VLOOKUP(B347,Tabela1[],2)</f>
        <v>0.75</v>
      </c>
      <c r="D347" s="4">
        <f>200</f>
        <v>200</v>
      </c>
      <c r="E347">
        <f t="shared" si="32"/>
        <v>200</v>
      </c>
      <c r="F347" s="5">
        <f t="shared" si="30"/>
        <v>100</v>
      </c>
      <c r="G347">
        <f t="shared" si="33"/>
        <v>150</v>
      </c>
      <c r="H347" s="5">
        <f t="shared" si="34"/>
        <v>300</v>
      </c>
      <c r="I347">
        <f t="shared" si="35"/>
        <v>50</v>
      </c>
    </row>
    <row r="348" spans="1:9" x14ac:dyDescent="0.25">
      <c r="A348" s="1">
        <v>43082</v>
      </c>
      <c r="B348">
        <f t="shared" si="31"/>
        <v>3</v>
      </c>
      <c r="C348" s="2">
        <f>VLOOKUP(B348,Tabela1[],2)</f>
        <v>0.6</v>
      </c>
      <c r="D348" s="4">
        <f>200</f>
        <v>200</v>
      </c>
      <c r="E348">
        <f t="shared" si="32"/>
        <v>200</v>
      </c>
      <c r="F348" s="5">
        <f t="shared" si="30"/>
        <v>100</v>
      </c>
      <c r="G348">
        <f t="shared" si="33"/>
        <v>120</v>
      </c>
      <c r="H348" s="5">
        <f t="shared" si="34"/>
        <v>240</v>
      </c>
      <c r="I348">
        <f t="shared" si="35"/>
        <v>80</v>
      </c>
    </row>
    <row r="349" spans="1:9" x14ac:dyDescent="0.25">
      <c r="A349" s="1">
        <v>43083</v>
      </c>
      <c r="B349">
        <f t="shared" si="31"/>
        <v>4</v>
      </c>
      <c r="C349" s="2">
        <f>VLOOKUP(B349,Tabela1[],2)</f>
        <v>0.75</v>
      </c>
      <c r="D349" s="4">
        <f>200</f>
        <v>200</v>
      </c>
      <c r="E349">
        <f t="shared" si="32"/>
        <v>200</v>
      </c>
      <c r="F349" s="5">
        <f t="shared" si="30"/>
        <v>100</v>
      </c>
      <c r="G349">
        <f t="shared" si="33"/>
        <v>150</v>
      </c>
      <c r="H349" s="5">
        <f t="shared" si="34"/>
        <v>300</v>
      </c>
      <c r="I349">
        <f t="shared" si="35"/>
        <v>50</v>
      </c>
    </row>
    <row r="350" spans="1:9" x14ac:dyDescent="0.25">
      <c r="A350" s="1">
        <v>43084</v>
      </c>
      <c r="B350">
        <f t="shared" si="31"/>
        <v>5</v>
      </c>
      <c r="C350" s="2">
        <f>VLOOKUP(B350,Tabela1[],2)</f>
        <v>0.8</v>
      </c>
      <c r="D350" s="4">
        <f>200</f>
        <v>200</v>
      </c>
      <c r="E350">
        <f t="shared" si="32"/>
        <v>200</v>
      </c>
      <c r="F350" s="5">
        <f t="shared" si="30"/>
        <v>100</v>
      </c>
      <c r="G350">
        <f t="shared" si="33"/>
        <v>160</v>
      </c>
      <c r="H350" s="5">
        <f t="shared" si="34"/>
        <v>320</v>
      </c>
      <c r="I350">
        <f t="shared" si="35"/>
        <v>40</v>
      </c>
    </row>
    <row r="351" spans="1:9" x14ac:dyDescent="0.25">
      <c r="A351" s="1">
        <v>43085</v>
      </c>
      <c r="B351">
        <f t="shared" si="31"/>
        <v>6</v>
      </c>
      <c r="C351" s="2">
        <f>VLOOKUP(B351,Tabela1[],2)</f>
        <v>0.5</v>
      </c>
      <c r="D351" s="4">
        <f>200</f>
        <v>200</v>
      </c>
      <c r="E351">
        <f t="shared" si="32"/>
        <v>200</v>
      </c>
      <c r="F351" s="5">
        <f t="shared" si="30"/>
        <v>100</v>
      </c>
      <c r="G351">
        <f t="shared" si="33"/>
        <v>100</v>
      </c>
      <c r="H351" s="5">
        <f t="shared" si="34"/>
        <v>200</v>
      </c>
      <c r="I351">
        <f t="shared" si="35"/>
        <v>100</v>
      </c>
    </row>
    <row r="352" spans="1:9" x14ac:dyDescent="0.25">
      <c r="A352" s="1">
        <v>43086</v>
      </c>
      <c r="B352">
        <f t="shared" si="31"/>
        <v>7</v>
      </c>
      <c r="C352" s="2">
        <f>VLOOKUP(B352,Tabela1[],2)</f>
        <v>0.5</v>
      </c>
      <c r="D352" s="4">
        <f>200</f>
        <v>200</v>
      </c>
      <c r="E352">
        <f t="shared" si="32"/>
        <v>200</v>
      </c>
      <c r="F352" s="5">
        <f t="shared" si="30"/>
        <v>100</v>
      </c>
      <c r="G352">
        <f t="shared" si="33"/>
        <v>100</v>
      </c>
      <c r="H352" s="5">
        <f t="shared" si="34"/>
        <v>200</v>
      </c>
      <c r="I352">
        <f t="shared" si="35"/>
        <v>100</v>
      </c>
    </row>
    <row r="353" spans="1:9" x14ac:dyDescent="0.25">
      <c r="A353" s="1">
        <v>43087</v>
      </c>
      <c r="B353">
        <f t="shared" si="31"/>
        <v>1</v>
      </c>
      <c r="C353" s="2">
        <f>VLOOKUP(B353,Tabela1[],2)</f>
        <v>0.9</v>
      </c>
      <c r="D353" s="4">
        <f>200</f>
        <v>200</v>
      </c>
      <c r="E353">
        <f t="shared" si="32"/>
        <v>200</v>
      </c>
      <c r="F353" s="5">
        <f t="shared" si="30"/>
        <v>100</v>
      </c>
      <c r="G353">
        <f t="shared" si="33"/>
        <v>180</v>
      </c>
      <c r="H353" s="5">
        <f t="shared" si="34"/>
        <v>360</v>
      </c>
      <c r="I353">
        <f t="shared" si="35"/>
        <v>20</v>
      </c>
    </row>
    <row r="354" spans="1:9" x14ac:dyDescent="0.25">
      <c r="A354" s="1">
        <v>43088</v>
      </c>
      <c r="B354">
        <f t="shared" si="31"/>
        <v>2</v>
      </c>
      <c r="C354" s="2">
        <f>VLOOKUP(B354,Tabela1[],2)</f>
        <v>0.75</v>
      </c>
      <c r="D354" s="4">
        <f>200</f>
        <v>200</v>
      </c>
      <c r="E354">
        <f t="shared" si="32"/>
        <v>200</v>
      </c>
      <c r="F354" s="5">
        <f t="shared" si="30"/>
        <v>100</v>
      </c>
      <c r="G354">
        <f t="shared" si="33"/>
        <v>150</v>
      </c>
      <c r="H354" s="5">
        <f t="shared" si="34"/>
        <v>300</v>
      </c>
      <c r="I354">
        <f t="shared" si="35"/>
        <v>50</v>
      </c>
    </row>
    <row r="355" spans="1:9" x14ac:dyDescent="0.25">
      <c r="A355" s="1">
        <v>43089</v>
      </c>
      <c r="B355">
        <f t="shared" si="31"/>
        <v>3</v>
      </c>
      <c r="C355" s="2">
        <f>VLOOKUP(B355,Tabela1[],2)</f>
        <v>0.6</v>
      </c>
      <c r="D355" s="4">
        <f>200</f>
        <v>200</v>
      </c>
      <c r="E355">
        <f t="shared" si="32"/>
        <v>200</v>
      </c>
      <c r="F355" s="5">
        <f t="shared" si="30"/>
        <v>100</v>
      </c>
      <c r="G355">
        <f t="shared" si="33"/>
        <v>120</v>
      </c>
      <c r="H355" s="5">
        <f t="shared" si="34"/>
        <v>240</v>
      </c>
      <c r="I355">
        <f t="shared" si="35"/>
        <v>80</v>
      </c>
    </row>
    <row r="356" spans="1:9" x14ac:dyDescent="0.25">
      <c r="A356" s="1">
        <v>43090</v>
      </c>
      <c r="B356">
        <f t="shared" si="31"/>
        <v>4</v>
      </c>
      <c r="C356" s="2">
        <f>VLOOKUP(B356,Tabela1[],2)</f>
        <v>0.75</v>
      </c>
      <c r="D356" s="4">
        <f>200</f>
        <v>200</v>
      </c>
      <c r="E356">
        <f t="shared" si="32"/>
        <v>200</v>
      </c>
      <c r="F356" s="5">
        <f t="shared" si="30"/>
        <v>100</v>
      </c>
      <c r="G356">
        <f t="shared" si="33"/>
        <v>150</v>
      </c>
      <c r="H356" s="5">
        <f t="shared" si="34"/>
        <v>300</v>
      </c>
      <c r="I356">
        <f t="shared" si="35"/>
        <v>50</v>
      </c>
    </row>
    <row r="357" spans="1:9" x14ac:dyDescent="0.25">
      <c r="A357" s="1">
        <v>43091</v>
      </c>
      <c r="B357">
        <f t="shared" si="31"/>
        <v>5</v>
      </c>
      <c r="C357" s="2">
        <f>VLOOKUP(B357,Tabela1[],2)</f>
        <v>0.8</v>
      </c>
      <c r="D357" s="4">
        <f>200</f>
        <v>200</v>
      </c>
      <c r="E357">
        <f t="shared" si="32"/>
        <v>200</v>
      </c>
      <c r="F357" s="5">
        <f t="shared" si="30"/>
        <v>100</v>
      </c>
      <c r="G357">
        <f t="shared" si="33"/>
        <v>160</v>
      </c>
      <c r="H357" s="5">
        <f t="shared" si="34"/>
        <v>320</v>
      </c>
      <c r="I357">
        <f t="shared" si="35"/>
        <v>40</v>
      </c>
    </row>
    <row r="358" spans="1:9" x14ac:dyDescent="0.25">
      <c r="A358" s="1">
        <v>43092</v>
      </c>
      <c r="B358">
        <f t="shared" si="31"/>
        <v>6</v>
      </c>
      <c r="C358" s="2">
        <f>VLOOKUP(B358,Tabela1[],2)</f>
        <v>0.5</v>
      </c>
      <c r="D358" s="4">
        <f>200</f>
        <v>200</v>
      </c>
      <c r="E358">
        <f t="shared" si="32"/>
        <v>200</v>
      </c>
      <c r="F358" s="5">
        <f t="shared" si="30"/>
        <v>100</v>
      </c>
      <c r="G358">
        <f t="shared" si="33"/>
        <v>100</v>
      </c>
      <c r="H358" s="5">
        <f t="shared" si="34"/>
        <v>200</v>
      </c>
      <c r="I358">
        <f t="shared" si="35"/>
        <v>100</v>
      </c>
    </row>
    <row r="359" spans="1:9" x14ac:dyDescent="0.25">
      <c r="A359" s="1">
        <v>43093</v>
      </c>
      <c r="B359">
        <f t="shared" si="31"/>
        <v>7</v>
      </c>
      <c r="C359" s="2">
        <f>VLOOKUP(B359,Tabela1[],2)</f>
        <v>0.5</v>
      </c>
      <c r="D359" s="4">
        <f>200</f>
        <v>200</v>
      </c>
      <c r="E359">
        <f t="shared" si="32"/>
        <v>200</v>
      </c>
      <c r="F359" s="5">
        <f t="shared" si="30"/>
        <v>100</v>
      </c>
      <c r="G359">
        <f t="shared" si="33"/>
        <v>100</v>
      </c>
      <c r="H359" s="5">
        <f t="shared" si="34"/>
        <v>200</v>
      </c>
      <c r="I359">
        <f t="shared" si="35"/>
        <v>100</v>
      </c>
    </row>
    <row r="360" spans="1:9" x14ac:dyDescent="0.25">
      <c r="A360" s="1">
        <v>43094</v>
      </c>
      <c r="B360">
        <f t="shared" si="31"/>
        <v>1</v>
      </c>
      <c r="C360" s="2">
        <f>VLOOKUP(B360,Tabela1[],2)</f>
        <v>0.9</v>
      </c>
      <c r="D360" s="4">
        <f>200</f>
        <v>200</v>
      </c>
      <c r="E360">
        <f t="shared" si="32"/>
        <v>200</v>
      </c>
      <c r="F360" s="5">
        <f t="shared" si="30"/>
        <v>100</v>
      </c>
      <c r="G360">
        <f t="shared" si="33"/>
        <v>180</v>
      </c>
      <c r="H360" s="5">
        <f t="shared" si="34"/>
        <v>360</v>
      </c>
      <c r="I360">
        <f t="shared" si="35"/>
        <v>20</v>
      </c>
    </row>
    <row r="361" spans="1:9" x14ac:dyDescent="0.25">
      <c r="A361" s="1">
        <v>43095</v>
      </c>
      <c r="B361">
        <f t="shared" si="31"/>
        <v>2</v>
      </c>
      <c r="C361" s="2">
        <f>VLOOKUP(B361,Tabela1[],2)</f>
        <v>0.75</v>
      </c>
      <c r="D361" s="4">
        <f>200</f>
        <v>200</v>
      </c>
      <c r="E361">
        <f t="shared" si="32"/>
        <v>200</v>
      </c>
      <c r="F361" s="5">
        <f t="shared" si="30"/>
        <v>100</v>
      </c>
      <c r="G361">
        <f t="shared" si="33"/>
        <v>150</v>
      </c>
      <c r="H361" s="5">
        <f t="shared" si="34"/>
        <v>300</v>
      </c>
      <c r="I361">
        <f t="shared" si="35"/>
        <v>50</v>
      </c>
    </row>
    <row r="362" spans="1:9" x14ac:dyDescent="0.25">
      <c r="A362" s="1">
        <v>43096</v>
      </c>
      <c r="B362">
        <f t="shared" si="31"/>
        <v>3</v>
      </c>
      <c r="C362" s="2">
        <f>VLOOKUP(B362,Tabela1[],2)</f>
        <v>0.6</v>
      </c>
      <c r="D362" s="4">
        <f>200</f>
        <v>200</v>
      </c>
      <c r="E362">
        <f t="shared" si="32"/>
        <v>200</v>
      </c>
      <c r="F362" s="5">
        <f t="shared" si="30"/>
        <v>100</v>
      </c>
      <c r="G362">
        <f t="shared" si="33"/>
        <v>120</v>
      </c>
      <c r="H362" s="5">
        <f t="shared" si="34"/>
        <v>240</v>
      </c>
      <c r="I362">
        <f t="shared" si="35"/>
        <v>80</v>
      </c>
    </row>
    <row r="363" spans="1:9" x14ac:dyDescent="0.25">
      <c r="A363" s="1">
        <v>43097</v>
      </c>
      <c r="B363">
        <f t="shared" si="31"/>
        <v>4</v>
      </c>
      <c r="C363" s="2">
        <f>VLOOKUP(B363,Tabela1[],2)</f>
        <v>0.75</v>
      </c>
      <c r="D363" s="4">
        <f>200</f>
        <v>200</v>
      </c>
      <c r="E363">
        <f t="shared" si="32"/>
        <v>200</v>
      </c>
      <c r="F363" s="5">
        <f t="shared" si="30"/>
        <v>100</v>
      </c>
      <c r="G363">
        <f t="shared" si="33"/>
        <v>150</v>
      </c>
      <c r="H363" s="5">
        <f t="shared" si="34"/>
        <v>300</v>
      </c>
      <c r="I363">
        <f t="shared" si="35"/>
        <v>50</v>
      </c>
    </row>
    <row r="364" spans="1:9" x14ac:dyDescent="0.25">
      <c r="A364" s="1">
        <v>43098</v>
      </c>
      <c r="B364">
        <f t="shared" si="31"/>
        <v>5</v>
      </c>
      <c r="C364" s="2">
        <f>VLOOKUP(B364,Tabela1[],2)</f>
        <v>0.8</v>
      </c>
      <c r="D364" s="4">
        <f>200</f>
        <v>200</v>
      </c>
      <c r="E364">
        <f t="shared" si="32"/>
        <v>200</v>
      </c>
      <c r="F364" s="5">
        <f t="shared" si="30"/>
        <v>100</v>
      </c>
      <c r="G364">
        <f t="shared" si="33"/>
        <v>160</v>
      </c>
      <c r="H364" s="5">
        <f t="shared" si="34"/>
        <v>320</v>
      </c>
      <c r="I364">
        <f t="shared" si="35"/>
        <v>40</v>
      </c>
    </row>
    <row r="365" spans="1:9" x14ac:dyDescent="0.25">
      <c r="A365" s="1">
        <v>43099</v>
      </c>
      <c r="B365">
        <f t="shared" si="31"/>
        <v>6</v>
      </c>
      <c r="C365" s="2">
        <f>VLOOKUP(B365,Tabela1[],2)</f>
        <v>0.5</v>
      </c>
      <c r="D365" s="4">
        <f>200</f>
        <v>200</v>
      </c>
      <c r="E365">
        <f t="shared" si="32"/>
        <v>200</v>
      </c>
      <c r="F365" s="5">
        <f t="shared" si="30"/>
        <v>100</v>
      </c>
      <c r="G365">
        <f t="shared" si="33"/>
        <v>100</v>
      </c>
      <c r="H365" s="5">
        <f t="shared" si="34"/>
        <v>200</v>
      </c>
      <c r="I365">
        <f t="shared" si="35"/>
        <v>100</v>
      </c>
    </row>
    <row r="366" spans="1:9" x14ac:dyDescent="0.25">
      <c r="A366" s="1">
        <v>43100</v>
      </c>
      <c r="B366">
        <f t="shared" si="31"/>
        <v>7</v>
      </c>
      <c r="C366" s="2">
        <f>VLOOKUP(B366,Tabela1[],2)</f>
        <v>0.5</v>
      </c>
      <c r="D366" s="4">
        <f>200</f>
        <v>200</v>
      </c>
      <c r="E366">
        <f t="shared" si="32"/>
        <v>200</v>
      </c>
      <c r="F366" s="5">
        <f t="shared" si="30"/>
        <v>100</v>
      </c>
      <c r="G366">
        <f t="shared" si="33"/>
        <v>100</v>
      </c>
      <c r="H366" s="5">
        <f t="shared" si="34"/>
        <v>200</v>
      </c>
      <c r="I366">
        <f t="shared" si="35"/>
        <v>100</v>
      </c>
    </row>
    <row r="367" spans="1:9" x14ac:dyDescent="0.25">
      <c r="A367" t="s">
        <v>8</v>
      </c>
      <c r="D367">
        <f>SUBTOTAL(109,Tabela2[Liczba wypiekanych bochenków])</f>
        <v>73000</v>
      </c>
      <c r="E367">
        <f>SUBTOTAL(109,Tabela2[Liczba bochenków na stanie])</f>
        <v>73000</v>
      </c>
      <c r="F367" s="8">
        <f>SUBTOTAL(109,Tabela2[Koszt produkcji])</f>
        <v>36500</v>
      </c>
      <c r="G367">
        <f>SUBTOTAL(109,Tabela2[Liczba sprzedanych bochenków])</f>
        <v>50020</v>
      </c>
      <c r="H367" s="8">
        <f>SUBTOTAL(109,Tabela2[Przychód ze sprzedaży])</f>
        <v>100040</v>
      </c>
      <c r="I367">
        <f>SUBTOTAL(109,Tabela2[Liczba bochenków dla zwierząt])</f>
        <v>22980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E500-A5C9-4DA3-8402-2BD7EABE0F8F}">
  <dimension ref="A1:S367"/>
  <sheetViews>
    <sheetView tabSelected="1" topLeftCell="J1" workbookViewId="0">
      <selection activeCell="R3" sqref="R3"/>
    </sheetView>
  </sheetViews>
  <sheetFormatPr defaultRowHeight="15" x14ac:dyDescent="0.25"/>
  <cols>
    <col min="1" max="1" width="10.140625" bestFit="1" customWidth="1"/>
    <col min="2" max="2" width="16.5703125" bestFit="1" customWidth="1"/>
    <col min="3" max="3" width="15.140625" bestFit="1" customWidth="1"/>
    <col min="4" max="4" width="32" bestFit="1" customWidth="1"/>
    <col min="5" max="5" width="37" bestFit="1" customWidth="1"/>
    <col min="6" max="6" width="40.5703125" bestFit="1" customWidth="1"/>
    <col min="7" max="7" width="28.28515625" bestFit="1" customWidth="1"/>
    <col min="8" max="8" width="16.85546875" bestFit="1" customWidth="1"/>
    <col min="9" max="9" width="31.28515625" bestFit="1" customWidth="1"/>
    <col min="10" max="10" width="43.5703125" bestFit="1" customWidth="1"/>
    <col min="11" max="11" width="43.5703125" customWidth="1"/>
    <col min="12" max="12" width="18.85546875" bestFit="1" customWidth="1"/>
    <col min="13" max="13" width="30.85546875" bestFit="1" customWidth="1"/>
    <col min="15" max="15" width="37.7109375" bestFit="1" customWidth="1"/>
    <col min="16" max="16" width="41.28515625" bestFit="1" customWidth="1"/>
    <col min="17" max="17" width="20.85546875" bestFit="1" customWidth="1"/>
    <col min="18" max="18" width="14.5703125" bestFit="1" customWidth="1"/>
    <col min="19" max="19" width="28.5703125" bestFit="1" customWidth="1"/>
  </cols>
  <sheetData>
    <row r="1" spans="1:19" ht="15.75" thickBot="1" x14ac:dyDescent="0.3">
      <c r="A1" t="s">
        <v>0</v>
      </c>
      <c r="B1" t="s">
        <v>1</v>
      </c>
      <c r="C1" t="s">
        <v>2</v>
      </c>
      <c r="D1" t="s">
        <v>5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 t="s">
        <v>11</v>
      </c>
      <c r="K1" t="s">
        <v>12</v>
      </c>
      <c r="L1" t="s">
        <v>23</v>
      </c>
      <c r="M1" t="s">
        <v>7</v>
      </c>
      <c r="O1" s="11" t="s">
        <v>12</v>
      </c>
      <c r="P1" s="11" t="s">
        <v>11</v>
      </c>
      <c r="Q1" s="11" t="s">
        <v>23</v>
      </c>
      <c r="R1" s="11" t="s">
        <v>4</v>
      </c>
      <c r="S1" s="12" t="s">
        <v>7</v>
      </c>
    </row>
    <row r="2" spans="1:19" ht="15.75" thickTop="1" x14ac:dyDescent="0.25">
      <c r="A2" s="1">
        <v>43101</v>
      </c>
      <c r="B2">
        <f>WEEKDAY(A2,2)</f>
        <v>1</v>
      </c>
      <c r="C2" s="2">
        <f>VLOOKUP(B2,Tabela1[],2)</f>
        <v>0.9</v>
      </c>
      <c r="D2" s="4">
        <f>200</f>
        <v>200</v>
      </c>
      <c r="E2" s="4">
        <f t="shared" ref="E2:E65" si="0">D2</f>
        <v>200</v>
      </c>
      <c r="F2" s="4">
        <v>0</v>
      </c>
      <c r="G2">
        <f>E2+F2</f>
        <v>200</v>
      </c>
      <c r="H2" s="5">
        <f t="shared" ref="H2:H65" si="1">D2*0.5</f>
        <v>100</v>
      </c>
      <c r="I2">
        <f>ROUNDUP(G2*C2,0)</f>
        <v>180</v>
      </c>
      <c r="J2">
        <f>MIN(F2,I2)</f>
        <v>0</v>
      </c>
      <c r="K2">
        <f t="shared" ref="K2:K65" si="2">I2-J2</f>
        <v>180</v>
      </c>
      <c r="L2" s="5">
        <f t="shared" ref="L2:L65" si="3">J2*1+K2*2</f>
        <v>360</v>
      </c>
      <c r="M2">
        <f>F2-J2+MAX(0,E2-K2-100)</f>
        <v>0</v>
      </c>
      <c r="O2">
        <f>Tabela24[[#Totals],[Liczba sprzedanych świeżych bochenków]]</f>
        <v>41990</v>
      </c>
      <c r="P2">
        <f>Tabela24[[#Totals],[Liczba sprzedanych wczorajszych bochenków]]</f>
        <v>26872</v>
      </c>
      <c r="Q2" s="13">
        <f>SUBTOTAL(109,Tabela24[Przychód ze sprzedaży])</f>
        <v>110852</v>
      </c>
      <c r="R2" s="5">
        <f>Tabela24[[#Totals],[Koszt produkcji]]</f>
        <v>36500</v>
      </c>
      <c r="S2">
        <f>Tabela24[[#Totals],[Liczba bochenków dla zwierząt]]</f>
        <v>4108</v>
      </c>
    </row>
    <row r="3" spans="1:19" x14ac:dyDescent="0.25">
      <c r="A3" s="1">
        <v>43102</v>
      </c>
      <c r="B3">
        <f t="shared" ref="B3:B66" si="4">WEEKDAY(A3,2)</f>
        <v>2</v>
      </c>
      <c r="C3" s="2">
        <f>VLOOKUP(B3,Tabela1[],2)</f>
        <v>0.75</v>
      </c>
      <c r="D3" s="4">
        <f>200</f>
        <v>200</v>
      </c>
      <c r="E3" s="4">
        <f t="shared" si="0"/>
        <v>200</v>
      </c>
      <c r="F3" s="4">
        <f>MIN(E2-K2,100)</f>
        <v>20</v>
      </c>
      <c r="G3">
        <f t="shared" ref="G3:G66" si="5">E3+F3</f>
        <v>220</v>
      </c>
      <c r="H3" s="5">
        <f t="shared" si="1"/>
        <v>100</v>
      </c>
      <c r="I3">
        <f t="shared" ref="I3:I66" si="6">ROUNDUP(G3*C3,0)</f>
        <v>165</v>
      </c>
      <c r="J3">
        <f t="shared" ref="J3:J66" si="7">MIN(F3,I3)</f>
        <v>20</v>
      </c>
      <c r="K3">
        <f t="shared" si="2"/>
        <v>145</v>
      </c>
      <c r="L3" s="5">
        <f t="shared" si="3"/>
        <v>310</v>
      </c>
      <c r="M3">
        <f t="shared" ref="M3:M66" si="8">F3-J3+MAX(0,E3-K3-100)</f>
        <v>0</v>
      </c>
    </row>
    <row r="4" spans="1:19" x14ac:dyDescent="0.25">
      <c r="A4" s="1">
        <v>43103</v>
      </c>
      <c r="B4">
        <f t="shared" si="4"/>
        <v>3</v>
      </c>
      <c r="C4" s="2">
        <f>VLOOKUP(B4,Tabela1[],2)</f>
        <v>0.6</v>
      </c>
      <c r="D4" s="4">
        <f>200</f>
        <v>200</v>
      </c>
      <c r="E4" s="4">
        <f t="shared" si="0"/>
        <v>200</v>
      </c>
      <c r="F4" s="4">
        <f t="shared" ref="F4:F67" si="9">MIN(E3-K3,100)</f>
        <v>55</v>
      </c>
      <c r="G4">
        <f t="shared" si="5"/>
        <v>255</v>
      </c>
      <c r="H4" s="5">
        <f t="shared" si="1"/>
        <v>100</v>
      </c>
      <c r="I4">
        <f t="shared" si="6"/>
        <v>153</v>
      </c>
      <c r="J4">
        <f t="shared" si="7"/>
        <v>55</v>
      </c>
      <c r="K4">
        <f t="shared" si="2"/>
        <v>98</v>
      </c>
      <c r="L4" s="5">
        <f t="shared" si="3"/>
        <v>251</v>
      </c>
      <c r="M4">
        <f t="shared" si="8"/>
        <v>2</v>
      </c>
    </row>
    <row r="5" spans="1:19" x14ac:dyDescent="0.25">
      <c r="A5" s="1">
        <v>43104</v>
      </c>
      <c r="B5">
        <f t="shared" si="4"/>
        <v>4</v>
      </c>
      <c r="C5" s="2">
        <f>VLOOKUP(B5,Tabela1[],2)</f>
        <v>0.75</v>
      </c>
      <c r="D5" s="4">
        <f>200</f>
        <v>200</v>
      </c>
      <c r="E5" s="4">
        <f t="shared" si="0"/>
        <v>200</v>
      </c>
      <c r="F5" s="4">
        <f t="shared" si="9"/>
        <v>100</v>
      </c>
      <c r="G5">
        <f t="shared" si="5"/>
        <v>300</v>
      </c>
      <c r="H5" s="5">
        <f t="shared" si="1"/>
        <v>100</v>
      </c>
      <c r="I5">
        <f t="shared" si="6"/>
        <v>225</v>
      </c>
      <c r="J5">
        <f t="shared" si="7"/>
        <v>100</v>
      </c>
      <c r="K5">
        <f t="shared" si="2"/>
        <v>125</v>
      </c>
      <c r="L5" s="5">
        <f t="shared" si="3"/>
        <v>350</v>
      </c>
      <c r="M5">
        <f t="shared" si="8"/>
        <v>0</v>
      </c>
    </row>
    <row r="6" spans="1:19" x14ac:dyDescent="0.25">
      <c r="A6" s="1">
        <v>43105</v>
      </c>
      <c r="B6">
        <f t="shared" si="4"/>
        <v>5</v>
      </c>
      <c r="C6" s="2">
        <f>VLOOKUP(B6,Tabela1[],2)</f>
        <v>0.8</v>
      </c>
      <c r="D6" s="4">
        <f>200</f>
        <v>200</v>
      </c>
      <c r="E6" s="4">
        <f t="shared" si="0"/>
        <v>200</v>
      </c>
      <c r="F6" s="4">
        <f t="shared" si="9"/>
        <v>75</v>
      </c>
      <c r="G6">
        <f t="shared" si="5"/>
        <v>275</v>
      </c>
      <c r="H6" s="5">
        <f t="shared" si="1"/>
        <v>100</v>
      </c>
      <c r="I6">
        <f t="shared" si="6"/>
        <v>220</v>
      </c>
      <c r="J6">
        <f t="shared" si="7"/>
        <v>75</v>
      </c>
      <c r="K6">
        <f t="shared" si="2"/>
        <v>145</v>
      </c>
      <c r="L6" s="5">
        <f t="shared" si="3"/>
        <v>365</v>
      </c>
      <c r="M6">
        <f t="shared" si="8"/>
        <v>0</v>
      </c>
    </row>
    <row r="7" spans="1:19" x14ac:dyDescent="0.25">
      <c r="A7" s="1">
        <v>43106</v>
      </c>
      <c r="B7">
        <f t="shared" si="4"/>
        <v>6</v>
      </c>
      <c r="C7" s="2">
        <f>VLOOKUP(B7,Tabela1[],2)</f>
        <v>0.5</v>
      </c>
      <c r="D7" s="4">
        <f>200</f>
        <v>200</v>
      </c>
      <c r="E7" s="4">
        <f t="shared" si="0"/>
        <v>200</v>
      </c>
      <c r="F7" s="4">
        <f t="shared" si="9"/>
        <v>55</v>
      </c>
      <c r="G7">
        <f t="shared" si="5"/>
        <v>255</v>
      </c>
      <c r="H7" s="5">
        <f t="shared" si="1"/>
        <v>100</v>
      </c>
      <c r="I7">
        <f t="shared" si="6"/>
        <v>128</v>
      </c>
      <c r="J7">
        <f t="shared" si="7"/>
        <v>55</v>
      </c>
      <c r="K7">
        <f t="shared" si="2"/>
        <v>73</v>
      </c>
      <c r="L7" s="5">
        <f t="shared" si="3"/>
        <v>201</v>
      </c>
      <c r="M7">
        <f t="shared" si="8"/>
        <v>27</v>
      </c>
    </row>
    <row r="8" spans="1:19" x14ac:dyDescent="0.25">
      <c r="A8" s="1">
        <v>43107</v>
      </c>
      <c r="B8">
        <f t="shared" si="4"/>
        <v>7</v>
      </c>
      <c r="C8" s="2">
        <f>VLOOKUP(B8,Tabela1[],2)</f>
        <v>0.5</v>
      </c>
      <c r="D8" s="4">
        <f>200</f>
        <v>200</v>
      </c>
      <c r="E8" s="4">
        <f t="shared" si="0"/>
        <v>200</v>
      </c>
      <c r="F8" s="4">
        <f t="shared" si="9"/>
        <v>100</v>
      </c>
      <c r="G8">
        <f t="shared" si="5"/>
        <v>300</v>
      </c>
      <c r="H8" s="5">
        <f t="shared" si="1"/>
        <v>100</v>
      </c>
      <c r="I8">
        <f t="shared" si="6"/>
        <v>150</v>
      </c>
      <c r="J8">
        <f t="shared" si="7"/>
        <v>100</v>
      </c>
      <c r="K8">
        <f t="shared" si="2"/>
        <v>50</v>
      </c>
      <c r="L8" s="5">
        <f t="shared" si="3"/>
        <v>200</v>
      </c>
      <c r="M8">
        <f t="shared" si="8"/>
        <v>50</v>
      </c>
    </row>
    <row r="9" spans="1:19" x14ac:dyDescent="0.25">
      <c r="A9" s="1">
        <v>43108</v>
      </c>
      <c r="B9">
        <f t="shared" si="4"/>
        <v>1</v>
      </c>
      <c r="C9" s="2">
        <f>VLOOKUP(B9,Tabela1[],2)</f>
        <v>0.9</v>
      </c>
      <c r="D9" s="4">
        <f>200</f>
        <v>200</v>
      </c>
      <c r="E9" s="4">
        <f t="shared" si="0"/>
        <v>200</v>
      </c>
      <c r="F9" s="4">
        <f t="shared" si="9"/>
        <v>100</v>
      </c>
      <c r="G9">
        <f t="shared" si="5"/>
        <v>300</v>
      </c>
      <c r="H9" s="5">
        <f t="shared" si="1"/>
        <v>100</v>
      </c>
      <c r="I9">
        <f t="shared" si="6"/>
        <v>270</v>
      </c>
      <c r="J9">
        <f t="shared" si="7"/>
        <v>100</v>
      </c>
      <c r="K9">
        <f t="shared" si="2"/>
        <v>170</v>
      </c>
      <c r="L9" s="5">
        <f t="shared" si="3"/>
        <v>440</v>
      </c>
      <c r="M9">
        <f t="shared" si="8"/>
        <v>0</v>
      </c>
    </row>
    <row r="10" spans="1:19" x14ac:dyDescent="0.25">
      <c r="A10" s="1">
        <v>43109</v>
      </c>
      <c r="B10">
        <f t="shared" si="4"/>
        <v>2</v>
      </c>
      <c r="C10" s="2">
        <f>VLOOKUP(B10,Tabela1[],2)</f>
        <v>0.75</v>
      </c>
      <c r="D10" s="4">
        <f>200</f>
        <v>200</v>
      </c>
      <c r="E10" s="4">
        <f t="shared" si="0"/>
        <v>200</v>
      </c>
      <c r="F10" s="4">
        <f t="shared" si="9"/>
        <v>30</v>
      </c>
      <c r="G10">
        <f t="shared" si="5"/>
        <v>230</v>
      </c>
      <c r="H10" s="5">
        <f t="shared" si="1"/>
        <v>100</v>
      </c>
      <c r="I10">
        <f t="shared" si="6"/>
        <v>173</v>
      </c>
      <c r="J10">
        <f t="shared" si="7"/>
        <v>30</v>
      </c>
      <c r="K10">
        <f t="shared" si="2"/>
        <v>143</v>
      </c>
      <c r="L10" s="5">
        <f t="shared" si="3"/>
        <v>316</v>
      </c>
      <c r="M10">
        <f t="shared" si="8"/>
        <v>0</v>
      </c>
    </row>
    <row r="11" spans="1:19" x14ac:dyDescent="0.25">
      <c r="A11" s="1">
        <v>43110</v>
      </c>
      <c r="B11">
        <f t="shared" si="4"/>
        <v>3</v>
      </c>
      <c r="C11" s="2">
        <f>VLOOKUP(B11,Tabela1[],2)</f>
        <v>0.6</v>
      </c>
      <c r="D11" s="4">
        <f>200</f>
        <v>200</v>
      </c>
      <c r="E11" s="4">
        <f t="shared" si="0"/>
        <v>200</v>
      </c>
      <c r="F11" s="4">
        <f t="shared" si="9"/>
        <v>57</v>
      </c>
      <c r="G11">
        <f t="shared" si="5"/>
        <v>257</v>
      </c>
      <c r="H11" s="5">
        <f t="shared" si="1"/>
        <v>100</v>
      </c>
      <c r="I11">
        <f t="shared" si="6"/>
        <v>155</v>
      </c>
      <c r="J11">
        <f t="shared" si="7"/>
        <v>57</v>
      </c>
      <c r="K11">
        <f t="shared" si="2"/>
        <v>98</v>
      </c>
      <c r="L11" s="5">
        <f t="shared" si="3"/>
        <v>253</v>
      </c>
      <c r="M11">
        <f t="shared" si="8"/>
        <v>2</v>
      </c>
    </row>
    <row r="12" spans="1:19" x14ac:dyDescent="0.25">
      <c r="A12" s="1">
        <v>43111</v>
      </c>
      <c r="B12">
        <f t="shared" si="4"/>
        <v>4</v>
      </c>
      <c r="C12" s="2">
        <f>VLOOKUP(B12,Tabela1[],2)</f>
        <v>0.75</v>
      </c>
      <c r="D12" s="4">
        <f>200</f>
        <v>200</v>
      </c>
      <c r="E12" s="4">
        <f t="shared" si="0"/>
        <v>200</v>
      </c>
      <c r="F12" s="4">
        <f t="shared" si="9"/>
        <v>100</v>
      </c>
      <c r="G12">
        <f t="shared" si="5"/>
        <v>300</v>
      </c>
      <c r="H12" s="5">
        <f t="shared" si="1"/>
        <v>100</v>
      </c>
      <c r="I12">
        <f t="shared" si="6"/>
        <v>225</v>
      </c>
      <c r="J12">
        <f t="shared" si="7"/>
        <v>100</v>
      </c>
      <c r="K12">
        <f t="shared" si="2"/>
        <v>125</v>
      </c>
      <c r="L12" s="5">
        <f t="shared" si="3"/>
        <v>350</v>
      </c>
      <c r="M12">
        <f t="shared" si="8"/>
        <v>0</v>
      </c>
    </row>
    <row r="13" spans="1:19" x14ac:dyDescent="0.25">
      <c r="A13" s="1">
        <v>43112</v>
      </c>
      <c r="B13">
        <f t="shared" si="4"/>
        <v>5</v>
      </c>
      <c r="C13" s="2">
        <f>VLOOKUP(B13,Tabela1[],2)</f>
        <v>0.8</v>
      </c>
      <c r="D13" s="4">
        <f>200</f>
        <v>200</v>
      </c>
      <c r="E13" s="4">
        <f t="shared" si="0"/>
        <v>200</v>
      </c>
      <c r="F13" s="4">
        <f t="shared" si="9"/>
        <v>75</v>
      </c>
      <c r="G13">
        <f t="shared" si="5"/>
        <v>275</v>
      </c>
      <c r="H13" s="5">
        <f t="shared" si="1"/>
        <v>100</v>
      </c>
      <c r="I13">
        <f t="shared" si="6"/>
        <v>220</v>
      </c>
      <c r="J13">
        <f t="shared" si="7"/>
        <v>75</v>
      </c>
      <c r="K13">
        <f t="shared" si="2"/>
        <v>145</v>
      </c>
      <c r="L13" s="5">
        <f t="shared" si="3"/>
        <v>365</v>
      </c>
      <c r="M13">
        <f t="shared" si="8"/>
        <v>0</v>
      </c>
    </row>
    <row r="14" spans="1:19" x14ac:dyDescent="0.25">
      <c r="A14" s="1">
        <v>43113</v>
      </c>
      <c r="B14">
        <f t="shared" si="4"/>
        <v>6</v>
      </c>
      <c r="C14" s="2">
        <f>VLOOKUP(B14,Tabela1[],2)</f>
        <v>0.5</v>
      </c>
      <c r="D14" s="4">
        <f>200</f>
        <v>200</v>
      </c>
      <c r="E14" s="4">
        <f t="shared" si="0"/>
        <v>200</v>
      </c>
      <c r="F14" s="4">
        <f t="shared" si="9"/>
        <v>55</v>
      </c>
      <c r="G14">
        <f t="shared" si="5"/>
        <v>255</v>
      </c>
      <c r="H14" s="5">
        <f t="shared" si="1"/>
        <v>100</v>
      </c>
      <c r="I14">
        <f t="shared" si="6"/>
        <v>128</v>
      </c>
      <c r="J14">
        <f t="shared" si="7"/>
        <v>55</v>
      </c>
      <c r="K14">
        <f t="shared" si="2"/>
        <v>73</v>
      </c>
      <c r="L14" s="5">
        <f t="shared" si="3"/>
        <v>201</v>
      </c>
      <c r="M14">
        <f t="shared" si="8"/>
        <v>27</v>
      </c>
    </row>
    <row r="15" spans="1:19" x14ac:dyDescent="0.25">
      <c r="A15" s="1">
        <v>43114</v>
      </c>
      <c r="B15">
        <f t="shared" si="4"/>
        <v>7</v>
      </c>
      <c r="C15" s="2">
        <f>VLOOKUP(B15,Tabela1[],2)</f>
        <v>0.5</v>
      </c>
      <c r="D15" s="4">
        <f>200</f>
        <v>200</v>
      </c>
      <c r="E15" s="4">
        <f t="shared" si="0"/>
        <v>200</v>
      </c>
      <c r="F15" s="4">
        <f t="shared" si="9"/>
        <v>100</v>
      </c>
      <c r="G15">
        <f t="shared" si="5"/>
        <v>300</v>
      </c>
      <c r="H15" s="5">
        <f t="shared" si="1"/>
        <v>100</v>
      </c>
      <c r="I15">
        <f t="shared" si="6"/>
        <v>150</v>
      </c>
      <c r="J15">
        <f t="shared" si="7"/>
        <v>100</v>
      </c>
      <c r="K15">
        <f t="shared" si="2"/>
        <v>50</v>
      </c>
      <c r="L15" s="5">
        <f t="shared" si="3"/>
        <v>200</v>
      </c>
      <c r="M15">
        <f t="shared" si="8"/>
        <v>50</v>
      </c>
    </row>
    <row r="16" spans="1:19" x14ac:dyDescent="0.25">
      <c r="A16" s="1">
        <v>43115</v>
      </c>
      <c r="B16">
        <f t="shared" si="4"/>
        <v>1</v>
      </c>
      <c r="C16" s="2">
        <f>VLOOKUP(B16,Tabela1[],2)</f>
        <v>0.9</v>
      </c>
      <c r="D16" s="4">
        <f>200</f>
        <v>200</v>
      </c>
      <c r="E16" s="4">
        <f t="shared" si="0"/>
        <v>200</v>
      </c>
      <c r="F16" s="4">
        <f t="shared" si="9"/>
        <v>100</v>
      </c>
      <c r="G16">
        <f t="shared" si="5"/>
        <v>300</v>
      </c>
      <c r="H16" s="5">
        <f t="shared" si="1"/>
        <v>100</v>
      </c>
      <c r="I16">
        <f t="shared" si="6"/>
        <v>270</v>
      </c>
      <c r="J16">
        <f t="shared" si="7"/>
        <v>100</v>
      </c>
      <c r="K16">
        <f t="shared" si="2"/>
        <v>170</v>
      </c>
      <c r="L16" s="5">
        <f t="shared" si="3"/>
        <v>440</v>
      </c>
      <c r="M16">
        <f t="shared" si="8"/>
        <v>0</v>
      </c>
    </row>
    <row r="17" spans="1:13" x14ac:dyDescent="0.25">
      <c r="A17" s="1">
        <v>43116</v>
      </c>
      <c r="B17">
        <f t="shared" si="4"/>
        <v>2</v>
      </c>
      <c r="C17" s="2">
        <f>VLOOKUP(B17,Tabela1[],2)</f>
        <v>0.75</v>
      </c>
      <c r="D17" s="4">
        <f>200</f>
        <v>200</v>
      </c>
      <c r="E17" s="4">
        <f t="shared" si="0"/>
        <v>200</v>
      </c>
      <c r="F17" s="4">
        <f t="shared" si="9"/>
        <v>30</v>
      </c>
      <c r="G17">
        <f t="shared" si="5"/>
        <v>230</v>
      </c>
      <c r="H17" s="5">
        <f t="shared" si="1"/>
        <v>100</v>
      </c>
      <c r="I17">
        <f t="shared" si="6"/>
        <v>173</v>
      </c>
      <c r="J17">
        <f t="shared" si="7"/>
        <v>30</v>
      </c>
      <c r="K17">
        <f t="shared" si="2"/>
        <v>143</v>
      </c>
      <c r="L17" s="5">
        <f t="shared" si="3"/>
        <v>316</v>
      </c>
      <c r="M17">
        <f t="shared" si="8"/>
        <v>0</v>
      </c>
    </row>
    <row r="18" spans="1:13" x14ac:dyDescent="0.25">
      <c r="A18" s="1">
        <v>43117</v>
      </c>
      <c r="B18">
        <f t="shared" si="4"/>
        <v>3</v>
      </c>
      <c r="C18" s="2">
        <f>VLOOKUP(B18,Tabela1[],2)</f>
        <v>0.6</v>
      </c>
      <c r="D18" s="4">
        <f>200</f>
        <v>200</v>
      </c>
      <c r="E18" s="4">
        <f t="shared" si="0"/>
        <v>200</v>
      </c>
      <c r="F18" s="4">
        <f t="shared" si="9"/>
        <v>57</v>
      </c>
      <c r="G18">
        <f t="shared" si="5"/>
        <v>257</v>
      </c>
      <c r="H18" s="5">
        <f t="shared" si="1"/>
        <v>100</v>
      </c>
      <c r="I18">
        <f t="shared" si="6"/>
        <v>155</v>
      </c>
      <c r="J18">
        <f t="shared" si="7"/>
        <v>57</v>
      </c>
      <c r="K18">
        <f t="shared" si="2"/>
        <v>98</v>
      </c>
      <c r="L18" s="5">
        <f t="shared" si="3"/>
        <v>253</v>
      </c>
      <c r="M18">
        <f t="shared" si="8"/>
        <v>2</v>
      </c>
    </row>
    <row r="19" spans="1:13" x14ac:dyDescent="0.25">
      <c r="A19" s="1">
        <v>43118</v>
      </c>
      <c r="B19">
        <f t="shared" si="4"/>
        <v>4</v>
      </c>
      <c r="C19" s="2">
        <f>VLOOKUP(B19,Tabela1[],2)</f>
        <v>0.75</v>
      </c>
      <c r="D19" s="4">
        <f>200</f>
        <v>200</v>
      </c>
      <c r="E19" s="4">
        <f t="shared" si="0"/>
        <v>200</v>
      </c>
      <c r="F19" s="4">
        <f t="shared" si="9"/>
        <v>100</v>
      </c>
      <c r="G19">
        <f t="shared" si="5"/>
        <v>300</v>
      </c>
      <c r="H19" s="5">
        <f t="shared" si="1"/>
        <v>100</v>
      </c>
      <c r="I19">
        <f t="shared" si="6"/>
        <v>225</v>
      </c>
      <c r="J19">
        <f t="shared" si="7"/>
        <v>100</v>
      </c>
      <c r="K19">
        <f t="shared" si="2"/>
        <v>125</v>
      </c>
      <c r="L19" s="5">
        <f t="shared" si="3"/>
        <v>350</v>
      </c>
      <c r="M19">
        <f t="shared" si="8"/>
        <v>0</v>
      </c>
    </row>
    <row r="20" spans="1:13" x14ac:dyDescent="0.25">
      <c r="A20" s="1">
        <v>43119</v>
      </c>
      <c r="B20">
        <f t="shared" si="4"/>
        <v>5</v>
      </c>
      <c r="C20" s="2">
        <f>VLOOKUP(B20,Tabela1[],2)</f>
        <v>0.8</v>
      </c>
      <c r="D20" s="4">
        <f>200</f>
        <v>200</v>
      </c>
      <c r="E20" s="4">
        <f t="shared" si="0"/>
        <v>200</v>
      </c>
      <c r="F20" s="4">
        <f t="shared" si="9"/>
        <v>75</v>
      </c>
      <c r="G20">
        <f t="shared" si="5"/>
        <v>275</v>
      </c>
      <c r="H20" s="5">
        <f t="shared" si="1"/>
        <v>100</v>
      </c>
      <c r="I20">
        <f t="shared" si="6"/>
        <v>220</v>
      </c>
      <c r="J20">
        <f t="shared" si="7"/>
        <v>75</v>
      </c>
      <c r="K20">
        <f t="shared" si="2"/>
        <v>145</v>
      </c>
      <c r="L20" s="5">
        <f t="shared" si="3"/>
        <v>365</v>
      </c>
      <c r="M20">
        <f t="shared" si="8"/>
        <v>0</v>
      </c>
    </row>
    <row r="21" spans="1:13" x14ac:dyDescent="0.25">
      <c r="A21" s="1">
        <v>43120</v>
      </c>
      <c r="B21">
        <f t="shared" si="4"/>
        <v>6</v>
      </c>
      <c r="C21" s="2">
        <f>VLOOKUP(B21,Tabela1[],2)</f>
        <v>0.5</v>
      </c>
      <c r="D21" s="4">
        <f>200</f>
        <v>200</v>
      </c>
      <c r="E21" s="4">
        <f t="shared" si="0"/>
        <v>200</v>
      </c>
      <c r="F21" s="4">
        <f t="shared" si="9"/>
        <v>55</v>
      </c>
      <c r="G21">
        <f t="shared" si="5"/>
        <v>255</v>
      </c>
      <c r="H21" s="5">
        <f t="shared" si="1"/>
        <v>100</v>
      </c>
      <c r="I21">
        <f t="shared" si="6"/>
        <v>128</v>
      </c>
      <c r="J21">
        <f t="shared" si="7"/>
        <v>55</v>
      </c>
      <c r="K21">
        <f t="shared" si="2"/>
        <v>73</v>
      </c>
      <c r="L21" s="5">
        <f t="shared" si="3"/>
        <v>201</v>
      </c>
      <c r="M21">
        <f t="shared" si="8"/>
        <v>27</v>
      </c>
    </row>
    <row r="22" spans="1:13" x14ac:dyDescent="0.25">
      <c r="A22" s="1">
        <v>43121</v>
      </c>
      <c r="B22">
        <f t="shared" si="4"/>
        <v>7</v>
      </c>
      <c r="C22" s="2">
        <f>VLOOKUP(B22,Tabela1[],2)</f>
        <v>0.5</v>
      </c>
      <c r="D22" s="4">
        <f>200</f>
        <v>200</v>
      </c>
      <c r="E22" s="4">
        <f t="shared" si="0"/>
        <v>200</v>
      </c>
      <c r="F22" s="4">
        <f t="shared" si="9"/>
        <v>100</v>
      </c>
      <c r="G22">
        <f t="shared" si="5"/>
        <v>300</v>
      </c>
      <c r="H22" s="5">
        <f t="shared" si="1"/>
        <v>100</v>
      </c>
      <c r="I22">
        <f t="shared" si="6"/>
        <v>150</v>
      </c>
      <c r="J22">
        <f t="shared" si="7"/>
        <v>100</v>
      </c>
      <c r="K22">
        <f t="shared" si="2"/>
        <v>50</v>
      </c>
      <c r="L22" s="5">
        <f t="shared" si="3"/>
        <v>200</v>
      </c>
      <c r="M22">
        <f t="shared" si="8"/>
        <v>50</v>
      </c>
    </row>
    <row r="23" spans="1:13" x14ac:dyDescent="0.25">
      <c r="A23" s="1">
        <v>43122</v>
      </c>
      <c r="B23">
        <f t="shared" si="4"/>
        <v>1</v>
      </c>
      <c r="C23" s="2">
        <f>VLOOKUP(B23,Tabela1[],2)</f>
        <v>0.9</v>
      </c>
      <c r="D23" s="4">
        <f>200</f>
        <v>200</v>
      </c>
      <c r="E23" s="4">
        <f t="shared" si="0"/>
        <v>200</v>
      </c>
      <c r="F23" s="4">
        <f t="shared" si="9"/>
        <v>100</v>
      </c>
      <c r="G23">
        <f t="shared" si="5"/>
        <v>300</v>
      </c>
      <c r="H23" s="5">
        <f t="shared" si="1"/>
        <v>100</v>
      </c>
      <c r="I23">
        <f t="shared" si="6"/>
        <v>270</v>
      </c>
      <c r="J23">
        <f t="shared" si="7"/>
        <v>100</v>
      </c>
      <c r="K23">
        <f t="shared" si="2"/>
        <v>170</v>
      </c>
      <c r="L23" s="5">
        <f t="shared" si="3"/>
        <v>440</v>
      </c>
      <c r="M23">
        <f t="shared" si="8"/>
        <v>0</v>
      </c>
    </row>
    <row r="24" spans="1:13" x14ac:dyDescent="0.25">
      <c r="A24" s="1">
        <v>43123</v>
      </c>
      <c r="B24">
        <f t="shared" si="4"/>
        <v>2</v>
      </c>
      <c r="C24" s="2">
        <f>VLOOKUP(B24,Tabela1[],2)</f>
        <v>0.75</v>
      </c>
      <c r="D24" s="4">
        <f>200</f>
        <v>200</v>
      </c>
      <c r="E24" s="4">
        <f t="shared" si="0"/>
        <v>200</v>
      </c>
      <c r="F24" s="4">
        <f t="shared" si="9"/>
        <v>30</v>
      </c>
      <c r="G24">
        <f t="shared" si="5"/>
        <v>230</v>
      </c>
      <c r="H24" s="5">
        <f t="shared" si="1"/>
        <v>100</v>
      </c>
      <c r="I24">
        <f t="shared" si="6"/>
        <v>173</v>
      </c>
      <c r="J24">
        <f t="shared" si="7"/>
        <v>30</v>
      </c>
      <c r="K24">
        <f t="shared" si="2"/>
        <v>143</v>
      </c>
      <c r="L24" s="5">
        <f t="shared" si="3"/>
        <v>316</v>
      </c>
      <c r="M24">
        <f t="shared" si="8"/>
        <v>0</v>
      </c>
    </row>
    <row r="25" spans="1:13" x14ac:dyDescent="0.25">
      <c r="A25" s="1">
        <v>43124</v>
      </c>
      <c r="B25">
        <f t="shared" si="4"/>
        <v>3</v>
      </c>
      <c r="C25" s="2">
        <f>VLOOKUP(B25,Tabela1[],2)</f>
        <v>0.6</v>
      </c>
      <c r="D25" s="4">
        <f>200</f>
        <v>200</v>
      </c>
      <c r="E25" s="4">
        <f t="shared" si="0"/>
        <v>200</v>
      </c>
      <c r="F25" s="4">
        <f t="shared" si="9"/>
        <v>57</v>
      </c>
      <c r="G25">
        <f t="shared" si="5"/>
        <v>257</v>
      </c>
      <c r="H25" s="5">
        <f t="shared" si="1"/>
        <v>100</v>
      </c>
      <c r="I25">
        <f t="shared" si="6"/>
        <v>155</v>
      </c>
      <c r="J25">
        <f t="shared" si="7"/>
        <v>57</v>
      </c>
      <c r="K25">
        <f t="shared" si="2"/>
        <v>98</v>
      </c>
      <c r="L25" s="5">
        <f t="shared" si="3"/>
        <v>253</v>
      </c>
      <c r="M25">
        <f t="shared" si="8"/>
        <v>2</v>
      </c>
    </row>
    <row r="26" spans="1:13" x14ac:dyDescent="0.25">
      <c r="A26" s="1">
        <v>43125</v>
      </c>
      <c r="B26">
        <f t="shared" si="4"/>
        <v>4</v>
      </c>
      <c r="C26" s="2">
        <f>VLOOKUP(B26,Tabela1[],2)</f>
        <v>0.75</v>
      </c>
      <c r="D26" s="4">
        <f>200</f>
        <v>200</v>
      </c>
      <c r="E26" s="4">
        <f t="shared" si="0"/>
        <v>200</v>
      </c>
      <c r="F26" s="4">
        <f t="shared" si="9"/>
        <v>100</v>
      </c>
      <c r="G26">
        <f t="shared" si="5"/>
        <v>300</v>
      </c>
      <c r="H26" s="5">
        <f t="shared" si="1"/>
        <v>100</v>
      </c>
      <c r="I26">
        <f t="shared" si="6"/>
        <v>225</v>
      </c>
      <c r="J26">
        <f t="shared" si="7"/>
        <v>100</v>
      </c>
      <c r="K26">
        <f t="shared" si="2"/>
        <v>125</v>
      </c>
      <c r="L26" s="5">
        <f t="shared" si="3"/>
        <v>350</v>
      </c>
      <c r="M26">
        <f t="shared" si="8"/>
        <v>0</v>
      </c>
    </row>
    <row r="27" spans="1:13" x14ac:dyDescent="0.25">
      <c r="A27" s="1">
        <v>43126</v>
      </c>
      <c r="B27">
        <f t="shared" si="4"/>
        <v>5</v>
      </c>
      <c r="C27" s="2">
        <f>VLOOKUP(B27,Tabela1[],2)</f>
        <v>0.8</v>
      </c>
      <c r="D27" s="4">
        <f>200</f>
        <v>200</v>
      </c>
      <c r="E27" s="4">
        <f t="shared" si="0"/>
        <v>200</v>
      </c>
      <c r="F27" s="4">
        <f t="shared" si="9"/>
        <v>75</v>
      </c>
      <c r="G27">
        <f t="shared" si="5"/>
        <v>275</v>
      </c>
      <c r="H27" s="5">
        <f t="shared" si="1"/>
        <v>100</v>
      </c>
      <c r="I27">
        <f t="shared" si="6"/>
        <v>220</v>
      </c>
      <c r="J27">
        <f t="shared" si="7"/>
        <v>75</v>
      </c>
      <c r="K27">
        <f t="shared" si="2"/>
        <v>145</v>
      </c>
      <c r="L27" s="5">
        <f t="shared" si="3"/>
        <v>365</v>
      </c>
      <c r="M27">
        <f t="shared" si="8"/>
        <v>0</v>
      </c>
    </row>
    <row r="28" spans="1:13" x14ac:dyDescent="0.25">
      <c r="A28" s="1">
        <v>43127</v>
      </c>
      <c r="B28">
        <f t="shared" si="4"/>
        <v>6</v>
      </c>
      <c r="C28" s="2">
        <f>VLOOKUP(B28,Tabela1[],2)</f>
        <v>0.5</v>
      </c>
      <c r="D28" s="4">
        <f>200</f>
        <v>200</v>
      </c>
      <c r="E28" s="4">
        <f t="shared" si="0"/>
        <v>200</v>
      </c>
      <c r="F28" s="4">
        <f t="shared" si="9"/>
        <v>55</v>
      </c>
      <c r="G28">
        <f t="shared" si="5"/>
        <v>255</v>
      </c>
      <c r="H28" s="5">
        <f t="shared" si="1"/>
        <v>100</v>
      </c>
      <c r="I28">
        <f t="shared" si="6"/>
        <v>128</v>
      </c>
      <c r="J28">
        <f t="shared" si="7"/>
        <v>55</v>
      </c>
      <c r="K28">
        <f t="shared" si="2"/>
        <v>73</v>
      </c>
      <c r="L28" s="5">
        <f t="shared" si="3"/>
        <v>201</v>
      </c>
      <c r="M28">
        <f t="shared" si="8"/>
        <v>27</v>
      </c>
    </row>
    <row r="29" spans="1:13" x14ac:dyDescent="0.25">
      <c r="A29" s="1">
        <v>43128</v>
      </c>
      <c r="B29">
        <f t="shared" si="4"/>
        <v>7</v>
      </c>
      <c r="C29" s="2">
        <f>VLOOKUP(B29,Tabela1[],2)</f>
        <v>0.5</v>
      </c>
      <c r="D29" s="4">
        <f>200</f>
        <v>200</v>
      </c>
      <c r="E29" s="4">
        <f t="shared" si="0"/>
        <v>200</v>
      </c>
      <c r="F29" s="4">
        <f t="shared" si="9"/>
        <v>100</v>
      </c>
      <c r="G29">
        <f t="shared" si="5"/>
        <v>300</v>
      </c>
      <c r="H29" s="5">
        <f t="shared" si="1"/>
        <v>100</v>
      </c>
      <c r="I29">
        <f t="shared" si="6"/>
        <v>150</v>
      </c>
      <c r="J29">
        <f t="shared" si="7"/>
        <v>100</v>
      </c>
      <c r="K29">
        <f t="shared" si="2"/>
        <v>50</v>
      </c>
      <c r="L29" s="5">
        <f t="shared" si="3"/>
        <v>200</v>
      </c>
      <c r="M29">
        <f t="shared" si="8"/>
        <v>50</v>
      </c>
    </row>
    <row r="30" spans="1:13" x14ac:dyDescent="0.25">
      <c r="A30" s="1">
        <v>43129</v>
      </c>
      <c r="B30">
        <f t="shared" si="4"/>
        <v>1</v>
      </c>
      <c r="C30" s="2">
        <f>VLOOKUP(B30,Tabela1[],2)</f>
        <v>0.9</v>
      </c>
      <c r="D30" s="4">
        <f>200</f>
        <v>200</v>
      </c>
      <c r="E30" s="4">
        <f t="shared" si="0"/>
        <v>200</v>
      </c>
      <c r="F30" s="4">
        <f t="shared" si="9"/>
        <v>100</v>
      </c>
      <c r="G30">
        <f t="shared" si="5"/>
        <v>300</v>
      </c>
      <c r="H30" s="5">
        <f t="shared" si="1"/>
        <v>100</v>
      </c>
      <c r="I30">
        <f t="shared" si="6"/>
        <v>270</v>
      </c>
      <c r="J30">
        <f t="shared" si="7"/>
        <v>100</v>
      </c>
      <c r="K30">
        <f t="shared" si="2"/>
        <v>170</v>
      </c>
      <c r="L30" s="5">
        <f t="shared" si="3"/>
        <v>440</v>
      </c>
      <c r="M30">
        <f t="shared" si="8"/>
        <v>0</v>
      </c>
    </row>
    <row r="31" spans="1:13" x14ac:dyDescent="0.25">
      <c r="A31" s="1">
        <v>43130</v>
      </c>
      <c r="B31">
        <f t="shared" si="4"/>
        <v>2</v>
      </c>
      <c r="C31" s="2">
        <f>VLOOKUP(B31,Tabela1[],2)</f>
        <v>0.75</v>
      </c>
      <c r="D31" s="4">
        <f>200</f>
        <v>200</v>
      </c>
      <c r="E31" s="4">
        <f t="shared" si="0"/>
        <v>200</v>
      </c>
      <c r="F31" s="4">
        <f t="shared" si="9"/>
        <v>30</v>
      </c>
      <c r="G31">
        <f t="shared" si="5"/>
        <v>230</v>
      </c>
      <c r="H31" s="5">
        <f t="shared" si="1"/>
        <v>100</v>
      </c>
      <c r="I31">
        <f t="shared" si="6"/>
        <v>173</v>
      </c>
      <c r="J31">
        <f t="shared" si="7"/>
        <v>30</v>
      </c>
      <c r="K31">
        <f t="shared" si="2"/>
        <v>143</v>
      </c>
      <c r="L31" s="5">
        <f t="shared" si="3"/>
        <v>316</v>
      </c>
      <c r="M31">
        <f t="shared" si="8"/>
        <v>0</v>
      </c>
    </row>
    <row r="32" spans="1:13" x14ac:dyDescent="0.25">
      <c r="A32" s="1">
        <v>43131</v>
      </c>
      <c r="B32">
        <f t="shared" si="4"/>
        <v>3</v>
      </c>
      <c r="C32" s="2">
        <f>VLOOKUP(B32,Tabela1[],2)</f>
        <v>0.6</v>
      </c>
      <c r="D32" s="4">
        <f>200</f>
        <v>200</v>
      </c>
      <c r="E32" s="4">
        <f t="shared" si="0"/>
        <v>200</v>
      </c>
      <c r="F32" s="4">
        <f t="shared" si="9"/>
        <v>57</v>
      </c>
      <c r="G32">
        <f t="shared" si="5"/>
        <v>257</v>
      </c>
      <c r="H32" s="5">
        <f t="shared" si="1"/>
        <v>100</v>
      </c>
      <c r="I32">
        <f t="shared" si="6"/>
        <v>155</v>
      </c>
      <c r="J32">
        <f t="shared" si="7"/>
        <v>57</v>
      </c>
      <c r="K32">
        <f t="shared" si="2"/>
        <v>98</v>
      </c>
      <c r="L32" s="5">
        <f t="shared" si="3"/>
        <v>253</v>
      </c>
      <c r="M32">
        <f t="shared" si="8"/>
        <v>2</v>
      </c>
    </row>
    <row r="33" spans="1:13" x14ac:dyDescent="0.25">
      <c r="A33" s="1">
        <v>43132</v>
      </c>
      <c r="B33">
        <f t="shared" si="4"/>
        <v>4</v>
      </c>
      <c r="C33" s="2">
        <f>VLOOKUP(B33,Tabela1[],2)</f>
        <v>0.75</v>
      </c>
      <c r="D33" s="4">
        <f>200</f>
        <v>200</v>
      </c>
      <c r="E33" s="4">
        <f t="shared" si="0"/>
        <v>200</v>
      </c>
      <c r="F33" s="4">
        <f t="shared" si="9"/>
        <v>100</v>
      </c>
      <c r="G33">
        <f t="shared" si="5"/>
        <v>300</v>
      </c>
      <c r="H33" s="5">
        <f t="shared" si="1"/>
        <v>100</v>
      </c>
      <c r="I33">
        <f t="shared" si="6"/>
        <v>225</v>
      </c>
      <c r="J33">
        <f t="shared" si="7"/>
        <v>100</v>
      </c>
      <c r="K33">
        <f t="shared" si="2"/>
        <v>125</v>
      </c>
      <c r="L33" s="5">
        <f t="shared" si="3"/>
        <v>350</v>
      </c>
      <c r="M33">
        <f t="shared" si="8"/>
        <v>0</v>
      </c>
    </row>
    <row r="34" spans="1:13" x14ac:dyDescent="0.25">
      <c r="A34" s="1">
        <v>43133</v>
      </c>
      <c r="B34">
        <f t="shared" si="4"/>
        <v>5</v>
      </c>
      <c r="C34" s="2">
        <f>VLOOKUP(B34,Tabela1[],2)</f>
        <v>0.8</v>
      </c>
      <c r="D34" s="4">
        <f>200</f>
        <v>200</v>
      </c>
      <c r="E34" s="4">
        <f t="shared" si="0"/>
        <v>200</v>
      </c>
      <c r="F34" s="4">
        <f t="shared" si="9"/>
        <v>75</v>
      </c>
      <c r="G34">
        <f t="shared" si="5"/>
        <v>275</v>
      </c>
      <c r="H34" s="5">
        <f t="shared" si="1"/>
        <v>100</v>
      </c>
      <c r="I34">
        <f t="shared" si="6"/>
        <v>220</v>
      </c>
      <c r="J34">
        <f t="shared" si="7"/>
        <v>75</v>
      </c>
      <c r="K34">
        <f t="shared" si="2"/>
        <v>145</v>
      </c>
      <c r="L34" s="5">
        <f t="shared" si="3"/>
        <v>365</v>
      </c>
      <c r="M34">
        <f t="shared" si="8"/>
        <v>0</v>
      </c>
    </row>
    <row r="35" spans="1:13" x14ac:dyDescent="0.25">
      <c r="A35" s="1">
        <v>43134</v>
      </c>
      <c r="B35">
        <f t="shared" si="4"/>
        <v>6</v>
      </c>
      <c r="C35" s="2">
        <f>VLOOKUP(B35,Tabela1[],2)</f>
        <v>0.5</v>
      </c>
      <c r="D35" s="4">
        <f>200</f>
        <v>200</v>
      </c>
      <c r="E35" s="4">
        <f t="shared" si="0"/>
        <v>200</v>
      </c>
      <c r="F35" s="4">
        <f t="shared" si="9"/>
        <v>55</v>
      </c>
      <c r="G35">
        <f t="shared" si="5"/>
        <v>255</v>
      </c>
      <c r="H35" s="5">
        <f t="shared" si="1"/>
        <v>100</v>
      </c>
      <c r="I35">
        <f t="shared" si="6"/>
        <v>128</v>
      </c>
      <c r="J35">
        <f t="shared" si="7"/>
        <v>55</v>
      </c>
      <c r="K35">
        <f t="shared" si="2"/>
        <v>73</v>
      </c>
      <c r="L35" s="5">
        <f t="shared" si="3"/>
        <v>201</v>
      </c>
      <c r="M35">
        <f t="shared" si="8"/>
        <v>27</v>
      </c>
    </row>
    <row r="36" spans="1:13" x14ac:dyDescent="0.25">
      <c r="A36" s="1">
        <v>43135</v>
      </c>
      <c r="B36">
        <f t="shared" si="4"/>
        <v>7</v>
      </c>
      <c r="C36" s="2">
        <f>VLOOKUP(B36,Tabela1[],2)</f>
        <v>0.5</v>
      </c>
      <c r="D36" s="4">
        <f>200</f>
        <v>200</v>
      </c>
      <c r="E36" s="4">
        <f t="shared" si="0"/>
        <v>200</v>
      </c>
      <c r="F36" s="4">
        <f t="shared" si="9"/>
        <v>100</v>
      </c>
      <c r="G36">
        <f t="shared" si="5"/>
        <v>300</v>
      </c>
      <c r="H36" s="5">
        <f t="shared" si="1"/>
        <v>100</v>
      </c>
      <c r="I36">
        <f t="shared" si="6"/>
        <v>150</v>
      </c>
      <c r="J36">
        <f t="shared" si="7"/>
        <v>100</v>
      </c>
      <c r="K36">
        <f t="shared" si="2"/>
        <v>50</v>
      </c>
      <c r="L36" s="5">
        <f t="shared" si="3"/>
        <v>200</v>
      </c>
      <c r="M36">
        <f t="shared" si="8"/>
        <v>50</v>
      </c>
    </row>
    <row r="37" spans="1:13" x14ac:dyDescent="0.25">
      <c r="A37" s="1">
        <v>43136</v>
      </c>
      <c r="B37">
        <f t="shared" si="4"/>
        <v>1</v>
      </c>
      <c r="C37" s="2">
        <f>VLOOKUP(B37,Tabela1[],2)</f>
        <v>0.9</v>
      </c>
      <c r="D37" s="4">
        <f>200</f>
        <v>200</v>
      </c>
      <c r="E37" s="4">
        <f t="shared" si="0"/>
        <v>200</v>
      </c>
      <c r="F37" s="4">
        <f t="shared" si="9"/>
        <v>100</v>
      </c>
      <c r="G37">
        <f t="shared" si="5"/>
        <v>300</v>
      </c>
      <c r="H37" s="5">
        <f t="shared" si="1"/>
        <v>100</v>
      </c>
      <c r="I37">
        <f t="shared" si="6"/>
        <v>270</v>
      </c>
      <c r="J37">
        <f t="shared" si="7"/>
        <v>100</v>
      </c>
      <c r="K37">
        <f t="shared" si="2"/>
        <v>170</v>
      </c>
      <c r="L37" s="5">
        <f t="shared" si="3"/>
        <v>440</v>
      </c>
      <c r="M37">
        <f t="shared" si="8"/>
        <v>0</v>
      </c>
    </row>
    <row r="38" spans="1:13" x14ac:dyDescent="0.25">
      <c r="A38" s="1">
        <v>43137</v>
      </c>
      <c r="B38">
        <f t="shared" si="4"/>
        <v>2</v>
      </c>
      <c r="C38" s="2">
        <f>VLOOKUP(B38,Tabela1[],2)</f>
        <v>0.75</v>
      </c>
      <c r="D38" s="4">
        <f>200</f>
        <v>200</v>
      </c>
      <c r="E38" s="4">
        <f t="shared" si="0"/>
        <v>200</v>
      </c>
      <c r="F38" s="4">
        <f t="shared" si="9"/>
        <v>30</v>
      </c>
      <c r="G38">
        <f t="shared" si="5"/>
        <v>230</v>
      </c>
      <c r="H38" s="5">
        <f t="shared" si="1"/>
        <v>100</v>
      </c>
      <c r="I38">
        <f t="shared" si="6"/>
        <v>173</v>
      </c>
      <c r="J38">
        <f t="shared" si="7"/>
        <v>30</v>
      </c>
      <c r="K38">
        <f t="shared" si="2"/>
        <v>143</v>
      </c>
      <c r="L38" s="5">
        <f t="shared" si="3"/>
        <v>316</v>
      </c>
      <c r="M38">
        <f t="shared" si="8"/>
        <v>0</v>
      </c>
    </row>
    <row r="39" spans="1:13" x14ac:dyDescent="0.25">
      <c r="A39" s="1">
        <v>43138</v>
      </c>
      <c r="B39">
        <f t="shared" si="4"/>
        <v>3</v>
      </c>
      <c r="C39" s="2">
        <f>VLOOKUP(B39,Tabela1[],2)</f>
        <v>0.6</v>
      </c>
      <c r="D39" s="4">
        <f>200</f>
        <v>200</v>
      </c>
      <c r="E39" s="4">
        <f t="shared" si="0"/>
        <v>200</v>
      </c>
      <c r="F39" s="4">
        <f t="shared" si="9"/>
        <v>57</v>
      </c>
      <c r="G39">
        <f t="shared" si="5"/>
        <v>257</v>
      </c>
      <c r="H39" s="5">
        <f t="shared" si="1"/>
        <v>100</v>
      </c>
      <c r="I39">
        <f t="shared" si="6"/>
        <v>155</v>
      </c>
      <c r="J39">
        <f t="shared" si="7"/>
        <v>57</v>
      </c>
      <c r="K39">
        <f t="shared" si="2"/>
        <v>98</v>
      </c>
      <c r="L39" s="5">
        <f t="shared" si="3"/>
        <v>253</v>
      </c>
      <c r="M39">
        <f t="shared" si="8"/>
        <v>2</v>
      </c>
    </row>
    <row r="40" spans="1:13" x14ac:dyDescent="0.25">
      <c r="A40" s="1">
        <v>43139</v>
      </c>
      <c r="B40">
        <f t="shared" si="4"/>
        <v>4</v>
      </c>
      <c r="C40" s="2">
        <f>VLOOKUP(B40,Tabela1[],2)</f>
        <v>0.75</v>
      </c>
      <c r="D40" s="4">
        <f>200</f>
        <v>200</v>
      </c>
      <c r="E40" s="4">
        <f t="shared" si="0"/>
        <v>200</v>
      </c>
      <c r="F40" s="4">
        <f t="shared" si="9"/>
        <v>100</v>
      </c>
      <c r="G40">
        <f t="shared" si="5"/>
        <v>300</v>
      </c>
      <c r="H40" s="5">
        <f t="shared" si="1"/>
        <v>100</v>
      </c>
      <c r="I40">
        <f t="shared" si="6"/>
        <v>225</v>
      </c>
      <c r="J40">
        <f t="shared" si="7"/>
        <v>100</v>
      </c>
      <c r="K40">
        <f t="shared" si="2"/>
        <v>125</v>
      </c>
      <c r="L40" s="5">
        <f t="shared" si="3"/>
        <v>350</v>
      </c>
      <c r="M40">
        <f t="shared" si="8"/>
        <v>0</v>
      </c>
    </row>
    <row r="41" spans="1:13" x14ac:dyDescent="0.25">
      <c r="A41" s="1">
        <v>43140</v>
      </c>
      <c r="B41">
        <f t="shared" si="4"/>
        <v>5</v>
      </c>
      <c r="C41" s="2">
        <f>VLOOKUP(B41,Tabela1[],2)</f>
        <v>0.8</v>
      </c>
      <c r="D41" s="4">
        <f>200</f>
        <v>200</v>
      </c>
      <c r="E41" s="4">
        <f t="shared" si="0"/>
        <v>200</v>
      </c>
      <c r="F41" s="4">
        <f t="shared" si="9"/>
        <v>75</v>
      </c>
      <c r="G41">
        <f t="shared" si="5"/>
        <v>275</v>
      </c>
      <c r="H41" s="5">
        <f t="shared" si="1"/>
        <v>100</v>
      </c>
      <c r="I41">
        <f t="shared" si="6"/>
        <v>220</v>
      </c>
      <c r="J41">
        <f t="shared" si="7"/>
        <v>75</v>
      </c>
      <c r="K41">
        <f t="shared" si="2"/>
        <v>145</v>
      </c>
      <c r="L41" s="5">
        <f t="shared" si="3"/>
        <v>365</v>
      </c>
      <c r="M41">
        <f t="shared" si="8"/>
        <v>0</v>
      </c>
    </row>
    <row r="42" spans="1:13" x14ac:dyDescent="0.25">
      <c r="A42" s="1">
        <v>43141</v>
      </c>
      <c r="B42">
        <f t="shared" si="4"/>
        <v>6</v>
      </c>
      <c r="C42" s="2">
        <f>VLOOKUP(B42,Tabela1[],2)</f>
        <v>0.5</v>
      </c>
      <c r="D42" s="4">
        <f>200</f>
        <v>200</v>
      </c>
      <c r="E42" s="4">
        <f t="shared" si="0"/>
        <v>200</v>
      </c>
      <c r="F42" s="4">
        <f t="shared" si="9"/>
        <v>55</v>
      </c>
      <c r="G42">
        <f t="shared" si="5"/>
        <v>255</v>
      </c>
      <c r="H42" s="5">
        <f t="shared" si="1"/>
        <v>100</v>
      </c>
      <c r="I42">
        <f t="shared" si="6"/>
        <v>128</v>
      </c>
      <c r="J42">
        <f t="shared" si="7"/>
        <v>55</v>
      </c>
      <c r="K42">
        <f t="shared" si="2"/>
        <v>73</v>
      </c>
      <c r="L42" s="5">
        <f t="shared" si="3"/>
        <v>201</v>
      </c>
      <c r="M42">
        <f t="shared" si="8"/>
        <v>27</v>
      </c>
    </row>
    <row r="43" spans="1:13" x14ac:dyDescent="0.25">
      <c r="A43" s="1">
        <v>43142</v>
      </c>
      <c r="B43">
        <f t="shared" si="4"/>
        <v>7</v>
      </c>
      <c r="C43" s="2">
        <f>VLOOKUP(B43,Tabela1[],2)</f>
        <v>0.5</v>
      </c>
      <c r="D43" s="4">
        <f>200</f>
        <v>200</v>
      </c>
      <c r="E43" s="4">
        <f t="shared" si="0"/>
        <v>200</v>
      </c>
      <c r="F43" s="4">
        <f t="shared" si="9"/>
        <v>100</v>
      </c>
      <c r="G43">
        <f t="shared" si="5"/>
        <v>300</v>
      </c>
      <c r="H43" s="5">
        <f t="shared" si="1"/>
        <v>100</v>
      </c>
      <c r="I43">
        <f t="shared" si="6"/>
        <v>150</v>
      </c>
      <c r="J43">
        <f t="shared" si="7"/>
        <v>100</v>
      </c>
      <c r="K43">
        <f t="shared" si="2"/>
        <v>50</v>
      </c>
      <c r="L43" s="5">
        <f t="shared" si="3"/>
        <v>200</v>
      </c>
      <c r="M43">
        <f t="shared" si="8"/>
        <v>50</v>
      </c>
    </row>
    <row r="44" spans="1:13" x14ac:dyDescent="0.25">
      <c r="A44" s="1">
        <v>43143</v>
      </c>
      <c r="B44">
        <f t="shared" si="4"/>
        <v>1</v>
      </c>
      <c r="C44" s="2">
        <f>VLOOKUP(B44,Tabela1[],2)</f>
        <v>0.9</v>
      </c>
      <c r="D44" s="4">
        <f>200</f>
        <v>200</v>
      </c>
      <c r="E44" s="4">
        <f t="shared" si="0"/>
        <v>200</v>
      </c>
      <c r="F44" s="4">
        <f t="shared" si="9"/>
        <v>100</v>
      </c>
      <c r="G44">
        <f t="shared" si="5"/>
        <v>300</v>
      </c>
      <c r="H44" s="5">
        <f t="shared" si="1"/>
        <v>100</v>
      </c>
      <c r="I44">
        <f t="shared" si="6"/>
        <v>270</v>
      </c>
      <c r="J44">
        <f t="shared" si="7"/>
        <v>100</v>
      </c>
      <c r="K44">
        <f t="shared" si="2"/>
        <v>170</v>
      </c>
      <c r="L44" s="5">
        <f t="shared" si="3"/>
        <v>440</v>
      </c>
      <c r="M44">
        <f t="shared" si="8"/>
        <v>0</v>
      </c>
    </row>
    <row r="45" spans="1:13" x14ac:dyDescent="0.25">
      <c r="A45" s="1">
        <v>43144</v>
      </c>
      <c r="B45">
        <f t="shared" si="4"/>
        <v>2</v>
      </c>
      <c r="C45" s="2">
        <f>VLOOKUP(B45,Tabela1[],2)</f>
        <v>0.75</v>
      </c>
      <c r="D45" s="4">
        <f>200</f>
        <v>200</v>
      </c>
      <c r="E45" s="4">
        <f t="shared" si="0"/>
        <v>200</v>
      </c>
      <c r="F45" s="4">
        <f t="shared" si="9"/>
        <v>30</v>
      </c>
      <c r="G45">
        <f t="shared" si="5"/>
        <v>230</v>
      </c>
      <c r="H45" s="5">
        <f t="shared" si="1"/>
        <v>100</v>
      </c>
      <c r="I45">
        <f t="shared" si="6"/>
        <v>173</v>
      </c>
      <c r="J45">
        <f t="shared" si="7"/>
        <v>30</v>
      </c>
      <c r="K45">
        <f t="shared" si="2"/>
        <v>143</v>
      </c>
      <c r="L45" s="5">
        <f t="shared" si="3"/>
        <v>316</v>
      </c>
      <c r="M45">
        <f t="shared" si="8"/>
        <v>0</v>
      </c>
    </row>
    <row r="46" spans="1:13" x14ac:dyDescent="0.25">
      <c r="A46" s="1">
        <v>43145</v>
      </c>
      <c r="B46">
        <f t="shared" si="4"/>
        <v>3</v>
      </c>
      <c r="C46" s="2">
        <f>VLOOKUP(B46,Tabela1[],2)</f>
        <v>0.6</v>
      </c>
      <c r="D46" s="4">
        <f>200</f>
        <v>200</v>
      </c>
      <c r="E46" s="4">
        <f t="shared" si="0"/>
        <v>200</v>
      </c>
      <c r="F46" s="4">
        <f t="shared" si="9"/>
        <v>57</v>
      </c>
      <c r="G46">
        <f t="shared" si="5"/>
        <v>257</v>
      </c>
      <c r="H46" s="5">
        <f t="shared" si="1"/>
        <v>100</v>
      </c>
      <c r="I46">
        <f t="shared" si="6"/>
        <v>155</v>
      </c>
      <c r="J46">
        <f t="shared" si="7"/>
        <v>57</v>
      </c>
      <c r="K46">
        <f t="shared" si="2"/>
        <v>98</v>
      </c>
      <c r="L46" s="5">
        <f t="shared" si="3"/>
        <v>253</v>
      </c>
      <c r="M46">
        <f t="shared" si="8"/>
        <v>2</v>
      </c>
    </row>
    <row r="47" spans="1:13" x14ac:dyDescent="0.25">
      <c r="A47" s="1">
        <v>43146</v>
      </c>
      <c r="B47">
        <f t="shared" si="4"/>
        <v>4</v>
      </c>
      <c r="C47" s="2">
        <f>VLOOKUP(B47,Tabela1[],2)</f>
        <v>0.75</v>
      </c>
      <c r="D47" s="4">
        <f>200</f>
        <v>200</v>
      </c>
      <c r="E47" s="4">
        <f t="shared" si="0"/>
        <v>200</v>
      </c>
      <c r="F47" s="4">
        <f t="shared" si="9"/>
        <v>100</v>
      </c>
      <c r="G47">
        <f t="shared" si="5"/>
        <v>300</v>
      </c>
      <c r="H47" s="5">
        <f t="shared" si="1"/>
        <v>100</v>
      </c>
      <c r="I47">
        <f t="shared" si="6"/>
        <v>225</v>
      </c>
      <c r="J47">
        <f t="shared" si="7"/>
        <v>100</v>
      </c>
      <c r="K47">
        <f t="shared" si="2"/>
        <v>125</v>
      </c>
      <c r="L47" s="5">
        <f t="shared" si="3"/>
        <v>350</v>
      </c>
      <c r="M47">
        <f t="shared" si="8"/>
        <v>0</v>
      </c>
    </row>
    <row r="48" spans="1:13" x14ac:dyDescent="0.25">
      <c r="A48" s="1">
        <v>43147</v>
      </c>
      <c r="B48">
        <f t="shared" si="4"/>
        <v>5</v>
      </c>
      <c r="C48" s="2">
        <f>VLOOKUP(B48,Tabela1[],2)</f>
        <v>0.8</v>
      </c>
      <c r="D48" s="4">
        <f>200</f>
        <v>200</v>
      </c>
      <c r="E48" s="4">
        <f t="shared" si="0"/>
        <v>200</v>
      </c>
      <c r="F48" s="4">
        <f t="shared" si="9"/>
        <v>75</v>
      </c>
      <c r="G48">
        <f t="shared" si="5"/>
        <v>275</v>
      </c>
      <c r="H48" s="5">
        <f t="shared" si="1"/>
        <v>100</v>
      </c>
      <c r="I48">
        <f t="shared" si="6"/>
        <v>220</v>
      </c>
      <c r="J48">
        <f t="shared" si="7"/>
        <v>75</v>
      </c>
      <c r="K48">
        <f t="shared" si="2"/>
        <v>145</v>
      </c>
      <c r="L48" s="5">
        <f t="shared" si="3"/>
        <v>365</v>
      </c>
      <c r="M48">
        <f t="shared" si="8"/>
        <v>0</v>
      </c>
    </row>
    <row r="49" spans="1:13" x14ac:dyDescent="0.25">
      <c r="A49" s="1">
        <v>43148</v>
      </c>
      <c r="B49">
        <f t="shared" si="4"/>
        <v>6</v>
      </c>
      <c r="C49" s="2">
        <f>VLOOKUP(B49,Tabela1[],2)</f>
        <v>0.5</v>
      </c>
      <c r="D49" s="4">
        <f>200</f>
        <v>200</v>
      </c>
      <c r="E49" s="4">
        <f t="shared" si="0"/>
        <v>200</v>
      </c>
      <c r="F49" s="4">
        <f t="shared" si="9"/>
        <v>55</v>
      </c>
      <c r="G49">
        <f t="shared" si="5"/>
        <v>255</v>
      </c>
      <c r="H49" s="5">
        <f t="shared" si="1"/>
        <v>100</v>
      </c>
      <c r="I49">
        <f t="shared" si="6"/>
        <v>128</v>
      </c>
      <c r="J49">
        <f t="shared" si="7"/>
        <v>55</v>
      </c>
      <c r="K49">
        <f t="shared" si="2"/>
        <v>73</v>
      </c>
      <c r="L49" s="5">
        <f t="shared" si="3"/>
        <v>201</v>
      </c>
      <c r="M49">
        <f t="shared" si="8"/>
        <v>27</v>
      </c>
    </row>
    <row r="50" spans="1:13" x14ac:dyDescent="0.25">
      <c r="A50" s="1">
        <v>43149</v>
      </c>
      <c r="B50">
        <f t="shared" si="4"/>
        <v>7</v>
      </c>
      <c r="C50" s="2">
        <f>VLOOKUP(B50,Tabela1[],2)</f>
        <v>0.5</v>
      </c>
      <c r="D50" s="4">
        <f>200</f>
        <v>200</v>
      </c>
      <c r="E50" s="4">
        <f t="shared" si="0"/>
        <v>200</v>
      </c>
      <c r="F50" s="4">
        <f t="shared" si="9"/>
        <v>100</v>
      </c>
      <c r="G50">
        <f t="shared" si="5"/>
        <v>300</v>
      </c>
      <c r="H50" s="5">
        <f t="shared" si="1"/>
        <v>100</v>
      </c>
      <c r="I50">
        <f t="shared" si="6"/>
        <v>150</v>
      </c>
      <c r="J50">
        <f t="shared" si="7"/>
        <v>100</v>
      </c>
      <c r="K50">
        <f t="shared" si="2"/>
        <v>50</v>
      </c>
      <c r="L50" s="5">
        <f t="shared" si="3"/>
        <v>200</v>
      </c>
      <c r="M50">
        <f t="shared" si="8"/>
        <v>50</v>
      </c>
    </row>
    <row r="51" spans="1:13" x14ac:dyDescent="0.25">
      <c r="A51" s="1">
        <v>43150</v>
      </c>
      <c r="B51">
        <f t="shared" si="4"/>
        <v>1</v>
      </c>
      <c r="C51" s="2">
        <f>VLOOKUP(B51,Tabela1[],2)</f>
        <v>0.9</v>
      </c>
      <c r="D51" s="4">
        <f>200</f>
        <v>200</v>
      </c>
      <c r="E51" s="4">
        <f t="shared" si="0"/>
        <v>200</v>
      </c>
      <c r="F51" s="4">
        <f t="shared" si="9"/>
        <v>100</v>
      </c>
      <c r="G51">
        <f t="shared" si="5"/>
        <v>300</v>
      </c>
      <c r="H51" s="5">
        <f t="shared" si="1"/>
        <v>100</v>
      </c>
      <c r="I51">
        <f t="shared" si="6"/>
        <v>270</v>
      </c>
      <c r="J51">
        <f t="shared" si="7"/>
        <v>100</v>
      </c>
      <c r="K51">
        <f t="shared" si="2"/>
        <v>170</v>
      </c>
      <c r="L51" s="5">
        <f t="shared" si="3"/>
        <v>440</v>
      </c>
      <c r="M51">
        <f t="shared" si="8"/>
        <v>0</v>
      </c>
    </row>
    <row r="52" spans="1:13" x14ac:dyDescent="0.25">
      <c r="A52" s="1">
        <v>43151</v>
      </c>
      <c r="B52">
        <f t="shared" si="4"/>
        <v>2</v>
      </c>
      <c r="C52" s="2">
        <f>VLOOKUP(B52,Tabela1[],2)</f>
        <v>0.75</v>
      </c>
      <c r="D52" s="4">
        <f>200</f>
        <v>200</v>
      </c>
      <c r="E52" s="4">
        <f t="shared" si="0"/>
        <v>200</v>
      </c>
      <c r="F52" s="4">
        <f t="shared" si="9"/>
        <v>30</v>
      </c>
      <c r="G52">
        <f t="shared" si="5"/>
        <v>230</v>
      </c>
      <c r="H52" s="5">
        <f t="shared" si="1"/>
        <v>100</v>
      </c>
      <c r="I52">
        <f t="shared" si="6"/>
        <v>173</v>
      </c>
      <c r="J52">
        <f t="shared" si="7"/>
        <v>30</v>
      </c>
      <c r="K52">
        <f t="shared" si="2"/>
        <v>143</v>
      </c>
      <c r="L52" s="5">
        <f t="shared" si="3"/>
        <v>316</v>
      </c>
      <c r="M52">
        <f t="shared" si="8"/>
        <v>0</v>
      </c>
    </row>
    <row r="53" spans="1:13" x14ac:dyDescent="0.25">
      <c r="A53" s="1">
        <v>43152</v>
      </c>
      <c r="B53">
        <f t="shared" si="4"/>
        <v>3</v>
      </c>
      <c r="C53" s="2">
        <f>VLOOKUP(B53,Tabela1[],2)</f>
        <v>0.6</v>
      </c>
      <c r="D53" s="4">
        <f>200</f>
        <v>200</v>
      </c>
      <c r="E53" s="4">
        <f t="shared" si="0"/>
        <v>200</v>
      </c>
      <c r="F53" s="4">
        <f t="shared" si="9"/>
        <v>57</v>
      </c>
      <c r="G53">
        <f t="shared" si="5"/>
        <v>257</v>
      </c>
      <c r="H53" s="5">
        <f t="shared" si="1"/>
        <v>100</v>
      </c>
      <c r="I53">
        <f t="shared" si="6"/>
        <v>155</v>
      </c>
      <c r="J53">
        <f t="shared" si="7"/>
        <v>57</v>
      </c>
      <c r="K53">
        <f t="shared" si="2"/>
        <v>98</v>
      </c>
      <c r="L53" s="5">
        <f t="shared" si="3"/>
        <v>253</v>
      </c>
      <c r="M53">
        <f t="shared" si="8"/>
        <v>2</v>
      </c>
    </row>
    <row r="54" spans="1:13" x14ac:dyDescent="0.25">
      <c r="A54" s="1">
        <v>43153</v>
      </c>
      <c r="B54">
        <f t="shared" si="4"/>
        <v>4</v>
      </c>
      <c r="C54" s="2">
        <f>VLOOKUP(B54,Tabela1[],2)</f>
        <v>0.75</v>
      </c>
      <c r="D54" s="4">
        <f>200</f>
        <v>200</v>
      </c>
      <c r="E54" s="4">
        <f t="shared" si="0"/>
        <v>200</v>
      </c>
      <c r="F54" s="4">
        <f t="shared" si="9"/>
        <v>100</v>
      </c>
      <c r="G54">
        <f t="shared" si="5"/>
        <v>300</v>
      </c>
      <c r="H54" s="5">
        <f t="shared" si="1"/>
        <v>100</v>
      </c>
      <c r="I54">
        <f t="shared" si="6"/>
        <v>225</v>
      </c>
      <c r="J54">
        <f t="shared" si="7"/>
        <v>100</v>
      </c>
      <c r="K54">
        <f t="shared" si="2"/>
        <v>125</v>
      </c>
      <c r="L54" s="5">
        <f t="shared" si="3"/>
        <v>350</v>
      </c>
      <c r="M54">
        <f t="shared" si="8"/>
        <v>0</v>
      </c>
    </row>
    <row r="55" spans="1:13" x14ac:dyDescent="0.25">
      <c r="A55" s="1">
        <v>43154</v>
      </c>
      <c r="B55">
        <f t="shared" si="4"/>
        <v>5</v>
      </c>
      <c r="C55" s="2">
        <f>VLOOKUP(B55,Tabela1[],2)</f>
        <v>0.8</v>
      </c>
      <c r="D55" s="4">
        <f>200</f>
        <v>200</v>
      </c>
      <c r="E55" s="4">
        <f t="shared" si="0"/>
        <v>200</v>
      </c>
      <c r="F55" s="4">
        <f t="shared" si="9"/>
        <v>75</v>
      </c>
      <c r="G55">
        <f t="shared" si="5"/>
        <v>275</v>
      </c>
      <c r="H55" s="5">
        <f t="shared" si="1"/>
        <v>100</v>
      </c>
      <c r="I55">
        <f t="shared" si="6"/>
        <v>220</v>
      </c>
      <c r="J55">
        <f t="shared" si="7"/>
        <v>75</v>
      </c>
      <c r="K55">
        <f t="shared" si="2"/>
        <v>145</v>
      </c>
      <c r="L55" s="5">
        <f t="shared" si="3"/>
        <v>365</v>
      </c>
      <c r="M55">
        <f t="shared" si="8"/>
        <v>0</v>
      </c>
    </row>
    <row r="56" spans="1:13" x14ac:dyDescent="0.25">
      <c r="A56" s="1">
        <v>43155</v>
      </c>
      <c r="B56">
        <f t="shared" si="4"/>
        <v>6</v>
      </c>
      <c r="C56" s="2">
        <f>VLOOKUP(B56,Tabela1[],2)</f>
        <v>0.5</v>
      </c>
      <c r="D56" s="4">
        <f>200</f>
        <v>200</v>
      </c>
      <c r="E56" s="4">
        <f t="shared" si="0"/>
        <v>200</v>
      </c>
      <c r="F56" s="4">
        <f t="shared" si="9"/>
        <v>55</v>
      </c>
      <c r="G56">
        <f t="shared" si="5"/>
        <v>255</v>
      </c>
      <c r="H56" s="5">
        <f t="shared" si="1"/>
        <v>100</v>
      </c>
      <c r="I56">
        <f t="shared" si="6"/>
        <v>128</v>
      </c>
      <c r="J56">
        <f t="shared" si="7"/>
        <v>55</v>
      </c>
      <c r="K56">
        <f t="shared" si="2"/>
        <v>73</v>
      </c>
      <c r="L56" s="5">
        <f t="shared" si="3"/>
        <v>201</v>
      </c>
      <c r="M56">
        <f t="shared" si="8"/>
        <v>27</v>
      </c>
    </row>
    <row r="57" spans="1:13" x14ac:dyDescent="0.25">
      <c r="A57" s="1">
        <v>43156</v>
      </c>
      <c r="B57">
        <f t="shared" si="4"/>
        <v>7</v>
      </c>
      <c r="C57" s="2">
        <f>VLOOKUP(B57,Tabela1[],2)</f>
        <v>0.5</v>
      </c>
      <c r="D57" s="4">
        <f>200</f>
        <v>200</v>
      </c>
      <c r="E57" s="4">
        <f t="shared" si="0"/>
        <v>200</v>
      </c>
      <c r="F57" s="4">
        <f t="shared" si="9"/>
        <v>100</v>
      </c>
      <c r="G57">
        <f t="shared" si="5"/>
        <v>300</v>
      </c>
      <c r="H57" s="5">
        <f t="shared" si="1"/>
        <v>100</v>
      </c>
      <c r="I57">
        <f t="shared" si="6"/>
        <v>150</v>
      </c>
      <c r="J57">
        <f t="shared" si="7"/>
        <v>100</v>
      </c>
      <c r="K57">
        <f t="shared" si="2"/>
        <v>50</v>
      </c>
      <c r="L57" s="5">
        <f t="shared" si="3"/>
        <v>200</v>
      </c>
      <c r="M57">
        <f t="shared" si="8"/>
        <v>50</v>
      </c>
    </row>
    <row r="58" spans="1:13" x14ac:dyDescent="0.25">
      <c r="A58" s="1">
        <v>43157</v>
      </c>
      <c r="B58">
        <f t="shared" si="4"/>
        <v>1</v>
      </c>
      <c r="C58" s="2">
        <f>VLOOKUP(B58,Tabela1[],2)</f>
        <v>0.9</v>
      </c>
      <c r="D58" s="4">
        <f>200</f>
        <v>200</v>
      </c>
      <c r="E58" s="4">
        <f t="shared" si="0"/>
        <v>200</v>
      </c>
      <c r="F58" s="4">
        <f t="shared" si="9"/>
        <v>100</v>
      </c>
      <c r="G58">
        <f t="shared" si="5"/>
        <v>300</v>
      </c>
      <c r="H58" s="5">
        <f t="shared" si="1"/>
        <v>100</v>
      </c>
      <c r="I58">
        <f t="shared" si="6"/>
        <v>270</v>
      </c>
      <c r="J58">
        <f t="shared" si="7"/>
        <v>100</v>
      </c>
      <c r="K58">
        <f t="shared" si="2"/>
        <v>170</v>
      </c>
      <c r="L58" s="5">
        <f t="shared" si="3"/>
        <v>440</v>
      </c>
      <c r="M58">
        <f t="shared" si="8"/>
        <v>0</v>
      </c>
    </row>
    <row r="59" spans="1:13" x14ac:dyDescent="0.25">
      <c r="A59" s="1">
        <v>43158</v>
      </c>
      <c r="B59">
        <f t="shared" si="4"/>
        <v>2</v>
      </c>
      <c r="C59" s="2">
        <f>VLOOKUP(B59,Tabela1[],2)</f>
        <v>0.75</v>
      </c>
      <c r="D59" s="4">
        <f>200</f>
        <v>200</v>
      </c>
      <c r="E59" s="4">
        <f t="shared" si="0"/>
        <v>200</v>
      </c>
      <c r="F59" s="4">
        <f t="shared" si="9"/>
        <v>30</v>
      </c>
      <c r="G59">
        <f t="shared" si="5"/>
        <v>230</v>
      </c>
      <c r="H59" s="5">
        <f t="shared" si="1"/>
        <v>100</v>
      </c>
      <c r="I59">
        <f t="shared" si="6"/>
        <v>173</v>
      </c>
      <c r="J59">
        <f t="shared" si="7"/>
        <v>30</v>
      </c>
      <c r="K59">
        <f t="shared" si="2"/>
        <v>143</v>
      </c>
      <c r="L59" s="5">
        <f t="shared" si="3"/>
        <v>316</v>
      </c>
      <c r="M59">
        <f t="shared" si="8"/>
        <v>0</v>
      </c>
    </row>
    <row r="60" spans="1:13" x14ac:dyDescent="0.25">
      <c r="A60" s="1">
        <v>43159</v>
      </c>
      <c r="B60">
        <f t="shared" si="4"/>
        <v>3</v>
      </c>
      <c r="C60" s="2">
        <f>VLOOKUP(B60,Tabela1[],2)</f>
        <v>0.6</v>
      </c>
      <c r="D60" s="4">
        <f>200</f>
        <v>200</v>
      </c>
      <c r="E60" s="4">
        <f t="shared" si="0"/>
        <v>200</v>
      </c>
      <c r="F60" s="4">
        <f t="shared" si="9"/>
        <v>57</v>
      </c>
      <c r="G60">
        <f t="shared" si="5"/>
        <v>257</v>
      </c>
      <c r="H60" s="5">
        <f t="shared" si="1"/>
        <v>100</v>
      </c>
      <c r="I60">
        <f t="shared" si="6"/>
        <v>155</v>
      </c>
      <c r="J60">
        <f t="shared" si="7"/>
        <v>57</v>
      </c>
      <c r="K60">
        <f t="shared" si="2"/>
        <v>98</v>
      </c>
      <c r="L60" s="5">
        <f t="shared" si="3"/>
        <v>253</v>
      </c>
      <c r="M60">
        <f t="shared" si="8"/>
        <v>2</v>
      </c>
    </row>
    <row r="61" spans="1:13" x14ac:dyDescent="0.25">
      <c r="A61" s="1">
        <v>43160</v>
      </c>
      <c r="B61">
        <f t="shared" si="4"/>
        <v>4</v>
      </c>
      <c r="C61" s="2">
        <f>VLOOKUP(B61,Tabela1[],2)</f>
        <v>0.75</v>
      </c>
      <c r="D61" s="4">
        <f>200</f>
        <v>200</v>
      </c>
      <c r="E61" s="4">
        <f t="shared" si="0"/>
        <v>200</v>
      </c>
      <c r="F61" s="4">
        <f t="shared" si="9"/>
        <v>100</v>
      </c>
      <c r="G61">
        <f t="shared" si="5"/>
        <v>300</v>
      </c>
      <c r="H61" s="5">
        <f t="shared" si="1"/>
        <v>100</v>
      </c>
      <c r="I61">
        <f t="shared" si="6"/>
        <v>225</v>
      </c>
      <c r="J61">
        <f t="shared" si="7"/>
        <v>100</v>
      </c>
      <c r="K61">
        <f t="shared" si="2"/>
        <v>125</v>
      </c>
      <c r="L61" s="5">
        <f t="shared" si="3"/>
        <v>350</v>
      </c>
      <c r="M61">
        <f t="shared" si="8"/>
        <v>0</v>
      </c>
    </row>
    <row r="62" spans="1:13" x14ac:dyDescent="0.25">
      <c r="A62" s="1">
        <v>43161</v>
      </c>
      <c r="B62">
        <f t="shared" si="4"/>
        <v>5</v>
      </c>
      <c r="C62" s="2">
        <f>VLOOKUP(B62,Tabela1[],2)</f>
        <v>0.8</v>
      </c>
      <c r="D62" s="4">
        <f>200</f>
        <v>200</v>
      </c>
      <c r="E62" s="4">
        <f t="shared" si="0"/>
        <v>200</v>
      </c>
      <c r="F62" s="4">
        <f t="shared" si="9"/>
        <v>75</v>
      </c>
      <c r="G62">
        <f t="shared" si="5"/>
        <v>275</v>
      </c>
      <c r="H62" s="5">
        <f t="shared" si="1"/>
        <v>100</v>
      </c>
      <c r="I62">
        <f t="shared" si="6"/>
        <v>220</v>
      </c>
      <c r="J62">
        <f t="shared" si="7"/>
        <v>75</v>
      </c>
      <c r="K62">
        <f t="shared" si="2"/>
        <v>145</v>
      </c>
      <c r="L62" s="5">
        <f t="shared" si="3"/>
        <v>365</v>
      </c>
      <c r="M62">
        <f t="shared" si="8"/>
        <v>0</v>
      </c>
    </row>
    <row r="63" spans="1:13" x14ac:dyDescent="0.25">
      <c r="A63" s="1">
        <v>43162</v>
      </c>
      <c r="B63">
        <f t="shared" si="4"/>
        <v>6</v>
      </c>
      <c r="C63" s="2">
        <f>VLOOKUP(B63,Tabela1[],2)</f>
        <v>0.5</v>
      </c>
      <c r="D63" s="4">
        <f>200</f>
        <v>200</v>
      </c>
      <c r="E63" s="4">
        <f t="shared" si="0"/>
        <v>200</v>
      </c>
      <c r="F63" s="4">
        <f t="shared" si="9"/>
        <v>55</v>
      </c>
      <c r="G63">
        <f t="shared" si="5"/>
        <v>255</v>
      </c>
      <c r="H63" s="5">
        <f t="shared" si="1"/>
        <v>100</v>
      </c>
      <c r="I63">
        <f t="shared" si="6"/>
        <v>128</v>
      </c>
      <c r="J63">
        <f t="shared" si="7"/>
        <v>55</v>
      </c>
      <c r="K63">
        <f t="shared" si="2"/>
        <v>73</v>
      </c>
      <c r="L63" s="5">
        <f t="shared" si="3"/>
        <v>201</v>
      </c>
      <c r="M63">
        <f t="shared" si="8"/>
        <v>27</v>
      </c>
    </row>
    <row r="64" spans="1:13" x14ac:dyDescent="0.25">
      <c r="A64" s="1">
        <v>43163</v>
      </c>
      <c r="B64">
        <f t="shared" si="4"/>
        <v>7</v>
      </c>
      <c r="C64" s="2">
        <f>VLOOKUP(B64,Tabela1[],2)</f>
        <v>0.5</v>
      </c>
      <c r="D64" s="4">
        <f>200</f>
        <v>200</v>
      </c>
      <c r="E64" s="4">
        <f t="shared" si="0"/>
        <v>200</v>
      </c>
      <c r="F64" s="4">
        <f t="shared" si="9"/>
        <v>100</v>
      </c>
      <c r="G64">
        <f t="shared" si="5"/>
        <v>300</v>
      </c>
      <c r="H64" s="5">
        <f t="shared" si="1"/>
        <v>100</v>
      </c>
      <c r="I64">
        <f t="shared" si="6"/>
        <v>150</v>
      </c>
      <c r="J64">
        <f t="shared" si="7"/>
        <v>100</v>
      </c>
      <c r="K64">
        <f t="shared" si="2"/>
        <v>50</v>
      </c>
      <c r="L64" s="5">
        <f t="shared" si="3"/>
        <v>200</v>
      </c>
      <c r="M64">
        <f t="shared" si="8"/>
        <v>50</v>
      </c>
    </row>
    <row r="65" spans="1:13" x14ac:dyDescent="0.25">
      <c r="A65" s="1">
        <v>43164</v>
      </c>
      <c r="B65">
        <f t="shared" si="4"/>
        <v>1</v>
      </c>
      <c r="C65" s="2">
        <f>VLOOKUP(B65,Tabela1[],2)</f>
        <v>0.9</v>
      </c>
      <c r="D65" s="4">
        <f>200</f>
        <v>200</v>
      </c>
      <c r="E65" s="4">
        <f t="shared" si="0"/>
        <v>200</v>
      </c>
      <c r="F65" s="4">
        <f t="shared" si="9"/>
        <v>100</v>
      </c>
      <c r="G65">
        <f t="shared" si="5"/>
        <v>300</v>
      </c>
      <c r="H65" s="5">
        <f t="shared" si="1"/>
        <v>100</v>
      </c>
      <c r="I65">
        <f t="shared" si="6"/>
        <v>270</v>
      </c>
      <c r="J65">
        <f t="shared" si="7"/>
        <v>100</v>
      </c>
      <c r="K65">
        <f t="shared" si="2"/>
        <v>170</v>
      </c>
      <c r="L65" s="5">
        <f t="shared" si="3"/>
        <v>440</v>
      </c>
      <c r="M65">
        <f t="shared" si="8"/>
        <v>0</v>
      </c>
    </row>
    <row r="66" spans="1:13" x14ac:dyDescent="0.25">
      <c r="A66" s="1">
        <v>43165</v>
      </c>
      <c r="B66">
        <f t="shared" si="4"/>
        <v>2</v>
      </c>
      <c r="C66" s="2">
        <f>VLOOKUP(B66,Tabela1[],2)</f>
        <v>0.75</v>
      </c>
      <c r="D66" s="4">
        <f>200</f>
        <v>200</v>
      </c>
      <c r="E66" s="4">
        <f t="shared" ref="E66:E129" si="10">D66</f>
        <v>200</v>
      </c>
      <c r="F66" s="4">
        <f t="shared" si="9"/>
        <v>30</v>
      </c>
      <c r="G66">
        <f t="shared" si="5"/>
        <v>230</v>
      </c>
      <c r="H66" s="5">
        <f t="shared" ref="H66:H129" si="11">D66*0.5</f>
        <v>100</v>
      </c>
      <c r="I66">
        <f t="shared" si="6"/>
        <v>173</v>
      </c>
      <c r="J66">
        <f t="shared" si="7"/>
        <v>30</v>
      </c>
      <c r="K66">
        <f t="shared" ref="K66:K129" si="12">I66-J66</f>
        <v>143</v>
      </c>
      <c r="L66" s="5">
        <f t="shared" ref="L66:L129" si="13">J66*1+K66*2</f>
        <v>316</v>
      </c>
      <c r="M66">
        <f t="shared" si="8"/>
        <v>0</v>
      </c>
    </row>
    <row r="67" spans="1:13" x14ac:dyDescent="0.25">
      <c r="A67" s="1">
        <v>43166</v>
      </c>
      <c r="B67">
        <f t="shared" ref="B67:B130" si="14">WEEKDAY(A67,2)</f>
        <v>3</v>
      </c>
      <c r="C67" s="2">
        <f>VLOOKUP(B67,Tabela1[],2)</f>
        <v>0.6</v>
      </c>
      <c r="D67" s="4">
        <f>200</f>
        <v>200</v>
      </c>
      <c r="E67" s="4">
        <f t="shared" si="10"/>
        <v>200</v>
      </c>
      <c r="F67" s="4">
        <f t="shared" si="9"/>
        <v>57</v>
      </c>
      <c r="G67">
        <f t="shared" ref="G67:G130" si="15">E67+F67</f>
        <v>257</v>
      </c>
      <c r="H67" s="5">
        <f t="shared" si="11"/>
        <v>100</v>
      </c>
      <c r="I67">
        <f t="shared" ref="I67:I130" si="16">ROUNDUP(G67*C67,0)</f>
        <v>155</v>
      </c>
      <c r="J67">
        <f t="shared" ref="J67:J130" si="17">MIN(F67,I67)</f>
        <v>57</v>
      </c>
      <c r="K67">
        <f t="shared" si="12"/>
        <v>98</v>
      </c>
      <c r="L67" s="5">
        <f t="shared" si="13"/>
        <v>253</v>
      </c>
      <c r="M67">
        <f t="shared" ref="M67:M130" si="18">F67-J67+MAX(0,E67-K67-100)</f>
        <v>2</v>
      </c>
    </row>
    <row r="68" spans="1:13" x14ac:dyDescent="0.25">
      <c r="A68" s="1">
        <v>43167</v>
      </c>
      <c r="B68">
        <f t="shared" si="14"/>
        <v>4</v>
      </c>
      <c r="C68" s="2">
        <f>VLOOKUP(B68,Tabela1[],2)</f>
        <v>0.75</v>
      </c>
      <c r="D68" s="4">
        <f>200</f>
        <v>200</v>
      </c>
      <c r="E68" s="4">
        <f t="shared" si="10"/>
        <v>200</v>
      </c>
      <c r="F68" s="4">
        <f t="shared" ref="F68:F131" si="19">MIN(E67-K67,100)</f>
        <v>100</v>
      </c>
      <c r="G68">
        <f t="shared" si="15"/>
        <v>300</v>
      </c>
      <c r="H68" s="5">
        <f t="shared" si="11"/>
        <v>100</v>
      </c>
      <c r="I68">
        <f t="shared" si="16"/>
        <v>225</v>
      </c>
      <c r="J68">
        <f t="shared" si="17"/>
        <v>100</v>
      </c>
      <c r="K68">
        <f t="shared" si="12"/>
        <v>125</v>
      </c>
      <c r="L68" s="5">
        <f t="shared" si="13"/>
        <v>350</v>
      </c>
      <c r="M68">
        <f t="shared" si="18"/>
        <v>0</v>
      </c>
    </row>
    <row r="69" spans="1:13" x14ac:dyDescent="0.25">
      <c r="A69" s="1">
        <v>43168</v>
      </c>
      <c r="B69">
        <f t="shared" si="14"/>
        <v>5</v>
      </c>
      <c r="C69" s="2">
        <f>VLOOKUP(B69,Tabela1[],2)</f>
        <v>0.8</v>
      </c>
      <c r="D69" s="4">
        <f>200</f>
        <v>200</v>
      </c>
      <c r="E69" s="4">
        <f t="shared" si="10"/>
        <v>200</v>
      </c>
      <c r="F69" s="4">
        <f t="shared" si="19"/>
        <v>75</v>
      </c>
      <c r="G69">
        <f t="shared" si="15"/>
        <v>275</v>
      </c>
      <c r="H69" s="5">
        <f t="shared" si="11"/>
        <v>100</v>
      </c>
      <c r="I69">
        <f t="shared" si="16"/>
        <v>220</v>
      </c>
      <c r="J69">
        <f t="shared" si="17"/>
        <v>75</v>
      </c>
      <c r="K69">
        <f t="shared" si="12"/>
        <v>145</v>
      </c>
      <c r="L69" s="5">
        <f t="shared" si="13"/>
        <v>365</v>
      </c>
      <c r="M69">
        <f t="shared" si="18"/>
        <v>0</v>
      </c>
    </row>
    <row r="70" spans="1:13" x14ac:dyDescent="0.25">
      <c r="A70" s="1">
        <v>43169</v>
      </c>
      <c r="B70">
        <f t="shared" si="14"/>
        <v>6</v>
      </c>
      <c r="C70" s="2">
        <f>VLOOKUP(B70,Tabela1[],2)</f>
        <v>0.5</v>
      </c>
      <c r="D70" s="4">
        <f>200</f>
        <v>200</v>
      </c>
      <c r="E70" s="4">
        <f t="shared" si="10"/>
        <v>200</v>
      </c>
      <c r="F70" s="4">
        <f t="shared" si="19"/>
        <v>55</v>
      </c>
      <c r="G70">
        <f t="shared" si="15"/>
        <v>255</v>
      </c>
      <c r="H70" s="5">
        <f t="shared" si="11"/>
        <v>100</v>
      </c>
      <c r="I70">
        <f t="shared" si="16"/>
        <v>128</v>
      </c>
      <c r="J70">
        <f t="shared" si="17"/>
        <v>55</v>
      </c>
      <c r="K70">
        <f t="shared" si="12"/>
        <v>73</v>
      </c>
      <c r="L70" s="5">
        <f t="shared" si="13"/>
        <v>201</v>
      </c>
      <c r="M70">
        <f t="shared" si="18"/>
        <v>27</v>
      </c>
    </row>
    <row r="71" spans="1:13" x14ac:dyDescent="0.25">
      <c r="A71" s="1">
        <v>43170</v>
      </c>
      <c r="B71">
        <f t="shared" si="14"/>
        <v>7</v>
      </c>
      <c r="C71" s="2">
        <f>VLOOKUP(B71,Tabela1[],2)</f>
        <v>0.5</v>
      </c>
      <c r="D71" s="4">
        <f>200</f>
        <v>200</v>
      </c>
      <c r="E71" s="4">
        <f t="shared" si="10"/>
        <v>200</v>
      </c>
      <c r="F71" s="4">
        <f t="shared" si="19"/>
        <v>100</v>
      </c>
      <c r="G71">
        <f t="shared" si="15"/>
        <v>300</v>
      </c>
      <c r="H71" s="5">
        <f t="shared" si="11"/>
        <v>100</v>
      </c>
      <c r="I71">
        <f t="shared" si="16"/>
        <v>150</v>
      </c>
      <c r="J71">
        <f t="shared" si="17"/>
        <v>100</v>
      </c>
      <c r="K71">
        <f t="shared" si="12"/>
        <v>50</v>
      </c>
      <c r="L71" s="5">
        <f t="shared" si="13"/>
        <v>200</v>
      </c>
      <c r="M71">
        <f t="shared" si="18"/>
        <v>50</v>
      </c>
    </row>
    <row r="72" spans="1:13" x14ac:dyDescent="0.25">
      <c r="A72" s="1">
        <v>43171</v>
      </c>
      <c r="B72">
        <f t="shared" si="14"/>
        <v>1</v>
      </c>
      <c r="C72" s="2">
        <f>VLOOKUP(B72,Tabela1[],2)</f>
        <v>0.9</v>
      </c>
      <c r="D72" s="4">
        <f>200</f>
        <v>200</v>
      </c>
      <c r="E72" s="4">
        <f t="shared" si="10"/>
        <v>200</v>
      </c>
      <c r="F72" s="4">
        <f t="shared" si="19"/>
        <v>100</v>
      </c>
      <c r="G72">
        <f t="shared" si="15"/>
        <v>300</v>
      </c>
      <c r="H72" s="5">
        <f t="shared" si="11"/>
        <v>100</v>
      </c>
      <c r="I72">
        <f t="shared" si="16"/>
        <v>270</v>
      </c>
      <c r="J72">
        <f t="shared" si="17"/>
        <v>100</v>
      </c>
      <c r="K72">
        <f t="shared" si="12"/>
        <v>170</v>
      </c>
      <c r="L72" s="5">
        <f t="shared" si="13"/>
        <v>440</v>
      </c>
      <c r="M72">
        <f t="shared" si="18"/>
        <v>0</v>
      </c>
    </row>
    <row r="73" spans="1:13" x14ac:dyDescent="0.25">
      <c r="A73" s="1">
        <v>43172</v>
      </c>
      <c r="B73">
        <f t="shared" si="14"/>
        <v>2</v>
      </c>
      <c r="C73" s="2">
        <f>VLOOKUP(B73,Tabela1[],2)</f>
        <v>0.75</v>
      </c>
      <c r="D73" s="4">
        <f>200</f>
        <v>200</v>
      </c>
      <c r="E73" s="4">
        <f t="shared" si="10"/>
        <v>200</v>
      </c>
      <c r="F73" s="4">
        <f t="shared" si="19"/>
        <v>30</v>
      </c>
      <c r="G73">
        <f t="shared" si="15"/>
        <v>230</v>
      </c>
      <c r="H73" s="5">
        <f t="shared" si="11"/>
        <v>100</v>
      </c>
      <c r="I73">
        <f t="shared" si="16"/>
        <v>173</v>
      </c>
      <c r="J73">
        <f t="shared" si="17"/>
        <v>30</v>
      </c>
      <c r="K73">
        <f t="shared" si="12"/>
        <v>143</v>
      </c>
      <c r="L73" s="5">
        <f t="shared" si="13"/>
        <v>316</v>
      </c>
      <c r="M73">
        <f t="shared" si="18"/>
        <v>0</v>
      </c>
    </row>
    <row r="74" spans="1:13" x14ac:dyDescent="0.25">
      <c r="A74" s="1">
        <v>43173</v>
      </c>
      <c r="B74">
        <f t="shared" si="14"/>
        <v>3</v>
      </c>
      <c r="C74" s="2">
        <f>VLOOKUP(B74,Tabela1[],2)</f>
        <v>0.6</v>
      </c>
      <c r="D74" s="4">
        <f>200</f>
        <v>200</v>
      </c>
      <c r="E74" s="4">
        <f t="shared" si="10"/>
        <v>200</v>
      </c>
      <c r="F74" s="4">
        <f t="shared" si="19"/>
        <v>57</v>
      </c>
      <c r="G74">
        <f t="shared" si="15"/>
        <v>257</v>
      </c>
      <c r="H74" s="5">
        <f t="shared" si="11"/>
        <v>100</v>
      </c>
      <c r="I74">
        <f t="shared" si="16"/>
        <v>155</v>
      </c>
      <c r="J74">
        <f t="shared" si="17"/>
        <v>57</v>
      </c>
      <c r="K74">
        <f t="shared" si="12"/>
        <v>98</v>
      </c>
      <c r="L74" s="5">
        <f t="shared" si="13"/>
        <v>253</v>
      </c>
      <c r="M74">
        <f t="shared" si="18"/>
        <v>2</v>
      </c>
    </row>
    <row r="75" spans="1:13" x14ac:dyDescent="0.25">
      <c r="A75" s="1">
        <v>43174</v>
      </c>
      <c r="B75">
        <f t="shared" si="14"/>
        <v>4</v>
      </c>
      <c r="C75" s="2">
        <f>VLOOKUP(B75,Tabela1[],2)</f>
        <v>0.75</v>
      </c>
      <c r="D75" s="4">
        <f>200</f>
        <v>200</v>
      </c>
      <c r="E75" s="4">
        <f t="shared" si="10"/>
        <v>200</v>
      </c>
      <c r="F75" s="4">
        <f t="shared" si="19"/>
        <v>100</v>
      </c>
      <c r="G75">
        <f t="shared" si="15"/>
        <v>300</v>
      </c>
      <c r="H75" s="5">
        <f t="shared" si="11"/>
        <v>100</v>
      </c>
      <c r="I75">
        <f t="shared" si="16"/>
        <v>225</v>
      </c>
      <c r="J75">
        <f t="shared" si="17"/>
        <v>100</v>
      </c>
      <c r="K75">
        <f t="shared" si="12"/>
        <v>125</v>
      </c>
      <c r="L75" s="5">
        <f t="shared" si="13"/>
        <v>350</v>
      </c>
      <c r="M75">
        <f t="shared" si="18"/>
        <v>0</v>
      </c>
    </row>
    <row r="76" spans="1:13" x14ac:dyDescent="0.25">
      <c r="A76" s="1">
        <v>43175</v>
      </c>
      <c r="B76">
        <f t="shared" si="14"/>
        <v>5</v>
      </c>
      <c r="C76" s="2">
        <f>VLOOKUP(B76,Tabela1[],2)</f>
        <v>0.8</v>
      </c>
      <c r="D76" s="4">
        <f>200</f>
        <v>200</v>
      </c>
      <c r="E76" s="4">
        <f t="shared" si="10"/>
        <v>200</v>
      </c>
      <c r="F76" s="4">
        <f t="shared" si="19"/>
        <v>75</v>
      </c>
      <c r="G76">
        <f t="shared" si="15"/>
        <v>275</v>
      </c>
      <c r="H76" s="5">
        <f t="shared" si="11"/>
        <v>100</v>
      </c>
      <c r="I76">
        <f t="shared" si="16"/>
        <v>220</v>
      </c>
      <c r="J76">
        <f t="shared" si="17"/>
        <v>75</v>
      </c>
      <c r="K76">
        <f t="shared" si="12"/>
        <v>145</v>
      </c>
      <c r="L76" s="5">
        <f t="shared" si="13"/>
        <v>365</v>
      </c>
      <c r="M76">
        <f t="shared" si="18"/>
        <v>0</v>
      </c>
    </row>
    <row r="77" spans="1:13" x14ac:dyDescent="0.25">
      <c r="A77" s="1">
        <v>43176</v>
      </c>
      <c r="B77">
        <f t="shared" si="14"/>
        <v>6</v>
      </c>
      <c r="C77" s="2">
        <f>VLOOKUP(B77,Tabela1[],2)</f>
        <v>0.5</v>
      </c>
      <c r="D77" s="4">
        <f>200</f>
        <v>200</v>
      </c>
      <c r="E77" s="4">
        <f t="shared" si="10"/>
        <v>200</v>
      </c>
      <c r="F77" s="4">
        <f t="shared" si="19"/>
        <v>55</v>
      </c>
      <c r="G77">
        <f t="shared" si="15"/>
        <v>255</v>
      </c>
      <c r="H77" s="5">
        <f t="shared" si="11"/>
        <v>100</v>
      </c>
      <c r="I77">
        <f t="shared" si="16"/>
        <v>128</v>
      </c>
      <c r="J77">
        <f t="shared" si="17"/>
        <v>55</v>
      </c>
      <c r="K77">
        <f t="shared" si="12"/>
        <v>73</v>
      </c>
      <c r="L77" s="5">
        <f t="shared" si="13"/>
        <v>201</v>
      </c>
      <c r="M77">
        <f t="shared" si="18"/>
        <v>27</v>
      </c>
    </row>
    <row r="78" spans="1:13" x14ac:dyDescent="0.25">
      <c r="A78" s="1">
        <v>43177</v>
      </c>
      <c r="B78">
        <f t="shared" si="14"/>
        <v>7</v>
      </c>
      <c r="C78" s="2">
        <f>VLOOKUP(B78,Tabela1[],2)</f>
        <v>0.5</v>
      </c>
      <c r="D78" s="4">
        <f>200</f>
        <v>200</v>
      </c>
      <c r="E78" s="4">
        <f t="shared" si="10"/>
        <v>200</v>
      </c>
      <c r="F78" s="4">
        <f t="shared" si="19"/>
        <v>100</v>
      </c>
      <c r="G78">
        <f t="shared" si="15"/>
        <v>300</v>
      </c>
      <c r="H78" s="5">
        <f t="shared" si="11"/>
        <v>100</v>
      </c>
      <c r="I78">
        <f t="shared" si="16"/>
        <v>150</v>
      </c>
      <c r="J78">
        <f t="shared" si="17"/>
        <v>100</v>
      </c>
      <c r="K78">
        <f t="shared" si="12"/>
        <v>50</v>
      </c>
      <c r="L78" s="5">
        <f t="shared" si="13"/>
        <v>200</v>
      </c>
      <c r="M78">
        <f t="shared" si="18"/>
        <v>50</v>
      </c>
    </row>
    <row r="79" spans="1:13" x14ac:dyDescent="0.25">
      <c r="A79" s="1">
        <v>43178</v>
      </c>
      <c r="B79">
        <f t="shared" si="14"/>
        <v>1</v>
      </c>
      <c r="C79" s="2">
        <f>VLOOKUP(B79,Tabela1[],2)</f>
        <v>0.9</v>
      </c>
      <c r="D79" s="4">
        <f>200</f>
        <v>200</v>
      </c>
      <c r="E79" s="4">
        <f t="shared" si="10"/>
        <v>200</v>
      </c>
      <c r="F79" s="4">
        <f t="shared" si="19"/>
        <v>100</v>
      </c>
      <c r="G79">
        <f t="shared" si="15"/>
        <v>300</v>
      </c>
      <c r="H79" s="5">
        <f t="shared" si="11"/>
        <v>100</v>
      </c>
      <c r="I79">
        <f t="shared" si="16"/>
        <v>270</v>
      </c>
      <c r="J79">
        <f t="shared" si="17"/>
        <v>100</v>
      </c>
      <c r="K79">
        <f t="shared" si="12"/>
        <v>170</v>
      </c>
      <c r="L79" s="5">
        <f t="shared" si="13"/>
        <v>440</v>
      </c>
      <c r="M79">
        <f t="shared" si="18"/>
        <v>0</v>
      </c>
    </row>
    <row r="80" spans="1:13" x14ac:dyDescent="0.25">
      <c r="A80" s="1">
        <v>43179</v>
      </c>
      <c r="B80">
        <f t="shared" si="14"/>
        <v>2</v>
      </c>
      <c r="C80" s="2">
        <f>VLOOKUP(B80,Tabela1[],2)</f>
        <v>0.75</v>
      </c>
      <c r="D80" s="4">
        <f>200</f>
        <v>200</v>
      </c>
      <c r="E80" s="4">
        <f t="shared" si="10"/>
        <v>200</v>
      </c>
      <c r="F80" s="4">
        <f t="shared" si="19"/>
        <v>30</v>
      </c>
      <c r="G80">
        <f t="shared" si="15"/>
        <v>230</v>
      </c>
      <c r="H80" s="5">
        <f t="shared" si="11"/>
        <v>100</v>
      </c>
      <c r="I80">
        <f t="shared" si="16"/>
        <v>173</v>
      </c>
      <c r="J80">
        <f t="shared" si="17"/>
        <v>30</v>
      </c>
      <c r="K80">
        <f t="shared" si="12"/>
        <v>143</v>
      </c>
      <c r="L80" s="5">
        <f t="shared" si="13"/>
        <v>316</v>
      </c>
      <c r="M80">
        <f t="shared" si="18"/>
        <v>0</v>
      </c>
    </row>
    <row r="81" spans="1:13" x14ac:dyDescent="0.25">
      <c r="A81" s="1">
        <v>43180</v>
      </c>
      <c r="B81">
        <f t="shared" si="14"/>
        <v>3</v>
      </c>
      <c r="C81" s="2">
        <f>VLOOKUP(B81,Tabela1[],2)</f>
        <v>0.6</v>
      </c>
      <c r="D81" s="4">
        <f>200</f>
        <v>200</v>
      </c>
      <c r="E81" s="4">
        <f t="shared" si="10"/>
        <v>200</v>
      </c>
      <c r="F81" s="4">
        <f t="shared" si="19"/>
        <v>57</v>
      </c>
      <c r="G81">
        <f t="shared" si="15"/>
        <v>257</v>
      </c>
      <c r="H81" s="5">
        <f t="shared" si="11"/>
        <v>100</v>
      </c>
      <c r="I81">
        <f t="shared" si="16"/>
        <v>155</v>
      </c>
      <c r="J81">
        <f t="shared" si="17"/>
        <v>57</v>
      </c>
      <c r="K81">
        <f t="shared" si="12"/>
        <v>98</v>
      </c>
      <c r="L81" s="5">
        <f t="shared" si="13"/>
        <v>253</v>
      </c>
      <c r="M81">
        <f t="shared" si="18"/>
        <v>2</v>
      </c>
    </row>
    <row r="82" spans="1:13" x14ac:dyDescent="0.25">
      <c r="A82" s="1">
        <v>43181</v>
      </c>
      <c r="B82">
        <f t="shared" si="14"/>
        <v>4</v>
      </c>
      <c r="C82" s="2">
        <f>VLOOKUP(B82,Tabela1[],2)</f>
        <v>0.75</v>
      </c>
      <c r="D82" s="4">
        <f>200</f>
        <v>200</v>
      </c>
      <c r="E82" s="4">
        <f t="shared" si="10"/>
        <v>200</v>
      </c>
      <c r="F82" s="4">
        <f t="shared" si="19"/>
        <v>100</v>
      </c>
      <c r="G82">
        <f t="shared" si="15"/>
        <v>300</v>
      </c>
      <c r="H82" s="5">
        <f t="shared" si="11"/>
        <v>100</v>
      </c>
      <c r="I82">
        <f t="shared" si="16"/>
        <v>225</v>
      </c>
      <c r="J82">
        <f t="shared" si="17"/>
        <v>100</v>
      </c>
      <c r="K82">
        <f t="shared" si="12"/>
        <v>125</v>
      </c>
      <c r="L82" s="5">
        <f t="shared" si="13"/>
        <v>350</v>
      </c>
      <c r="M82">
        <f t="shared" si="18"/>
        <v>0</v>
      </c>
    </row>
    <row r="83" spans="1:13" x14ac:dyDescent="0.25">
      <c r="A83" s="1">
        <v>43182</v>
      </c>
      <c r="B83">
        <f t="shared" si="14"/>
        <v>5</v>
      </c>
      <c r="C83" s="2">
        <f>VLOOKUP(B83,Tabela1[],2)</f>
        <v>0.8</v>
      </c>
      <c r="D83" s="4">
        <f>200</f>
        <v>200</v>
      </c>
      <c r="E83" s="4">
        <f t="shared" si="10"/>
        <v>200</v>
      </c>
      <c r="F83" s="4">
        <f t="shared" si="19"/>
        <v>75</v>
      </c>
      <c r="G83">
        <f t="shared" si="15"/>
        <v>275</v>
      </c>
      <c r="H83" s="5">
        <f t="shared" si="11"/>
        <v>100</v>
      </c>
      <c r="I83">
        <f t="shared" si="16"/>
        <v>220</v>
      </c>
      <c r="J83">
        <f t="shared" si="17"/>
        <v>75</v>
      </c>
      <c r="K83">
        <f t="shared" si="12"/>
        <v>145</v>
      </c>
      <c r="L83" s="5">
        <f t="shared" si="13"/>
        <v>365</v>
      </c>
      <c r="M83">
        <f t="shared" si="18"/>
        <v>0</v>
      </c>
    </row>
    <row r="84" spans="1:13" x14ac:dyDescent="0.25">
      <c r="A84" s="1">
        <v>43183</v>
      </c>
      <c r="B84">
        <f t="shared" si="14"/>
        <v>6</v>
      </c>
      <c r="C84" s="2">
        <f>VLOOKUP(B84,Tabela1[],2)</f>
        <v>0.5</v>
      </c>
      <c r="D84" s="4">
        <f>200</f>
        <v>200</v>
      </c>
      <c r="E84" s="4">
        <f t="shared" si="10"/>
        <v>200</v>
      </c>
      <c r="F84" s="4">
        <f t="shared" si="19"/>
        <v>55</v>
      </c>
      <c r="G84">
        <f t="shared" si="15"/>
        <v>255</v>
      </c>
      <c r="H84" s="5">
        <f t="shared" si="11"/>
        <v>100</v>
      </c>
      <c r="I84">
        <f t="shared" si="16"/>
        <v>128</v>
      </c>
      <c r="J84">
        <f t="shared" si="17"/>
        <v>55</v>
      </c>
      <c r="K84">
        <f t="shared" si="12"/>
        <v>73</v>
      </c>
      <c r="L84" s="5">
        <f t="shared" si="13"/>
        <v>201</v>
      </c>
      <c r="M84">
        <f t="shared" si="18"/>
        <v>27</v>
      </c>
    </row>
    <row r="85" spans="1:13" x14ac:dyDescent="0.25">
      <c r="A85" s="1">
        <v>43184</v>
      </c>
      <c r="B85">
        <f t="shared" si="14"/>
        <v>7</v>
      </c>
      <c r="C85" s="2">
        <f>VLOOKUP(B85,Tabela1[],2)</f>
        <v>0.5</v>
      </c>
      <c r="D85" s="4">
        <f>200</f>
        <v>200</v>
      </c>
      <c r="E85" s="4">
        <f t="shared" si="10"/>
        <v>200</v>
      </c>
      <c r="F85" s="4">
        <f t="shared" si="19"/>
        <v>100</v>
      </c>
      <c r="G85">
        <f t="shared" si="15"/>
        <v>300</v>
      </c>
      <c r="H85" s="5">
        <f t="shared" si="11"/>
        <v>100</v>
      </c>
      <c r="I85">
        <f t="shared" si="16"/>
        <v>150</v>
      </c>
      <c r="J85">
        <f t="shared" si="17"/>
        <v>100</v>
      </c>
      <c r="K85">
        <f t="shared" si="12"/>
        <v>50</v>
      </c>
      <c r="L85" s="5">
        <f t="shared" si="13"/>
        <v>200</v>
      </c>
      <c r="M85">
        <f t="shared" si="18"/>
        <v>50</v>
      </c>
    </row>
    <row r="86" spans="1:13" x14ac:dyDescent="0.25">
      <c r="A86" s="1">
        <v>43185</v>
      </c>
      <c r="B86">
        <f t="shared" si="14"/>
        <v>1</v>
      </c>
      <c r="C86" s="2">
        <f>VLOOKUP(B86,Tabela1[],2)</f>
        <v>0.9</v>
      </c>
      <c r="D86" s="4">
        <f>200</f>
        <v>200</v>
      </c>
      <c r="E86" s="4">
        <f t="shared" si="10"/>
        <v>200</v>
      </c>
      <c r="F86" s="4">
        <f t="shared" si="19"/>
        <v>100</v>
      </c>
      <c r="G86">
        <f t="shared" si="15"/>
        <v>300</v>
      </c>
      <c r="H86" s="5">
        <f t="shared" si="11"/>
        <v>100</v>
      </c>
      <c r="I86">
        <f t="shared" si="16"/>
        <v>270</v>
      </c>
      <c r="J86">
        <f t="shared" si="17"/>
        <v>100</v>
      </c>
      <c r="K86">
        <f t="shared" si="12"/>
        <v>170</v>
      </c>
      <c r="L86" s="5">
        <f t="shared" si="13"/>
        <v>440</v>
      </c>
      <c r="M86">
        <f t="shared" si="18"/>
        <v>0</v>
      </c>
    </row>
    <row r="87" spans="1:13" x14ac:dyDescent="0.25">
      <c r="A87" s="1">
        <v>43186</v>
      </c>
      <c r="B87">
        <f t="shared" si="14"/>
        <v>2</v>
      </c>
      <c r="C87" s="2">
        <f>VLOOKUP(B87,Tabela1[],2)</f>
        <v>0.75</v>
      </c>
      <c r="D87" s="4">
        <f>200</f>
        <v>200</v>
      </c>
      <c r="E87" s="4">
        <f t="shared" si="10"/>
        <v>200</v>
      </c>
      <c r="F87" s="4">
        <f t="shared" si="19"/>
        <v>30</v>
      </c>
      <c r="G87">
        <f t="shared" si="15"/>
        <v>230</v>
      </c>
      <c r="H87" s="5">
        <f t="shared" si="11"/>
        <v>100</v>
      </c>
      <c r="I87">
        <f t="shared" si="16"/>
        <v>173</v>
      </c>
      <c r="J87">
        <f t="shared" si="17"/>
        <v>30</v>
      </c>
      <c r="K87">
        <f t="shared" si="12"/>
        <v>143</v>
      </c>
      <c r="L87" s="5">
        <f t="shared" si="13"/>
        <v>316</v>
      </c>
      <c r="M87">
        <f t="shared" si="18"/>
        <v>0</v>
      </c>
    </row>
    <row r="88" spans="1:13" x14ac:dyDescent="0.25">
      <c r="A88" s="1">
        <v>43187</v>
      </c>
      <c r="B88">
        <f t="shared" si="14"/>
        <v>3</v>
      </c>
      <c r="C88" s="2">
        <f>VLOOKUP(B88,Tabela1[],2)</f>
        <v>0.6</v>
      </c>
      <c r="D88" s="4">
        <f>200</f>
        <v>200</v>
      </c>
      <c r="E88" s="4">
        <f t="shared" si="10"/>
        <v>200</v>
      </c>
      <c r="F88" s="4">
        <f t="shared" si="19"/>
        <v>57</v>
      </c>
      <c r="G88">
        <f t="shared" si="15"/>
        <v>257</v>
      </c>
      <c r="H88" s="5">
        <f t="shared" si="11"/>
        <v>100</v>
      </c>
      <c r="I88">
        <f t="shared" si="16"/>
        <v>155</v>
      </c>
      <c r="J88">
        <f t="shared" si="17"/>
        <v>57</v>
      </c>
      <c r="K88">
        <f t="shared" si="12"/>
        <v>98</v>
      </c>
      <c r="L88" s="5">
        <f t="shared" si="13"/>
        <v>253</v>
      </c>
      <c r="M88">
        <f t="shared" si="18"/>
        <v>2</v>
      </c>
    </row>
    <row r="89" spans="1:13" x14ac:dyDescent="0.25">
      <c r="A89" s="1">
        <v>43188</v>
      </c>
      <c r="B89">
        <f t="shared" si="14"/>
        <v>4</v>
      </c>
      <c r="C89" s="2">
        <f>VLOOKUP(B89,Tabela1[],2)</f>
        <v>0.75</v>
      </c>
      <c r="D89" s="4">
        <f>200</f>
        <v>200</v>
      </c>
      <c r="E89" s="4">
        <f t="shared" si="10"/>
        <v>200</v>
      </c>
      <c r="F89" s="4">
        <f t="shared" si="19"/>
        <v>100</v>
      </c>
      <c r="G89">
        <f t="shared" si="15"/>
        <v>300</v>
      </c>
      <c r="H89" s="5">
        <f t="shared" si="11"/>
        <v>100</v>
      </c>
      <c r="I89">
        <f t="shared" si="16"/>
        <v>225</v>
      </c>
      <c r="J89">
        <f t="shared" si="17"/>
        <v>100</v>
      </c>
      <c r="K89">
        <f t="shared" si="12"/>
        <v>125</v>
      </c>
      <c r="L89" s="5">
        <f t="shared" si="13"/>
        <v>350</v>
      </c>
      <c r="M89">
        <f t="shared" si="18"/>
        <v>0</v>
      </c>
    </row>
    <row r="90" spans="1:13" x14ac:dyDescent="0.25">
      <c r="A90" s="1">
        <v>43189</v>
      </c>
      <c r="B90">
        <f t="shared" si="14"/>
        <v>5</v>
      </c>
      <c r="C90" s="2">
        <f>VLOOKUP(B90,Tabela1[],2)</f>
        <v>0.8</v>
      </c>
      <c r="D90" s="4">
        <f>200</f>
        <v>200</v>
      </c>
      <c r="E90" s="4">
        <f t="shared" si="10"/>
        <v>200</v>
      </c>
      <c r="F90" s="4">
        <f t="shared" si="19"/>
        <v>75</v>
      </c>
      <c r="G90">
        <f t="shared" si="15"/>
        <v>275</v>
      </c>
      <c r="H90" s="5">
        <f t="shared" si="11"/>
        <v>100</v>
      </c>
      <c r="I90">
        <f t="shared" si="16"/>
        <v>220</v>
      </c>
      <c r="J90">
        <f t="shared" si="17"/>
        <v>75</v>
      </c>
      <c r="K90">
        <f t="shared" si="12"/>
        <v>145</v>
      </c>
      <c r="L90" s="5">
        <f t="shared" si="13"/>
        <v>365</v>
      </c>
      <c r="M90">
        <f t="shared" si="18"/>
        <v>0</v>
      </c>
    </row>
    <row r="91" spans="1:13" x14ac:dyDescent="0.25">
      <c r="A91" s="1">
        <v>43190</v>
      </c>
      <c r="B91">
        <f t="shared" si="14"/>
        <v>6</v>
      </c>
      <c r="C91" s="2">
        <f>VLOOKUP(B91,Tabela1[],2)</f>
        <v>0.5</v>
      </c>
      <c r="D91" s="4">
        <f>200</f>
        <v>200</v>
      </c>
      <c r="E91" s="4">
        <f t="shared" si="10"/>
        <v>200</v>
      </c>
      <c r="F91" s="4">
        <f t="shared" si="19"/>
        <v>55</v>
      </c>
      <c r="G91">
        <f t="shared" si="15"/>
        <v>255</v>
      </c>
      <c r="H91" s="5">
        <f t="shared" si="11"/>
        <v>100</v>
      </c>
      <c r="I91">
        <f t="shared" si="16"/>
        <v>128</v>
      </c>
      <c r="J91">
        <f t="shared" si="17"/>
        <v>55</v>
      </c>
      <c r="K91">
        <f t="shared" si="12"/>
        <v>73</v>
      </c>
      <c r="L91" s="5">
        <f t="shared" si="13"/>
        <v>201</v>
      </c>
      <c r="M91">
        <f t="shared" si="18"/>
        <v>27</v>
      </c>
    </row>
    <row r="92" spans="1:13" x14ac:dyDescent="0.25">
      <c r="A92" s="1">
        <v>43191</v>
      </c>
      <c r="B92">
        <f t="shared" si="14"/>
        <v>7</v>
      </c>
      <c r="C92" s="2">
        <f>VLOOKUP(B92,Tabela1[],2)</f>
        <v>0.5</v>
      </c>
      <c r="D92" s="4">
        <f>200</f>
        <v>200</v>
      </c>
      <c r="E92" s="4">
        <f t="shared" si="10"/>
        <v>200</v>
      </c>
      <c r="F92" s="4">
        <f t="shared" si="19"/>
        <v>100</v>
      </c>
      <c r="G92">
        <f t="shared" si="15"/>
        <v>300</v>
      </c>
      <c r="H92" s="5">
        <f t="shared" si="11"/>
        <v>100</v>
      </c>
      <c r="I92">
        <f t="shared" si="16"/>
        <v>150</v>
      </c>
      <c r="J92">
        <f t="shared" si="17"/>
        <v>100</v>
      </c>
      <c r="K92">
        <f t="shared" si="12"/>
        <v>50</v>
      </c>
      <c r="L92" s="5">
        <f t="shared" si="13"/>
        <v>200</v>
      </c>
      <c r="M92">
        <f t="shared" si="18"/>
        <v>50</v>
      </c>
    </row>
    <row r="93" spans="1:13" x14ac:dyDescent="0.25">
      <c r="A93" s="1">
        <v>43192</v>
      </c>
      <c r="B93">
        <f t="shared" si="14"/>
        <v>1</v>
      </c>
      <c r="C93" s="2">
        <f>VLOOKUP(B93,Tabela1[],2)</f>
        <v>0.9</v>
      </c>
      <c r="D93" s="4">
        <f>200</f>
        <v>200</v>
      </c>
      <c r="E93" s="4">
        <f t="shared" si="10"/>
        <v>200</v>
      </c>
      <c r="F93" s="4">
        <f t="shared" si="19"/>
        <v>100</v>
      </c>
      <c r="G93">
        <f t="shared" si="15"/>
        <v>300</v>
      </c>
      <c r="H93" s="5">
        <f t="shared" si="11"/>
        <v>100</v>
      </c>
      <c r="I93">
        <f t="shared" si="16"/>
        <v>270</v>
      </c>
      <c r="J93">
        <f t="shared" si="17"/>
        <v>100</v>
      </c>
      <c r="K93">
        <f t="shared" si="12"/>
        <v>170</v>
      </c>
      <c r="L93" s="5">
        <f t="shared" si="13"/>
        <v>440</v>
      </c>
      <c r="M93">
        <f t="shared" si="18"/>
        <v>0</v>
      </c>
    </row>
    <row r="94" spans="1:13" x14ac:dyDescent="0.25">
      <c r="A94" s="1">
        <v>43193</v>
      </c>
      <c r="B94">
        <f t="shared" si="14"/>
        <v>2</v>
      </c>
      <c r="C94" s="2">
        <f>VLOOKUP(B94,Tabela1[],2)</f>
        <v>0.75</v>
      </c>
      <c r="D94" s="4">
        <f>200</f>
        <v>200</v>
      </c>
      <c r="E94" s="4">
        <f t="shared" si="10"/>
        <v>200</v>
      </c>
      <c r="F94" s="4">
        <f t="shared" si="19"/>
        <v>30</v>
      </c>
      <c r="G94">
        <f t="shared" si="15"/>
        <v>230</v>
      </c>
      <c r="H94" s="5">
        <f t="shared" si="11"/>
        <v>100</v>
      </c>
      <c r="I94">
        <f t="shared" si="16"/>
        <v>173</v>
      </c>
      <c r="J94">
        <f t="shared" si="17"/>
        <v>30</v>
      </c>
      <c r="K94">
        <f t="shared" si="12"/>
        <v>143</v>
      </c>
      <c r="L94" s="5">
        <f t="shared" si="13"/>
        <v>316</v>
      </c>
      <c r="M94">
        <f t="shared" si="18"/>
        <v>0</v>
      </c>
    </row>
    <row r="95" spans="1:13" x14ac:dyDescent="0.25">
      <c r="A95" s="1">
        <v>43194</v>
      </c>
      <c r="B95">
        <f t="shared" si="14"/>
        <v>3</v>
      </c>
      <c r="C95" s="2">
        <f>VLOOKUP(B95,Tabela1[],2)</f>
        <v>0.6</v>
      </c>
      <c r="D95" s="4">
        <f>200</f>
        <v>200</v>
      </c>
      <c r="E95" s="4">
        <f t="shared" si="10"/>
        <v>200</v>
      </c>
      <c r="F95" s="4">
        <f t="shared" si="19"/>
        <v>57</v>
      </c>
      <c r="G95">
        <f t="shared" si="15"/>
        <v>257</v>
      </c>
      <c r="H95" s="5">
        <f t="shared" si="11"/>
        <v>100</v>
      </c>
      <c r="I95">
        <f t="shared" si="16"/>
        <v>155</v>
      </c>
      <c r="J95">
        <f t="shared" si="17"/>
        <v>57</v>
      </c>
      <c r="K95">
        <f t="shared" si="12"/>
        <v>98</v>
      </c>
      <c r="L95" s="5">
        <f t="shared" si="13"/>
        <v>253</v>
      </c>
      <c r="M95">
        <f t="shared" si="18"/>
        <v>2</v>
      </c>
    </row>
    <row r="96" spans="1:13" x14ac:dyDescent="0.25">
      <c r="A96" s="1">
        <v>43195</v>
      </c>
      <c r="B96">
        <f t="shared" si="14"/>
        <v>4</v>
      </c>
      <c r="C96" s="2">
        <f>VLOOKUP(B96,Tabela1[],2)</f>
        <v>0.75</v>
      </c>
      <c r="D96" s="4">
        <f>200</f>
        <v>200</v>
      </c>
      <c r="E96" s="4">
        <f t="shared" si="10"/>
        <v>200</v>
      </c>
      <c r="F96" s="4">
        <f t="shared" si="19"/>
        <v>100</v>
      </c>
      <c r="G96">
        <f t="shared" si="15"/>
        <v>300</v>
      </c>
      <c r="H96" s="5">
        <f t="shared" si="11"/>
        <v>100</v>
      </c>
      <c r="I96">
        <f t="shared" si="16"/>
        <v>225</v>
      </c>
      <c r="J96">
        <f t="shared" si="17"/>
        <v>100</v>
      </c>
      <c r="K96">
        <f t="shared" si="12"/>
        <v>125</v>
      </c>
      <c r="L96" s="5">
        <f t="shared" si="13"/>
        <v>350</v>
      </c>
      <c r="M96">
        <f t="shared" si="18"/>
        <v>0</v>
      </c>
    </row>
    <row r="97" spans="1:13" x14ac:dyDescent="0.25">
      <c r="A97" s="1">
        <v>43196</v>
      </c>
      <c r="B97">
        <f t="shared" si="14"/>
        <v>5</v>
      </c>
      <c r="C97" s="2">
        <f>VLOOKUP(B97,Tabela1[],2)</f>
        <v>0.8</v>
      </c>
      <c r="D97" s="4">
        <f>200</f>
        <v>200</v>
      </c>
      <c r="E97" s="4">
        <f t="shared" si="10"/>
        <v>200</v>
      </c>
      <c r="F97" s="4">
        <f t="shared" si="19"/>
        <v>75</v>
      </c>
      <c r="G97">
        <f t="shared" si="15"/>
        <v>275</v>
      </c>
      <c r="H97" s="5">
        <f t="shared" si="11"/>
        <v>100</v>
      </c>
      <c r="I97">
        <f t="shared" si="16"/>
        <v>220</v>
      </c>
      <c r="J97">
        <f t="shared" si="17"/>
        <v>75</v>
      </c>
      <c r="K97">
        <f t="shared" si="12"/>
        <v>145</v>
      </c>
      <c r="L97" s="5">
        <f t="shared" si="13"/>
        <v>365</v>
      </c>
      <c r="M97">
        <f t="shared" si="18"/>
        <v>0</v>
      </c>
    </row>
    <row r="98" spans="1:13" x14ac:dyDescent="0.25">
      <c r="A98" s="1">
        <v>43197</v>
      </c>
      <c r="B98">
        <f t="shared" si="14"/>
        <v>6</v>
      </c>
      <c r="C98" s="2">
        <f>VLOOKUP(B98,Tabela1[],2)</f>
        <v>0.5</v>
      </c>
      <c r="D98" s="4">
        <f>200</f>
        <v>200</v>
      </c>
      <c r="E98" s="4">
        <f t="shared" si="10"/>
        <v>200</v>
      </c>
      <c r="F98" s="4">
        <f t="shared" si="19"/>
        <v>55</v>
      </c>
      <c r="G98">
        <f t="shared" si="15"/>
        <v>255</v>
      </c>
      <c r="H98" s="5">
        <f t="shared" si="11"/>
        <v>100</v>
      </c>
      <c r="I98">
        <f t="shared" si="16"/>
        <v>128</v>
      </c>
      <c r="J98">
        <f t="shared" si="17"/>
        <v>55</v>
      </c>
      <c r="K98">
        <f t="shared" si="12"/>
        <v>73</v>
      </c>
      <c r="L98" s="5">
        <f t="shared" si="13"/>
        <v>201</v>
      </c>
      <c r="M98">
        <f t="shared" si="18"/>
        <v>27</v>
      </c>
    </row>
    <row r="99" spans="1:13" x14ac:dyDescent="0.25">
      <c r="A99" s="1">
        <v>43198</v>
      </c>
      <c r="B99">
        <f t="shared" si="14"/>
        <v>7</v>
      </c>
      <c r="C99" s="2">
        <f>VLOOKUP(B99,Tabela1[],2)</f>
        <v>0.5</v>
      </c>
      <c r="D99" s="4">
        <f>200</f>
        <v>200</v>
      </c>
      <c r="E99" s="4">
        <f t="shared" si="10"/>
        <v>200</v>
      </c>
      <c r="F99" s="4">
        <f t="shared" si="19"/>
        <v>100</v>
      </c>
      <c r="G99">
        <f t="shared" si="15"/>
        <v>300</v>
      </c>
      <c r="H99" s="5">
        <f t="shared" si="11"/>
        <v>100</v>
      </c>
      <c r="I99">
        <f t="shared" si="16"/>
        <v>150</v>
      </c>
      <c r="J99">
        <f t="shared" si="17"/>
        <v>100</v>
      </c>
      <c r="K99">
        <f t="shared" si="12"/>
        <v>50</v>
      </c>
      <c r="L99" s="5">
        <f t="shared" si="13"/>
        <v>200</v>
      </c>
      <c r="M99">
        <f t="shared" si="18"/>
        <v>50</v>
      </c>
    </row>
    <row r="100" spans="1:13" x14ac:dyDescent="0.25">
      <c r="A100" s="1">
        <v>43199</v>
      </c>
      <c r="B100">
        <f t="shared" si="14"/>
        <v>1</v>
      </c>
      <c r="C100" s="2">
        <f>VLOOKUP(B100,Tabela1[],2)</f>
        <v>0.9</v>
      </c>
      <c r="D100" s="4">
        <f>200</f>
        <v>200</v>
      </c>
      <c r="E100" s="4">
        <f t="shared" si="10"/>
        <v>200</v>
      </c>
      <c r="F100" s="4">
        <f t="shared" si="19"/>
        <v>100</v>
      </c>
      <c r="G100">
        <f t="shared" si="15"/>
        <v>300</v>
      </c>
      <c r="H100" s="5">
        <f t="shared" si="11"/>
        <v>100</v>
      </c>
      <c r="I100">
        <f t="shared" si="16"/>
        <v>270</v>
      </c>
      <c r="J100">
        <f t="shared" si="17"/>
        <v>100</v>
      </c>
      <c r="K100">
        <f t="shared" si="12"/>
        <v>170</v>
      </c>
      <c r="L100" s="5">
        <f t="shared" si="13"/>
        <v>440</v>
      </c>
      <c r="M100">
        <f t="shared" si="18"/>
        <v>0</v>
      </c>
    </row>
    <row r="101" spans="1:13" x14ac:dyDescent="0.25">
      <c r="A101" s="1">
        <v>43200</v>
      </c>
      <c r="B101">
        <f t="shared" si="14"/>
        <v>2</v>
      </c>
      <c r="C101" s="2">
        <f>VLOOKUP(B101,Tabela1[],2)</f>
        <v>0.75</v>
      </c>
      <c r="D101" s="4">
        <f>200</f>
        <v>200</v>
      </c>
      <c r="E101" s="4">
        <f t="shared" si="10"/>
        <v>200</v>
      </c>
      <c r="F101" s="4">
        <f t="shared" si="19"/>
        <v>30</v>
      </c>
      <c r="G101">
        <f t="shared" si="15"/>
        <v>230</v>
      </c>
      <c r="H101" s="5">
        <f t="shared" si="11"/>
        <v>100</v>
      </c>
      <c r="I101">
        <f t="shared" si="16"/>
        <v>173</v>
      </c>
      <c r="J101">
        <f t="shared" si="17"/>
        <v>30</v>
      </c>
      <c r="K101">
        <f t="shared" si="12"/>
        <v>143</v>
      </c>
      <c r="L101" s="5">
        <f t="shared" si="13"/>
        <v>316</v>
      </c>
      <c r="M101">
        <f t="shared" si="18"/>
        <v>0</v>
      </c>
    </row>
    <row r="102" spans="1:13" x14ac:dyDescent="0.25">
      <c r="A102" s="1">
        <v>43201</v>
      </c>
      <c r="B102">
        <f t="shared" si="14"/>
        <v>3</v>
      </c>
      <c r="C102" s="2">
        <f>VLOOKUP(B102,Tabela1[],2)</f>
        <v>0.6</v>
      </c>
      <c r="D102" s="4">
        <f>200</f>
        <v>200</v>
      </c>
      <c r="E102" s="4">
        <f t="shared" si="10"/>
        <v>200</v>
      </c>
      <c r="F102" s="4">
        <f t="shared" si="19"/>
        <v>57</v>
      </c>
      <c r="G102">
        <f t="shared" si="15"/>
        <v>257</v>
      </c>
      <c r="H102" s="5">
        <f t="shared" si="11"/>
        <v>100</v>
      </c>
      <c r="I102">
        <f t="shared" si="16"/>
        <v>155</v>
      </c>
      <c r="J102">
        <f t="shared" si="17"/>
        <v>57</v>
      </c>
      <c r="K102">
        <f t="shared" si="12"/>
        <v>98</v>
      </c>
      <c r="L102" s="5">
        <f t="shared" si="13"/>
        <v>253</v>
      </c>
      <c r="M102">
        <f t="shared" si="18"/>
        <v>2</v>
      </c>
    </row>
    <row r="103" spans="1:13" x14ac:dyDescent="0.25">
      <c r="A103" s="1">
        <v>43202</v>
      </c>
      <c r="B103">
        <f t="shared" si="14"/>
        <v>4</v>
      </c>
      <c r="C103" s="2">
        <f>VLOOKUP(B103,Tabela1[],2)</f>
        <v>0.75</v>
      </c>
      <c r="D103" s="4">
        <f>200</f>
        <v>200</v>
      </c>
      <c r="E103" s="4">
        <f t="shared" si="10"/>
        <v>200</v>
      </c>
      <c r="F103" s="4">
        <f t="shared" si="19"/>
        <v>100</v>
      </c>
      <c r="G103">
        <f t="shared" si="15"/>
        <v>300</v>
      </c>
      <c r="H103" s="5">
        <f t="shared" si="11"/>
        <v>100</v>
      </c>
      <c r="I103">
        <f t="shared" si="16"/>
        <v>225</v>
      </c>
      <c r="J103">
        <f t="shared" si="17"/>
        <v>100</v>
      </c>
      <c r="K103">
        <f t="shared" si="12"/>
        <v>125</v>
      </c>
      <c r="L103" s="5">
        <f t="shared" si="13"/>
        <v>350</v>
      </c>
      <c r="M103">
        <f t="shared" si="18"/>
        <v>0</v>
      </c>
    </row>
    <row r="104" spans="1:13" x14ac:dyDescent="0.25">
      <c r="A104" s="1">
        <v>43203</v>
      </c>
      <c r="B104">
        <f t="shared" si="14"/>
        <v>5</v>
      </c>
      <c r="C104" s="2">
        <f>VLOOKUP(B104,Tabela1[],2)</f>
        <v>0.8</v>
      </c>
      <c r="D104" s="4">
        <f>200</f>
        <v>200</v>
      </c>
      <c r="E104" s="4">
        <f t="shared" si="10"/>
        <v>200</v>
      </c>
      <c r="F104" s="4">
        <f t="shared" si="19"/>
        <v>75</v>
      </c>
      <c r="G104">
        <f t="shared" si="15"/>
        <v>275</v>
      </c>
      <c r="H104" s="5">
        <f t="shared" si="11"/>
        <v>100</v>
      </c>
      <c r="I104">
        <f t="shared" si="16"/>
        <v>220</v>
      </c>
      <c r="J104">
        <f t="shared" si="17"/>
        <v>75</v>
      </c>
      <c r="K104">
        <f t="shared" si="12"/>
        <v>145</v>
      </c>
      <c r="L104" s="5">
        <f t="shared" si="13"/>
        <v>365</v>
      </c>
      <c r="M104">
        <f t="shared" si="18"/>
        <v>0</v>
      </c>
    </row>
    <row r="105" spans="1:13" x14ac:dyDescent="0.25">
      <c r="A105" s="1">
        <v>43204</v>
      </c>
      <c r="B105">
        <f t="shared" si="14"/>
        <v>6</v>
      </c>
      <c r="C105" s="2">
        <f>VLOOKUP(B105,Tabela1[],2)</f>
        <v>0.5</v>
      </c>
      <c r="D105" s="4">
        <f>200</f>
        <v>200</v>
      </c>
      <c r="E105" s="4">
        <f t="shared" si="10"/>
        <v>200</v>
      </c>
      <c r="F105" s="4">
        <f t="shared" si="19"/>
        <v>55</v>
      </c>
      <c r="G105">
        <f t="shared" si="15"/>
        <v>255</v>
      </c>
      <c r="H105" s="5">
        <f t="shared" si="11"/>
        <v>100</v>
      </c>
      <c r="I105">
        <f t="shared" si="16"/>
        <v>128</v>
      </c>
      <c r="J105">
        <f t="shared" si="17"/>
        <v>55</v>
      </c>
      <c r="K105">
        <f t="shared" si="12"/>
        <v>73</v>
      </c>
      <c r="L105" s="5">
        <f t="shared" si="13"/>
        <v>201</v>
      </c>
      <c r="M105">
        <f t="shared" si="18"/>
        <v>27</v>
      </c>
    </row>
    <row r="106" spans="1:13" x14ac:dyDescent="0.25">
      <c r="A106" s="1">
        <v>43205</v>
      </c>
      <c r="B106">
        <f t="shared" si="14"/>
        <v>7</v>
      </c>
      <c r="C106" s="2">
        <f>VLOOKUP(B106,Tabela1[],2)</f>
        <v>0.5</v>
      </c>
      <c r="D106" s="4">
        <f>200</f>
        <v>200</v>
      </c>
      <c r="E106" s="4">
        <f t="shared" si="10"/>
        <v>200</v>
      </c>
      <c r="F106" s="4">
        <f t="shared" si="19"/>
        <v>100</v>
      </c>
      <c r="G106">
        <f t="shared" si="15"/>
        <v>300</v>
      </c>
      <c r="H106" s="5">
        <f t="shared" si="11"/>
        <v>100</v>
      </c>
      <c r="I106">
        <f t="shared" si="16"/>
        <v>150</v>
      </c>
      <c r="J106">
        <f t="shared" si="17"/>
        <v>100</v>
      </c>
      <c r="K106">
        <f t="shared" si="12"/>
        <v>50</v>
      </c>
      <c r="L106" s="5">
        <f t="shared" si="13"/>
        <v>200</v>
      </c>
      <c r="M106">
        <f t="shared" si="18"/>
        <v>50</v>
      </c>
    </row>
    <row r="107" spans="1:13" x14ac:dyDescent="0.25">
      <c r="A107" s="1">
        <v>43206</v>
      </c>
      <c r="B107">
        <f t="shared" si="14"/>
        <v>1</v>
      </c>
      <c r="C107" s="2">
        <f>VLOOKUP(B107,Tabela1[],2)</f>
        <v>0.9</v>
      </c>
      <c r="D107" s="4">
        <f>200</f>
        <v>200</v>
      </c>
      <c r="E107" s="4">
        <f t="shared" si="10"/>
        <v>200</v>
      </c>
      <c r="F107" s="4">
        <f t="shared" si="19"/>
        <v>100</v>
      </c>
      <c r="G107">
        <f t="shared" si="15"/>
        <v>300</v>
      </c>
      <c r="H107" s="5">
        <f t="shared" si="11"/>
        <v>100</v>
      </c>
      <c r="I107">
        <f t="shared" si="16"/>
        <v>270</v>
      </c>
      <c r="J107">
        <f t="shared" si="17"/>
        <v>100</v>
      </c>
      <c r="K107">
        <f t="shared" si="12"/>
        <v>170</v>
      </c>
      <c r="L107" s="5">
        <f t="shared" si="13"/>
        <v>440</v>
      </c>
      <c r="M107">
        <f t="shared" si="18"/>
        <v>0</v>
      </c>
    </row>
    <row r="108" spans="1:13" x14ac:dyDescent="0.25">
      <c r="A108" s="1">
        <v>43207</v>
      </c>
      <c r="B108">
        <f t="shared" si="14"/>
        <v>2</v>
      </c>
      <c r="C108" s="2">
        <f>VLOOKUP(B108,Tabela1[],2)</f>
        <v>0.75</v>
      </c>
      <c r="D108" s="4">
        <f>200</f>
        <v>200</v>
      </c>
      <c r="E108" s="4">
        <f t="shared" si="10"/>
        <v>200</v>
      </c>
      <c r="F108" s="4">
        <f t="shared" si="19"/>
        <v>30</v>
      </c>
      <c r="G108">
        <f t="shared" si="15"/>
        <v>230</v>
      </c>
      <c r="H108" s="5">
        <f t="shared" si="11"/>
        <v>100</v>
      </c>
      <c r="I108">
        <f t="shared" si="16"/>
        <v>173</v>
      </c>
      <c r="J108">
        <f t="shared" si="17"/>
        <v>30</v>
      </c>
      <c r="K108">
        <f t="shared" si="12"/>
        <v>143</v>
      </c>
      <c r="L108" s="5">
        <f t="shared" si="13"/>
        <v>316</v>
      </c>
      <c r="M108">
        <f t="shared" si="18"/>
        <v>0</v>
      </c>
    </row>
    <row r="109" spans="1:13" x14ac:dyDescent="0.25">
      <c r="A109" s="1">
        <v>43208</v>
      </c>
      <c r="B109">
        <f t="shared" si="14"/>
        <v>3</v>
      </c>
      <c r="C109" s="2">
        <f>VLOOKUP(B109,Tabela1[],2)</f>
        <v>0.6</v>
      </c>
      <c r="D109" s="4">
        <f>200</f>
        <v>200</v>
      </c>
      <c r="E109" s="4">
        <f t="shared" si="10"/>
        <v>200</v>
      </c>
      <c r="F109" s="4">
        <f t="shared" si="19"/>
        <v>57</v>
      </c>
      <c r="G109">
        <f t="shared" si="15"/>
        <v>257</v>
      </c>
      <c r="H109" s="5">
        <f t="shared" si="11"/>
        <v>100</v>
      </c>
      <c r="I109">
        <f t="shared" si="16"/>
        <v>155</v>
      </c>
      <c r="J109">
        <f t="shared" si="17"/>
        <v>57</v>
      </c>
      <c r="K109">
        <f t="shared" si="12"/>
        <v>98</v>
      </c>
      <c r="L109" s="5">
        <f t="shared" si="13"/>
        <v>253</v>
      </c>
      <c r="M109">
        <f t="shared" si="18"/>
        <v>2</v>
      </c>
    </row>
    <row r="110" spans="1:13" x14ac:dyDescent="0.25">
      <c r="A110" s="1">
        <v>43209</v>
      </c>
      <c r="B110">
        <f t="shared" si="14"/>
        <v>4</v>
      </c>
      <c r="C110" s="2">
        <f>VLOOKUP(B110,Tabela1[],2)</f>
        <v>0.75</v>
      </c>
      <c r="D110" s="4">
        <f>200</f>
        <v>200</v>
      </c>
      <c r="E110" s="4">
        <f t="shared" si="10"/>
        <v>200</v>
      </c>
      <c r="F110" s="4">
        <f t="shared" si="19"/>
        <v>100</v>
      </c>
      <c r="G110">
        <f t="shared" si="15"/>
        <v>300</v>
      </c>
      <c r="H110" s="5">
        <f t="shared" si="11"/>
        <v>100</v>
      </c>
      <c r="I110">
        <f t="shared" si="16"/>
        <v>225</v>
      </c>
      <c r="J110">
        <f t="shared" si="17"/>
        <v>100</v>
      </c>
      <c r="K110">
        <f t="shared" si="12"/>
        <v>125</v>
      </c>
      <c r="L110" s="5">
        <f t="shared" si="13"/>
        <v>350</v>
      </c>
      <c r="M110">
        <f t="shared" si="18"/>
        <v>0</v>
      </c>
    </row>
    <row r="111" spans="1:13" x14ac:dyDescent="0.25">
      <c r="A111" s="1">
        <v>43210</v>
      </c>
      <c r="B111">
        <f t="shared" si="14"/>
        <v>5</v>
      </c>
      <c r="C111" s="2">
        <f>VLOOKUP(B111,Tabela1[],2)</f>
        <v>0.8</v>
      </c>
      <c r="D111" s="4">
        <f>200</f>
        <v>200</v>
      </c>
      <c r="E111" s="4">
        <f t="shared" si="10"/>
        <v>200</v>
      </c>
      <c r="F111" s="4">
        <f t="shared" si="19"/>
        <v>75</v>
      </c>
      <c r="G111">
        <f t="shared" si="15"/>
        <v>275</v>
      </c>
      <c r="H111" s="5">
        <f t="shared" si="11"/>
        <v>100</v>
      </c>
      <c r="I111">
        <f t="shared" si="16"/>
        <v>220</v>
      </c>
      <c r="J111">
        <f t="shared" si="17"/>
        <v>75</v>
      </c>
      <c r="K111">
        <f t="shared" si="12"/>
        <v>145</v>
      </c>
      <c r="L111" s="5">
        <f t="shared" si="13"/>
        <v>365</v>
      </c>
      <c r="M111">
        <f t="shared" si="18"/>
        <v>0</v>
      </c>
    </row>
    <row r="112" spans="1:13" x14ac:dyDescent="0.25">
      <c r="A112" s="1">
        <v>43211</v>
      </c>
      <c r="B112">
        <f t="shared" si="14"/>
        <v>6</v>
      </c>
      <c r="C112" s="2">
        <f>VLOOKUP(B112,Tabela1[],2)</f>
        <v>0.5</v>
      </c>
      <c r="D112" s="4">
        <f>200</f>
        <v>200</v>
      </c>
      <c r="E112" s="4">
        <f t="shared" si="10"/>
        <v>200</v>
      </c>
      <c r="F112" s="4">
        <f t="shared" si="19"/>
        <v>55</v>
      </c>
      <c r="G112">
        <f t="shared" si="15"/>
        <v>255</v>
      </c>
      <c r="H112" s="5">
        <f t="shared" si="11"/>
        <v>100</v>
      </c>
      <c r="I112">
        <f t="shared" si="16"/>
        <v>128</v>
      </c>
      <c r="J112">
        <f t="shared" si="17"/>
        <v>55</v>
      </c>
      <c r="K112">
        <f t="shared" si="12"/>
        <v>73</v>
      </c>
      <c r="L112" s="5">
        <f t="shared" si="13"/>
        <v>201</v>
      </c>
      <c r="M112">
        <f t="shared" si="18"/>
        <v>27</v>
      </c>
    </row>
    <row r="113" spans="1:13" x14ac:dyDescent="0.25">
      <c r="A113" s="1">
        <v>43212</v>
      </c>
      <c r="B113">
        <f t="shared" si="14"/>
        <v>7</v>
      </c>
      <c r="C113" s="2">
        <f>VLOOKUP(B113,Tabela1[],2)</f>
        <v>0.5</v>
      </c>
      <c r="D113" s="4">
        <f>200</f>
        <v>200</v>
      </c>
      <c r="E113" s="4">
        <f t="shared" si="10"/>
        <v>200</v>
      </c>
      <c r="F113" s="4">
        <f t="shared" si="19"/>
        <v>100</v>
      </c>
      <c r="G113">
        <f t="shared" si="15"/>
        <v>300</v>
      </c>
      <c r="H113" s="5">
        <f t="shared" si="11"/>
        <v>100</v>
      </c>
      <c r="I113">
        <f t="shared" si="16"/>
        <v>150</v>
      </c>
      <c r="J113">
        <f t="shared" si="17"/>
        <v>100</v>
      </c>
      <c r="K113">
        <f t="shared" si="12"/>
        <v>50</v>
      </c>
      <c r="L113" s="5">
        <f t="shared" si="13"/>
        <v>200</v>
      </c>
      <c r="M113">
        <f t="shared" si="18"/>
        <v>50</v>
      </c>
    </row>
    <row r="114" spans="1:13" x14ac:dyDescent="0.25">
      <c r="A114" s="1">
        <v>43213</v>
      </c>
      <c r="B114">
        <f t="shared" si="14"/>
        <v>1</v>
      </c>
      <c r="C114" s="2">
        <f>VLOOKUP(B114,Tabela1[],2)</f>
        <v>0.9</v>
      </c>
      <c r="D114" s="4">
        <f>200</f>
        <v>200</v>
      </c>
      <c r="E114" s="4">
        <f t="shared" si="10"/>
        <v>200</v>
      </c>
      <c r="F114" s="4">
        <f t="shared" si="19"/>
        <v>100</v>
      </c>
      <c r="G114">
        <f t="shared" si="15"/>
        <v>300</v>
      </c>
      <c r="H114" s="5">
        <f t="shared" si="11"/>
        <v>100</v>
      </c>
      <c r="I114">
        <f t="shared" si="16"/>
        <v>270</v>
      </c>
      <c r="J114">
        <f t="shared" si="17"/>
        <v>100</v>
      </c>
      <c r="K114">
        <f t="shared" si="12"/>
        <v>170</v>
      </c>
      <c r="L114" s="5">
        <f t="shared" si="13"/>
        <v>440</v>
      </c>
      <c r="M114">
        <f t="shared" si="18"/>
        <v>0</v>
      </c>
    </row>
    <row r="115" spans="1:13" x14ac:dyDescent="0.25">
      <c r="A115" s="1">
        <v>43214</v>
      </c>
      <c r="B115">
        <f t="shared" si="14"/>
        <v>2</v>
      </c>
      <c r="C115" s="2">
        <f>VLOOKUP(B115,Tabela1[],2)</f>
        <v>0.75</v>
      </c>
      <c r="D115" s="4">
        <f>200</f>
        <v>200</v>
      </c>
      <c r="E115" s="4">
        <f t="shared" si="10"/>
        <v>200</v>
      </c>
      <c r="F115" s="4">
        <f t="shared" si="19"/>
        <v>30</v>
      </c>
      <c r="G115">
        <f t="shared" si="15"/>
        <v>230</v>
      </c>
      <c r="H115" s="5">
        <f t="shared" si="11"/>
        <v>100</v>
      </c>
      <c r="I115">
        <f t="shared" si="16"/>
        <v>173</v>
      </c>
      <c r="J115">
        <f t="shared" si="17"/>
        <v>30</v>
      </c>
      <c r="K115">
        <f t="shared" si="12"/>
        <v>143</v>
      </c>
      <c r="L115" s="5">
        <f t="shared" si="13"/>
        <v>316</v>
      </c>
      <c r="M115">
        <f t="shared" si="18"/>
        <v>0</v>
      </c>
    </row>
    <row r="116" spans="1:13" x14ac:dyDescent="0.25">
      <c r="A116" s="1">
        <v>43215</v>
      </c>
      <c r="B116">
        <f t="shared" si="14"/>
        <v>3</v>
      </c>
      <c r="C116" s="2">
        <f>VLOOKUP(B116,Tabela1[],2)</f>
        <v>0.6</v>
      </c>
      <c r="D116" s="4">
        <f>200</f>
        <v>200</v>
      </c>
      <c r="E116" s="4">
        <f t="shared" si="10"/>
        <v>200</v>
      </c>
      <c r="F116" s="4">
        <f t="shared" si="19"/>
        <v>57</v>
      </c>
      <c r="G116">
        <f t="shared" si="15"/>
        <v>257</v>
      </c>
      <c r="H116" s="5">
        <f t="shared" si="11"/>
        <v>100</v>
      </c>
      <c r="I116">
        <f t="shared" si="16"/>
        <v>155</v>
      </c>
      <c r="J116">
        <f t="shared" si="17"/>
        <v>57</v>
      </c>
      <c r="K116">
        <f t="shared" si="12"/>
        <v>98</v>
      </c>
      <c r="L116" s="5">
        <f t="shared" si="13"/>
        <v>253</v>
      </c>
      <c r="M116">
        <f t="shared" si="18"/>
        <v>2</v>
      </c>
    </row>
    <row r="117" spans="1:13" x14ac:dyDescent="0.25">
      <c r="A117" s="1">
        <v>43216</v>
      </c>
      <c r="B117">
        <f t="shared" si="14"/>
        <v>4</v>
      </c>
      <c r="C117" s="2">
        <f>VLOOKUP(B117,Tabela1[],2)</f>
        <v>0.75</v>
      </c>
      <c r="D117" s="4">
        <f>200</f>
        <v>200</v>
      </c>
      <c r="E117" s="4">
        <f t="shared" si="10"/>
        <v>200</v>
      </c>
      <c r="F117" s="4">
        <f t="shared" si="19"/>
        <v>100</v>
      </c>
      <c r="G117">
        <f t="shared" si="15"/>
        <v>300</v>
      </c>
      <c r="H117" s="5">
        <f t="shared" si="11"/>
        <v>100</v>
      </c>
      <c r="I117">
        <f t="shared" si="16"/>
        <v>225</v>
      </c>
      <c r="J117">
        <f t="shared" si="17"/>
        <v>100</v>
      </c>
      <c r="K117">
        <f t="shared" si="12"/>
        <v>125</v>
      </c>
      <c r="L117" s="5">
        <f t="shared" si="13"/>
        <v>350</v>
      </c>
      <c r="M117">
        <f t="shared" si="18"/>
        <v>0</v>
      </c>
    </row>
    <row r="118" spans="1:13" x14ac:dyDescent="0.25">
      <c r="A118" s="1">
        <v>43217</v>
      </c>
      <c r="B118">
        <f t="shared" si="14"/>
        <v>5</v>
      </c>
      <c r="C118" s="2">
        <f>VLOOKUP(B118,Tabela1[],2)</f>
        <v>0.8</v>
      </c>
      <c r="D118" s="4">
        <f>200</f>
        <v>200</v>
      </c>
      <c r="E118" s="4">
        <f t="shared" si="10"/>
        <v>200</v>
      </c>
      <c r="F118" s="4">
        <f t="shared" si="19"/>
        <v>75</v>
      </c>
      <c r="G118">
        <f t="shared" si="15"/>
        <v>275</v>
      </c>
      <c r="H118" s="5">
        <f t="shared" si="11"/>
        <v>100</v>
      </c>
      <c r="I118">
        <f t="shared" si="16"/>
        <v>220</v>
      </c>
      <c r="J118">
        <f t="shared" si="17"/>
        <v>75</v>
      </c>
      <c r="K118">
        <f t="shared" si="12"/>
        <v>145</v>
      </c>
      <c r="L118" s="5">
        <f t="shared" si="13"/>
        <v>365</v>
      </c>
      <c r="M118">
        <f t="shared" si="18"/>
        <v>0</v>
      </c>
    </row>
    <row r="119" spans="1:13" x14ac:dyDescent="0.25">
      <c r="A119" s="1">
        <v>43218</v>
      </c>
      <c r="B119">
        <f t="shared" si="14"/>
        <v>6</v>
      </c>
      <c r="C119" s="2">
        <f>VLOOKUP(B119,Tabela1[],2)</f>
        <v>0.5</v>
      </c>
      <c r="D119" s="4">
        <f>200</f>
        <v>200</v>
      </c>
      <c r="E119" s="4">
        <f t="shared" si="10"/>
        <v>200</v>
      </c>
      <c r="F119" s="4">
        <f t="shared" si="19"/>
        <v>55</v>
      </c>
      <c r="G119">
        <f t="shared" si="15"/>
        <v>255</v>
      </c>
      <c r="H119" s="5">
        <f t="shared" si="11"/>
        <v>100</v>
      </c>
      <c r="I119">
        <f t="shared" si="16"/>
        <v>128</v>
      </c>
      <c r="J119">
        <f t="shared" si="17"/>
        <v>55</v>
      </c>
      <c r="K119">
        <f t="shared" si="12"/>
        <v>73</v>
      </c>
      <c r="L119" s="5">
        <f t="shared" si="13"/>
        <v>201</v>
      </c>
      <c r="M119">
        <f t="shared" si="18"/>
        <v>27</v>
      </c>
    </row>
    <row r="120" spans="1:13" x14ac:dyDescent="0.25">
      <c r="A120" s="1">
        <v>43219</v>
      </c>
      <c r="B120">
        <f t="shared" si="14"/>
        <v>7</v>
      </c>
      <c r="C120" s="2">
        <f>VLOOKUP(B120,Tabela1[],2)</f>
        <v>0.5</v>
      </c>
      <c r="D120" s="4">
        <f>200</f>
        <v>200</v>
      </c>
      <c r="E120" s="4">
        <f t="shared" si="10"/>
        <v>200</v>
      </c>
      <c r="F120" s="4">
        <f t="shared" si="19"/>
        <v>100</v>
      </c>
      <c r="G120">
        <f t="shared" si="15"/>
        <v>300</v>
      </c>
      <c r="H120" s="5">
        <f t="shared" si="11"/>
        <v>100</v>
      </c>
      <c r="I120">
        <f t="shared" si="16"/>
        <v>150</v>
      </c>
      <c r="J120">
        <f t="shared" si="17"/>
        <v>100</v>
      </c>
      <c r="K120">
        <f t="shared" si="12"/>
        <v>50</v>
      </c>
      <c r="L120" s="5">
        <f t="shared" si="13"/>
        <v>200</v>
      </c>
      <c r="M120">
        <f t="shared" si="18"/>
        <v>50</v>
      </c>
    </row>
    <row r="121" spans="1:13" x14ac:dyDescent="0.25">
      <c r="A121" s="1">
        <v>43220</v>
      </c>
      <c r="B121">
        <f t="shared" si="14"/>
        <v>1</v>
      </c>
      <c r="C121" s="2">
        <f>VLOOKUP(B121,Tabela1[],2)</f>
        <v>0.9</v>
      </c>
      <c r="D121" s="4">
        <f>200</f>
        <v>200</v>
      </c>
      <c r="E121" s="4">
        <f t="shared" si="10"/>
        <v>200</v>
      </c>
      <c r="F121" s="4">
        <f t="shared" si="19"/>
        <v>100</v>
      </c>
      <c r="G121">
        <f t="shared" si="15"/>
        <v>300</v>
      </c>
      <c r="H121" s="5">
        <f t="shared" si="11"/>
        <v>100</v>
      </c>
      <c r="I121">
        <f t="shared" si="16"/>
        <v>270</v>
      </c>
      <c r="J121">
        <f t="shared" si="17"/>
        <v>100</v>
      </c>
      <c r="K121">
        <f t="shared" si="12"/>
        <v>170</v>
      </c>
      <c r="L121" s="5">
        <f t="shared" si="13"/>
        <v>440</v>
      </c>
      <c r="M121">
        <f t="shared" si="18"/>
        <v>0</v>
      </c>
    </row>
    <row r="122" spans="1:13" x14ac:dyDescent="0.25">
      <c r="A122" s="1">
        <v>43221</v>
      </c>
      <c r="B122">
        <f t="shared" si="14"/>
        <v>2</v>
      </c>
      <c r="C122" s="2">
        <f>VLOOKUP(B122,Tabela1[],2)</f>
        <v>0.75</v>
      </c>
      <c r="D122" s="4">
        <f>200</f>
        <v>200</v>
      </c>
      <c r="E122" s="4">
        <f t="shared" si="10"/>
        <v>200</v>
      </c>
      <c r="F122" s="4">
        <f t="shared" si="19"/>
        <v>30</v>
      </c>
      <c r="G122">
        <f t="shared" si="15"/>
        <v>230</v>
      </c>
      <c r="H122" s="5">
        <f t="shared" si="11"/>
        <v>100</v>
      </c>
      <c r="I122">
        <f t="shared" si="16"/>
        <v>173</v>
      </c>
      <c r="J122">
        <f t="shared" si="17"/>
        <v>30</v>
      </c>
      <c r="K122">
        <f t="shared" si="12"/>
        <v>143</v>
      </c>
      <c r="L122" s="5">
        <f t="shared" si="13"/>
        <v>316</v>
      </c>
      <c r="M122">
        <f t="shared" si="18"/>
        <v>0</v>
      </c>
    </row>
    <row r="123" spans="1:13" x14ac:dyDescent="0.25">
      <c r="A123" s="1">
        <v>43222</v>
      </c>
      <c r="B123">
        <f t="shared" si="14"/>
        <v>3</v>
      </c>
      <c r="C123" s="2">
        <f>VLOOKUP(B123,Tabela1[],2)</f>
        <v>0.6</v>
      </c>
      <c r="D123" s="4">
        <f>200</f>
        <v>200</v>
      </c>
      <c r="E123" s="4">
        <f t="shared" si="10"/>
        <v>200</v>
      </c>
      <c r="F123" s="4">
        <f t="shared" si="19"/>
        <v>57</v>
      </c>
      <c r="G123">
        <f t="shared" si="15"/>
        <v>257</v>
      </c>
      <c r="H123" s="5">
        <f t="shared" si="11"/>
        <v>100</v>
      </c>
      <c r="I123">
        <f t="shared" si="16"/>
        <v>155</v>
      </c>
      <c r="J123">
        <f t="shared" si="17"/>
        <v>57</v>
      </c>
      <c r="K123">
        <f t="shared" si="12"/>
        <v>98</v>
      </c>
      <c r="L123" s="5">
        <f t="shared" si="13"/>
        <v>253</v>
      </c>
      <c r="M123">
        <f t="shared" si="18"/>
        <v>2</v>
      </c>
    </row>
    <row r="124" spans="1:13" x14ac:dyDescent="0.25">
      <c r="A124" s="1">
        <v>43223</v>
      </c>
      <c r="B124">
        <f t="shared" si="14"/>
        <v>4</v>
      </c>
      <c r="C124" s="2">
        <f>VLOOKUP(B124,Tabela1[],2)</f>
        <v>0.75</v>
      </c>
      <c r="D124" s="4">
        <f>200</f>
        <v>200</v>
      </c>
      <c r="E124" s="4">
        <f t="shared" si="10"/>
        <v>200</v>
      </c>
      <c r="F124" s="4">
        <f t="shared" si="19"/>
        <v>100</v>
      </c>
      <c r="G124">
        <f t="shared" si="15"/>
        <v>300</v>
      </c>
      <c r="H124" s="5">
        <f t="shared" si="11"/>
        <v>100</v>
      </c>
      <c r="I124">
        <f t="shared" si="16"/>
        <v>225</v>
      </c>
      <c r="J124">
        <f t="shared" si="17"/>
        <v>100</v>
      </c>
      <c r="K124">
        <f t="shared" si="12"/>
        <v>125</v>
      </c>
      <c r="L124" s="5">
        <f t="shared" si="13"/>
        <v>350</v>
      </c>
      <c r="M124">
        <f t="shared" si="18"/>
        <v>0</v>
      </c>
    </row>
    <row r="125" spans="1:13" x14ac:dyDescent="0.25">
      <c r="A125" s="1">
        <v>43224</v>
      </c>
      <c r="B125">
        <f t="shared" si="14"/>
        <v>5</v>
      </c>
      <c r="C125" s="2">
        <f>VLOOKUP(B125,Tabela1[],2)</f>
        <v>0.8</v>
      </c>
      <c r="D125" s="4">
        <f>200</f>
        <v>200</v>
      </c>
      <c r="E125" s="4">
        <f t="shared" si="10"/>
        <v>200</v>
      </c>
      <c r="F125" s="4">
        <f t="shared" si="19"/>
        <v>75</v>
      </c>
      <c r="G125">
        <f t="shared" si="15"/>
        <v>275</v>
      </c>
      <c r="H125" s="5">
        <f t="shared" si="11"/>
        <v>100</v>
      </c>
      <c r="I125">
        <f t="shared" si="16"/>
        <v>220</v>
      </c>
      <c r="J125">
        <f t="shared" si="17"/>
        <v>75</v>
      </c>
      <c r="K125">
        <f t="shared" si="12"/>
        <v>145</v>
      </c>
      <c r="L125" s="5">
        <f t="shared" si="13"/>
        <v>365</v>
      </c>
      <c r="M125">
        <f t="shared" si="18"/>
        <v>0</v>
      </c>
    </row>
    <row r="126" spans="1:13" x14ac:dyDescent="0.25">
      <c r="A126" s="1">
        <v>43225</v>
      </c>
      <c r="B126">
        <f t="shared" si="14"/>
        <v>6</v>
      </c>
      <c r="C126" s="2">
        <f>VLOOKUP(B126,Tabela1[],2)</f>
        <v>0.5</v>
      </c>
      <c r="D126" s="4">
        <f>200</f>
        <v>200</v>
      </c>
      <c r="E126" s="4">
        <f t="shared" si="10"/>
        <v>200</v>
      </c>
      <c r="F126" s="4">
        <f t="shared" si="19"/>
        <v>55</v>
      </c>
      <c r="G126">
        <f t="shared" si="15"/>
        <v>255</v>
      </c>
      <c r="H126" s="5">
        <f t="shared" si="11"/>
        <v>100</v>
      </c>
      <c r="I126">
        <f t="shared" si="16"/>
        <v>128</v>
      </c>
      <c r="J126">
        <f t="shared" si="17"/>
        <v>55</v>
      </c>
      <c r="K126">
        <f t="shared" si="12"/>
        <v>73</v>
      </c>
      <c r="L126" s="5">
        <f t="shared" si="13"/>
        <v>201</v>
      </c>
      <c r="M126">
        <f t="shared" si="18"/>
        <v>27</v>
      </c>
    </row>
    <row r="127" spans="1:13" x14ac:dyDescent="0.25">
      <c r="A127" s="1">
        <v>43226</v>
      </c>
      <c r="B127">
        <f t="shared" si="14"/>
        <v>7</v>
      </c>
      <c r="C127" s="2">
        <f>VLOOKUP(B127,Tabela1[],2)</f>
        <v>0.5</v>
      </c>
      <c r="D127" s="4">
        <f>200</f>
        <v>200</v>
      </c>
      <c r="E127" s="4">
        <f t="shared" si="10"/>
        <v>200</v>
      </c>
      <c r="F127" s="4">
        <f t="shared" si="19"/>
        <v>100</v>
      </c>
      <c r="G127">
        <f t="shared" si="15"/>
        <v>300</v>
      </c>
      <c r="H127" s="5">
        <f t="shared" si="11"/>
        <v>100</v>
      </c>
      <c r="I127">
        <f t="shared" si="16"/>
        <v>150</v>
      </c>
      <c r="J127">
        <f t="shared" si="17"/>
        <v>100</v>
      </c>
      <c r="K127">
        <f t="shared" si="12"/>
        <v>50</v>
      </c>
      <c r="L127" s="5">
        <f t="shared" si="13"/>
        <v>200</v>
      </c>
      <c r="M127">
        <f t="shared" si="18"/>
        <v>50</v>
      </c>
    </row>
    <row r="128" spans="1:13" x14ac:dyDescent="0.25">
      <c r="A128" s="1">
        <v>43227</v>
      </c>
      <c r="B128">
        <f t="shared" si="14"/>
        <v>1</v>
      </c>
      <c r="C128" s="2">
        <f>VLOOKUP(B128,Tabela1[],2)</f>
        <v>0.9</v>
      </c>
      <c r="D128" s="4">
        <f>200</f>
        <v>200</v>
      </c>
      <c r="E128" s="4">
        <f t="shared" si="10"/>
        <v>200</v>
      </c>
      <c r="F128" s="4">
        <f t="shared" si="19"/>
        <v>100</v>
      </c>
      <c r="G128">
        <f t="shared" si="15"/>
        <v>300</v>
      </c>
      <c r="H128" s="5">
        <f t="shared" si="11"/>
        <v>100</v>
      </c>
      <c r="I128">
        <f t="shared" si="16"/>
        <v>270</v>
      </c>
      <c r="J128">
        <f t="shared" si="17"/>
        <v>100</v>
      </c>
      <c r="K128">
        <f t="shared" si="12"/>
        <v>170</v>
      </c>
      <c r="L128" s="5">
        <f t="shared" si="13"/>
        <v>440</v>
      </c>
      <c r="M128">
        <f t="shared" si="18"/>
        <v>0</v>
      </c>
    </row>
    <row r="129" spans="1:13" x14ac:dyDescent="0.25">
      <c r="A129" s="1">
        <v>43228</v>
      </c>
      <c r="B129">
        <f t="shared" si="14"/>
        <v>2</v>
      </c>
      <c r="C129" s="2">
        <f>VLOOKUP(B129,Tabela1[],2)</f>
        <v>0.75</v>
      </c>
      <c r="D129" s="4">
        <f>200</f>
        <v>200</v>
      </c>
      <c r="E129" s="4">
        <f t="shared" si="10"/>
        <v>200</v>
      </c>
      <c r="F129" s="4">
        <f t="shared" si="19"/>
        <v>30</v>
      </c>
      <c r="G129">
        <f t="shared" si="15"/>
        <v>230</v>
      </c>
      <c r="H129" s="5">
        <f t="shared" si="11"/>
        <v>100</v>
      </c>
      <c r="I129">
        <f t="shared" si="16"/>
        <v>173</v>
      </c>
      <c r="J129">
        <f t="shared" si="17"/>
        <v>30</v>
      </c>
      <c r="K129">
        <f t="shared" si="12"/>
        <v>143</v>
      </c>
      <c r="L129" s="5">
        <f t="shared" si="13"/>
        <v>316</v>
      </c>
      <c r="M129">
        <f t="shared" si="18"/>
        <v>0</v>
      </c>
    </row>
    <row r="130" spans="1:13" x14ac:dyDescent="0.25">
      <c r="A130" s="1">
        <v>43229</v>
      </c>
      <c r="B130">
        <f t="shared" si="14"/>
        <v>3</v>
      </c>
      <c r="C130" s="2">
        <f>VLOOKUP(B130,Tabela1[],2)</f>
        <v>0.6</v>
      </c>
      <c r="D130" s="4">
        <f>200</f>
        <v>200</v>
      </c>
      <c r="E130" s="4">
        <f t="shared" ref="E130:E193" si="20">D130</f>
        <v>200</v>
      </c>
      <c r="F130" s="4">
        <f t="shared" si="19"/>
        <v>57</v>
      </c>
      <c r="G130">
        <f t="shared" si="15"/>
        <v>257</v>
      </c>
      <c r="H130" s="5">
        <f t="shared" ref="H130:H193" si="21">D130*0.5</f>
        <v>100</v>
      </c>
      <c r="I130">
        <f t="shared" si="16"/>
        <v>155</v>
      </c>
      <c r="J130">
        <f t="shared" si="17"/>
        <v>57</v>
      </c>
      <c r="K130">
        <f t="shared" ref="K130:K193" si="22">I130-J130</f>
        <v>98</v>
      </c>
      <c r="L130" s="5">
        <f t="shared" ref="L130:L193" si="23">J130*1+K130*2</f>
        <v>253</v>
      </c>
      <c r="M130">
        <f t="shared" si="18"/>
        <v>2</v>
      </c>
    </row>
    <row r="131" spans="1:13" x14ac:dyDescent="0.25">
      <c r="A131" s="1">
        <v>43230</v>
      </c>
      <c r="B131">
        <f t="shared" ref="B131:B194" si="24">WEEKDAY(A131,2)</f>
        <v>4</v>
      </c>
      <c r="C131" s="2">
        <f>VLOOKUP(B131,Tabela1[],2)</f>
        <v>0.75</v>
      </c>
      <c r="D131" s="4">
        <f>200</f>
        <v>200</v>
      </c>
      <c r="E131" s="4">
        <f t="shared" si="20"/>
        <v>200</v>
      </c>
      <c r="F131" s="4">
        <f t="shared" si="19"/>
        <v>100</v>
      </c>
      <c r="G131">
        <f t="shared" ref="G131:G194" si="25">E131+F131</f>
        <v>300</v>
      </c>
      <c r="H131" s="5">
        <f t="shared" si="21"/>
        <v>100</v>
      </c>
      <c r="I131">
        <f t="shared" ref="I131:I194" si="26">ROUNDUP(G131*C131,0)</f>
        <v>225</v>
      </c>
      <c r="J131">
        <f t="shared" ref="J131:J194" si="27">MIN(F131,I131)</f>
        <v>100</v>
      </c>
      <c r="K131">
        <f t="shared" si="22"/>
        <v>125</v>
      </c>
      <c r="L131" s="5">
        <f t="shared" si="23"/>
        <v>350</v>
      </c>
      <c r="M131">
        <f t="shared" ref="M131:M194" si="28">F131-J131+MAX(0,E131-K131-100)</f>
        <v>0</v>
      </c>
    </row>
    <row r="132" spans="1:13" x14ac:dyDescent="0.25">
      <c r="A132" s="1">
        <v>43231</v>
      </c>
      <c r="B132">
        <f t="shared" si="24"/>
        <v>5</v>
      </c>
      <c r="C132" s="2">
        <f>VLOOKUP(B132,Tabela1[],2)</f>
        <v>0.8</v>
      </c>
      <c r="D132" s="4">
        <f>200</f>
        <v>200</v>
      </c>
      <c r="E132" s="4">
        <f t="shared" si="20"/>
        <v>200</v>
      </c>
      <c r="F132" s="4">
        <f t="shared" ref="F132:F195" si="29">MIN(E131-K131,100)</f>
        <v>75</v>
      </c>
      <c r="G132">
        <f t="shared" si="25"/>
        <v>275</v>
      </c>
      <c r="H132" s="5">
        <f t="shared" si="21"/>
        <v>100</v>
      </c>
      <c r="I132">
        <f t="shared" si="26"/>
        <v>220</v>
      </c>
      <c r="J132">
        <f t="shared" si="27"/>
        <v>75</v>
      </c>
      <c r="K132">
        <f t="shared" si="22"/>
        <v>145</v>
      </c>
      <c r="L132" s="5">
        <f t="shared" si="23"/>
        <v>365</v>
      </c>
      <c r="M132">
        <f t="shared" si="28"/>
        <v>0</v>
      </c>
    </row>
    <row r="133" spans="1:13" x14ac:dyDescent="0.25">
      <c r="A133" s="1">
        <v>43232</v>
      </c>
      <c r="B133">
        <f t="shared" si="24"/>
        <v>6</v>
      </c>
      <c r="C133" s="2">
        <f>VLOOKUP(B133,Tabela1[],2)</f>
        <v>0.5</v>
      </c>
      <c r="D133" s="4">
        <f>200</f>
        <v>200</v>
      </c>
      <c r="E133" s="4">
        <f t="shared" si="20"/>
        <v>200</v>
      </c>
      <c r="F133" s="4">
        <f t="shared" si="29"/>
        <v>55</v>
      </c>
      <c r="G133">
        <f t="shared" si="25"/>
        <v>255</v>
      </c>
      <c r="H133" s="5">
        <f t="shared" si="21"/>
        <v>100</v>
      </c>
      <c r="I133">
        <f t="shared" si="26"/>
        <v>128</v>
      </c>
      <c r="J133">
        <f t="shared" si="27"/>
        <v>55</v>
      </c>
      <c r="K133">
        <f t="shared" si="22"/>
        <v>73</v>
      </c>
      <c r="L133" s="5">
        <f t="shared" si="23"/>
        <v>201</v>
      </c>
      <c r="M133">
        <f t="shared" si="28"/>
        <v>27</v>
      </c>
    </row>
    <row r="134" spans="1:13" x14ac:dyDescent="0.25">
      <c r="A134" s="1">
        <v>43233</v>
      </c>
      <c r="B134">
        <f t="shared" si="24"/>
        <v>7</v>
      </c>
      <c r="C134" s="2">
        <f>VLOOKUP(B134,Tabela1[],2)</f>
        <v>0.5</v>
      </c>
      <c r="D134" s="4">
        <f>200</f>
        <v>200</v>
      </c>
      <c r="E134" s="4">
        <f t="shared" si="20"/>
        <v>200</v>
      </c>
      <c r="F134" s="4">
        <f t="shared" si="29"/>
        <v>100</v>
      </c>
      <c r="G134">
        <f t="shared" si="25"/>
        <v>300</v>
      </c>
      <c r="H134" s="5">
        <f t="shared" si="21"/>
        <v>100</v>
      </c>
      <c r="I134">
        <f t="shared" si="26"/>
        <v>150</v>
      </c>
      <c r="J134">
        <f t="shared" si="27"/>
        <v>100</v>
      </c>
      <c r="K134">
        <f t="shared" si="22"/>
        <v>50</v>
      </c>
      <c r="L134" s="5">
        <f t="shared" si="23"/>
        <v>200</v>
      </c>
      <c r="M134">
        <f t="shared" si="28"/>
        <v>50</v>
      </c>
    </row>
    <row r="135" spans="1:13" x14ac:dyDescent="0.25">
      <c r="A135" s="1">
        <v>43234</v>
      </c>
      <c r="B135">
        <f t="shared" si="24"/>
        <v>1</v>
      </c>
      <c r="C135" s="2">
        <f>VLOOKUP(B135,Tabela1[],2)</f>
        <v>0.9</v>
      </c>
      <c r="D135" s="4">
        <f>200</f>
        <v>200</v>
      </c>
      <c r="E135" s="4">
        <f t="shared" si="20"/>
        <v>200</v>
      </c>
      <c r="F135" s="4">
        <f t="shared" si="29"/>
        <v>100</v>
      </c>
      <c r="G135">
        <f t="shared" si="25"/>
        <v>300</v>
      </c>
      <c r="H135" s="5">
        <f t="shared" si="21"/>
        <v>100</v>
      </c>
      <c r="I135">
        <f t="shared" si="26"/>
        <v>270</v>
      </c>
      <c r="J135">
        <f t="shared" si="27"/>
        <v>100</v>
      </c>
      <c r="K135">
        <f t="shared" si="22"/>
        <v>170</v>
      </c>
      <c r="L135" s="5">
        <f t="shared" si="23"/>
        <v>440</v>
      </c>
      <c r="M135">
        <f t="shared" si="28"/>
        <v>0</v>
      </c>
    </row>
    <row r="136" spans="1:13" x14ac:dyDescent="0.25">
      <c r="A136" s="1">
        <v>43235</v>
      </c>
      <c r="B136">
        <f t="shared" si="24"/>
        <v>2</v>
      </c>
      <c r="C136" s="2">
        <f>VLOOKUP(B136,Tabela1[],2)</f>
        <v>0.75</v>
      </c>
      <c r="D136" s="4">
        <f>200</f>
        <v>200</v>
      </c>
      <c r="E136" s="4">
        <f t="shared" si="20"/>
        <v>200</v>
      </c>
      <c r="F136" s="4">
        <f t="shared" si="29"/>
        <v>30</v>
      </c>
      <c r="G136">
        <f t="shared" si="25"/>
        <v>230</v>
      </c>
      <c r="H136" s="5">
        <f t="shared" si="21"/>
        <v>100</v>
      </c>
      <c r="I136">
        <f t="shared" si="26"/>
        <v>173</v>
      </c>
      <c r="J136">
        <f t="shared" si="27"/>
        <v>30</v>
      </c>
      <c r="K136">
        <f t="shared" si="22"/>
        <v>143</v>
      </c>
      <c r="L136" s="5">
        <f t="shared" si="23"/>
        <v>316</v>
      </c>
      <c r="M136">
        <f t="shared" si="28"/>
        <v>0</v>
      </c>
    </row>
    <row r="137" spans="1:13" x14ac:dyDescent="0.25">
      <c r="A137" s="1">
        <v>43236</v>
      </c>
      <c r="B137">
        <f t="shared" si="24"/>
        <v>3</v>
      </c>
      <c r="C137" s="2">
        <f>VLOOKUP(B137,Tabela1[],2)</f>
        <v>0.6</v>
      </c>
      <c r="D137" s="4">
        <f>200</f>
        <v>200</v>
      </c>
      <c r="E137" s="4">
        <f t="shared" si="20"/>
        <v>200</v>
      </c>
      <c r="F137" s="4">
        <f t="shared" si="29"/>
        <v>57</v>
      </c>
      <c r="G137">
        <f t="shared" si="25"/>
        <v>257</v>
      </c>
      <c r="H137" s="5">
        <f t="shared" si="21"/>
        <v>100</v>
      </c>
      <c r="I137">
        <f t="shared" si="26"/>
        <v>155</v>
      </c>
      <c r="J137">
        <f t="shared" si="27"/>
        <v>57</v>
      </c>
      <c r="K137">
        <f t="shared" si="22"/>
        <v>98</v>
      </c>
      <c r="L137" s="5">
        <f t="shared" si="23"/>
        <v>253</v>
      </c>
      <c r="M137">
        <f t="shared" si="28"/>
        <v>2</v>
      </c>
    </row>
    <row r="138" spans="1:13" x14ac:dyDescent="0.25">
      <c r="A138" s="1">
        <v>43237</v>
      </c>
      <c r="B138">
        <f t="shared" si="24"/>
        <v>4</v>
      </c>
      <c r="C138" s="2">
        <f>VLOOKUP(B138,Tabela1[],2)</f>
        <v>0.75</v>
      </c>
      <c r="D138" s="4">
        <f>200</f>
        <v>200</v>
      </c>
      <c r="E138" s="4">
        <f t="shared" si="20"/>
        <v>200</v>
      </c>
      <c r="F138" s="4">
        <f t="shared" si="29"/>
        <v>100</v>
      </c>
      <c r="G138">
        <f t="shared" si="25"/>
        <v>300</v>
      </c>
      <c r="H138" s="5">
        <f t="shared" si="21"/>
        <v>100</v>
      </c>
      <c r="I138">
        <f t="shared" si="26"/>
        <v>225</v>
      </c>
      <c r="J138">
        <f t="shared" si="27"/>
        <v>100</v>
      </c>
      <c r="K138">
        <f t="shared" si="22"/>
        <v>125</v>
      </c>
      <c r="L138" s="5">
        <f t="shared" si="23"/>
        <v>350</v>
      </c>
      <c r="M138">
        <f t="shared" si="28"/>
        <v>0</v>
      </c>
    </row>
    <row r="139" spans="1:13" x14ac:dyDescent="0.25">
      <c r="A139" s="1">
        <v>43238</v>
      </c>
      <c r="B139">
        <f t="shared" si="24"/>
        <v>5</v>
      </c>
      <c r="C139" s="2">
        <f>VLOOKUP(B139,Tabela1[],2)</f>
        <v>0.8</v>
      </c>
      <c r="D139" s="4">
        <f>200</f>
        <v>200</v>
      </c>
      <c r="E139" s="4">
        <f t="shared" si="20"/>
        <v>200</v>
      </c>
      <c r="F139" s="4">
        <f t="shared" si="29"/>
        <v>75</v>
      </c>
      <c r="G139">
        <f t="shared" si="25"/>
        <v>275</v>
      </c>
      <c r="H139" s="5">
        <f t="shared" si="21"/>
        <v>100</v>
      </c>
      <c r="I139">
        <f t="shared" si="26"/>
        <v>220</v>
      </c>
      <c r="J139">
        <f t="shared" si="27"/>
        <v>75</v>
      </c>
      <c r="K139">
        <f t="shared" si="22"/>
        <v>145</v>
      </c>
      <c r="L139" s="5">
        <f t="shared" si="23"/>
        <v>365</v>
      </c>
      <c r="M139">
        <f t="shared" si="28"/>
        <v>0</v>
      </c>
    </row>
    <row r="140" spans="1:13" x14ac:dyDescent="0.25">
      <c r="A140" s="1">
        <v>43239</v>
      </c>
      <c r="B140">
        <f t="shared" si="24"/>
        <v>6</v>
      </c>
      <c r="C140" s="2">
        <f>VLOOKUP(B140,Tabela1[],2)</f>
        <v>0.5</v>
      </c>
      <c r="D140" s="4">
        <f>200</f>
        <v>200</v>
      </c>
      <c r="E140" s="4">
        <f t="shared" si="20"/>
        <v>200</v>
      </c>
      <c r="F140" s="4">
        <f t="shared" si="29"/>
        <v>55</v>
      </c>
      <c r="G140">
        <f t="shared" si="25"/>
        <v>255</v>
      </c>
      <c r="H140" s="5">
        <f t="shared" si="21"/>
        <v>100</v>
      </c>
      <c r="I140">
        <f t="shared" si="26"/>
        <v>128</v>
      </c>
      <c r="J140">
        <f t="shared" si="27"/>
        <v>55</v>
      </c>
      <c r="K140">
        <f t="shared" si="22"/>
        <v>73</v>
      </c>
      <c r="L140" s="5">
        <f t="shared" si="23"/>
        <v>201</v>
      </c>
      <c r="M140">
        <f t="shared" si="28"/>
        <v>27</v>
      </c>
    </row>
    <row r="141" spans="1:13" x14ac:dyDescent="0.25">
      <c r="A141" s="1">
        <v>43240</v>
      </c>
      <c r="B141">
        <f t="shared" si="24"/>
        <v>7</v>
      </c>
      <c r="C141" s="2">
        <f>VLOOKUP(B141,Tabela1[],2)</f>
        <v>0.5</v>
      </c>
      <c r="D141" s="4">
        <f>200</f>
        <v>200</v>
      </c>
      <c r="E141" s="4">
        <f t="shared" si="20"/>
        <v>200</v>
      </c>
      <c r="F141" s="4">
        <f t="shared" si="29"/>
        <v>100</v>
      </c>
      <c r="G141">
        <f t="shared" si="25"/>
        <v>300</v>
      </c>
      <c r="H141" s="5">
        <f t="shared" si="21"/>
        <v>100</v>
      </c>
      <c r="I141">
        <f t="shared" si="26"/>
        <v>150</v>
      </c>
      <c r="J141">
        <f t="shared" si="27"/>
        <v>100</v>
      </c>
      <c r="K141">
        <f t="shared" si="22"/>
        <v>50</v>
      </c>
      <c r="L141" s="5">
        <f t="shared" si="23"/>
        <v>200</v>
      </c>
      <c r="M141">
        <f t="shared" si="28"/>
        <v>50</v>
      </c>
    </row>
    <row r="142" spans="1:13" x14ac:dyDescent="0.25">
      <c r="A142" s="1">
        <v>43241</v>
      </c>
      <c r="B142">
        <f t="shared" si="24"/>
        <v>1</v>
      </c>
      <c r="C142" s="2">
        <f>VLOOKUP(B142,Tabela1[],2)</f>
        <v>0.9</v>
      </c>
      <c r="D142" s="4">
        <f>200</f>
        <v>200</v>
      </c>
      <c r="E142" s="4">
        <f t="shared" si="20"/>
        <v>200</v>
      </c>
      <c r="F142" s="4">
        <f t="shared" si="29"/>
        <v>100</v>
      </c>
      <c r="G142">
        <f t="shared" si="25"/>
        <v>300</v>
      </c>
      <c r="H142" s="5">
        <f t="shared" si="21"/>
        <v>100</v>
      </c>
      <c r="I142">
        <f t="shared" si="26"/>
        <v>270</v>
      </c>
      <c r="J142">
        <f t="shared" si="27"/>
        <v>100</v>
      </c>
      <c r="K142">
        <f t="shared" si="22"/>
        <v>170</v>
      </c>
      <c r="L142" s="5">
        <f t="shared" si="23"/>
        <v>440</v>
      </c>
      <c r="M142">
        <f t="shared" si="28"/>
        <v>0</v>
      </c>
    </row>
    <row r="143" spans="1:13" x14ac:dyDescent="0.25">
      <c r="A143" s="1">
        <v>43242</v>
      </c>
      <c r="B143">
        <f t="shared" si="24"/>
        <v>2</v>
      </c>
      <c r="C143" s="2">
        <f>VLOOKUP(B143,Tabela1[],2)</f>
        <v>0.75</v>
      </c>
      <c r="D143" s="4">
        <f>200</f>
        <v>200</v>
      </c>
      <c r="E143" s="4">
        <f t="shared" si="20"/>
        <v>200</v>
      </c>
      <c r="F143" s="4">
        <f t="shared" si="29"/>
        <v>30</v>
      </c>
      <c r="G143">
        <f t="shared" si="25"/>
        <v>230</v>
      </c>
      <c r="H143" s="5">
        <f t="shared" si="21"/>
        <v>100</v>
      </c>
      <c r="I143">
        <f t="shared" si="26"/>
        <v>173</v>
      </c>
      <c r="J143">
        <f t="shared" si="27"/>
        <v>30</v>
      </c>
      <c r="K143">
        <f t="shared" si="22"/>
        <v>143</v>
      </c>
      <c r="L143" s="5">
        <f t="shared" si="23"/>
        <v>316</v>
      </c>
      <c r="M143">
        <f t="shared" si="28"/>
        <v>0</v>
      </c>
    </row>
    <row r="144" spans="1:13" x14ac:dyDescent="0.25">
      <c r="A144" s="1">
        <v>43243</v>
      </c>
      <c r="B144">
        <f t="shared" si="24"/>
        <v>3</v>
      </c>
      <c r="C144" s="2">
        <f>VLOOKUP(B144,Tabela1[],2)</f>
        <v>0.6</v>
      </c>
      <c r="D144" s="4">
        <f>200</f>
        <v>200</v>
      </c>
      <c r="E144" s="4">
        <f t="shared" si="20"/>
        <v>200</v>
      </c>
      <c r="F144" s="4">
        <f t="shared" si="29"/>
        <v>57</v>
      </c>
      <c r="G144">
        <f t="shared" si="25"/>
        <v>257</v>
      </c>
      <c r="H144" s="5">
        <f t="shared" si="21"/>
        <v>100</v>
      </c>
      <c r="I144">
        <f t="shared" si="26"/>
        <v>155</v>
      </c>
      <c r="J144">
        <f t="shared" si="27"/>
        <v>57</v>
      </c>
      <c r="K144">
        <f t="shared" si="22"/>
        <v>98</v>
      </c>
      <c r="L144" s="5">
        <f t="shared" si="23"/>
        <v>253</v>
      </c>
      <c r="M144">
        <f t="shared" si="28"/>
        <v>2</v>
      </c>
    </row>
    <row r="145" spans="1:13" x14ac:dyDescent="0.25">
      <c r="A145" s="1">
        <v>43244</v>
      </c>
      <c r="B145">
        <f t="shared" si="24"/>
        <v>4</v>
      </c>
      <c r="C145" s="2">
        <f>VLOOKUP(B145,Tabela1[],2)</f>
        <v>0.75</v>
      </c>
      <c r="D145" s="4">
        <f>200</f>
        <v>200</v>
      </c>
      <c r="E145" s="4">
        <f t="shared" si="20"/>
        <v>200</v>
      </c>
      <c r="F145" s="4">
        <f t="shared" si="29"/>
        <v>100</v>
      </c>
      <c r="G145">
        <f t="shared" si="25"/>
        <v>300</v>
      </c>
      <c r="H145" s="5">
        <f t="shared" si="21"/>
        <v>100</v>
      </c>
      <c r="I145">
        <f t="shared" si="26"/>
        <v>225</v>
      </c>
      <c r="J145">
        <f t="shared" si="27"/>
        <v>100</v>
      </c>
      <c r="K145">
        <f t="shared" si="22"/>
        <v>125</v>
      </c>
      <c r="L145" s="5">
        <f t="shared" si="23"/>
        <v>350</v>
      </c>
      <c r="M145">
        <f t="shared" si="28"/>
        <v>0</v>
      </c>
    </row>
    <row r="146" spans="1:13" x14ac:dyDescent="0.25">
      <c r="A146" s="1">
        <v>43245</v>
      </c>
      <c r="B146">
        <f t="shared" si="24"/>
        <v>5</v>
      </c>
      <c r="C146" s="2">
        <f>VLOOKUP(B146,Tabela1[],2)</f>
        <v>0.8</v>
      </c>
      <c r="D146" s="4">
        <f>200</f>
        <v>200</v>
      </c>
      <c r="E146" s="4">
        <f t="shared" si="20"/>
        <v>200</v>
      </c>
      <c r="F146" s="4">
        <f t="shared" si="29"/>
        <v>75</v>
      </c>
      <c r="G146">
        <f t="shared" si="25"/>
        <v>275</v>
      </c>
      <c r="H146" s="5">
        <f t="shared" si="21"/>
        <v>100</v>
      </c>
      <c r="I146">
        <f t="shared" si="26"/>
        <v>220</v>
      </c>
      <c r="J146">
        <f t="shared" si="27"/>
        <v>75</v>
      </c>
      <c r="K146">
        <f t="shared" si="22"/>
        <v>145</v>
      </c>
      <c r="L146" s="5">
        <f t="shared" si="23"/>
        <v>365</v>
      </c>
      <c r="M146">
        <f t="shared" si="28"/>
        <v>0</v>
      </c>
    </row>
    <row r="147" spans="1:13" x14ac:dyDescent="0.25">
      <c r="A147" s="1">
        <v>43246</v>
      </c>
      <c r="B147">
        <f t="shared" si="24"/>
        <v>6</v>
      </c>
      <c r="C147" s="2">
        <f>VLOOKUP(B147,Tabela1[],2)</f>
        <v>0.5</v>
      </c>
      <c r="D147" s="4">
        <f>200</f>
        <v>200</v>
      </c>
      <c r="E147" s="4">
        <f t="shared" si="20"/>
        <v>200</v>
      </c>
      <c r="F147" s="4">
        <f t="shared" si="29"/>
        <v>55</v>
      </c>
      <c r="G147">
        <f t="shared" si="25"/>
        <v>255</v>
      </c>
      <c r="H147" s="5">
        <f t="shared" si="21"/>
        <v>100</v>
      </c>
      <c r="I147">
        <f t="shared" si="26"/>
        <v>128</v>
      </c>
      <c r="J147">
        <f t="shared" si="27"/>
        <v>55</v>
      </c>
      <c r="K147">
        <f t="shared" si="22"/>
        <v>73</v>
      </c>
      <c r="L147" s="5">
        <f t="shared" si="23"/>
        <v>201</v>
      </c>
      <c r="M147">
        <f t="shared" si="28"/>
        <v>27</v>
      </c>
    </row>
    <row r="148" spans="1:13" x14ac:dyDescent="0.25">
      <c r="A148" s="1">
        <v>43247</v>
      </c>
      <c r="B148">
        <f t="shared" si="24"/>
        <v>7</v>
      </c>
      <c r="C148" s="2">
        <f>VLOOKUP(B148,Tabela1[],2)</f>
        <v>0.5</v>
      </c>
      <c r="D148" s="4">
        <f>200</f>
        <v>200</v>
      </c>
      <c r="E148" s="4">
        <f t="shared" si="20"/>
        <v>200</v>
      </c>
      <c r="F148" s="4">
        <f t="shared" si="29"/>
        <v>100</v>
      </c>
      <c r="G148">
        <f t="shared" si="25"/>
        <v>300</v>
      </c>
      <c r="H148" s="5">
        <f t="shared" si="21"/>
        <v>100</v>
      </c>
      <c r="I148">
        <f t="shared" si="26"/>
        <v>150</v>
      </c>
      <c r="J148">
        <f t="shared" si="27"/>
        <v>100</v>
      </c>
      <c r="K148">
        <f t="shared" si="22"/>
        <v>50</v>
      </c>
      <c r="L148" s="5">
        <f t="shared" si="23"/>
        <v>200</v>
      </c>
      <c r="M148">
        <f t="shared" si="28"/>
        <v>50</v>
      </c>
    </row>
    <row r="149" spans="1:13" x14ac:dyDescent="0.25">
      <c r="A149" s="1">
        <v>43248</v>
      </c>
      <c r="B149">
        <f t="shared" si="24"/>
        <v>1</v>
      </c>
      <c r="C149" s="2">
        <f>VLOOKUP(B149,Tabela1[],2)</f>
        <v>0.9</v>
      </c>
      <c r="D149" s="4">
        <f>200</f>
        <v>200</v>
      </c>
      <c r="E149" s="4">
        <f t="shared" si="20"/>
        <v>200</v>
      </c>
      <c r="F149" s="4">
        <f t="shared" si="29"/>
        <v>100</v>
      </c>
      <c r="G149">
        <f t="shared" si="25"/>
        <v>300</v>
      </c>
      <c r="H149" s="5">
        <f t="shared" si="21"/>
        <v>100</v>
      </c>
      <c r="I149">
        <f t="shared" si="26"/>
        <v>270</v>
      </c>
      <c r="J149">
        <f t="shared" si="27"/>
        <v>100</v>
      </c>
      <c r="K149">
        <f t="shared" si="22"/>
        <v>170</v>
      </c>
      <c r="L149" s="5">
        <f t="shared" si="23"/>
        <v>440</v>
      </c>
      <c r="M149">
        <f t="shared" si="28"/>
        <v>0</v>
      </c>
    </row>
    <row r="150" spans="1:13" x14ac:dyDescent="0.25">
      <c r="A150" s="1">
        <v>43249</v>
      </c>
      <c r="B150">
        <f t="shared" si="24"/>
        <v>2</v>
      </c>
      <c r="C150" s="2">
        <f>VLOOKUP(B150,Tabela1[],2)</f>
        <v>0.75</v>
      </c>
      <c r="D150" s="4">
        <f>200</f>
        <v>200</v>
      </c>
      <c r="E150" s="4">
        <f t="shared" si="20"/>
        <v>200</v>
      </c>
      <c r="F150" s="4">
        <f t="shared" si="29"/>
        <v>30</v>
      </c>
      <c r="G150">
        <f t="shared" si="25"/>
        <v>230</v>
      </c>
      <c r="H150" s="5">
        <f t="shared" si="21"/>
        <v>100</v>
      </c>
      <c r="I150">
        <f t="shared" si="26"/>
        <v>173</v>
      </c>
      <c r="J150">
        <f t="shared" si="27"/>
        <v>30</v>
      </c>
      <c r="K150">
        <f t="shared" si="22"/>
        <v>143</v>
      </c>
      <c r="L150" s="5">
        <f t="shared" si="23"/>
        <v>316</v>
      </c>
      <c r="M150">
        <f t="shared" si="28"/>
        <v>0</v>
      </c>
    </row>
    <row r="151" spans="1:13" x14ac:dyDescent="0.25">
      <c r="A151" s="1">
        <v>43250</v>
      </c>
      <c r="B151">
        <f t="shared" si="24"/>
        <v>3</v>
      </c>
      <c r="C151" s="2">
        <f>VLOOKUP(B151,Tabela1[],2)</f>
        <v>0.6</v>
      </c>
      <c r="D151" s="4">
        <f>200</f>
        <v>200</v>
      </c>
      <c r="E151" s="4">
        <f t="shared" si="20"/>
        <v>200</v>
      </c>
      <c r="F151" s="4">
        <f t="shared" si="29"/>
        <v>57</v>
      </c>
      <c r="G151">
        <f t="shared" si="25"/>
        <v>257</v>
      </c>
      <c r="H151" s="5">
        <f t="shared" si="21"/>
        <v>100</v>
      </c>
      <c r="I151">
        <f t="shared" si="26"/>
        <v>155</v>
      </c>
      <c r="J151">
        <f t="shared" si="27"/>
        <v>57</v>
      </c>
      <c r="K151">
        <f t="shared" si="22"/>
        <v>98</v>
      </c>
      <c r="L151" s="5">
        <f t="shared" si="23"/>
        <v>253</v>
      </c>
      <c r="M151">
        <f t="shared" si="28"/>
        <v>2</v>
      </c>
    </row>
    <row r="152" spans="1:13" x14ac:dyDescent="0.25">
      <c r="A152" s="1">
        <v>43251</v>
      </c>
      <c r="B152">
        <f t="shared" si="24"/>
        <v>4</v>
      </c>
      <c r="C152" s="2">
        <f>VLOOKUP(B152,Tabela1[],2)</f>
        <v>0.75</v>
      </c>
      <c r="D152" s="4">
        <f>200</f>
        <v>200</v>
      </c>
      <c r="E152" s="4">
        <f t="shared" si="20"/>
        <v>200</v>
      </c>
      <c r="F152" s="4">
        <f t="shared" si="29"/>
        <v>100</v>
      </c>
      <c r="G152">
        <f t="shared" si="25"/>
        <v>300</v>
      </c>
      <c r="H152" s="5">
        <f t="shared" si="21"/>
        <v>100</v>
      </c>
      <c r="I152">
        <f t="shared" si="26"/>
        <v>225</v>
      </c>
      <c r="J152">
        <f t="shared" si="27"/>
        <v>100</v>
      </c>
      <c r="K152">
        <f t="shared" si="22"/>
        <v>125</v>
      </c>
      <c r="L152" s="5">
        <f t="shared" si="23"/>
        <v>350</v>
      </c>
      <c r="M152">
        <f t="shared" si="28"/>
        <v>0</v>
      </c>
    </row>
    <row r="153" spans="1:13" x14ac:dyDescent="0.25">
      <c r="A153" s="1">
        <v>43252</v>
      </c>
      <c r="B153">
        <f t="shared" si="24"/>
        <v>5</v>
      </c>
      <c r="C153" s="2">
        <f>VLOOKUP(B153,Tabela1[],2)</f>
        <v>0.8</v>
      </c>
      <c r="D153" s="4">
        <f>200</f>
        <v>200</v>
      </c>
      <c r="E153" s="4">
        <f t="shared" si="20"/>
        <v>200</v>
      </c>
      <c r="F153" s="4">
        <f t="shared" si="29"/>
        <v>75</v>
      </c>
      <c r="G153">
        <f t="shared" si="25"/>
        <v>275</v>
      </c>
      <c r="H153" s="5">
        <f t="shared" si="21"/>
        <v>100</v>
      </c>
      <c r="I153">
        <f t="shared" si="26"/>
        <v>220</v>
      </c>
      <c r="J153">
        <f t="shared" si="27"/>
        <v>75</v>
      </c>
      <c r="K153">
        <f t="shared" si="22"/>
        <v>145</v>
      </c>
      <c r="L153" s="5">
        <f t="shared" si="23"/>
        <v>365</v>
      </c>
      <c r="M153">
        <f t="shared" si="28"/>
        <v>0</v>
      </c>
    </row>
    <row r="154" spans="1:13" x14ac:dyDescent="0.25">
      <c r="A154" s="1">
        <v>43253</v>
      </c>
      <c r="B154">
        <f t="shared" si="24"/>
        <v>6</v>
      </c>
      <c r="C154" s="2">
        <f>VLOOKUP(B154,Tabela1[],2)</f>
        <v>0.5</v>
      </c>
      <c r="D154" s="4">
        <f>200</f>
        <v>200</v>
      </c>
      <c r="E154" s="4">
        <f t="shared" si="20"/>
        <v>200</v>
      </c>
      <c r="F154" s="4">
        <f t="shared" si="29"/>
        <v>55</v>
      </c>
      <c r="G154">
        <f t="shared" si="25"/>
        <v>255</v>
      </c>
      <c r="H154" s="5">
        <f t="shared" si="21"/>
        <v>100</v>
      </c>
      <c r="I154">
        <f t="shared" si="26"/>
        <v>128</v>
      </c>
      <c r="J154">
        <f t="shared" si="27"/>
        <v>55</v>
      </c>
      <c r="K154">
        <f t="shared" si="22"/>
        <v>73</v>
      </c>
      <c r="L154" s="5">
        <f t="shared" si="23"/>
        <v>201</v>
      </c>
      <c r="M154">
        <f t="shared" si="28"/>
        <v>27</v>
      </c>
    </row>
    <row r="155" spans="1:13" x14ac:dyDescent="0.25">
      <c r="A155" s="1">
        <v>43254</v>
      </c>
      <c r="B155">
        <f t="shared" si="24"/>
        <v>7</v>
      </c>
      <c r="C155" s="2">
        <f>VLOOKUP(B155,Tabela1[],2)</f>
        <v>0.5</v>
      </c>
      <c r="D155" s="4">
        <f>200</f>
        <v>200</v>
      </c>
      <c r="E155" s="4">
        <f t="shared" si="20"/>
        <v>200</v>
      </c>
      <c r="F155" s="4">
        <f t="shared" si="29"/>
        <v>100</v>
      </c>
      <c r="G155">
        <f t="shared" si="25"/>
        <v>300</v>
      </c>
      <c r="H155" s="5">
        <f t="shared" si="21"/>
        <v>100</v>
      </c>
      <c r="I155">
        <f t="shared" si="26"/>
        <v>150</v>
      </c>
      <c r="J155">
        <f t="shared" si="27"/>
        <v>100</v>
      </c>
      <c r="K155">
        <f t="shared" si="22"/>
        <v>50</v>
      </c>
      <c r="L155" s="5">
        <f t="shared" si="23"/>
        <v>200</v>
      </c>
      <c r="M155">
        <f t="shared" si="28"/>
        <v>50</v>
      </c>
    </row>
    <row r="156" spans="1:13" x14ac:dyDescent="0.25">
      <c r="A156" s="1">
        <v>43255</v>
      </c>
      <c r="B156">
        <f t="shared" si="24"/>
        <v>1</v>
      </c>
      <c r="C156" s="2">
        <f>VLOOKUP(B156,Tabela1[],2)</f>
        <v>0.9</v>
      </c>
      <c r="D156" s="4">
        <f>200</f>
        <v>200</v>
      </c>
      <c r="E156" s="4">
        <f t="shared" si="20"/>
        <v>200</v>
      </c>
      <c r="F156" s="4">
        <f t="shared" si="29"/>
        <v>100</v>
      </c>
      <c r="G156">
        <f t="shared" si="25"/>
        <v>300</v>
      </c>
      <c r="H156" s="5">
        <f t="shared" si="21"/>
        <v>100</v>
      </c>
      <c r="I156">
        <f t="shared" si="26"/>
        <v>270</v>
      </c>
      <c r="J156">
        <f t="shared" si="27"/>
        <v>100</v>
      </c>
      <c r="K156">
        <f t="shared" si="22"/>
        <v>170</v>
      </c>
      <c r="L156" s="5">
        <f t="shared" si="23"/>
        <v>440</v>
      </c>
      <c r="M156">
        <f t="shared" si="28"/>
        <v>0</v>
      </c>
    </row>
    <row r="157" spans="1:13" x14ac:dyDescent="0.25">
      <c r="A157" s="1">
        <v>43256</v>
      </c>
      <c r="B157">
        <f t="shared" si="24"/>
        <v>2</v>
      </c>
      <c r="C157" s="2">
        <f>VLOOKUP(B157,Tabela1[],2)</f>
        <v>0.75</v>
      </c>
      <c r="D157" s="4">
        <f>200</f>
        <v>200</v>
      </c>
      <c r="E157" s="4">
        <f t="shared" si="20"/>
        <v>200</v>
      </c>
      <c r="F157" s="4">
        <f t="shared" si="29"/>
        <v>30</v>
      </c>
      <c r="G157">
        <f t="shared" si="25"/>
        <v>230</v>
      </c>
      <c r="H157" s="5">
        <f t="shared" si="21"/>
        <v>100</v>
      </c>
      <c r="I157">
        <f t="shared" si="26"/>
        <v>173</v>
      </c>
      <c r="J157">
        <f t="shared" si="27"/>
        <v>30</v>
      </c>
      <c r="K157">
        <f t="shared" si="22"/>
        <v>143</v>
      </c>
      <c r="L157" s="5">
        <f t="shared" si="23"/>
        <v>316</v>
      </c>
      <c r="M157">
        <f t="shared" si="28"/>
        <v>0</v>
      </c>
    </row>
    <row r="158" spans="1:13" x14ac:dyDescent="0.25">
      <c r="A158" s="1">
        <v>43257</v>
      </c>
      <c r="B158">
        <f t="shared" si="24"/>
        <v>3</v>
      </c>
      <c r="C158" s="2">
        <f>VLOOKUP(B158,Tabela1[],2)</f>
        <v>0.6</v>
      </c>
      <c r="D158" s="4">
        <f>200</f>
        <v>200</v>
      </c>
      <c r="E158" s="4">
        <f t="shared" si="20"/>
        <v>200</v>
      </c>
      <c r="F158" s="4">
        <f t="shared" si="29"/>
        <v>57</v>
      </c>
      <c r="G158">
        <f t="shared" si="25"/>
        <v>257</v>
      </c>
      <c r="H158" s="5">
        <f t="shared" si="21"/>
        <v>100</v>
      </c>
      <c r="I158">
        <f t="shared" si="26"/>
        <v>155</v>
      </c>
      <c r="J158">
        <f t="shared" si="27"/>
        <v>57</v>
      </c>
      <c r="K158">
        <f t="shared" si="22"/>
        <v>98</v>
      </c>
      <c r="L158" s="5">
        <f t="shared" si="23"/>
        <v>253</v>
      </c>
      <c r="M158">
        <f t="shared" si="28"/>
        <v>2</v>
      </c>
    </row>
    <row r="159" spans="1:13" x14ac:dyDescent="0.25">
      <c r="A159" s="1">
        <v>43258</v>
      </c>
      <c r="B159">
        <f t="shared" si="24"/>
        <v>4</v>
      </c>
      <c r="C159" s="2">
        <f>VLOOKUP(B159,Tabela1[],2)</f>
        <v>0.75</v>
      </c>
      <c r="D159" s="4">
        <f>200</f>
        <v>200</v>
      </c>
      <c r="E159" s="4">
        <f t="shared" si="20"/>
        <v>200</v>
      </c>
      <c r="F159" s="4">
        <f t="shared" si="29"/>
        <v>100</v>
      </c>
      <c r="G159">
        <f t="shared" si="25"/>
        <v>300</v>
      </c>
      <c r="H159" s="5">
        <f t="shared" si="21"/>
        <v>100</v>
      </c>
      <c r="I159">
        <f t="shared" si="26"/>
        <v>225</v>
      </c>
      <c r="J159">
        <f t="shared" si="27"/>
        <v>100</v>
      </c>
      <c r="K159">
        <f t="shared" si="22"/>
        <v>125</v>
      </c>
      <c r="L159" s="5">
        <f t="shared" si="23"/>
        <v>350</v>
      </c>
      <c r="M159">
        <f t="shared" si="28"/>
        <v>0</v>
      </c>
    </row>
    <row r="160" spans="1:13" x14ac:dyDescent="0.25">
      <c r="A160" s="1">
        <v>43259</v>
      </c>
      <c r="B160">
        <f t="shared" si="24"/>
        <v>5</v>
      </c>
      <c r="C160" s="2">
        <f>VLOOKUP(B160,Tabela1[],2)</f>
        <v>0.8</v>
      </c>
      <c r="D160" s="4">
        <f>200</f>
        <v>200</v>
      </c>
      <c r="E160" s="4">
        <f t="shared" si="20"/>
        <v>200</v>
      </c>
      <c r="F160" s="4">
        <f t="shared" si="29"/>
        <v>75</v>
      </c>
      <c r="G160">
        <f t="shared" si="25"/>
        <v>275</v>
      </c>
      <c r="H160" s="5">
        <f t="shared" si="21"/>
        <v>100</v>
      </c>
      <c r="I160">
        <f t="shared" si="26"/>
        <v>220</v>
      </c>
      <c r="J160">
        <f t="shared" si="27"/>
        <v>75</v>
      </c>
      <c r="K160">
        <f t="shared" si="22"/>
        <v>145</v>
      </c>
      <c r="L160" s="5">
        <f t="shared" si="23"/>
        <v>365</v>
      </c>
      <c r="M160">
        <f t="shared" si="28"/>
        <v>0</v>
      </c>
    </row>
    <row r="161" spans="1:13" x14ac:dyDescent="0.25">
      <c r="A161" s="1">
        <v>43260</v>
      </c>
      <c r="B161">
        <f t="shared" si="24"/>
        <v>6</v>
      </c>
      <c r="C161" s="2">
        <f>VLOOKUP(B161,Tabela1[],2)</f>
        <v>0.5</v>
      </c>
      <c r="D161" s="4">
        <f>200</f>
        <v>200</v>
      </c>
      <c r="E161" s="4">
        <f t="shared" si="20"/>
        <v>200</v>
      </c>
      <c r="F161" s="4">
        <f t="shared" si="29"/>
        <v>55</v>
      </c>
      <c r="G161">
        <f t="shared" si="25"/>
        <v>255</v>
      </c>
      <c r="H161" s="5">
        <f t="shared" si="21"/>
        <v>100</v>
      </c>
      <c r="I161">
        <f t="shared" si="26"/>
        <v>128</v>
      </c>
      <c r="J161">
        <f t="shared" si="27"/>
        <v>55</v>
      </c>
      <c r="K161">
        <f t="shared" si="22"/>
        <v>73</v>
      </c>
      <c r="L161" s="5">
        <f t="shared" si="23"/>
        <v>201</v>
      </c>
      <c r="M161">
        <f t="shared" si="28"/>
        <v>27</v>
      </c>
    </row>
    <row r="162" spans="1:13" x14ac:dyDescent="0.25">
      <c r="A162" s="1">
        <v>43261</v>
      </c>
      <c r="B162">
        <f t="shared" si="24"/>
        <v>7</v>
      </c>
      <c r="C162" s="2">
        <f>VLOOKUP(B162,Tabela1[],2)</f>
        <v>0.5</v>
      </c>
      <c r="D162" s="4">
        <f>200</f>
        <v>200</v>
      </c>
      <c r="E162" s="4">
        <f t="shared" si="20"/>
        <v>200</v>
      </c>
      <c r="F162" s="4">
        <f t="shared" si="29"/>
        <v>100</v>
      </c>
      <c r="G162">
        <f t="shared" si="25"/>
        <v>300</v>
      </c>
      <c r="H162" s="5">
        <f t="shared" si="21"/>
        <v>100</v>
      </c>
      <c r="I162">
        <f t="shared" si="26"/>
        <v>150</v>
      </c>
      <c r="J162">
        <f t="shared" si="27"/>
        <v>100</v>
      </c>
      <c r="K162">
        <f t="shared" si="22"/>
        <v>50</v>
      </c>
      <c r="L162" s="5">
        <f t="shared" si="23"/>
        <v>200</v>
      </c>
      <c r="M162">
        <f t="shared" si="28"/>
        <v>50</v>
      </c>
    </row>
    <row r="163" spans="1:13" x14ac:dyDescent="0.25">
      <c r="A163" s="1">
        <v>43262</v>
      </c>
      <c r="B163">
        <f t="shared" si="24"/>
        <v>1</v>
      </c>
      <c r="C163" s="2">
        <f>VLOOKUP(B163,Tabela1[],2)</f>
        <v>0.9</v>
      </c>
      <c r="D163" s="4">
        <f>200</f>
        <v>200</v>
      </c>
      <c r="E163" s="4">
        <f t="shared" si="20"/>
        <v>200</v>
      </c>
      <c r="F163" s="4">
        <f t="shared" si="29"/>
        <v>100</v>
      </c>
      <c r="G163">
        <f t="shared" si="25"/>
        <v>300</v>
      </c>
      <c r="H163" s="5">
        <f t="shared" si="21"/>
        <v>100</v>
      </c>
      <c r="I163">
        <f t="shared" si="26"/>
        <v>270</v>
      </c>
      <c r="J163">
        <f t="shared" si="27"/>
        <v>100</v>
      </c>
      <c r="K163">
        <f t="shared" si="22"/>
        <v>170</v>
      </c>
      <c r="L163" s="5">
        <f t="shared" si="23"/>
        <v>440</v>
      </c>
      <c r="M163">
        <f t="shared" si="28"/>
        <v>0</v>
      </c>
    </row>
    <row r="164" spans="1:13" x14ac:dyDescent="0.25">
      <c r="A164" s="1">
        <v>43263</v>
      </c>
      <c r="B164">
        <f t="shared" si="24"/>
        <v>2</v>
      </c>
      <c r="C164" s="2">
        <f>VLOOKUP(B164,Tabela1[],2)</f>
        <v>0.75</v>
      </c>
      <c r="D164" s="4">
        <f>200</f>
        <v>200</v>
      </c>
      <c r="E164" s="4">
        <f t="shared" si="20"/>
        <v>200</v>
      </c>
      <c r="F164" s="4">
        <f t="shared" si="29"/>
        <v>30</v>
      </c>
      <c r="G164">
        <f t="shared" si="25"/>
        <v>230</v>
      </c>
      <c r="H164" s="5">
        <f t="shared" si="21"/>
        <v>100</v>
      </c>
      <c r="I164">
        <f t="shared" si="26"/>
        <v>173</v>
      </c>
      <c r="J164">
        <f t="shared" si="27"/>
        <v>30</v>
      </c>
      <c r="K164">
        <f t="shared" si="22"/>
        <v>143</v>
      </c>
      <c r="L164" s="5">
        <f t="shared" si="23"/>
        <v>316</v>
      </c>
      <c r="M164">
        <f t="shared" si="28"/>
        <v>0</v>
      </c>
    </row>
    <row r="165" spans="1:13" x14ac:dyDescent="0.25">
      <c r="A165" s="1">
        <v>43264</v>
      </c>
      <c r="B165">
        <f t="shared" si="24"/>
        <v>3</v>
      </c>
      <c r="C165" s="2">
        <f>VLOOKUP(B165,Tabela1[],2)</f>
        <v>0.6</v>
      </c>
      <c r="D165" s="4">
        <f>200</f>
        <v>200</v>
      </c>
      <c r="E165" s="4">
        <f t="shared" si="20"/>
        <v>200</v>
      </c>
      <c r="F165" s="4">
        <f t="shared" si="29"/>
        <v>57</v>
      </c>
      <c r="G165">
        <f t="shared" si="25"/>
        <v>257</v>
      </c>
      <c r="H165" s="5">
        <f t="shared" si="21"/>
        <v>100</v>
      </c>
      <c r="I165">
        <f t="shared" si="26"/>
        <v>155</v>
      </c>
      <c r="J165">
        <f t="shared" si="27"/>
        <v>57</v>
      </c>
      <c r="K165">
        <f t="shared" si="22"/>
        <v>98</v>
      </c>
      <c r="L165" s="5">
        <f t="shared" si="23"/>
        <v>253</v>
      </c>
      <c r="M165">
        <f t="shared" si="28"/>
        <v>2</v>
      </c>
    </row>
    <row r="166" spans="1:13" x14ac:dyDescent="0.25">
      <c r="A166" s="1">
        <v>43265</v>
      </c>
      <c r="B166">
        <f t="shared" si="24"/>
        <v>4</v>
      </c>
      <c r="C166" s="2">
        <f>VLOOKUP(B166,Tabela1[],2)</f>
        <v>0.75</v>
      </c>
      <c r="D166" s="4">
        <f>200</f>
        <v>200</v>
      </c>
      <c r="E166" s="4">
        <f t="shared" si="20"/>
        <v>200</v>
      </c>
      <c r="F166" s="4">
        <f t="shared" si="29"/>
        <v>100</v>
      </c>
      <c r="G166">
        <f t="shared" si="25"/>
        <v>300</v>
      </c>
      <c r="H166" s="5">
        <f t="shared" si="21"/>
        <v>100</v>
      </c>
      <c r="I166">
        <f t="shared" si="26"/>
        <v>225</v>
      </c>
      <c r="J166">
        <f t="shared" si="27"/>
        <v>100</v>
      </c>
      <c r="K166">
        <f t="shared" si="22"/>
        <v>125</v>
      </c>
      <c r="L166" s="5">
        <f t="shared" si="23"/>
        <v>350</v>
      </c>
      <c r="M166">
        <f t="shared" si="28"/>
        <v>0</v>
      </c>
    </row>
    <row r="167" spans="1:13" x14ac:dyDescent="0.25">
      <c r="A167" s="1">
        <v>43266</v>
      </c>
      <c r="B167">
        <f t="shared" si="24"/>
        <v>5</v>
      </c>
      <c r="C167" s="2">
        <f>VLOOKUP(B167,Tabela1[],2)</f>
        <v>0.8</v>
      </c>
      <c r="D167" s="4">
        <f>200</f>
        <v>200</v>
      </c>
      <c r="E167" s="4">
        <f t="shared" si="20"/>
        <v>200</v>
      </c>
      <c r="F167" s="4">
        <f t="shared" si="29"/>
        <v>75</v>
      </c>
      <c r="G167">
        <f t="shared" si="25"/>
        <v>275</v>
      </c>
      <c r="H167" s="5">
        <f t="shared" si="21"/>
        <v>100</v>
      </c>
      <c r="I167">
        <f t="shared" si="26"/>
        <v>220</v>
      </c>
      <c r="J167">
        <f t="shared" si="27"/>
        <v>75</v>
      </c>
      <c r="K167">
        <f t="shared" si="22"/>
        <v>145</v>
      </c>
      <c r="L167" s="5">
        <f t="shared" si="23"/>
        <v>365</v>
      </c>
      <c r="M167">
        <f t="shared" si="28"/>
        <v>0</v>
      </c>
    </row>
    <row r="168" spans="1:13" x14ac:dyDescent="0.25">
      <c r="A168" s="1">
        <v>43267</v>
      </c>
      <c r="B168">
        <f t="shared" si="24"/>
        <v>6</v>
      </c>
      <c r="C168" s="2">
        <f>VLOOKUP(B168,Tabela1[],2)</f>
        <v>0.5</v>
      </c>
      <c r="D168" s="4">
        <f>200</f>
        <v>200</v>
      </c>
      <c r="E168" s="4">
        <f t="shared" si="20"/>
        <v>200</v>
      </c>
      <c r="F168" s="4">
        <f t="shared" si="29"/>
        <v>55</v>
      </c>
      <c r="G168">
        <f t="shared" si="25"/>
        <v>255</v>
      </c>
      <c r="H168" s="5">
        <f t="shared" si="21"/>
        <v>100</v>
      </c>
      <c r="I168">
        <f t="shared" si="26"/>
        <v>128</v>
      </c>
      <c r="J168">
        <f t="shared" si="27"/>
        <v>55</v>
      </c>
      <c r="K168">
        <f t="shared" si="22"/>
        <v>73</v>
      </c>
      <c r="L168" s="5">
        <f t="shared" si="23"/>
        <v>201</v>
      </c>
      <c r="M168">
        <f t="shared" si="28"/>
        <v>27</v>
      </c>
    </row>
    <row r="169" spans="1:13" x14ac:dyDescent="0.25">
      <c r="A169" s="1">
        <v>43268</v>
      </c>
      <c r="B169">
        <f t="shared" si="24"/>
        <v>7</v>
      </c>
      <c r="C169" s="2">
        <f>VLOOKUP(B169,Tabela1[],2)</f>
        <v>0.5</v>
      </c>
      <c r="D169" s="4">
        <f>200</f>
        <v>200</v>
      </c>
      <c r="E169" s="4">
        <f t="shared" si="20"/>
        <v>200</v>
      </c>
      <c r="F169" s="4">
        <f t="shared" si="29"/>
        <v>100</v>
      </c>
      <c r="G169">
        <f t="shared" si="25"/>
        <v>300</v>
      </c>
      <c r="H169" s="5">
        <f t="shared" si="21"/>
        <v>100</v>
      </c>
      <c r="I169">
        <f t="shared" si="26"/>
        <v>150</v>
      </c>
      <c r="J169">
        <f t="shared" si="27"/>
        <v>100</v>
      </c>
      <c r="K169">
        <f t="shared" si="22"/>
        <v>50</v>
      </c>
      <c r="L169" s="5">
        <f t="shared" si="23"/>
        <v>200</v>
      </c>
      <c r="M169">
        <f t="shared" si="28"/>
        <v>50</v>
      </c>
    </row>
    <row r="170" spans="1:13" x14ac:dyDescent="0.25">
      <c r="A170" s="1">
        <v>43269</v>
      </c>
      <c r="B170">
        <f t="shared" si="24"/>
        <v>1</v>
      </c>
      <c r="C170" s="2">
        <f>VLOOKUP(B170,Tabela1[],2)</f>
        <v>0.9</v>
      </c>
      <c r="D170" s="4">
        <f>200</f>
        <v>200</v>
      </c>
      <c r="E170" s="4">
        <f t="shared" si="20"/>
        <v>200</v>
      </c>
      <c r="F170" s="4">
        <f t="shared" si="29"/>
        <v>100</v>
      </c>
      <c r="G170">
        <f t="shared" si="25"/>
        <v>300</v>
      </c>
      <c r="H170" s="5">
        <f t="shared" si="21"/>
        <v>100</v>
      </c>
      <c r="I170">
        <f t="shared" si="26"/>
        <v>270</v>
      </c>
      <c r="J170">
        <f t="shared" si="27"/>
        <v>100</v>
      </c>
      <c r="K170">
        <f t="shared" si="22"/>
        <v>170</v>
      </c>
      <c r="L170" s="5">
        <f t="shared" si="23"/>
        <v>440</v>
      </c>
      <c r="M170">
        <f t="shared" si="28"/>
        <v>0</v>
      </c>
    </row>
    <row r="171" spans="1:13" x14ac:dyDescent="0.25">
      <c r="A171" s="1">
        <v>43270</v>
      </c>
      <c r="B171">
        <f t="shared" si="24"/>
        <v>2</v>
      </c>
      <c r="C171" s="2">
        <f>VLOOKUP(B171,Tabela1[],2)</f>
        <v>0.75</v>
      </c>
      <c r="D171" s="4">
        <f>200</f>
        <v>200</v>
      </c>
      <c r="E171" s="4">
        <f t="shared" si="20"/>
        <v>200</v>
      </c>
      <c r="F171" s="4">
        <f t="shared" si="29"/>
        <v>30</v>
      </c>
      <c r="G171">
        <f t="shared" si="25"/>
        <v>230</v>
      </c>
      <c r="H171" s="5">
        <f t="shared" si="21"/>
        <v>100</v>
      </c>
      <c r="I171">
        <f t="shared" si="26"/>
        <v>173</v>
      </c>
      <c r="J171">
        <f t="shared" si="27"/>
        <v>30</v>
      </c>
      <c r="K171">
        <f t="shared" si="22"/>
        <v>143</v>
      </c>
      <c r="L171" s="5">
        <f t="shared" si="23"/>
        <v>316</v>
      </c>
      <c r="M171">
        <f t="shared" si="28"/>
        <v>0</v>
      </c>
    </row>
    <row r="172" spans="1:13" x14ac:dyDescent="0.25">
      <c r="A172" s="1">
        <v>43271</v>
      </c>
      <c r="B172">
        <f t="shared" si="24"/>
        <v>3</v>
      </c>
      <c r="C172" s="2">
        <f>VLOOKUP(B172,Tabela1[],2)</f>
        <v>0.6</v>
      </c>
      <c r="D172" s="4">
        <f>200</f>
        <v>200</v>
      </c>
      <c r="E172" s="4">
        <f t="shared" si="20"/>
        <v>200</v>
      </c>
      <c r="F172" s="4">
        <f t="shared" si="29"/>
        <v>57</v>
      </c>
      <c r="G172">
        <f t="shared" si="25"/>
        <v>257</v>
      </c>
      <c r="H172" s="5">
        <f t="shared" si="21"/>
        <v>100</v>
      </c>
      <c r="I172">
        <f t="shared" si="26"/>
        <v>155</v>
      </c>
      <c r="J172">
        <f t="shared" si="27"/>
        <v>57</v>
      </c>
      <c r="K172">
        <f t="shared" si="22"/>
        <v>98</v>
      </c>
      <c r="L172" s="5">
        <f t="shared" si="23"/>
        <v>253</v>
      </c>
      <c r="M172">
        <f t="shared" si="28"/>
        <v>2</v>
      </c>
    </row>
    <row r="173" spans="1:13" x14ac:dyDescent="0.25">
      <c r="A173" s="1">
        <v>43272</v>
      </c>
      <c r="B173">
        <f t="shared" si="24"/>
        <v>4</v>
      </c>
      <c r="C173" s="2">
        <f>VLOOKUP(B173,Tabela1[],2)</f>
        <v>0.75</v>
      </c>
      <c r="D173" s="4">
        <f>200</f>
        <v>200</v>
      </c>
      <c r="E173" s="4">
        <f t="shared" si="20"/>
        <v>200</v>
      </c>
      <c r="F173" s="4">
        <f t="shared" si="29"/>
        <v>100</v>
      </c>
      <c r="G173">
        <f t="shared" si="25"/>
        <v>300</v>
      </c>
      <c r="H173" s="5">
        <f t="shared" si="21"/>
        <v>100</v>
      </c>
      <c r="I173">
        <f t="shared" si="26"/>
        <v>225</v>
      </c>
      <c r="J173">
        <f t="shared" si="27"/>
        <v>100</v>
      </c>
      <c r="K173">
        <f t="shared" si="22"/>
        <v>125</v>
      </c>
      <c r="L173" s="5">
        <f t="shared" si="23"/>
        <v>350</v>
      </c>
      <c r="M173">
        <f t="shared" si="28"/>
        <v>0</v>
      </c>
    </row>
    <row r="174" spans="1:13" x14ac:dyDescent="0.25">
      <c r="A174" s="1">
        <v>43273</v>
      </c>
      <c r="B174">
        <f t="shared" si="24"/>
        <v>5</v>
      </c>
      <c r="C174" s="2">
        <f>VLOOKUP(B174,Tabela1[],2)</f>
        <v>0.8</v>
      </c>
      <c r="D174" s="4">
        <f>200</f>
        <v>200</v>
      </c>
      <c r="E174" s="4">
        <f t="shared" si="20"/>
        <v>200</v>
      </c>
      <c r="F174" s="4">
        <f t="shared" si="29"/>
        <v>75</v>
      </c>
      <c r="G174">
        <f t="shared" si="25"/>
        <v>275</v>
      </c>
      <c r="H174" s="5">
        <f t="shared" si="21"/>
        <v>100</v>
      </c>
      <c r="I174">
        <f t="shared" si="26"/>
        <v>220</v>
      </c>
      <c r="J174">
        <f t="shared" si="27"/>
        <v>75</v>
      </c>
      <c r="K174">
        <f t="shared" si="22"/>
        <v>145</v>
      </c>
      <c r="L174" s="5">
        <f t="shared" si="23"/>
        <v>365</v>
      </c>
      <c r="M174">
        <f t="shared" si="28"/>
        <v>0</v>
      </c>
    </row>
    <row r="175" spans="1:13" x14ac:dyDescent="0.25">
      <c r="A175" s="1">
        <v>43274</v>
      </c>
      <c r="B175">
        <f t="shared" si="24"/>
        <v>6</v>
      </c>
      <c r="C175" s="2">
        <f>VLOOKUP(B175,Tabela1[],2)</f>
        <v>0.5</v>
      </c>
      <c r="D175" s="4">
        <f>200</f>
        <v>200</v>
      </c>
      <c r="E175" s="4">
        <f t="shared" si="20"/>
        <v>200</v>
      </c>
      <c r="F175" s="4">
        <f t="shared" si="29"/>
        <v>55</v>
      </c>
      <c r="G175">
        <f t="shared" si="25"/>
        <v>255</v>
      </c>
      <c r="H175" s="5">
        <f t="shared" si="21"/>
        <v>100</v>
      </c>
      <c r="I175">
        <f t="shared" si="26"/>
        <v>128</v>
      </c>
      <c r="J175">
        <f t="shared" si="27"/>
        <v>55</v>
      </c>
      <c r="K175">
        <f t="shared" si="22"/>
        <v>73</v>
      </c>
      <c r="L175" s="5">
        <f t="shared" si="23"/>
        <v>201</v>
      </c>
      <c r="M175">
        <f t="shared" si="28"/>
        <v>27</v>
      </c>
    </row>
    <row r="176" spans="1:13" x14ac:dyDescent="0.25">
      <c r="A176" s="1">
        <v>43275</v>
      </c>
      <c r="B176">
        <f t="shared" si="24"/>
        <v>7</v>
      </c>
      <c r="C176" s="2">
        <f>VLOOKUP(B176,Tabela1[],2)</f>
        <v>0.5</v>
      </c>
      <c r="D176" s="4">
        <f>200</f>
        <v>200</v>
      </c>
      <c r="E176" s="4">
        <f t="shared" si="20"/>
        <v>200</v>
      </c>
      <c r="F176" s="4">
        <f t="shared" si="29"/>
        <v>100</v>
      </c>
      <c r="G176">
        <f t="shared" si="25"/>
        <v>300</v>
      </c>
      <c r="H176" s="5">
        <f t="shared" si="21"/>
        <v>100</v>
      </c>
      <c r="I176">
        <f t="shared" si="26"/>
        <v>150</v>
      </c>
      <c r="J176">
        <f t="shared" si="27"/>
        <v>100</v>
      </c>
      <c r="K176">
        <f t="shared" si="22"/>
        <v>50</v>
      </c>
      <c r="L176" s="5">
        <f t="shared" si="23"/>
        <v>200</v>
      </c>
      <c r="M176">
        <f t="shared" si="28"/>
        <v>50</v>
      </c>
    </row>
    <row r="177" spans="1:13" x14ac:dyDescent="0.25">
      <c r="A177" s="1">
        <v>43276</v>
      </c>
      <c r="B177">
        <f t="shared" si="24"/>
        <v>1</v>
      </c>
      <c r="C177" s="2">
        <f>VLOOKUP(B177,Tabela1[],2)</f>
        <v>0.9</v>
      </c>
      <c r="D177" s="4">
        <f>200</f>
        <v>200</v>
      </c>
      <c r="E177" s="4">
        <f t="shared" si="20"/>
        <v>200</v>
      </c>
      <c r="F177" s="4">
        <f t="shared" si="29"/>
        <v>100</v>
      </c>
      <c r="G177">
        <f t="shared" si="25"/>
        <v>300</v>
      </c>
      <c r="H177" s="5">
        <f t="shared" si="21"/>
        <v>100</v>
      </c>
      <c r="I177">
        <f t="shared" si="26"/>
        <v>270</v>
      </c>
      <c r="J177">
        <f t="shared" si="27"/>
        <v>100</v>
      </c>
      <c r="K177">
        <f t="shared" si="22"/>
        <v>170</v>
      </c>
      <c r="L177" s="5">
        <f t="shared" si="23"/>
        <v>440</v>
      </c>
      <c r="M177">
        <f t="shared" si="28"/>
        <v>0</v>
      </c>
    </row>
    <row r="178" spans="1:13" x14ac:dyDescent="0.25">
      <c r="A178" s="1">
        <v>43277</v>
      </c>
      <c r="B178">
        <f t="shared" si="24"/>
        <v>2</v>
      </c>
      <c r="C178" s="2">
        <f>VLOOKUP(B178,Tabela1[],2)</f>
        <v>0.75</v>
      </c>
      <c r="D178" s="4">
        <f>200</f>
        <v>200</v>
      </c>
      <c r="E178" s="4">
        <f t="shared" si="20"/>
        <v>200</v>
      </c>
      <c r="F178" s="4">
        <f t="shared" si="29"/>
        <v>30</v>
      </c>
      <c r="G178">
        <f t="shared" si="25"/>
        <v>230</v>
      </c>
      <c r="H178" s="5">
        <f t="shared" si="21"/>
        <v>100</v>
      </c>
      <c r="I178">
        <f t="shared" si="26"/>
        <v>173</v>
      </c>
      <c r="J178">
        <f t="shared" si="27"/>
        <v>30</v>
      </c>
      <c r="K178">
        <f t="shared" si="22"/>
        <v>143</v>
      </c>
      <c r="L178" s="5">
        <f t="shared" si="23"/>
        <v>316</v>
      </c>
      <c r="M178">
        <f t="shared" si="28"/>
        <v>0</v>
      </c>
    </row>
    <row r="179" spans="1:13" x14ac:dyDescent="0.25">
      <c r="A179" s="1">
        <v>43278</v>
      </c>
      <c r="B179">
        <f t="shared" si="24"/>
        <v>3</v>
      </c>
      <c r="C179" s="2">
        <f>VLOOKUP(B179,Tabela1[],2)</f>
        <v>0.6</v>
      </c>
      <c r="D179" s="4">
        <f>200</f>
        <v>200</v>
      </c>
      <c r="E179" s="4">
        <f t="shared" si="20"/>
        <v>200</v>
      </c>
      <c r="F179" s="4">
        <f t="shared" si="29"/>
        <v>57</v>
      </c>
      <c r="G179">
        <f t="shared" si="25"/>
        <v>257</v>
      </c>
      <c r="H179" s="5">
        <f t="shared" si="21"/>
        <v>100</v>
      </c>
      <c r="I179">
        <f t="shared" si="26"/>
        <v>155</v>
      </c>
      <c r="J179">
        <f t="shared" si="27"/>
        <v>57</v>
      </c>
      <c r="K179">
        <f t="shared" si="22"/>
        <v>98</v>
      </c>
      <c r="L179" s="5">
        <f t="shared" si="23"/>
        <v>253</v>
      </c>
      <c r="M179">
        <f t="shared" si="28"/>
        <v>2</v>
      </c>
    </row>
    <row r="180" spans="1:13" x14ac:dyDescent="0.25">
      <c r="A180" s="1">
        <v>43279</v>
      </c>
      <c r="B180">
        <f t="shared" si="24"/>
        <v>4</v>
      </c>
      <c r="C180" s="2">
        <f>VLOOKUP(B180,Tabela1[],2)</f>
        <v>0.75</v>
      </c>
      <c r="D180" s="4">
        <f>200</f>
        <v>200</v>
      </c>
      <c r="E180" s="4">
        <f t="shared" si="20"/>
        <v>200</v>
      </c>
      <c r="F180" s="4">
        <f t="shared" si="29"/>
        <v>100</v>
      </c>
      <c r="G180">
        <f t="shared" si="25"/>
        <v>300</v>
      </c>
      <c r="H180" s="5">
        <f t="shared" si="21"/>
        <v>100</v>
      </c>
      <c r="I180">
        <f t="shared" si="26"/>
        <v>225</v>
      </c>
      <c r="J180">
        <f t="shared" si="27"/>
        <v>100</v>
      </c>
      <c r="K180">
        <f t="shared" si="22"/>
        <v>125</v>
      </c>
      <c r="L180" s="5">
        <f t="shared" si="23"/>
        <v>350</v>
      </c>
      <c r="M180">
        <f t="shared" si="28"/>
        <v>0</v>
      </c>
    </row>
    <row r="181" spans="1:13" x14ac:dyDescent="0.25">
      <c r="A181" s="1">
        <v>43280</v>
      </c>
      <c r="B181">
        <f t="shared" si="24"/>
        <v>5</v>
      </c>
      <c r="C181" s="2">
        <f>VLOOKUP(B181,Tabela1[],2)</f>
        <v>0.8</v>
      </c>
      <c r="D181" s="4">
        <f>200</f>
        <v>200</v>
      </c>
      <c r="E181" s="4">
        <f t="shared" si="20"/>
        <v>200</v>
      </c>
      <c r="F181" s="4">
        <f t="shared" si="29"/>
        <v>75</v>
      </c>
      <c r="G181">
        <f t="shared" si="25"/>
        <v>275</v>
      </c>
      <c r="H181" s="5">
        <f t="shared" si="21"/>
        <v>100</v>
      </c>
      <c r="I181">
        <f t="shared" si="26"/>
        <v>220</v>
      </c>
      <c r="J181">
        <f t="shared" si="27"/>
        <v>75</v>
      </c>
      <c r="K181">
        <f t="shared" si="22"/>
        <v>145</v>
      </c>
      <c r="L181" s="5">
        <f t="shared" si="23"/>
        <v>365</v>
      </c>
      <c r="M181">
        <f t="shared" si="28"/>
        <v>0</v>
      </c>
    </row>
    <row r="182" spans="1:13" x14ac:dyDescent="0.25">
      <c r="A182" s="1">
        <v>43281</v>
      </c>
      <c r="B182">
        <f t="shared" si="24"/>
        <v>6</v>
      </c>
      <c r="C182" s="2">
        <f>VLOOKUP(B182,Tabela1[],2)</f>
        <v>0.5</v>
      </c>
      <c r="D182" s="4">
        <f>200</f>
        <v>200</v>
      </c>
      <c r="E182" s="4">
        <f t="shared" si="20"/>
        <v>200</v>
      </c>
      <c r="F182" s="4">
        <f t="shared" si="29"/>
        <v>55</v>
      </c>
      <c r="G182">
        <f t="shared" si="25"/>
        <v>255</v>
      </c>
      <c r="H182" s="5">
        <f t="shared" si="21"/>
        <v>100</v>
      </c>
      <c r="I182">
        <f t="shared" si="26"/>
        <v>128</v>
      </c>
      <c r="J182">
        <f t="shared" si="27"/>
        <v>55</v>
      </c>
      <c r="K182">
        <f t="shared" si="22"/>
        <v>73</v>
      </c>
      <c r="L182" s="5">
        <f t="shared" si="23"/>
        <v>201</v>
      </c>
      <c r="M182">
        <f t="shared" si="28"/>
        <v>27</v>
      </c>
    </row>
    <row r="183" spans="1:13" x14ac:dyDescent="0.25">
      <c r="A183" s="1">
        <v>43282</v>
      </c>
      <c r="B183">
        <f t="shared" si="24"/>
        <v>7</v>
      </c>
      <c r="C183" s="2">
        <f>VLOOKUP(B183,Tabela1[],2)</f>
        <v>0.5</v>
      </c>
      <c r="D183" s="4">
        <f>200</f>
        <v>200</v>
      </c>
      <c r="E183" s="4">
        <f t="shared" si="20"/>
        <v>200</v>
      </c>
      <c r="F183" s="4">
        <f t="shared" si="29"/>
        <v>100</v>
      </c>
      <c r="G183">
        <f t="shared" si="25"/>
        <v>300</v>
      </c>
      <c r="H183" s="5">
        <f t="shared" si="21"/>
        <v>100</v>
      </c>
      <c r="I183">
        <f t="shared" si="26"/>
        <v>150</v>
      </c>
      <c r="J183">
        <f t="shared" si="27"/>
        <v>100</v>
      </c>
      <c r="K183">
        <f t="shared" si="22"/>
        <v>50</v>
      </c>
      <c r="L183" s="5">
        <f t="shared" si="23"/>
        <v>200</v>
      </c>
      <c r="M183">
        <f t="shared" si="28"/>
        <v>50</v>
      </c>
    </row>
    <row r="184" spans="1:13" x14ac:dyDescent="0.25">
      <c r="A184" s="1">
        <v>43283</v>
      </c>
      <c r="B184">
        <f t="shared" si="24"/>
        <v>1</v>
      </c>
      <c r="C184" s="2">
        <f>VLOOKUP(B184,Tabela1[],2)</f>
        <v>0.9</v>
      </c>
      <c r="D184" s="4">
        <f>200</f>
        <v>200</v>
      </c>
      <c r="E184" s="4">
        <f t="shared" si="20"/>
        <v>200</v>
      </c>
      <c r="F184" s="4">
        <f t="shared" si="29"/>
        <v>100</v>
      </c>
      <c r="G184">
        <f t="shared" si="25"/>
        <v>300</v>
      </c>
      <c r="H184" s="5">
        <f t="shared" si="21"/>
        <v>100</v>
      </c>
      <c r="I184">
        <f t="shared" si="26"/>
        <v>270</v>
      </c>
      <c r="J184">
        <f t="shared" si="27"/>
        <v>100</v>
      </c>
      <c r="K184">
        <f t="shared" si="22"/>
        <v>170</v>
      </c>
      <c r="L184" s="5">
        <f t="shared" si="23"/>
        <v>440</v>
      </c>
      <c r="M184">
        <f t="shared" si="28"/>
        <v>0</v>
      </c>
    </row>
    <row r="185" spans="1:13" x14ac:dyDescent="0.25">
      <c r="A185" s="1">
        <v>43284</v>
      </c>
      <c r="B185">
        <f t="shared" si="24"/>
        <v>2</v>
      </c>
      <c r="C185" s="2">
        <f>VLOOKUP(B185,Tabela1[],2)</f>
        <v>0.75</v>
      </c>
      <c r="D185" s="4">
        <f>200</f>
        <v>200</v>
      </c>
      <c r="E185" s="4">
        <f t="shared" si="20"/>
        <v>200</v>
      </c>
      <c r="F185" s="4">
        <f t="shared" si="29"/>
        <v>30</v>
      </c>
      <c r="G185">
        <f t="shared" si="25"/>
        <v>230</v>
      </c>
      <c r="H185" s="5">
        <f t="shared" si="21"/>
        <v>100</v>
      </c>
      <c r="I185">
        <f t="shared" si="26"/>
        <v>173</v>
      </c>
      <c r="J185">
        <f t="shared" si="27"/>
        <v>30</v>
      </c>
      <c r="K185">
        <f t="shared" si="22"/>
        <v>143</v>
      </c>
      <c r="L185" s="5">
        <f t="shared" si="23"/>
        <v>316</v>
      </c>
      <c r="M185">
        <f t="shared" si="28"/>
        <v>0</v>
      </c>
    </row>
    <row r="186" spans="1:13" x14ac:dyDescent="0.25">
      <c r="A186" s="1">
        <v>43285</v>
      </c>
      <c r="B186">
        <f t="shared" si="24"/>
        <v>3</v>
      </c>
      <c r="C186" s="2">
        <f>VLOOKUP(B186,Tabela1[],2)</f>
        <v>0.6</v>
      </c>
      <c r="D186" s="4">
        <f>200</f>
        <v>200</v>
      </c>
      <c r="E186" s="4">
        <f t="shared" si="20"/>
        <v>200</v>
      </c>
      <c r="F186" s="4">
        <f t="shared" si="29"/>
        <v>57</v>
      </c>
      <c r="G186">
        <f t="shared" si="25"/>
        <v>257</v>
      </c>
      <c r="H186" s="5">
        <f t="shared" si="21"/>
        <v>100</v>
      </c>
      <c r="I186">
        <f t="shared" si="26"/>
        <v>155</v>
      </c>
      <c r="J186">
        <f t="shared" si="27"/>
        <v>57</v>
      </c>
      <c r="K186">
        <f t="shared" si="22"/>
        <v>98</v>
      </c>
      <c r="L186" s="5">
        <f t="shared" si="23"/>
        <v>253</v>
      </c>
      <c r="M186">
        <f t="shared" si="28"/>
        <v>2</v>
      </c>
    </row>
    <row r="187" spans="1:13" x14ac:dyDescent="0.25">
      <c r="A187" s="1">
        <v>43286</v>
      </c>
      <c r="B187">
        <f t="shared" si="24"/>
        <v>4</v>
      </c>
      <c r="C187" s="2">
        <f>VLOOKUP(B187,Tabela1[],2)</f>
        <v>0.75</v>
      </c>
      <c r="D187" s="4">
        <f>200</f>
        <v>200</v>
      </c>
      <c r="E187" s="4">
        <f t="shared" si="20"/>
        <v>200</v>
      </c>
      <c r="F187" s="4">
        <f t="shared" si="29"/>
        <v>100</v>
      </c>
      <c r="G187">
        <f t="shared" si="25"/>
        <v>300</v>
      </c>
      <c r="H187" s="5">
        <f t="shared" si="21"/>
        <v>100</v>
      </c>
      <c r="I187">
        <f t="shared" si="26"/>
        <v>225</v>
      </c>
      <c r="J187">
        <f t="shared" si="27"/>
        <v>100</v>
      </c>
      <c r="K187">
        <f t="shared" si="22"/>
        <v>125</v>
      </c>
      <c r="L187" s="5">
        <f t="shared" si="23"/>
        <v>350</v>
      </c>
      <c r="M187">
        <f t="shared" si="28"/>
        <v>0</v>
      </c>
    </row>
    <row r="188" spans="1:13" x14ac:dyDescent="0.25">
      <c r="A188" s="1">
        <v>43287</v>
      </c>
      <c r="B188">
        <f t="shared" si="24"/>
        <v>5</v>
      </c>
      <c r="C188" s="2">
        <f>VLOOKUP(B188,Tabela1[],2)</f>
        <v>0.8</v>
      </c>
      <c r="D188" s="4">
        <f>200</f>
        <v>200</v>
      </c>
      <c r="E188" s="4">
        <f t="shared" si="20"/>
        <v>200</v>
      </c>
      <c r="F188" s="4">
        <f t="shared" si="29"/>
        <v>75</v>
      </c>
      <c r="G188">
        <f t="shared" si="25"/>
        <v>275</v>
      </c>
      <c r="H188" s="5">
        <f t="shared" si="21"/>
        <v>100</v>
      </c>
      <c r="I188">
        <f t="shared" si="26"/>
        <v>220</v>
      </c>
      <c r="J188">
        <f t="shared" si="27"/>
        <v>75</v>
      </c>
      <c r="K188">
        <f t="shared" si="22"/>
        <v>145</v>
      </c>
      <c r="L188" s="5">
        <f t="shared" si="23"/>
        <v>365</v>
      </c>
      <c r="M188">
        <f t="shared" si="28"/>
        <v>0</v>
      </c>
    </row>
    <row r="189" spans="1:13" x14ac:dyDescent="0.25">
      <c r="A189" s="1">
        <v>43288</v>
      </c>
      <c r="B189">
        <f t="shared" si="24"/>
        <v>6</v>
      </c>
      <c r="C189" s="2">
        <f>VLOOKUP(B189,Tabela1[],2)</f>
        <v>0.5</v>
      </c>
      <c r="D189" s="4">
        <f>200</f>
        <v>200</v>
      </c>
      <c r="E189" s="4">
        <f t="shared" si="20"/>
        <v>200</v>
      </c>
      <c r="F189" s="4">
        <f t="shared" si="29"/>
        <v>55</v>
      </c>
      <c r="G189">
        <f t="shared" si="25"/>
        <v>255</v>
      </c>
      <c r="H189" s="5">
        <f t="shared" si="21"/>
        <v>100</v>
      </c>
      <c r="I189">
        <f t="shared" si="26"/>
        <v>128</v>
      </c>
      <c r="J189">
        <f t="shared" si="27"/>
        <v>55</v>
      </c>
      <c r="K189">
        <f t="shared" si="22"/>
        <v>73</v>
      </c>
      <c r="L189" s="5">
        <f t="shared" si="23"/>
        <v>201</v>
      </c>
      <c r="M189">
        <f t="shared" si="28"/>
        <v>27</v>
      </c>
    </row>
    <row r="190" spans="1:13" x14ac:dyDescent="0.25">
      <c r="A190" s="1">
        <v>43289</v>
      </c>
      <c r="B190">
        <f t="shared" si="24"/>
        <v>7</v>
      </c>
      <c r="C190" s="2">
        <f>VLOOKUP(B190,Tabela1[],2)</f>
        <v>0.5</v>
      </c>
      <c r="D190" s="4">
        <f>200</f>
        <v>200</v>
      </c>
      <c r="E190" s="4">
        <f t="shared" si="20"/>
        <v>200</v>
      </c>
      <c r="F190" s="4">
        <f t="shared" si="29"/>
        <v>100</v>
      </c>
      <c r="G190">
        <f t="shared" si="25"/>
        <v>300</v>
      </c>
      <c r="H190" s="5">
        <f t="shared" si="21"/>
        <v>100</v>
      </c>
      <c r="I190">
        <f t="shared" si="26"/>
        <v>150</v>
      </c>
      <c r="J190">
        <f t="shared" si="27"/>
        <v>100</v>
      </c>
      <c r="K190">
        <f t="shared" si="22"/>
        <v>50</v>
      </c>
      <c r="L190" s="5">
        <f t="shared" si="23"/>
        <v>200</v>
      </c>
      <c r="M190">
        <f t="shared" si="28"/>
        <v>50</v>
      </c>
    </row>
    <row r="191" spans="1:13" x14ac:dyDescent="0.25">
      <c r="A191" s="1">
        <v>43290</v>
      </c>
      <c r="B191">
        <f t="shared" si="24"/>
        <v>1</v>
      </c>
      <c r="C191" s="2">
        <f>VLOOKUP(B191,Tabela1[],2)</f>
        <v>0.9</v>
      </c>
      <c r="D191" s="4">
        <f>200</f>
        <v>200</v>
      </c>
      <c r="E191" s="4">
        <f t="shared" si="20"/>
        <v>200</v>
      </c>
      <c r="F191" s="4">
        <f t="shared" si="29"/>
        <v>100</v>
      </c>
      <c r="G191">
        <f t="shared" si="25"/>
        <v>300</v>
      </c>
      <c r="H191" s="5">
        <f t="shared" si="21"/>
        <v>100</v>
      </c>
      <c r="I191">
        <f t="shared" si="26"/>
        <v>270</v>
      </c>
      <c r="J191">
        <f t="shared" si="27"/>
        <v>100</v>
      </c>
      <c r="K191">
        <f t="shared" si="22"/>
        <v>170</v>
      </c>
      <c r="L191" s="5">
        <f t="shared" si="23"/>
        <v>440</v>
      </c>
      <c r="M191">
        <f t="shared" si="28"/>
        <v>0</v>
      </c>
    </row>
    <row r="192" spans="1:13" x14ac:dyDescent="0.25">
      <c r="A192" s="1">
        <v>43291</v>
      </c>
      <c r="B192">
        <f t="shared" si="24"/>
        <v>2</v>
      </c>
      <c r="C192" s="2">
        <f>VLOOKUP(B192,Tabela1[],2)</f>
        <v>0.75</v>
      </c>
      <c r="D192" s="4">
        <f>200</f>
        <v>200</v>
      </c>
      <c r="E192" s="4">
        <f t="shared" si="20"/>
        <v>200</v>
      </c>
      <c r="F192" s="4">
        <f t="shared" si="29"/>
        <v>30</v>
      </c>
      <c r="G192">
        <f t="shared" si="25"/>
        <v>230</v>
      </c>
      <c r="H192" s="5">
        <f t="shared" si="21"/>
        <v>100</v>
      </c>
      <c r="I192">
        <f t="shared" si="26"/>
        <v>173</v>
      </c>
      <c r="J192">
        <f t="shared" si="27"/>
        <v>30</v>
      </c>
      <c r="K192">
        <f t="shared" si="22"/>
        <v>143</v>
      </c>
      <c r="L192" s="5">
        <f t="shared" si="23"/>
        <v>316</v>
      </c>
      <c r="M192">
        <f t="shared" si="28"/>
        <v>0</v>
      </c>
    </row>
    <row r="193" spans="1:13" x14ac:dyDescent="0.25">
      <c r="A193" s="1">
        <v>43292</v>
      </c>
      <c r="B193">
        <f t="shared" si="24"/>
        <v>3</v>
      </c>
      <c r="C193" s="2">
        <f>VLOOKUP(B193,Tabela1[],2)</f>
        <v>0.6</v>
      </c>
      <c r="D193" s="4">
        <f>200</f>
        <v>200</v>
      </c>
      <c r="E193" s="4">
        <f t="shared" si="20"/>
        <v>200</v>
      </c>
      <c r="F193" s="4">
        <f t="shared" si="29"/>
        <v>57</v>
      </c>
      <c r="G193">
        <f t="shared" si="25"/>
        <v>257</v>
      </c>
      <c r="H193" s="5">
        <f t="shared" si="21"/>
        <v>100</v>
      </c>
      <c r="I193">
        <f t="shared" si="26"/>
        <v>155</v>
      </c>
      <c r="J193">
        <f t="shared" si="27"/>
        <v>57</v>
      </c>
      <c r="K193">
        <f t="shared" si="22"/>
        <v>98</v>
      </c>
      <c r="L193" s="5">
        <f t="shared" si="23"/>
        <v>253</v>
      </c>
      <c r="M193">
        <f t="shared" si="28"/>
        <v>2</v>
      </c>
    </row>
    <row r="194" spans="1:13" x14ac:dyDescent="0.25">
      <c r="A194" s="1">
        <v>43293</v>
      </c>
      <c r="B194">
        <f t="shared" si="24"/>
        <v>4</v>
      </c>
      <c r="C194" s="2">
        <f>VLOOKUP(B194,Tabela1[],2)</f>
        <v>0.75</v>
      </c>
      <c r="D194" s="4">
        <f>200</f>
        <v>200</v>
      </c>
      <c r="E194" s="4">
        <f t="shared" ref="E194:E257" si="30">D194</f>
        <v>200</v>
      </c>
      <c r="F194" s="4">
        <f t="shared" si="29"/>
        <v>100</v>
      </c>
      <c r="G194">
        <f t="shared" si="25"/>
        <v>300</v>
      </c>
      <c r="H194" s="5">
        <f t="shared" ref="H194:H257" si="31">D194*0.5</f>
        <v>100</v>
      </c>
      <c r="I194">
        <f t="shared" si="26"/>
        <v>225</v>
      </c>
      <c r="J194">
        <f t="shared" si="27"/>
        <v>100</v>
      </c>
      <c r="K194">
        <f t="shared" ref="K194:K257" si="32">I194-J194</f>
        <v>125</v>
      </c>
      <c r="L194" s="5">
        <f t="shared" ref="L194:L257" si="33">J194*1+K194*2</f>
        <v>350</v>
      </c>
      <c r="M194">
        <f t="shared" si="28"/>
        <v>0</v>
      </c>
    </row>
    <row r="195" spans="1:13" x14ac:dyDescent="0.25">
      <c r="A195" s="1">
        <v>43294</v>
      </c>
      <c r="B195">
        <f t="shared" ref="B195:B258" si="34">WEEKDAY(A195,2)</f>
        <v>5</v>
      </c>
      <c r="C195" s="2">
        <f>VLOOKUP(B195,Tabela1[],2)</f>
        <v>0.8</v>
      </c>
      <c r="D195" s="4">
        <f>200</f>
        <v>200</v>
      </c>
      <c r="E195" s="4">
        <f t="shared" si="30"/>
        <v>200</v>
      </c>
      <c r="F195" s="4">
        <f t="shared" si="29"/>
        <v>75</v>
      </c>
      <c r="G195">
        <f t="shared" ref="G195:G258" si="35">E195+F195</f>
        <v>275</v>
      </c>
      <c r="H195" s="5">
        <f t="shared" si="31"/>
        <v>100</v>
      </c>
      <c r="I195">
        <f t="shared" ref="I195:I258" si="36">ROUNDUP(G195*C195,0)</f>
        <v>220</v>
      </c>
      <c r="J195">
        <f t="shared" ref="J195:J258" si="37">MIN(F195,I195)</f>
        <v>75</v>
      </c>
      <c r="K195">
        <f t="shared" si="32"/>
        <v>145</v>
      </c>
      <c r="L195" s="5">
        <f t="shared" si="33"/>
        <v>365</v>
      </c>
      <c r="M195">
        <f t="shared" ref="M195:M258" si="38">F195-J195+MAX(0,E195-K195-100)</f>
        <v>0</v>
      </c>
    </row>
    <row r="196" spans="1:13" x14ac:dyDescent="0.25">
      <c r="A196" s="1">
        <v>43295</v>
      </c>
      <c r="B196">
        <f t="shared" si="34"/>
        <v>6</v>
      </c>
      <c r="C196" s="2">
        <f>VLOOKUP(B196,Tabela1[],2)</f>
        <v>0.5</v>
      </c>
      <c r="D196" s="4">
        <f>200</f>
        <v>200</v>
      </c>
      <c r="E196" s="4">
        <f t="shared" si="30"/>
        <v>200</v>
      </c>
      <c r="F196" s="4">
        <f t="shared" ref="F196:F259" si="39">MIN(E195-K195,100)</f>
        <v>55</v>
      </c>
      <c r="G196">
        <f t="shared" si="35"/>
        <v>255</v>
      </c>
      <c r="H196" s="5">
        <f t="shared" si="31"/>
        <v>100</v>
      </c>
      <c r="I196">
        <f t="shared" si="36"/>
        <v>128</v>
      </c>
      <c r="J196">
        <f t="shared" si="37"/>
        <v>55</v>
      </c>
      <c r="K196">
        <f t="shared" si="32"/>
        <v>73</v>
      </c>
      <c r="L196" s="5">
        <f t="shared" si="33"/>
        <v>201</v>
      </c>
      <c r="M196">
        <f t="shared" si="38"/>
        <v>27</v>
      </c>
    </row>
    <row r="197" spans="1:13" x14ac:dyDescent="0.25">
      <c r="A197" s="1">
        <v>43296</v>
      </c>
      <c r="B197">
        <f t="shared" si="34"/>
        <v>7</v>
      </c>
      <c r="C197" s="2">
        <f>VLOOKUP(B197,Tabela1[],2)</f>
        <v>0.5</v>
      </c>
      <c r="D197" s="4">
        <f>200</f>
        <v>200</v>
      </c>
      <c r="E197" s="4">
        <f t="shared" si="30"/>
        <v>200</v>
      </c>
      <c r="F197" s="4">
        <f t="shared" si="39"/>
        <v>100</v>
      </c>
      <c r="G197">
        <f t="shared" si="35"/>
        <v>300</v>
      </c>
      <c r="H197" s="5">
        <f t="shared" si="31"/>
        <v>100</v>
      </c>
      <c r="I197">
        <f t="shared" si="36"/>
        <v>150</v>
      </c>
      <c r="J197">
        <f t="shared" si="37"/>
        <v>100</v>
      </c>
      <c r="K197">
        <f t="shared" si="32"/>
        <v>50</v>
      </c>
      <c r="L197" s="5">
        <f t="shared" si="33"/>
        <v>200</v>
      </c>
      <c r="M197">
        <f t="shared" si="38"/>
        <v>50</v>
      </c>
    </row>
    <row r="198" spans="1:13" x14ac:dyDescent="0.25">
      <c r="A198" s="1">
        <v>43297</v>
      </c>
      <c r="B198">
        <f t="shared" si="34"/>
        <v>1</v>
      </c>
      <c r="C198" s="2">
        <f>VLOOKUP(B198,Tabela1[],2)</f>
        <v>0.9</v>
      </c>
      <c r="D198" s="4">
        <f>200</f>
        <v>200</v>
      </c>
      <c r="E198" s="4">
        <f t="shared" si="30"/>
        <v>200</v>
      </c>
      <c r="F198" s="4">
        <f t="shared" si="39"/>
        <v>100</v>
      </c>
      <c r="G198">
        <f t="shared" si="35"/>
        <v>300</v>
      </c>
      <c r="H198" s="5">
        <f t="shared" si="31"/>
        <v>100</v>
      </c>
      <c r="I198">
        <f t="shared" si="36"/>
        <v>270</v>
      </c>
      <c r="J198">
        <f t="shared" si="37"/>
        <v>100</v>
      </c>
      <c r="K198">
        <f t="shared" si="32"/>
        <v>170</v>
      </c>
      <c r="L198" s="5">
        <f t="shared" si="33"/>
        <v>440</v>
      </c>
      <c r="M198">
        <f t="shared" si="38"/>
        <v>0</v>
      </c>
    </row>
    <row r="199" spans="1:13" x14ac:dyDescent="0.25">
      <c r="A199" s="1">
        <v>43298</v>
      </c>
      <c r="B199">
        <f t="shared" si="34"/>
        <v>2</v>
      </c>
      <c r="C199" s="2">
        <f>VLOOKUP(B199,Tabela1[],2)</f>
        <v>0.75</v>
      </c>
      <c r="D199" s="4">
        <f>200</f>
        <v>200</v>
      </c>
      <c r="E199" s="4">
        <f t="shared" si="30"/>
        <v>200</v>
      </c>
      <c r="F199" s="4">
        <f t="shared" si="39"/>
        <v>30</v>
      </c>
      <c r="G199">
        <f t="shared" si="35"/>
        <v>230</v>
      </c>
      <c r="H199" s="5">
        <f t="shared" si="31"/>
        <v>100</v>
      </c>
      <c r="I199">
        <f t="shared" si="36"/>
        <v>173</v>
      </c>
      <c r="J199">
        <f t="shared" si="37"/>
        <v>30</v>
      </c>
      <c r="K199">
        <f t="shared" si="32"/>
        <v>143</v>
      </c>
      <c r="L199" s="5">
        <f t="shared" si="33"/>
        <v>316</v>
      </c>
      <c r="M199">
        <f t="shared" si="38"/>
        <v>0</v>
      </c>
    </row>
    <row r="200" spans="1:13" x14ac:dyDescent="0.25">
      <c r="A200" s="1">
        <v>43299</v>
      </c>
      <c r="B200">
        <f t="shared" si="34"/>
        <v>3</v>
      </c>
      <c r="C200" s="2">
        <f>VLOOKUP(B200,Tabela1[],2)</f>
        <v>0.6</v>
      </c>
      <c r="D200" s="4">
        <f>200</f>
        <v>200</v>
      </c>
      <c r="E200" s="4">
        <f t="shared" si="30"/>
        <v>200</v>
      </c>
      <c r="F200" s="4">
        <f t="shared" si="39"/>
        <v>57</v>
      </c>
      <c r="G200">
        <f t="shared" si="35"/>
        <v>257</v>
      </c>
      <c r="H200" s="5">
        <f t="shared" si="31"/>
        <v>100</v>
      </c>
      <c r="I200">
        <f t="shared" si="36"/>
        <v>155</v>
      </c>
      <c r="J200">
        <f t="shared" si="37"/>
        <v>57</v>
      </c>
      <c r="K200">
        <f t="shared" si="32"/>
        <v>98</v>
      </c>
      <c r="L200" s="5">
        <f t="shared" si="33"/>
        <v>253</v>
      </c>
      <c r="M200">
        <f t="shared" si="38"/>
        <v>2</v>
      </c>
    </row>
    <row r="201" spans="1:13" x14ac:dyDescent="0.25">
      <c r="A201" s="1">
        <v>43300</v>
      </c>
      <c r="B201">
        <f t="shared" si="34"/>
        <v>4</v>
      </c>
      <c r="C201" s="2">
        <f>VLOOKUP(B201,Tabela1[],2)</f>
        <v>0.75</v>
      </c>
      <c r="D201" s="4">
        <f>200</f>
        <v>200</v>
      </c>
      <c r="E201" s="4">
        <f t="shared" si="30"/>
        <v>200</v>
      </c>
      <c r="F201" s="4">
        <f t="shared" si="39"/>
        <v>100</v>
      </c>
      <c r="G201">
        <f t="shared" si="35"/>
        <v>300</v>
      </c>
      <c r="H201" s="5">
        <f t="shared" si="31"/>
        <v>100</v>
      </c>
      <c r="I201">
        <f t="shared" si="36"/>
        <v>225</v>
      </c>
      <c r="J201">
        <f t="shared" si="37"/>
        <v>100</v>
      </c>
      <c r="K201">
        <f t="shared" si="32"/>
        <v>125</v>
      </c>
      <c r="L201" s="5">
        <f t="shared" si="33"/>
        <v>350</v>
      </c>
      <c r="M201">
        <f t="shared" si="38"/>
        <v>0</v>
      </c>
    </row>
    <row r="202" spans="1:13" x14ac:dyDescent="0.25">
      <c r="A202" s="1">
        <v>43301</v>
      </c>
      <c r="B202">
        <f t="shared" si="34"/>
        <v>5</v>
      </c>
      <c r="C202" s="2">
        <f>VLOOKUP(B202,Tabela1[],2)</f>
        <v>0.8</v>
      </c>
      <c r="D202" s="4">
        <f>200</f>
        <v>200</v>
      </c>
      <c r="E202" s="4">
        <f t="shared" si="30"/>
        <v>200</v>
      </c>
      <c r="F202" s="4">
        <f t="shared" si="39"/>
        <v>75</v>
      </c>
      <c r="G202">
        <f t="shared" si="35"/>
        <v>275</v>
      </c>
      <c r="H202" s="5">
        <f t="shared" si="31"/>
        <v>100</v>
      </c>
      <c r="I202">
        <f t="shared" si="36"/>
        <v>220</v>
      </c>
      <c r="J202">
        <f t="shared" si="37"/>
        <v>75</v>
      </c>
      <c r="K202">
        <f t="shared" si="32"/>
        <v>145</v>
      </c>
      <c r="L202" s="5">
        <f t="shared" si="33"/>
        <v>365</v>
      </c>
      <c r="M202">
        <f t="shared" si="38"/>
        <v>0</v>
      </c>
    </row>
    <row r="203" spans="1:13" x14ac:dyDescent="0.25">
      <c r="A203" s="1">
        <v>43302</v>
      </c>
      <c r="B203">
        <f t="shared" si="34"/>
        <v>6</v>
      </c>
      <c r="C203" s="2">
        <f>VLOOKUP(B203,Tabela1[],2)</f>
        <v>0.5</v>
      </c>
      <c r="D203" s="4">
        <f>200</f>
        <v>200</v>
      </c>
      <c r="E203" s="4">
        <f t="shared" si="30"/>
        <v>200</v>
      </c>
      <c r="F203" s="4">
        <f t="shared" si="39"/>
        <v>55</v>
      </c>
      <c r="G203">
        <f t="shared" si="35"/>
        <v>255</v>
      </c>
      <c r="H203" s="5">
        <f t="shared" si="31"/>
        <v>100</v>
      </c>
      <c r="I203">
        <f t="shared" si="36"/>
        <v>128</v>
      </c>
      <c r="J203">
        <f t="shared" si="37"/>
        <v>55</v>
      </c>
      <c r="K203">
        <f t="shared" si="32"/>
        <v>73</v>
      </c>
      <c r="L203" s="5">
        <f t="shared" si="33"/>
        <v>201</v>
      </c>
      <c r="M203">
        <f t="shared" si="38"/>
        <v>27</v>
      </c>
    </row>
    <row r="204" spans="1:13" x14ac:dyDescent="0.25">
      <c r="A204" s="1">
        <v>43303</v>
      </c>
      <c r="B204">
        <f t="shared" si="34"/>
        <v>7</v>
      </c>
      <c r="C204" s="2">
        <f>VLOOKUP(B204,Tabela1[],2)</f>
        <v>0.5</v>
      </c>
      <c r="D204" s="4">
        <f>200</f>
        <v>200</v>
      </c>
      <c r="E204" s="4">
        <f t="shared" si="30"/>
        <v>200</v>
      </c>
      <c r="F204" s="4">
        <f t="shared" si="39"/>
        <v>100</v>
      </c>
      <c r="G204">
        <f t="shared" si="35"/>
        <v>300</v>
      </c>
      <c r="H204" s="5">
        <f t="shared" si="31"/>
        <v>100</v>
      </c>
      <c r="I204">
        <f t="shared" si="36"/>
        <v>150</v>
      </c>
      <c r="J204">
        <f t="shared" si="37"/>
        <v>100</v>
      </c>
      <c r="K204">
        <f t="shared" si="32"/>
        <v>50</v>
      </c>
      <c r="L204" s="5">
        <f t="shared" si="33"/>
        <v>200</v>
      </c>
      <c r="M204">
        <f t="shared" si="38"/>
        <v>50</v>
      </c>
    </row>
    <row r="205" spans="1:13" x14ac:dyDescent="0.25">
      <c r="A205" s="1">
        <v>43304</v>
      </c>
      <c r="B205">
        <f t="shared" si="34"/>
        <v>1</v>
      </c>
      <c r="C205" s="2">
        <f>VLOOKUP(B205,Tabela1[],2)</f>
        <v>0.9</v>
      </c>
      <c r="D205" s="4">
        <f>200</f>
        <v>200</v>
      </c>
      <c r="E205" s="4">
        <f t="shared" si="30"/>
        <v>200</v>
      </c>
      <c r="F205" s="4">
        <f t="shared" si="39"/>
        <v>100</v>
      </c>
      <c r="G205">
        <f t="shared" si="35"/>
        <v>300</v>
      </c>
      <c r="H205" s="5">
        <f t="shared" si="31"/>
        <v>100</v>
      </c>
      <c r="I205">
        <f t="shared" si="36"/>
        <v>270</v>
      </c>
      <c r="J205">
        <f t="shared" si="37"/>
        <v>100</v>
      </c>
      <c r="K205">
        <f t="shared" si="32"/>
        <v>170</v>
      </c>
      <c r="L205" s="5">
        <f t="shared" si="33"/>
        <v>440</v>
      </c>
      <c r="M205">
        <f t="shared" si="38"/>
        <v>0</v>
      </c>
    </row>
    <row r="206" spans="1:13" x14ac:dyDescent="0.25">
      <c r="A206" s="1">
        <v>43305</v>
      </c>
      <c r="B206">
        <f t="shared" si="34"/>
        <v>2</v>
      </c>
      <c r="C206" s="2">
        <f>VLOOKUP(B206,Tabela1[],2)</f>
        <v>0.75</v>
      </c>
      <c r="D206" s="4">
        <f>200</f>
        <v>200</v>
      </c>
      <c r="E206" s="4">
        <f t="shared" si="30"/>
        <v>200</v>
      </c>
      <c r="F206" s="4">
        <f t="shared" si="39"/>
        <v>30</v>
      </c>
      <c r="G206">
        <f t="shared" si="35"/>
        <v>230</v>
      </c>
      <c r="H206" s="5">
        <f t="shared" si="31"/>
        <v>100</v>
      </c>
      <c r="I206">
        <f t="shared" si="36"/>
        <v>173</v>
      </c>
      <c r="J206">
        <f t="shared" si="37"/>
        <v>30</v>
      </c>
      <c r="K206">
        <f t="shared" si="32"/>
        <v>143</v>
      </c>
      <c r="L206" s="5">
        <f t="shared" si="33"/>
        <v>316</v>
      </c>
      <c r="M206">
        <f t="shared" si="38"/>
        <v>0</v>
      </c>
    </row>
    <row r="207" spans="1:13" x14ac:dyDescent="0.25">
      <c r="A207" s="1">
        <v>43306</v>
      </c>
      <c r="B207">
        <f t="shared" si="34"/>
        <v>3</v>
      </c>
      <c r="C207" s="2">
        <f>VLOOKUP(B207,Tabela1[],2)</f>
        <v>0.6</v>
      </c>
      <c r="D207" s="4">
        <f>200</f>
        <v>200</v>
      </c>
      <c r="E207" s="4">
        <f t="shared" si="30"/>
        <v>200</v>
      </c>
      <c r="F207" s="4">
        <f t="shared" si="39"/>
        <v>57</v>
      </c>
      <c r="G207">
        <f t="shared" si="35"/>
        <v>257</v>
      </c>
      <c r="H207" s="5">
        <f t="shared" si="31"/>
        <v>100</v>
      </c>
      <c r="I207">
        <f t="shared" si="36"/>
        <v>155</v>
      </c>
      <c r="J207">
        <f t="shared" si="37"/>
        <v>57</v>
      </c>
      <c r="K207">
        <f t="shared" si="32"/>
        <v>98</v>
      </c>
      <c r="L207" s="5">
        <f t="shared" si="33"/>
        <v>253</v>
      </c>
      <c r="M207">
        <f t="shared" si="38"/>
        <v>2</v>
      </c>
    </row>
    <row r="208" spans="1:13" x14ac:dyDescent="0.25">
      <c r="A208" s="1">
        <v>43307</v>
      </c>
      <c r="B208">
        <f t="shared" si="34"/>
        <v>4</v>
      </c>
      <c r="C208" s="2">
        <f>VLOOKUP(B208,Tabela1[],2)</f>
        <v>0.75</v>
      </c>
      <c r="D208" s="4">
        <f>200</f>
        <v>200</v>
      </c>
      <c r="E208" s="4">
        <f t="shared" si="30"/>
        <v>200</v>
      </c>
      <c r="F208" s="4">
        <f t="shared" si="39"/>
        <v>100</v>
      </c>
      <c r="G208">
        <f t="shared" si="35"/>
        <v>300</v>
      </c>
      <c r="H208" s="5">
        <f t="shared" si="31"/>
        <v>100</v>
      </c>
      <c r="I208">
        <f t="shared" si="36"/>
        <v>225</v>
      </c>
      <c r="J208">
        <f t="shared" si="37"/>
        <v>100</v>
      </c>
      <c r="K208">
        <f t="shared" si="32"/>
        <v>125</v>
      </c>
      <c r="L208" s="5">
        <f t="shared" si="33"/>
        <v>350</v>
      </c>
      <c r="M208">
        <f t="shared" si="38"/>
        <v>0</v>
      </c>
    </row>
    <row r="209" spans="1:13" x14ac:dyDescent="0.25">
      <c r="A209" s="1">
        <v>43308</v>
      </c>
      <c r="B209">
        <f t="shared" si="34"/>
        <v>5</v>
      </c>
      <c r="C209" s="2">
        <f>VLOOKUP(B209,Tabela1[],2)</f>
        <v>0.8</v>
      </c>
      <c r="D209" s="4">
        <f>200</f>
        <v>200</v>
      </c>
      <c r="E209" s="4">
        <f t="shared" si="30"/>
        <v>200</v>
      </c>
      <c r="F209" s="4">
        <f t="shared" si="39"/>
        <v>75</v>
      </c>
      <c r="G209">
        <f t="shared" si="35"/>
        <v>275</v>
      </c>
      <c r="H209" s="5">
        <f t="shared" si="31"/>
        <v>100</v>
      </c>
      <c r="I209">
        <f t="shared" si="36"/>
        <v>220</v>
      </c>
      <c r="J209">
        <f t="shared" si="37"/>
        <v>75</v>
      </c>
      <c r="K209">
        <f t="shared" si="32"/>
        <v>145</v>
      </c>
      <c r="L209" s="5">
        <f t="shared" si="33"/>
        <v>365</v>
      </c>
      <c r="M209">
        <f t="shared" si="38"/>
        <v>0</v>
      </c>
    </row>
    <row r="210" spans="1:13" x14ac:dyDescent="0.25">
      <c r="A210" s="1">
        <v>43309</v>
      </c>
      <c r="B210">
        <f t="shared" si="34"/>
        <v>6</v>
      </c>
      <c r="C210" s="2">
        <f>VLOOKUP(B210,Tabela1[],2)</f>
        <v>0.5</v>
      </c>
      <c r="D210" s="4">
        <f>200</f>
        <v>200</v>
      </c>
      <c r="E210" s="4">
        <f t="shared" si="30"/>
        <v>200</v>
      </c>
      <c r="F210" s="4">
        <f t="shared" si="39"/>
        <v>55</v>
      </c>
      <c r="G210">
        <f t="shared" si="35"/>
        <v>255</v>
      </c>
      <c r="H210" s="5">
        <f t="shared" si="31"/>
        <v>100</v>
      </c>
      <c r="I210">
        <f t="shared" si="36"/>
        <v>128</v>
      </c>
      <c r="J210">
        <f t="shared" si="37"/>
        <v>55</v>
      </c>
      <c r="K210">
        <f t="shared" si="32"/>
        <v>73</v>
      </c>
      <c r="L210" s="5">
        <f t="shared" si="33"/>
        <v>201</v>
      </c>
      <c r="M210">
        <f t="shared" si="38"/>
        <v>27</v>
      </c>
    </row>
    <row r="211" spans="1:13" x14ac:dyDescent="0.25">
      <c r="A211" s="1">
        <v>43310</v>
      </c>
      <c r="B211">
        <f t="shared" si="34"/>
        <v>7</v>
      </c>
      <c r="C211" s="2">
        <f>VLOOKUP(B211,Tabela1[],2)</f>
        <v>0.5</v>
      </c>
      <c r="D211" s="4">
        <f>200</f>
        <v>200</v>
      </c>
      <c r="E211" s="4">
        <f t="shared" si="30"/>
        <v>200</v>
      </c>
      <c r="F211" s="4">
        <f t="shared" si="39"/>
        <v>100</v>
      </c>
      <c r="G211">
        <f t="shared" si="35"/>
        <v>300</v>
      </c>
      <c r="H211" s="5">
        <f t="shared" si="31"/>
        <v>100</v>
      </c>
      <c r="I211">
        <f t="shared" si="36"/>
        <v>150</v>
      </c>
      <c r="J211">
        <f t="shared" si="37"/>
        <v>100</v>
      </c>
      <c r="K211">
        <f t="shared" si="32"/>
        <v>50</v>
      </c>
      <c r="L211" s="5">
        <f t="shared" si="33"/>
        <v>200</v>
      </c>
      <c r="M211">
        <f t="shared" si="38"/>
        <v>50</v>
      </c>
    </row>
    <row r="212" spans="1:13" x14ac:dyDescent="0.25">
      <c r="A212" s="1">
        <v>43311</v>
      </c>
      <c r="B212">
        <f t="shared" si="34"/>
        <v>1</v>
      </c>
      <c r="C212" s="2">
        <f>VLOOKUP(B212,Tabela1[],2)</f>
        <v>0.9</v>
      </c>
      <c r="D212" s="4">
        <f>200</f>
        <v>200</v>
      </c>
      <c r="E212" s="4">
        <f t="shared" si="30"/>
        <v>200</v>
      </c>
      <c r="F212" s="4">
        <f t="shared" si="39"/>
        <v>100</v>
      </c>
      <c r="G212">
        <f t="shared" si="35"/>
        <v>300</v>
      </c>
      <c r="H212" s="5">
        <f t="shared" si="31"/>
        <v>100</v>
      </c>
      <c r="I212">
        <f t="shared" si="36"/>
        <v>270</v>
      </c>
      <c r="J212">
        <f t="shared" si="37"/>
        <v>100</v>
      </c>
      <c r="K212">
        <f t="shared" si="32"/>
        <v>170</v>
      </c>
      <c r="L212" s="5">
        <f t="shared" si="33"/>
        <v>440</v>
      </c>
      <c r="M212">
        <f t="shared" si="38"/>
        <v>0</v>
      </c>
    </row>
    <row r="213" spans="1:13" x14ac:dyDescent="0.25">
      <c r="A213" s="1">
        <v>43312</v>
      </c>
      <c r="B213">
        <f t="shared" si="34"/>
        <v>2</v>
      </c>
      <c r="C213" s="2">
        <f>VLOOKUP(B213,Tabela1[],2)</f>
        <v>0.75</v>
      </c>
      <c r="D213" s="4">
        <f>200</f>
        <v>200</v>
      </c>
      <c r="E213" s="4">
        <f t="shared" si="30"/>
        <v>200</v>
      </c>
      <c r="F213" s="4">
        <f t="shared" si="39"/>
        <v>30</v>
      </c>
      <c r="G213">
        <f t="shared" si="35"/>
        <v>230</v>
      </c>
      <c r="H213" s="5">
        <f t="shared" si="31"/>
        <v>100</v>
      </c>
      <c r="I213">
        <f t="shared" si="36"/>
        <v>173</v>
      </c>
      <c r="J213">
        <f t="shared" si="37"/>
        <v>30</v>
      </c>
      <c r="K213">
        <f t="shared" si="32"/>
        <v>143</v>
      </c>
      <c r="L213" s="5">
        <f t="shared" si="33"/>
        <v>316</v>
      </c>
      <c r="M213">
        <f t="shared" si="38"/>
        <v>0</v>
      </c>
    </row>
    <row r="214" spans="1:13" x14ac:dyDescent="0.25">
      <c r="A214" s="1">
        <v>43313</v>
      </c>
      <c r="B214">
        <f t="shared" si="34"/>
        <v>3</v>
      </c>
      <c r="C214" s="2">
        <f>VLOOKUP(B214,Tabela1[],2)</f>
        <v>0.6</v>
      </c>
      <c r="D214" s="4">
        <f>200</f>
        <v>200</v>
      </c>
      <c r="E214" s="4">
        <f t="shared" si="30"/>
        <v>200</v>
      </c>
      <c r="F214" s="4">
        <f t="shared" si="39"/>
        <v>57</v>
      </c>
      <c r="G214">
        <f t="shared" si="35"/>
        <v>257</v>
      </c>
      <c r="H214" s="5">
        <f t="shared" si="31"/>
        <v>100</v>
      </c>
      <c r="I214">
        <f t="shared" si="36"/>
        <v>155</v>
      </c>
      <c r="J214">
        <f t="shared" si="37"/>
        <v>57</v>
      </c>
      <c r="K214">
        <f t="shared" si="32"/>
        <v>98</v>
      </c>
      <c r="L214" s="5">
        <f t="shared" si="33"/>
        <v>253</v>
      </c>
      <c r="M214">
        <f t="shared" si="38"/>
        <v>2</v>
      </c>
    </row>
    <row r="215" spans="1:13" x14ac:dyDescent="0.25">
      <c r="A215" s="1">
        <v>43314</v>
      </c>
      <c r="B215">
        <f t="shared" si="34"/>
        <v>4</v>
      </c>
      <c r="C215" s="2">
        <f>VLOOKUP(B215,Tabela1[],2)</f>
        <v>0.75</v>
      </c>
      <c r="D215" s="4">
        <f>200</f>
        <v>200</v>
      </c>
      <c r="E215" s="4">
        <f t="shared" si="30"/>
        <v>200</v>
      </c>
      <c r="F215" s="4">
        <f t="shared" si="39"/>
        <v>100</v>
      </c>
      <c r="G215">
        <f t="shared" si="35"/>
        <v>300</v>
      </c>
      <c r="H215" s="5">
        <f t="shared" si="31"/>
        <v>100</v>
      </c>
      <c r="I215">
        <f t="shared" si="36"/>
        <v>225</v>
      </c>
      <c r="J215">
        <f t="shared" si="37"/>
        <v>100</v>
      </c>
      <c r="K215">
        <f t="shared" si="32"/>
        <v>125</v>
      </c>
      <c r="L215" s="5">
        <f t="shared" si="33"/>
        <v>350</v>
      </c>
      <c r="M215">
        <f t="shared" si="38"/>
        <v>0</v>
      </c>
    </row>
    <row r="216" spans="1:13" x14ac:dyDescent="0.25">
      <c r="A216" s="1">
        <v>43315</v>
      </c>
      <c r="B216">
        <f t="shared" si="34"/>
        <v>5</v>
      </c>
      <c r="C216" s="2">
        <f>VLOOKUP(B216,Tabela1[],2)</f>
        <v>0.8</v>
      </c>
      <c r="D216" s="4">
        <f>200</f>
        <v>200</v>
      </c>
      <c r="E216" s="4">
        <f t="shared" si="30"/>
        <v>200</v>
      </c>
      <c r="F216" s="4">
        <f t="shared" si="39"/>
        <v>75</v>
      </c>
      <c r="G216">
        <f t="shared" si="35"/>
        <v>275</v>
      </c>
      <c r="H216" s="5">
        <f t="shared" si="31"/>
        <v>100</v>
      </c>
      <c r="I216">
        <f t="shared" si="36"/>
        <v>220</v>
      </c>
      <c r="J216">
        <f t="shared" si="37"/>
        <v>75</v>
      </c>
      <c r="K216">
        <f t="shared" si="32"/>
        <v>145</v>
      </c>
      <c r="L216" s="5">
        <f t="shared" si="33"/>
        <v>365</v>
      </c>
      <c r="M216">
        <f t="shared" si="38"/>
        <v>0</v>
      </c>
    </row>
    <row r="217" spans="1:13" x14ac:dyDescent="0.25">
      <c r="A217" s="1">
        <v>43316</v>
      </c>
      <c r="B217">
        <f t="shared" si="34"/>
        <v>6</v>
      </c>
      <c r="C217" s="2">
        <f>VLOOKUP(B217,Tabela1[],2)</f>
        <v>0.5</v>
      </c>
      <c r="D217" s="4">
        <f>200</f>
        <v>200</v>
      </c>
      <c r="E217" s="4">
        <f t="shared" si="30"/>
        <v>200</v>
      </c>
      <c r="F217" s="4">
        <f t="shared" si="39"/>
        <v>55</v>
      </c>
      <c r="G217">
        <f t="shared" si="35"/>
        <v>255</v>
      </c>
      <c r="H217" s="5">
        <f t="shared" si="31"/>
        <v>100</v>
      </c>
      <c r="I217">
        <f t="shared" si="36"/>
        <v>128</v>
      </c>
      <c r="J217">
        <f t="shared" si="37"/>
        <v>55</v>
      </c>
      <c r="K217">
        <f t="shared" si="32"/>
        <v>73</v>
      </c>
      <c r="L217" s="5">
        <f t="shared" si="33"/>
        <v>201</v>
      </c>
      <c r="M217">
        <f t="shared" si="38"/>
        <v>27</v>
      </c>
    </row>
    <row r="218" spans="1:13" x14ac:dyDescent="0.25">
      <c r="A218" s="1">
        <v>43317</v>
      </c>
      <c r="B218">
        <f t="shared" si="34"/>
        <v>7</v>
      </c>
      <c r="C218" s="2">
        <f>VLOOKUP(B218,Tabela1[],2)</f>
        <v>0.5</v>
      </c>
      <c r="D218" s="4">
        <f>200</f>
        <v>200</v>
      </c>
      <c r="E218" s="4">
        <f t="shared" si="30"/>
        <v>200</v>
      </c>
      <c r="F218" s="4">
        <f t="shared" si="39"/>
        <v>100</v>
      </c>
      <c r="G218">
        <f t="shared" si="35"/>
        <v>300</v>
      </c>
      <c r="H218" s="5">
        <f t="shared" si="31"/>
        <v>100</v>
      </c>
      <c r="I218">
        <f t="shared" si="36"/>
        <v>150</v>
      </c>
      <c r="J218">
        <f t="shared" si="37"/>
        <v>100</v>
      </c>
      <c r="K218">
        <f t="shared" si="32"/>
        <v>50</v>
      </c>
      <c r="L218" s="5">
        <f t="shared" si="33"/>
        <v>200</v>
      </c>
      <c r="M218">
        <f t="shared" si="38"/>
        <v>50</v>
      </c>
    </row>
    <row r="219" spans="1:13" x14ac:dyDescent="0.25">
      <c r="A219" s="1">
        <v>43318</v>
      </c>
      <c r="B219">
        <f t="shared" si="34"/>
        <v>1</v>
      </c>
      <c r="C219" s="2">
        <f>VLOOKUP(B219,Tabela1[],2)</f>
        <v>0.9</v>
      </c>
      <c r="D219" s="4">
        <f>200</f>
        <v>200</v>
      </c>
      <c r="E219" s="4">
        <f t="shared" si="30"/>
        <v>200</v>
      </c>
      <c r="F219" s="4">
        <f t="shared" si="39"/>
        <v>100</v>
      </c>
      <c r="G219">
        <f t="shared" si="35"/>
        <v>300</v>
      </c>
      <c r="H219" s="5">
        <f t="shared" si="31"/>
        <v>100</v>
      </c>
      <c r="I219">
        <f t="shared" si="36"/>
        <v>270</v>
      </c>
      <c r="J219">
        <f t="shared" si="37"/>
        <v>100</v>
      </c>
      <c r="K219">
        <f t="shared" si="32"/>
        <v>170</v>
      </c>
      <c r="L219" s="5">
        <f t="shared" si="33"/>
        <v>440</v>
      </c>
      <c r="M219">
        <f t="shared" si="38"/>
        <v>0</v>
      </c>
    </row>
    <row r="220" spans="1:13" x14ac:dyDescent="0.25">
      <c r="A220" s="1">
        <v>43319</v>
      </c>
      <c r="B220">
        <f t="shared" si="34"/>
        <v>2</v>
      </c>
      <c r="C220" s="2">
        <f>VLOOKUP(B220,Tabela1[],2)</f>
        <v>0.75</v>
      </c>
      <c r="D220" s="4">
        <f>200</f>
        <v>200</v>
      </c>
      <c r="E220" s="4">
        <f t="shared" si="30"/>
        <v>200</v>
      </c>
      <c r="F220" s="4">
        <f t="shared" si="39"/>
        <v>30</v>
      </c>
      <c r="G220">
        <f t="shared" si="35"/>
        <v>230</v>
      </c>
      <c r="H220" s="5">
        <f t="shared" si="31"/>
        <v>100</v>
      </c>
      <c r="I220">
        <f t="shared" si="36"/>
        <v>173</v>
      </c>
      <c r="J220">
        <f t="shared" si="37"/>
        <v>30</v>
      </c>
      <c r="K220">
        <f t="shared" si="32"/>
        <v>143</v>
      </c>
      <c r="L220" s="5">
        <f t="shared" si="33"/>
        <v>316</v>
      </c>
      <c r="M220">
        <f t="shared" si="38"/>
        <v>0</v>
      </c>
    </row>
    <row r="221" spans="1:13" x14ac:dyDescent="0.25">
      <c r="A221" s="1">
        <v>43320</v>
      </c>
      <c r="B221">
        <f t="shared" si="34"/>
        <v>3</v>
      </c>
      <c r="C221" s="2">
        <f>VLOOKUP(B221,Tabela1[],2)</f>
        <v>0.6</v>
      </c>
      <c r="D221" s="4">
        <f>200</f>
        <v>200</v>
      </c>
      <c r="E221" s="4">
        <f t="shared" si="30"/>
        <v>200</v>
      </c>
      <c r="F221" s="4">
        <f t="shared" si="39"/>
        <v>57</v>
      </c>
      <c r="G221">
        <f t="shared" si="35"/>
        <v>257</v>
      </c>
      <c r="H221" s="5">
        <f t="shared" si="31"/>
        <v>100</v>
      </c>
      <c r="I221">
        <f t="shared" si="36"/>
        <v>155</v>
      </c>
      <c r="J221">
        <f t="shared" si="37"/>
        <v>57</v>
      </c>
      <c r="K221">
        <f t="shared" si="32"/>
        <v>98</v>
      </c>
      <c r="L221" s="5">
        <f t="shared" si="33"/>
        <v>253</v>
      </c>
      <c r="M221">
        <f t="shared" si="38"/>
        <v>2</v>
      </c>
    </row>
    <row r="222" spans="1:13" x14ac:dyDescent="0.25">
      <c r="A222" s="1">
        <v>43321</v>
      </c>
      <c r="B222">
        <f t="shared" si="34"/>
        <v>4</v>
      </c>
      <c r="C222" s="2">
        <f>VLOOKUP(B222,Tabela1[],2)</f>
        <v>0.75</v>
      </c>
      <c r="D222" s="4">
        <f>200</f>
        <v>200</v>
      </c>
      <c r="E222" s="4">
        <f t="shared" si="30"/>
        <v>200</v>
      </c>
      <c r="F222" s="4">
        <f t="shared" si="39"/>
        <v>100</v>
      </c>
      <c r="G222">
        <f t="shared" si="35"/>
        <v>300</v>
      </c>
      <c r="H222" s="5">
        <f t="shared" si="31"/>
        <v>100</v>
      </c>
      <c r="I222">
        <f t="shared" si="36"/>
        <v>225</v>
      </c>
      <c r="J222">
        <f t="shared" si="37"/>
        <v>100</v>
      </c>
      <c r="K222">
        <f t="shared" si="32"/>
        <v>125</v>
      </c>
      <c r="L222" s="5">
        <f t="shared" si="33"/>
        <v>350</v>
      </c>
      <c r="M222">
        <f t="shared" si="38"/>
        <v>0</v>
      </c>
    </row>
    <row r="223" spans="1:13" x14ac:dyDescent="0.25">
      <c r="A223" s="1">
        <v>43322</v>
      </c>
      <c r="B223">
        <f t="shared" si="34"/>
        <v>5</v>
      </c>
      <c r="C223" s="2">
        <f>VLOOKUP(B223,Tabela1[],2)</f>
        <v>0.8</v>
      </c>
      <c r="D223" s="4">
        <f>200</f>
        <v>200</v>
      </c>
      <c r="E223" s="4">
        <f t="shared" si="30"/>
        <v>200</v>
      </c>
      <c r="F223" s="4">
        <f t="shared" si="39"/>
        <v>75</v>
      </c>
      <c r="G223">
        <f t="shared" si="35"/>
        <v>275</v>
      </c>
      <c r="H223" s="5">
        <f t="shared" si="31"/>
        <v>100</v>
      </c>
      <c r="I223">
        <f t="shared" si="36"/>
        <v>220</v>
      </c>
      <c r="J223">
        <f t="shared" si="37"/>
        <v>75</v>
      </c>
      <c r="K223">
        <f t="shared" si="32"/>
        <v>145</v>
      </c>
      <c r="L223" s="5">
        <f t="shared" si="33"/>
        <v>365</v>
      </c>
      <c r="M223">
        <f t="shared" si="38"/>
        <v>0</v>
      </c>
    </row>
    <row r="224" spans="1:13" x14ac:dyDescent="0.25">
      <c r="A224" s="1">
        <v>43323</v>
      </c>
      <c r="B224">
        <f t="shared" si="34"/>
        <v>6</v>
      </c>
      <c r="C224" s="2">
        <f>VLOOKUP(B224,Tabela1[],2)</f>
        <v>0.5</v>
      </c>
      <c r="D224" s="4">
        <f>200</f>
        <v>200</v>
      </c>
      <c r="E224" s="4">
        <f t="shared" si="30"/>
        <v>200</v>
      </c>
      <c r="F224" s="4">
        <f t="shared" si="39"/>
        <v>55</v>
      </c>
      <c r="G224">
        <f t="shared" si="35"/>
        <v>255</v>
      </c>
      <c r="H224" s="5">
        <f t="shared" si="31"/>
        <v>100</v>
      </c>
      <c r="I224">
        <f t="shared" si="36"/>
        <v>128</v>
      </c>
      <c r="J224">
        <f t="shared" si="37"/>
        <v>55</v>
      </c>
      <c r="K224">
        <f t="shared" si="32"/>
        <v>73</v>
      </c>
      <c r="L224" s="5">
        <f t="shared" si="33"/>
        <v>201</v>
      </c>
      <c r="M224">
        <f t="shared" si="38"/>
        <v>27</v>
      </c>
    </row>
    <row r="225" spans="1:13" x14ac:dyDescent="0.25">
      <c r="A225" s="1">
        <v>43324</v>
      </c>
      <c r="B225">
        <f t="shared" si="34"/>
        <v>7</v>
      </c>
      <c r="C225" s="2">
        <f>VLOOKUP(B225,Tabela1[],2)</f>
        <v>0.5</v>
      </c>
      <c r="D225" s="4">
        <f>200</f>
        <v>200</v>
      </c>
      <c r="E225" s="4">
        <f t="shared" si="30"/>
        <v>200</v>
      </c>
      <c r="F225" s="4">
        <f t="shared" si="39"/>
        <v>100</v>
      </c>
      <c r="G225">
        <f t="shared" si="35"/>
        <v>300</v>
      </c>
      <c r="H225" s="5">
        <f t="shared" si="31"/>
        <v>100</v>
      </c>
      <c r="I225">
        <f t="shared" si="36"/>
        <v>150</v>
      </c>
      <c r="J225">
        <f t="shared" si="37"/>
        <v>100</v>
      </c>
      <c r="K225">
        <f t="shared" si="32"/>
        <v>50</v>
      </c>
      <c r="L225" s="5">
        <f t="shared" si="33"/>
        <v>200</v>
      </c>
      <c r="M225">
        <f t="shared" si="38"/>
        <v>50</v>
      </c>
    </row>
    <row r="226" spans="1:13" x14ac:dyDescent="0.25">
      <c r="A226" s="1">
        <v>43325</v>
      </c>
      <c r="B226">
        <f t="shared" si="34"/>
        <v>1</v>
      </c>
      <c r="C226" s="2">
        <f>VLOOKUP(B226,Tabela1[],2)</f>
        <v>0.9</v>
      </c>
      <c r="D226" s="4">
        <f>200</f>
        <v>200</v>
      </c>
      <c r="E226" s="4">
        <f t="shared" si="30"/>
        <v>200</v>
      </c>
      <c r="F226" s="4">
        <f t="shared" si="39"/>
        <v>100</v>
      </c>
      <c r="G226">
        <f t="shared" si="35"/>
        <v>300</v>
      </c>
      <c r="H226" s="5">
        <f t="shared" si="31"/>
        <v>100</v>
      </c>
      <c r="I226">
        <f t="shared" si="36"/>
        <v>270</v>
      </c>
      <c r="J226">
        <f t="shared" si="37"/>
        <v>100</v>
      </c>
      <c r="K226">
        <f t="shared" si="32"/>
        <v>170</v>
      </c>
      <c r="L226" s="5">
        <f t="shared" si="33"/>
        <v>440</v>
      </c>
      <c r="M226">
        <f t="shared" si="38"/>
        <v>0</v>
      </c>
    </row>
    <row r="227" spans="1:13" x14ac:dyDescent="0.25">
      <c r="A227" s="1">
        <v>43326</v>
      </c>
      <c r="B227">
        <f t="shared" si="34"/>
        <v>2</v>
      </c>
      <c r="C227" s="2">
        <f>VLOOKUP(B227,Tabela1[],2)</f>
        <v>0.75</v>
      </c>
      <c r="D227" s="4">
        <f>200</f>
        <v>200</v>
      </c>
      <c r="E227" s="4">
        <f t="shared" si="30"/>
        <v>200</v>
      </c>
      <c r="F227" s="4">
        <f t="shared" si="39"/>
        <v>30</v>
      </c>
      <c r="G227">
        <f t="shared" si="35"/>
        <v>230</v>
      </c>
      <c r="H227" s="5">
        <f t="shared" si="31"/>
        <v>100</v>
      </c>
      <c r="I227">
        <f t="shared" si="36"/>
        <v>173</v>
      </c>
      <c r="J227">
        <f t="shared" si="37"/>
        <v>30</v>
      </c>
      <c r="K227">
        <f t="shared" si="32"/>
        <v>143</v>
      </c>
      <c r="L227" s="5">
        <f t="shared" si="33"/>
        <v>316</v>
      </c>
      <c r="M227">
        <f t="shared" si="38"/>
        <v>0</v>
      </c>
    </row>
    <row r="228" spans="1:13" x14ac:dyDescent="0.25">
      <c r="A228" s="1">
        <v>43327</v>
      </c>
      <c r="B228">
        <f t="shared" si="34"/>
        <v>3</v>
      </c>
      <c r="C228" s="2">
        <f>VLOOKUP(B228,Tabela1[],2)</f>
        <v>0.6</v>
      </c>
      <c r="D228" s="4">
        <f>200</f>
        <v>200</v>
      </c>
      <c r="E228" s="4">
        <f t="shared" si="30"/>
        <v>200</v>
      </c>
      <c r="F228" s="4">
        <f t="shared" si="39"/>
        <v>57</v>
      </c>
      <c r="G228">
        <f t="shared" si="35"/>
        <v>257</v>
      </c>
      <c r="H228" s="5">
        <f t="shared" si="31"/>
        <v>100</v>
      </c>
      <c r="I228">
        <f t="shared" si="36"/>
        <v>155</v>
      </c>
      <c r="J228">
        <f t="shared" si="37"/>
        <v>57</v>
      </c>
      <c r="K228">
        <f t="shared" si="32"/>
        <v>98</v>
      </c>
      <c r="L228" s="5">
        <f t="shared" si="33"/>
        <v>253</v>
      </c>
      <c r="M228">
        <f t="shared" si="38"/>
        <v>2</v>
      </c>
    </row>
    <row r="229" spans="1:13" x14ac:dyDescent="0.25">
      <c r="A229" s="1">
        <v>43328</v>
      </c>
      <c r="B229">
        <f t="shared" si="34"/>
        <v>4</v>
      </c>
      <c r="C229" s="2">
        <f>VLOOKUP(B229,Tabela1[],2)</f>
        <v>0.75</v>
      </c>
      <c r="D229" s="4">
        <f>200</f>
        <v>200</v>
      </c>
      <c r="E229" s="4">
        <f t="shared" si="30"/>
        <v>200</v>
      </c>
      <c r="F229" s="4">
        <f t="shared" si="39"/>
        <v>100</v>
      </c>
      <c r="G229">
        <f t="shared" si="35"/>
        <v>300</v>
      </c>
      <c r="H229" s="5">
        <f t="shared" si="31"/>
        <v>100</v>
      </c>
      <c r="I229">
        <f t="shared" si="36"/>
        <v>225</v>
      </c>
      <c r="J229">
        <f t="shared" si="37"/>
        <v>100</v>
      </c>
      <c r="K229">
        <f t="shared" si="32"/>
        <v>125</v>
      </c>
      <c r="L229" s="5">
        <f t="shared" si="33"/>
        <v>350</v>
      </c>
      <c r="M229">
        <f t="shared" si="38"/>
        <v>0</v>
      </c>
    </row>
    <row r="230" spans="1:13" x14ac:dyDescent="0.25">
      <c r="A230" s="1">
        <v>43329</v>
      </c>
      <c r="B230">
        <f t="shared" si="34"/>
        <v>5</v>
      </c>
      <c r="C230" s="2">
        <f>VLOOKUP(B230,Tabela1[],2)</f>
        <v>0.8</v>
      </c>
      <c r="D230" s="4">
        <f>200</f>
        <v>200</v>
      </c>
      <c r="E230" s="4">
        <f t="shared" si="30"/>
        <v>200</v>
      </c>
      <c r="F230" s="4">
        <f t="shared" si="39"/>
        <v>75</v>
      </c>
      <c r="G230">
        <f t="shared" si="35"/>
        <v>275</v>
      </c>
      <c r="H230" s="5">
        <f t="shared" si="31"/>
        <v>100</v>
      </c>
      <c r="I230">
        <f t="shared" si="36"/>
        <v>220</v>
      </c>
      <c r="J230">
        <f t="shared" si="37"/>
        <v>75</v>
      </c>
      <c r="K230">
        <f t="shared" si="32"/>
        <v>145</v>
      </c>
      <c r="L230" s="5">
        <f t="shared" si="33"/>
        <v>365</v>
      </c>
      <c r="M230">
        <f t="shared" si="38"/>
        <v>0</v>
      </c>
    </row>
    <row r="231" spans="1:13" x14ac:dyDescent="0.25">
      <c r="A231" s="1">
        <v>43330</v>
      </c>
      <c r="B231">
        <f t="shared" si="34"/>
        <v>6</v>
      </c>
      <c r="C231" s="2">
        <f>VLOOKUP(B231,Tabela1[],2)</f>
        <v>0.5</v>
      </c>
      <c r="D231" s="4">
        <f>200</f>
        <v>200</v>
      </c>
      <c r="E231" s="4">
        <f t="shared" si="30"/>
        <v>200</v>
      </c>
      <c r="F231" s="4">
        <f t="shared" si="39"/>
        <v>55</v>
      </c>
      <c r="G231">
        <f t="shared" si="35"/>
        <v>255</v>
      </c>
      <c r="H231" s="5">
        <f t="shared" si="31"/>
        <v>100</v>
      </c>
      <c r="I231">
        <f t="shared" si="36"/>
        <v>128</v>
      </c>
      <c r="J231">
        <f t="shared" si="37"/>
        <v>55</v>
      </c>
      <c r="K231">
        <f t="shared" si="32"/>
        <v>73</v>
      </c>
      <c r="L231" s="5">
        <f t="shared" si="33"/>
        <v>201</v>
      </c>
      <c r="M231">
        <f t="shared" si="38"/>
        <v>27</v>
      </c>
    </row>
    <row r="232" spans="1:13" x14ac:dyDescent="0.25">
      <c r="A232" s="1">
        <v>43331</v>
      </c>
      <c r="B232">
        <f t="shared" si="34"/>
        <v>7</v>
      </c>
      <c r="C232" s="2">
        <f>VLOOKUP(B232,Tabela1[],2)</f>
        <v>0.5</v>
      </c>
      <c r="D232" s="4">
        <f>200</f>
        <v>200</v>
      </c>
      <c r="E232" s="4">
        <f t="shared" si="30"/>
        <v>200</v>
      </c>
      <c r="F232" s="4">
        <f t="shared" si="39"/>
        <v>100</v>
      </c>
      <c r="G232">
        <f t="shared" si="35"/>
        <v>300</v>
      </c>
      <c r="H232" s="5">
        <f t="shared" si="31"/>
        <v>100</v>
      </c>
      <c r="I232">
        <f t="shared" si="36"/>
        <v>150</v>
      </c>
      <c r="J232">
        <f t="shared" si="37"/>
        <v>100</v>
      </c>
      <c r="K232">
        <f t="shared" si="32"/>
        <v>50</v>
      </c>
      <c r="L232" s="5">
        <f t="shared" si="33"/>
        <v>200</v>
      </c>
      <c r="M232">
        <f t="shared" si="38"/>
        <v>50</v>
      </c>
    </row>
    <row r="233" spans="1:13" x14ac:dyDescent="0.25">
      <c r="A233" s="1">
        <v>43332</v>
      </c>
      <c r="B233">
        <f t="shared" si="34"/>
        <v>1</v>
      </c>
      <c r="C233" s="2">
        <f>VLOOKUP(B233,Tabela1[],2)</f>
        <v>0.9</v>
      </c>
      <c r="D233" s="4">
        <f>200</f>
        <v>200</v>
      </c>
      <c r="E233" s="4">
        <f t="shared" si="30"/>
        <v>200</v>
      </c>
      <c r="F233" s="4">
        <f t="shared" si="39"/>
        <v>100</v>
      </c>
      <c r="G233">
        <f t="shared" si="35"/>
        <v>300</v>
      </c>
      <c r="H233" s="5">
        <f t="shared" si="31"/>
        <v>100</v>
      </c>
      <c r="I233">
        <f t="shared" si="36"/>
        <v>270</v>
      </c>
      <c r="J233">
        <f t="shared" si="37"/>
        <v>100</v>
      </c>
      <c r="K233">
        <f t="shared" si="32"/>
        <v>170</v>
      </c>
      <c r="L233" s="5">
        <f t="shared" si="33"/>
        <v>440</v>
      </c>
      <c r="M233">
        <f t="shared" si="38"/>
        <v>0</v>
      </c>
    </row>
    <row r="234" spans="1:13" x14ac:dyDescent="0.25">
      <c r="A234" s="1">
        <v>43333</v>
      </c>
      <c r="B234">
        <f t="shared" si="34"/>
        <v>2</v>
      </c>
      <c r="C234" s="2">
        <f>VLOOKUP(B234,Tabela1[],2)</f>
        <v>0.75</v>
      </c>
      <c r="D234" s="4">
        <f>200</f>
        <v>200</v>
      </c>
      <c r="E234" s="4">
        <f t="shared" si="30"/>
        <v>200</v>
      </c>
      <c r="F234" s="4">
        <f t="shared" si="39"/>
        <v>30</v>
      </c>
      <c r="G234">
        <f t="shared" si="35"/>
        <v>230</v>
      </c>
      <c r="H234" s="5">
        <f t="shared" si="31"/>
        <v>100</v>
      </c>
      <c r="I234">
        <f t="shared" si="36"/>
        <v>173</v>
      </c>
      <c r="J234">
        <f t="shared" si="37"/>
        <v>30</v>
      </c>
      <c r="K234">
        <f t="shared" si="32"/>
        <v>143</v>
      </c>
      <c r="L234" s="5">
        <f t="shared" si="33"/>
        <v>316</v>
      </c>
      <c r="M234">
        <f t="shared" si="38"/>
        <v>0</v>
      </c>
    </row>
    <row r="235" spans="1:13" x14ac:dyDescent="0.25">
      <c r="A235" s="1">
        <v>43334</v>
      </c>
      <c r="B235">
        <f t="shared" si="34"/>
        <v>3</v>
      </c>
      <c r="C235" s="2">
        <f>VLOOKUP(B235,Tabela1[],2)</f>
        <v>0.6</v>
      </c>
      <c r="D235" s="4">
        <f>200</f>
        <v>200</v>
      </c>
      <c r="E235" s="4">
        <f t="shared" si="30"/>
        <v>200</v>
      </c>
      <c r="F235" s="4">
        <f t="shared" si="39"/>
        <v>57</v>
      </c>
      <c r="G235">
        <f t="shared" si="35"/>
        <v>257</v>
      </c>
      <c r="H235" s="5">
        <f t="shared" si="31"/>
        <v>100</v>
      </c>
      <c r="I235">
        <f t="shared" si="36"/>
        <v>155</v>
      </c>
      <c r="J235">
        <f t="shared" si="37"/>
        <v>57</v>
      </c>
      <c r="K235">
        <f t="shared" si="32"/>
        <v>98</v>
      </c>
      <c r="L235" s="5">
        <f t="shared" si="33"/>
        <v>253</v>
      </c>
      <c r="M235">
        <f t="shared" si="38"/>
        <v>2</v>
      </c>
    </row>
    <row r="236" spans="1:13" x14ac:dyDescent="0.25">
      <c r="A236" s="1">
        <v>43335</v>
      </c>
      <c r="B236">
        <f t="shared" si="34"/>
        <v>4</v>
      </c>
      <c r="C236" s="2">
        <f>VLOOKUP(B236,Tabela1[],2)</f>
        <v>0.75</v>
      </c>
      <c r="D236" s="4">
        <f>200</f>
        <v>200</v>
      </c>
      <c r="E236" s="4">
        <f t="shared" si="30"/>
        <v>200</v>
      </c>
      <c r="F236" s="4">
        <f t="shared" si="39"/>
        <v>100</v>
      </c>
      <c r="G236">
        <f t="shared" si="35"/>
        <v>300</v>
      </c>
      <c r="H236" s="5">
        <f t="shared" si="31"/>
        <v>100</v>
      </c>
      <c r="I236">
        <f t="shared" si="36"/>
        <v>225</v>
      </c>
      <c r="J236">
        <f t="shared" si="37"/>
        <v>100</v>
      </c>
      <c r="K236">
        <f t="shared" si="32"/>
        <v>125</v>
      </c>
      <c r="L236" s="5">
        <f t="shared" si="33"/>
        <v>350</v>
      </c>
      <c r="M236">
        <f t="shared" si="38"/>
        <v>0</v>
      </c>
    </row>
    <row r="237" spans="1:13" x14ac:dyDescent="0.25">
      <c r="A237" s="1">
        <v>43336</v>
      </c>
      <c r="B237">
        <f t="shared" si="34"/>
        <v>5</v>
      </c>
      <c r="C237" s="2">
        <f>VLOOKUP(B237,Tabela1[],2)</f>
        <v>0.8</v>
      </c>
      <c r="D237" s="4">
        <f>200</f>
        <v>200</v>
      </c>
      <c r="E237" s="4">
        <f t="shared" si="30"/>
        <v>200</v>
      </c>
      <c r="F237" s="4">
        <f t="shared" si="39"/>
        <v>75</v>
      </c>
      <c r="G237">
        <f t="shared" si="35"/>
        <v>275</v>
      </c>
      <c r="H237" s="5">
        <f t="shared" si="31"/>
        <v>100</v>
      </c>
      <c r="I237">
        <f t="shared" si="36"/>
        <v>220</v>
      </c>
      <c r="J237">
        <f t="shared" si="37"/>
        <v>75</v>
      </c>
      <c r="K237">
        <f t="shared" si="32"/>
        <v>145</v>
      </c>
      <c r="L237" s="5">
        <f t="shared" si="33"/>
        <v>365</v>
      </c>
      <c r="M237">
        <f t="shared" si="38"/>
        <v>0</v>
      </c>
    </row>
    <row r="238" spans="1:13" x14ac:dyDescent="0.25">
      <c r="A238" s="1">
        <v>43337</v>
      </c>
      <c r="B238">
        <f t="shared" si="34"/>
        <v>6</v>
      </c>
      <c r="C238" s="2">
        <f>VLOOKUP(B238,Tabela1[],2)</f>
        <v>0.5</v>
      </c>
      <c r="D238" s="4">
        <f>200</f>
        <v>200</v>
      </c>
      <c r="E238" s="4">
        <f t="shared" si="30"/>
        <v>200</v>
      </c>
      <c r="F238" s="4">
        <f t="shared" si="39"/>
        <v>55</v>
      </c>
      <c r="G238">
        <f t="shared" si="35"/>
        <v>255</v>
      </c>
      <c r="H238" s="5">
        <f t="shared" si="31"/>
        <v>100</v>
      </c>
      <c r="I238">
        <f t="shared" si="36"/>
        <v>128</v>
      </c>
      <c r="J238">
        <f t="shared" si="37"/>
        <v>55</v>
      </c>
      <c r="K238">
        <f t="shared" si="32"/>
        <v>73</v>
      </c>
      <c r="L238" s="5">
        <f t="shared" si="33"/>
        <v>201</v>
      </c>
      <c r="M238">
        <f t="shared" si="38"/>
        <v>27</v>
      </c>
    </row>
    <row r="239" spans="1:13" x14ac:dyDescent="0.25">
      <c r="A239" s="1">
        <v>43338</v>
      </c>
      <c r="B239">
        <f t="shared" si="34"/>
        <v>7</v>
      </c>
      <c r="C239" s="2">
        <f>VLOOKUP(B239,Tabela1[],2)</f>
        <v>0.5</v>
      </c>
      <c r="D239" s="4">
        <f>200</f>
        <v>200</v>
      </c>
      <c r="E239" s="4">
        <f t="shared" si="30"/>
        <v>200</v>
      </c>
      <c r="F239" s="4">
        <f t="shared" si="39"/>
        <v>100</v>
      </c>
      <c r="G239">
        <f t="shared" si="35"/>
        <v>300</v>
      </c>
      <c r="H239" s="5">
        <f t="shared" si="31"/>
        <v>100</v>
      </c>
      <c r="I239">
        <f t="shared" si="36"/>
        <v>150</v>
      </c>
      <c r="J239">
        <f t="shared" si="37"/>
        <v>100</v>
      </c>
      <c r="K239">
        <f t="shared" si="32"/>
        <v>50</v>
      </c>
      <c r="L239" s="5">
        <f t="shared" si="33"/>
        <v>200</v>
      </c>
      <c r="M239">
        <f t="shared" si="38"/>
        <v>50</v>
      </c>
    </row>
    <row r="240" spans="1:13" x14ac:dyDescent="0.25">
      <c r="A240" s="1">
        <v>43339</v>
      </c>
      <c r="B240">
        <f t="shared" si="34"/>
        <v>1</v>
      </c>
      <c r="C240" s="2">
        <f>VLOOKUP(B240,Tabela1[],2)</f>
        <v>0.9</v>
      </c>
      <c r="D240" s="4">
        <f>200</f>
        <v>200</v>
      </c>
      <c r="E240" s="4">
        <f t="shared" si="30"/>
        <v>200</v>
      </c>
      <c r="F240" s="4">
        <f t="shared" si="39"/>
        <v>100</v>
      </c>
      <c r="G240">
        <f t="shared" si="35"/>
        <v>300</v>
      </c>
      <c r="H240" s="5">
        <f t="shared" si="31"/>
        <v>100</v>
      </c>
      <c r="I240">
        <f t="shared" si="36"/>
        <v>270</v>
      </c>
      <c r="J240">
        <f t="shared" si="37"/>
        <v>100</v>
      </c>
      <c r="K240">
        <f t="shared" si="32"/>
        <v>170</v>
      </c>
      <c r="L240" s="5">
        <f t="shared" si="33"/>
        <v>440</v>
      </c>
      <c r="M240">
        <f t="shared" si="38"/>
        <v>0</v>
      </c>
    </row>
    <row r="241" spans="1:13" x14ac:dyDescent="0.25">
      <c r="A241" s="1">
        <v>43340</v>
      </c>
      <c r="B241">
        <f t="shared" si="34"/>
        <v>2</v>
      </c>
      <c r="C241" s="2">
        <f>VLOOKUP(B241,Tabela1[],2)</f>
        <v>0.75</v>
      </c>
      <c r="D241" s="4">
        <f>200</f>
        <v>200</v>
      </c>
      <c r="E241" s="4">
        <f t="shared" si="30"/>
        <v>200</v>
      </c>
      <c r="F241" s="4">
        <f t="shared" si="39"/>
        <v>30</v>
      </c>
      <c r="G241">
        <f t="shared" si="35"/>
        <v>230</v>
      </c>
      <c r="H241" s="5">
        <f t="shared" si="31"/>
        <v>100</v>
      </c>
      <c r="I241">
        <f t="shared" si="36"/>
        <v>173</v>
      </c>
      <c r="J241">
        <f t="shared" si="37"/>
        <v>30</v>
      </c>
      <c r="K241">
        <f t="shared" si="32"/>
        <v>143</v>
      </c>
      <c r="L241" s="5">
        <f t="shared" si="33"/>
        <v>316</v>
      </c>
      <c r="M241">
        <f t="shared" si="38"/>
        <v>0</v>
      </c>
    </row>
    <row r="242" spans="1:13" x14ac:dyDescent="0.25">
      <c r="A242" s="1">
        <v>43341</v>
      </c>
      <c r="B242">
        <f t="shared" si="34"/>
        <v>3</v>
      </c>
      <c r="C242" s="2">
        <f>VLOOKUP(B242,Tabela1[],2)</f>
        <v>0.6</v>
      </c>
      <c r="D242" s="4">
        <f>200</f>
        <v>200</v>
      </c>
      <c r="E242" s="4">
        <f t="shared" si="30"/>
        <v>200</v>
      </c>
      <c r="F242" s="4">
        <f t="shared" si="39"/>
        <v>57</v>
      </c>
      <c r="G242">
        <f t="shared" si="35"/>
        <v>257</v>
      </c>
      <c r="H242" s="5">
        <f t="shared" si="31"/>
        <v>100</v>
      </c>
      <c r="I242">
        <f t="shared" si="36"/>
        <v>155</v>
      </c>
      <c r="J242">
        <f t="shared" si="37"/>
        <v>57</v>
      </c>
      <c r="K242">
        <f t="shared" si="32"/>
        <v>98</v>
      </c>
      <c r="L242" s="5">
        <f t="shared" si="33"/>
        <v>253</v>
      </c>
      <c r="M242">
        <f t="shared" si="38"/>
        <v>2</v>
      </c>
    </row>
    <row r="243" spans="1:13" x14ac:dyDescent="0.25">
      <c r="A243" s="1">
        <v>43342</v>
      </c>
      <c r="B243">
        <f t="shared" si="34"/>
        <v>4</v>
      </c>
      <c r="C243" s="2">
        <f>VLOOKUP(B243,Tabela1[],2)</f>
        <v>0.75</v>
      </c>
      <c r="D243" s="4">
        <f>200</f>
        <v>200</v>
      </c>
      <c r="E243" s="4">
        <f t="shared" si="30"/>
        <v>200</v>
      </c>
      <c r="F243" s="4">
        <f t="shared" si="39"/>
        <v>100</v>
      </c>
      <c r="G243">
        <f t="shared" si="35"/>
        <v>300</v>
      </c>
      <c r="H243" s="5">
        <f t="shared" si="31"/>
        <v>100</v>
      </c>
      <c r="I243">
        <f t="shared" si="36"/>
        <v>225</v>
      </c>
      <c r="J243">
        <f t="shared" si="37"/>
        <v>100</v>
      </c>
      <c r="K243">
        <f t="shared" si="32"/>
        <v>125</v>
      </c>
      <c r="L243" s="5">
        <f t="shared" si="33"/>
        <v>350</v>
      </c>
      <c r="M243">
        <f t="shared" si="38"/>
        <v>0</v>
      </c>
    </row>
    <row r="244" spans="1:13" x14ac:dyDescent="0.25">
      <c r="A244" s="1">
        <v>43343</v>
      </c>
      <c r="B244">
        <f t="shared" si="34"/>
        <v>5</v>
      </c>
      <c r="C244" s="2">
        <f>VLOOKUP(B244,Tabela1[],2)</f>
        <v>0.8</v>
      </c>
      <c r="D244" s="4">
        <f>200</f>
        <v>200</v>
      </c>
      <c r="E244" s="4">
        <f t="shared" si="30"/>
        <v>200</v>
      </c>
      <c r="F244" s="4">
        <f t="shared" si="39"/>
        <v>75</v>
      </c>
      <c r="G244">
        <f t="shared" si="35"/>
        <v>275</v>
      </c>
      <c r="H244" s="5">
        <f t="shared" si="31"/>
        <v>100</v>
      </c>
      <c r="I244">
        <f t="shared" si="36"/>
        <v>220</v>
      </c>
      <c r="J244">
        <f t="shared" si="37"/>
        <v>75</v>
      </c>
      <c r="K244">
        <f t="shared" si="32"/>
        <v>145</v>
      </c>
      <c r="L244" s="5">
        <f t="shared" si="33"/>
        <v>365</v>
      </c>
      <c r="M244">
        <f t="shared" si="38"/>
        <v>0</v>
      </c>
    </row>
    <row r="245" spans="1:13" x14ac:dyDescent="0.25">
      <c r="A245" s="1">
        <v>43344</v>
      </c>
      <c r="B245">
        <f t="shared" si="34"/>
        <v>6</v>
      </c>
      <c r="C245" s="2">
        <f>VLOOKUP(B245,Tabela1[],2)</f>
        <v>0.5</v>
      </c>
      <c r="D245" s="4">
        <f>200</f>
        <v>200</v>
      </c>
      <c r="E245" s="4">
        <f t="shared" si="30"/>
        <v>200</v>
      </c>
      <c r="F245" s="4">
        <f t="shared" si="39"/>
        <v>55</v>
      </c>
      <c r="G245">
        <f t="shared" si="35"/>
        <v>255</v>
      </c>
      <c r="H245" s="5">
        <f t="shared" si="31"/>
        <v>100</v>
      </c>
      <c r="I245">
        <f t="shared" si="36"/>
        <v>128</v>
      </c>
      <c r="J245">
        <f t="shared" si="37"/>
        <v>55</v>
      </c>
      <c r="K245">
        <f t="shared" si="32"/>
        <v>73</v>
      </c>
      <c r="L245" s="5">
        <f t="shared" si="33"/>
        <v>201</v>
      </c>
      <c r="M245">
        <f t="shared" si="38"/>
        <v>27</v>
      </c>
    </row>
    <row r="246" spans="1:13" x14ac:dyDescent="0.25">
      <c r="A246" s="1">
        <v>43345</v>
      </c>
      <c r="B246">
        <f t="shared" si="34"/>
        <v>7</v>
      </c>
      <c r="C246" s="2">
        <f>VLOOKUP(B246,Tabela1[],2)</f>
        <v>0.5</v>
      </c>
      <c r="D246" s="4">
        <f>200</f>
        <v>200</v>
      </c>
      <c r="E246" s="4">
        <f t="shared" si="30"/>
        <v>200</v>
      </c>
      <c r="F246" s="4">
        <f t="shared" si="39"/>
        <v>100</v>
      </c>
      <c r="G246">
        <f t="shared" si="35"/>
        <v>300</v>
      </c>
      <c r="H246" s="5">
        <f t="shared" si="31"/>
        <v>100</v>
      </c>
      <c r="I246">
        <f t="shared" si="36"/>
        <v>150</v>
      </c>
      <c r="J246">
        <f t="shared" si="37"/>
        <v>100</v>
      </c>
      <c r="K246">
        <f t="shared" si="32"/>
        <v>50</v>
      </c>
      <c r="L246" s="5">
        <f t="shared" si="33"/>
        <v>200</v>
      </c>
      <c r="M246">
        <f t="shared" si="38"/>
        <v>50</v>
      </c>
    </row>
    <row r="247" spans="1:13" x14ac:dyDescent="0.25">
      <c r="A247" s="1">
        <v>43346</v>
      </c>
      <c r="B247">
        <f t="shared" si="34"/>
        <v>1</v>
      </c>
      <c r="C247" s="2">
        <f>VLOOKUP(B247,Tabela1[],2)</f>
        <v>0.9</v>
      </c>
      <c r="D247" s="4">
        <f>200</f>
        <v>200</v>
      </c>
      <c r="E247" s="4">
        <f t="shared" si="30"/>
        <v>200</v>
      </c>
      <c r="F247" s="4">
        <f t="shared" si="39"/>
        <v>100</v>
      </c>
      <c r="G247">
        <f t="shared" si="35"/>
        <v>300</v>
      </c>
      <c r="H247" s="5">
        <f t="shared" si="31"/>
        <v>100</v>
      </c>
      <c r="I247">
        <f t="shared" si="36"/>
        <v>270</v>
      </c>
      <c r="J247">
        <f t="shared" si="37"/>
        <v>100</v>
      </c>
      <c r="K247">
        <f t="shared" si="32"/>
        <v>170</v>
      </c>
      <c r="L247" s="5">
        <f t="shared" si="33"/>
        <v>440</v>
      </c>
      <c r="M247">
        <f t="shared" si="38"/>
        <v>0</v>
      </c>
    </row>
    <row r="248" spans="1:13" x14ac:dyDescent="0.25">
      <c r="A248" s="1">
        <v>43347</v>
      </c>
      <c r="B248">
        <f t="shared" si="34"/>
        <v>2</v>
      </c>
      <c r="C248" s="2">
        <f>VLOOKUP(B248,Tabela1[],2)</f>
        <v>0.75</v>
      </c>
      <c r="D248" s="4">
        <f>200</f>
        <v>200</v>
      </c>
      <c r="E248" s="4">
        <f t="shared" si="30"/>
        <v>200</v>
      </c>
      <c r="F248" s="4">
        <f t="shared" si="39"/>
        <v>30</v>
      </c>
      <c r="G248">
        <f t="shared" si="35"/>
        <v>230</v>
      </c>
      <c r="H248" s="5">
        <f t="shared" si="31"/>
        <v>100</v>
      </c>
      <c r="I248">
        <f t="shared" si="36"/>
        <v>173</v>
      </c>
      <c r="J248">
        <f t="shared" si="37"/>
        <v>30</v>
      </c>
      <c r="K248">
        <f t="shared" si="32"/>
        <v>143</v>
      </c>
      <c r="L248" s="5">
        <f t="shared" si="33"/>
        <v>316</v>
      </c>
      <c r="M248">
        <f t="shared" si="38"/>
        <v>0</v>
      </c>
    </row>
    <row r="249" spans="1:13" x14ac:dyDescent="0.25">
      <c r="A249" s="1">
        <v>43348</v>
      </c>
      <c r="B249">
        <f t="shared" si="34"/>
        <v>3</v>
      </c>
      <c r="C249" s="2">
        <f>VLOOKUP(B249,Tabela1[],2)</f>
        <v>0.6</v>
      </c>
      <c r="D249" s="4">
        <f>200</f>
        <v>200</v>
      </c>
      <c r="E249" s="4">
        <f t="shared" si="30"/>
        <v>200</v>
      </c>
      <c r="F249" s="4">
        <f t="shared" si="39"/>
        <v>57</v>
      </c>
      <c r="G249">
        <f t="shared" si="35"/>
        <v>257</v>
      </c>
      <c r="H249" s="5">
        <f t="shared" si="31"/>
        <v>100</v>
      </c>
      <c r="I249">
        <f t="shared" si="36"/>
        <v>155</v>
      </c>
      <c r="J249">
        <f t="shared" si="37"/>
        <v>57</v>
      </c>
      <c r="K249">
        <f t="shared" si="32"/>
        <v>98</v>
      </c>
      <c r="L249" s="5">
        <f t="shared" si="33"/>
        <v>253</v>
      </c>
      <c r="M249">
        <f t="shared" si="38"/>
        <v>2</v>
      </c>
    </row>
    <row r="250" spans="1:13" x14ac:dyDescent="0.25">
      <c r="A250" s="1">
        <v>43349</v>
      </c>
      <c r="B250">
        <f t="shared" si="34"/>
        <v>4</v>
      </c>
      <c r="C250" s="2">
        <f>VLOOKUP(B250,Tabela1[],2)</f>
        <v>0.75</v>
      </c>
      <c r="D250" s="4">
        <f>200</f>
        <v>200</v>
      </c>
      <c r="E250" s="4">
        <f t="shared" si="30"/>
        <v>200</v>
      </c>
      <c r="F250" s="4">
        <f t="shared" si="39"/>
        <v>100</v>
      </c>
      <c r="G250">
        <f t="shared" si="35"/>
        <v>300</v>
      </c>
      <c r="H250" s="5">
        <f t="shared" si="31"/>
        <v>100</v>
      </c>
      <c r="I250">
        <f t="shared" si="36"/>
        <v>225</v>
      </c>
      <c r="J250">
        <f t="shared" si="37"/>
        <v>100</v>
      </c>
      <c r="K250">
        <f t="shared" si="32"/>
        <v>125</v>
      </c>
      <c r="L250" s="5">
        <f t="shared" si="33"/>
        <v>350</v>
      </c>
      <c r="M250">
        <f t="shared" si="38"/>
        <v>0</v>
      </c>
    </row>
    <row r="251" spans="1:13" x14ac:dyDescent="0.25">
      <c r="A251" s="1">
        <v>43350</v>
      </c>
      <c r="B251">
        <f t="shared" si="34"/>
        <v>5</v>
      </c>
      <c r="C251" s="2">
        <f>VLOOKUP(B251,Tabela1[],2)</f>
        <v>0.8</v>
      </c>
      <c r="D251" s="4">
        <f>200</f>
        <v>200</v>
      </c>
      <c r="E251" s="4">
        <f t="shared" si="30"/>
        <v>200</v>
      </c>
      <c r="F251" s="4">
        <f t="shared" si="39"/>
        <v>75</v>
      </c>
      <c r="G251">
        <f t="shared" si="35"/>
        <v>275</v>
      </c>
      <c r="H251" s="5">
        <f t="shared" si="31"/>
        <v>100</v>
      </c>
      <c r="I251">
        <f t="shared" si="36"/>
        <v>220</v>
      </c>
      <c r="J251">
        <f t="shared" si="37"/>
        <v>75</v>
      </c>
      <c r="K251">
        <f t="shared" si="32"/>
        <v>145</v>
      </c>
      <c r="L251" s="5">
        <f t="shared" si="33"/>
        <v>365</v>
      </c>
      <c r="M251">
        <f t="shared" si="38"/>
        <v>0</v>
      </c>
    </row>
    <row r="252" spans="1:13" x14ac:dyDescent="0.25">
      <c r="A252" s="1">
        <v>43351</v>
      </c>
      <c r="B252">
        <f t="shared" si="34"/>
        <v>6</v>
      </c>
      <c r="C252" s="2">
        <f>VLOOKUP(B252,Tabela1[],2)</f>
        <v>0.5</v>
      </c>
      <c r="D252" s="4">
        <f>200</f>
        <v>200</v>
      </c>
      <c r="E252" s="4">
        <f t="shared" si="30"/>
        <v>200</v>
      </c>
      <c r="F252" s="4">
        <f t="shared" si="39"/>
        <v>55</v>
      </c>
      <c r="G252">
        <f t="shared" si="35"/>
        <v>255</v>
      </c>
      <c r="H252" s="5">
        <f t="shared" si="31"/>
        <v>100</v>
      </c>
      <c r="I252">
        <f t="shared" si="36"/>
        <v>128</v>
      </c>
      <c r="J252">
        <f t="shared" si="37"/>
        <v>55</v>
      </c>
      <c r="K252">
        <f t="shared" si="32"/>
        <v>73</v>
      </c>
      <c r="L252" s="5">
        <f t="shared" si="33"/>
        <v>201</v>
      </c>
      <c r="M252">
        <f t="shared" si="38"/>
        <v>27</v>
      </c>
    </row>
    <row r="253" spans="1:13" x14ac:dyDescent="0.25">
      <c r="A253" s="1">
        <v>43352</v>
      </c>
      <c r="B253">
        <f t="shared" si="34"/>
        <v>7</v>
      </c>
      <c r="C253" s="2">
        <f>VLOOKUP(B253,Tabela1[],2)</f>
        <v>0.5</v>
      </c>
      <c r="D253" s="4">
        <f>200</f>
        <v>200</v>
      </c>
      <c r="E253" s="4">
        <f t="shared" si="30"/>
        <v>200</v>
      </c>
      <c r="F253" s="4">
        <f t="shared" si="39"/>
        <v>100</v>
      </c>
      <c r="G253">
        <f t="shared" si="35"/>
        <v>300</v>
      </c>
      <c r="H253" s="5">
        <f t="shared" si="31"/>
        <v>100</v>
      </c>
      <c r="I253">
        <f t="shared" si="36"/>
        <v>150</v>
      </c>
      <c r="J253">
        <f t="shared" si="37"/>
        <v>100</v>
      </c>
      <c r="K253">
        <f t="shared" si="32"/>
        <v>50</v>
      </c>
      <c r="L253" s="5">
        <f t="shared" si="33"/>
        <v>200</v>
      </c>
      <c r="M253">
        <f t="shared" si="38"/>
        <v>50</v>
      </c>
    </row>
    <row r="254" spans="1:13" x14ac:dyDescent="0.25">
      <c r="A254" s="1">
        <v>43353</v>
      </c>
      <c r="B254">
        <f t="shared" si="34"/>
        <v>1</v>
      </c>
      <c r="C254" s="2">
        <f>VLOOKUP(B254,Tabela1[],2)</f>
        <v>0.9</v>
      </c>
      <c r="D254" s="4">
        <f>200</f>
        <v>200</v>
      </c>
      <c r="E254" s="4">
        <f t="shared" si="30"/>
        <v>200</v>
      </c>
      <c r="F254" s="4">
        <f t="shared" si="39"/>
        <v>100</v>
      </c>
      <c r="G254">
        <f t="shared" si="35"/>
        <v>300</v>
      </c>
      <c r="H254" s="5">
        <f t="shared" si="31"/>
        <v>100</v>
      </c>
      <c r="I254">
        <f t="shared" si="36"/>
        <v>270</v>
      </c>
      <c r="J254">
        <f t="shared" si="37"/>
        <v>100</v>
      </c>
      <c r="K254">
        <f t="shared" si="32"/>
        <v>170</v>
      </c>
      <c r="L254" s="5">
        <f t="shared" si="33"/>
        <v>440</v>
      </c>
      <c r="M254">
        <f t="shared" si="38"/>
        <v>0</v>
      </c>
    </row>
    <row r="255" spans="1:13" x14ac:dyDescent="0.25">
      <c r="A255" s="1">
        <v>43354</v>
      </c>
      <c r="B255">
        <f t="shared" si="34"/>
        <v>2</v>
      </c>
      <c r="C255" s="2">
        <f>VLOOKUP(B255,Tabela1[],2)</f>
        <v>0.75</v>
      </c>
      <c r="D255" s="4">
        <f>200</f>
        <v>200</v>
      </c>
      <c r="E255" s="4">
        <f t="shared" si="30"/>
        <v>200</v>
      </c>
      <c r="F255" s="4">
        <f t="shared" si="39"/>
        <v>30</v>
      </c>
      <c r="G255">
        <f t="shared" si="35"/>
        <v>230</v>
      </c>
      <c r="H255" s="5">
        <f t="shared" si="31"/>
        <v>100</v>
      </c>
      <c r="I255">
        <f t="shared" si="36"/>
        <v>173</v>
      </c>
      <c r="J255">
        <f t="shared" si="37"/>
        <v>30</v>
      </c>
      <c r="K255">
        <f t="shared" si="32"/>
        <v>143</v>
      </c>
      <c r="L255" s="5">
        <f t="shared" si="33"/>
        <v>316</v>
      </c>
      <c r="M255">
        <f t="shared" si="38"/>
        <v>0</v>
      </c>
    </row>
    <row r="256" spans="1:13" x14ac:dyDescent="0.25">
      <c r="A256" s="1">
        <v>43355</v>
      </c>
      <c r="B256">
        <f t="shared" si="34"/>
        <v>3</v>
      </c>
      <c r="C256" s="2">
        <f>VLOOKUP(B256,Tabela1[],2)</f>
        <v>0.6</v>
      </c>
      <c r="D256" s="4">
        <f>200</f>
        <v>200</v>
      </c>
      <c r="E256" s="4">
        <f t="shared" si="30"/>
        <v>200</v>
      </c>
      <c r="F256" s="4">
        <f t="shared" si="39"/>
        <v>57</v>
      </c>
      <c r="G256">
        <f t="shared" si="35"/>
        <v>257</v>
      </c>
      <c r="H256" s="5">
        <f t="shared" si="31"/>
        <v>100</v>
      </c>
      <c r="I256">
        <f t="shared" si="36"/>
        <v>155</v>
      </c>
      <c r="J256">
        <f t="shared" si="37"/>
        <v>57</v>
      </c>
      <c r="K256">
        <f t="shared" si="32"/>
        <v>98</v>
      </c>
      <c r="L256" s="5">
        <f t="shared" si="33"/>
        <v>253</v>
      </c>
      <c r="M256">
        <f t="shared" si="38"/>
        <v>2</v>
      </c>
    </row>
    <row r="257" spans="1:13" x14ac:dyDescent="0.25">
      <c r="A257" s="1">
        <v>43356</v>
      </c>
      <c r="B257">
        <f t="shared" si="34"/>
        <v>4</v>
      </c>
      <c r="C257" s="2">
        <f>VLOOKUP(B257,Tabela1[],2)</f>
        <v>0.75</v>
      </c>
      <c r="D257" s="4">
        <f>200</f>
        <v>200</v>
      </c>
      <c r="E257" s="4">
        <f t="shared" si="30"/>
        <v>200</v>
      </c>
      <c r="F257" s="4">
        <f t="shared" si="39"/>
        <v>100</v>
      </c>
      <c r="G257">
        <f t="shared" si="35"/>
        <v>300</v>
      </c>
      <c r="H257" s="5">
        <f t="shared" si="31"/>
        <v>100</v>
      </c>
      <c r="I257">
        <f t="shared" si="36"/>
        <v>225</v>
      </c>
      <c r="J257">
        <f t="shared" si="37"/>
        <v>100</v>
      </c>
      <c r="K257">
        <f t="shared" si="32"/>
        <v>125</v>
      </c>
      <c r="L257" s="5">
        <f t="shared" si="33"/>
        <v>350</v>
      </c>
      <c r="M257">
        <f t="shared" si="38"/>
        <v>0</v>
      </c>
    </row>
    <row r="258" spans="1:13" x14ac:dyDescent="0.25">
      <c r="A258" s="1">
        <v>43357</v>
      </c>
      <c r="B258">
        <f t="shared" si="34"/>
        <v>5</v>
      </c>
      <c r="C258" s="2">
        <f>VLOOKUP(B258,Tabela1[],2)</f>
        <v>0.8</v>
      </c>
      <c r="D258" s="4">
        <f>200</f>
        <v>200</v>
      </c>
      <c r="E258" s="4">
        <f t="shared" ref="E258:E321" si="40">D258</f>
        <v>200</v>
      </c>
      <c r="F258" s="4">
        <f t="shared" si="39"/>
        <v>75</v>
      </c>
      <c r="G258">
        <f t="shared" si="35"/>
        <v>275</v>
      </c>
      <c r="H258" s="5">
        <f t="shared" ref="H258:H321" si="41">D258*0.5</f>
        <v>100</v>
      </c>
      <c r="I258">
        <f t="shared" si="36"/>
        <v>220</v>
      </c>
      <c r="J258">
        <f t="shared" si="37"/>
        <v>75</v>
      </c>
      <c r="K258">
        <f t="shared" ref="K258:K321" si="42">I258-J258</f>
        <v>145</v>
      </c>
      <c r="L258" s="5">
        <f t="shared" ref="L258:L321" si="43">J258*1+K258*2</f>
        <v>365</v>
      </c>
      <c r="M258">
        <f t="shared" si="38"/>
        <v>0</v>
      </c>
    </row>
    <row r="259" spans="1:13" x14ac:dyDescent="0.25">
      <c r="A259" s="1">
        <v>43358</v>
      </c>
      <c r="B259">
        <f t="shared" ref="B259:B322" si="44">WEEKDAY(A259,2)</f>
        <v>6</v>
      </c>
      <c r="C259" s="2">
        <f>VLOOKUP(B259,Tabela1[],2)</f>
        <v>0.5</v>
      </c>
      <c r="D259" s="4">
        <f>200</f>
        <v>200</v>
      </c>
      <c r="E259" s="4">
        <f t="shared" si="40"/>
        <v>200</v>
      </c>
      <c r="F259" s="4">
        <f t="shared" si="39"/>
        <v>55</v>
      </c>
      <c r="G259">
        <f t="shared" ref="G259:G322" si="45">E259+F259</f>
        <v>255</v>
      </c>
      <c r="H259" s="5">
        <f t="shared" si="41"/>
        <v>100</v>
      </c>
      <c r="I259">
        <f t="shared" ref="I259:I322" si="46">ROUNDUP(G259*C259,0)</f>
        <v>128</v>
      </c>
      <c r="J259">
        <f t="shared" ref="J259:J322" si="47">MIN(F259,I259)</f>
        <v>55</v>
      </c>
      <c r="K259">
        <f t="shared" si="42"/>
        <v>73</v>
      </c>
      <c r="L259" s="5">
        <f t="shared" si="43"/>
        <v>201</v>
      </c>
      <c r="M259">
        <f t="shared" ref="M259:M322" si="48">F259-J259+MAX(0,E259-K259-100)</f>
        <v>27</v>
      </c>
    </row>
    <row r="260" spans="1:13" x14ac:dyDescent="0.25">
      <c r="A260" s="1">
        <v>43359</v>
      </c>
      <c r="B260">
        <f t="shared" si="44"/>
        <v>7</v>
      </c>
      <c r="C260" s="2">
        <f>VLOOKUP(B260,Tabela1[],2)</f>
        <v>0.5</v>
      </c>
      <c r="D260" s="4">
        <f>200</f>
        <v>200</v>
      </c>
      <c r="E260" s="4">
        <f t="shared" si="40"/>
        <v>200</v>
      </c>
      <c r="F260" s="4">
        <f t="shared" ref="F260:F323" si="49">MIN(E259-K259,100)</f>
        <v>100</v>
      </c>
      <c r="G260">
        <f t="shared" si="45"/>
        <v>300</v>
      </c>
      <c r="H260" s="5">
        <f t="shared" si="41"/>
        <v>100</v>
      </c>
      <c r="I260">
        <f t="shared" si="46"/>
        <v>150</v>
      </c>
      <c r="J260">
        <f t="shared" si="47"/>
        <v>100</v>
      </c>
      <c r="K260">
        <f t="shared" si="42"/>
        <v>50</v>
      </c>
      <c r="L260" s="5">
        <f t="shared" si="43"/>
        <v>200</v>
      </c>
      <c r="M260">
        <f t="shared" si="48"/>
        <v>50</v>
      </c>
    </row>
    <row r="261" spans="1:13" x14ac:dyDescent="0.25">
      <c r="A261" s="1">
        <v>43360</v>
      </c>
      <c r="B261">
        <f t="shared" si="44"/>
        <v>1</v>
      </c>
      <c r="C261" s="2">
        <f>VLOOKUP(B261,Tabela1[],2)</f>
        <v>0.9</v>
      </c>
      <c r="D261" s="4">
        <f>200</f>
        <v>200</v>
      </c>
      <c r="E261" s="4">
        <f t="shared" si="40"/>
        <v>200</v>
      </c>
      <c r="F261" s="4">
        <f t="shared" si="49"/>
        <v>100</v>
      </c>
      <c r="G261">
        <f t="shared" si="45"/>
        <v>300</v>
      </c>
      <c r="H261" s="5">
        <f t="shared" si="41"/>
        <v>100</v>
      </c>
      <c r="I261">
        <f t="shared" si="46"/>
        <v>270</v>
      </c>
      <c r="J261">
        <f t="shared" si="47"/>
        <v>100</v>
      </c>
      <c r="K261">
        <f t="shared" si="42"/>
        <v>170</v>
      </c>
      <c r="L261" s="5">
        <f t="shared" si="43"/>
        <v>440</v>
      </c>
      <c r="M261">
        <f t="shared" si="48"/>
        <v>0</v>
      </c>
    </row>
    <row r="262" spans="1:13" x14ac:dyDescent="0.25">
      <c r="A262" s="1">
        <v>43361</v>
      </c>
      <c r="B262">
        <f t="shared" si="44"/>
        <v>2</v>
      </c>
      <c r="C262" s="2">
        <f>VLOOKUP(B262,Tabela1[],2)</f>
        <v>0.75</v>
      </c>
      <c r="D262" s="4">
        <f>200</f>
        <v>200</v>
      </c>
      <c r="E262" s="4">
        <f t="shared" si="40"/>
        <v>200</v>
      </c>
      <c r="F262" s="4">
        <f t="shared" si="49"/>
        <v>30</v>
      </c>
      <c r="G262">
        <f t="shared" si="45"/>
        <v>230</v>
      </c>
      <c r="H262" s="5">
        <f t="shared" si="41"/>
        <v>100</v>
      </c>
      <c r="I262">
        <f t="shared" si="46"/>
        <v>173</v>
      </c>
      <c r="J262">
        <f t="shared" si="47"/>
        <v>30</v>
      </c>
      <c r="K262">
        <f t="shared" si="42"/>
        <v>143</v>
      </c>
      <c r="L262" s="5">
        <f t="shared" si="43"/>
        <v>316</v>
      </c>
      <c r="M262">
        <f t="shared" si="48"/>
        <v>0</v>
      </c>
    </row>
    <row r="263" spans="1:13" x14ac:dyDescent="0.25">
      <c r="A263" s="1">
        <v>43362</v>
      </c>
      <c r="B263">
        <f t="shared" si="44"/>
        <v>3</v>
      </c>
      <c r="C263" s="2">
        <f>VLOOKUP(B263,Tabela1[],2)</f>
        <v>0.6</v>
      </c>
      <c r="D263" s="4">
        <f>200</f>
        <v>200</v>
      </c>
      <c r="E263" s="4">
        <f t="shared" si="40"/>
        <v>200</v>
      </c>
      <c r="F263" s="4">
        <f t="shared" si="49"/>
        <v>57</v>
      </c>
      <c r="G263">
        <f t="shared" si="45"/>
        <v>257</v>
      </c>
      <c r="H263" s="5">
        <f t="shared" si="41"/>
        <v>100</v>
      </c>
      <c r="I263">
        <f t="shared" si="46"/>
        <v>155</v>
      </c>
      <c r="J263">
        <f t="shared" si="47"/>
        <v>57</v>
      </c>
      <c r="K263">
        <f t="shared" si="42"/>
        <v>98</v>
      </c>
      <c r="L263" s="5">
        <f t="shared" si="43"/>
        <v>253</v>
      </c>
      <c r="M263">
        <f t="shared" si="48"/>
        <v>2</v>
      </c>
    </row>
    <row r="264" spans="1:13" x14ac:dyDescent="0.25">
      <c r="A264" s="1">
        <v>43363</v>
      </c>
      <c r="B264">
        <f t="shared" si="44"/>
        <v>4</v>
      </c>
      <c r="C264" s="2">
        <f>VLOOKUP(B264,Tabela1[],2)</f>
        <v>0.75</v>
      </c>
      <c r="D264" s="4">
        <f>200</f>
        <v>200</v>
      </c>
      <c r="E264" s="4">
        <f t="shared" si="40"/>
        <v>200</v>
      </c>
      <c r="F264" s="4">
        <f t="shared" si="49"/>
        <v>100</v>
      </c>
      <c r="G264">
        <f t="shared" si="45"/>
        <v>300</v>
      </c>
      <c r="H264" s="5">
        <f t="shared" si="41"/>
        <v>100</v>
      </c>
      <c r="I264">
        <f t="shared" si="46"/>
        <v>225</v>
      </c>
      <c r="J264">
        <f t="shared" si="47"/>
        <v>100</v>
      </c>
      <c r="K264">
        <f t="shared" si="42"/>
        <v>125</v>
      </c>
      <c r="L264" s="5">
        <f t="shared" si="43"/>
        <v>350</v>
      </c>
      <c r="M264">
        <f t="shared" si="48"/>
        <v>0</v>
      </c>
    </row>
    <row r="265" spans="1:13" x14ac:dyDescent="0.25">
      <c r="A265" s="1">
        <v>43364</v>
      </c>
      <c r="B265">
        <f t="shared" si="44"/>
        <v>5</v>
      </c>
      <c r="C265" s="2">
        <f>VLOOKUP(B265,Tabela1[],2)</f>
        <v>0.8</v>
      </c>
      <c r="D265" s="4">
        <f>200</f>
        <v>200</v>
      </c>
      <c r="E265" s="4">
        <f t="shared" si="40"/>
        <v>200</v>
      </c>
      <c r="F265" s="4">
        <f t="shared" si="49"/>
        <v>75</v>
      </c>
      <c r="G265">
        <f t="shared" si="45"/>
        <v>275</v>
      </c>
      <c r="H265" s="5">
        <f t="shared" si="41"/>
        <v>100</v>
      </c>
      <c r="I265">
        <f t="shared" si="46"/>
        <v>220</v>
      </c>
      <c r="J265">
        <f t="shared" si="47"/>
        <v>75</v>
      </c>
      <c r="K265">
        <f t="shared" si="42"/>
        <v>145</v>
      </c>
      <c r="L265" s="5">
        <f t="shared" si="43"/>
        <v>365</v>
      </c>
      <c r="M265">
        <f t="shared" si="48"/>
        <v>0</v>
      </c>
    </row>
    <row r="266" spans="1:13" x14ac:dyDescent="0.25">
      <c r="A266" s="1">
        <v>43365</v>
      </c>
      <c r="B266">
        <f t="shared" si="44"/>
        <v>6</v>
      </c>
      <c r="C266" s="2">
        <f>VLOOKUP(B266,Tabela1[],2)</f>
        <v>0.5</v>
      </c>
      <c r="D266" s="4">
        <f>200</f>
        <v>200</v>
      </c>
      <c r="E266" s="4">
        <f t="shared" si="40"/>
        <v>200</v>
      </c>
      <c r="F266" s="4">
        <f t="shared" si="49"/>
        <v>55</v>
      </c>
      <c r="G266">
        <f t="shared" si="45"/>
        <v>255</v>
      </c>
      <c r="H266" s="5">
        <f t="shared" si="41"/>
        <v>100</v>
      </c>
      <c r="I266">
        <f t="shared" si="46"/>
        <v>128</v>
      </c>
      <c r="J266">
        <f t="shared" si="47"/>
        <v>55</v>
      </c>
      <c r="K266">
        <f t="shared" si="42"/>
        <v>73</v>
      </c>
      <c r="L266" s="5">
        <f t="shared" si="43"/>
        <v>201</v>
      </c>
      <c r="M266">
        <f t="shared" si="48"/>
        <v>27</v>
      </c>
    </row>
    <row r="267" spans="1:13" x14ac:dyDescent="0.25">
      <c r="A267" s="1">
        <v>43366</v>
      </c>
      <c r="B267">
        <f t="shared" si="44"/>
        <v>7</v>
      </c>
      <c r="C267" s="2">
        <f>VLOOKUP(B267,Tabela1[],2)</f>
        <v>0.5</v>
      </c>
      <c r="D267" s="4">
        <f>200</f>
        <v>200</v>
      </c>
      <c r="E267" s="4">
        <f t="shared" si="40"/>
        <v>200</v>
      </c>
      <c r="F267" s="4">
        <f t="shared" si="49"/>
        <v>100</v>
      </c>
      <c r="G267">
        <f t="shared" si="45"/>
        <v>300</v>
      </c>
      <c r="H267" s="5">
        <f t="shared" si="41"/>
        <v>100</v>
      </c>
      <c r="I267">
        <f t="shared" si="46"/>
        <v>150</v>
      </c>
      <c r="J267">
        <f t="shared" si="47"/>
        <v>100</v>
      </c>
      <c r="K267">
        <f t="shared" si="42"/>
        <v>50</v>
      </c>
      <c r="L267" s="5">
        <f t="shared" si="43"/>
        <v>200</v>
      </c>
      <c r="M267">
        <f t="shared" si="48"/>
        <v>50</v>
      </c>
    </row>
    <row r="268" spans="1:13" x14ac:dyDescent="0.25">
      <c r="A268" s="1">
        <v>43367</v>
      </c>
      <c r="B268">
        <f t="shared" si="44"/>
        <v>1</v>
      </c>
      <c r="C268" s="2">
        <f>VLOOKUP(B268,Tabela1[],2)</f>
        <v>0.9</v>
      </c>
      <c r="D268" s="4">
        <f>200</f>
        <v>200</v>
      </c>
      <c r="E268" s="4">
        <f t="shared" si="40"/>
        <v>200</v>
      </c>
      <c r="F268" s="4">
        <f t="shared" si="49"/>
        <v>100</v>
      </c>
      <c r="G268">
        <f t="shared" si="45"/>
        <v>300</v>
      </c>
      <c r="H268" s="5">
        <f t="shared" si="41"/>
        <v>100</v>
      </c>
      <c r="I268">
        <f t="shared" si="46"/>
        <v>270</v>
      </c>
      <c r="J268">
        <f t="shared" si="47"/>
        <v>100</v>
      </c>
      <c r="K268">
        <f t="shared" si="42"/>
        <v>170</v>
      </c>
      <c r="L268" s="5">
        <f t="shared" si="43"/>
        <v>440</v>
      </c>
      <c r="M268">
        <f t="shared" si="48"/>
        <v>0</v>
      </c>
    </row>
    <row r="269" spans="1:13" x14ac:dyDescent="0.25">
      <c r="A269" s="1">
        <v>43368</v>
      </c>
      <c r="B269">
        <f t="shared" si="44"/>
        <v>2</v>
      </c>
      <c r="C269" s="2">
        <f>VLOOKUP(B269,Tabela1[],2)</f>
        <v>0.75</v>
      </c>
      <c r="D269" s="4">
        <f>200</f>
        <v>200</v>
      </c>
      <c r="E269" s="4">
        <f t="shared" si="40"/>
        <v>200</v>
      </c>
      <c r="F269" s="4">
        <f t="shared" si="49"/>
        <v>30</v>
      </c>
      <c r="G269">
        <f t="shared" si="45"/>
        <v>230</v>
      </c>
      <c r="H269" s="5">
        <f t="shared" si="41"/>
        <v>100</v>
      </c>
      <c r="I269">
        <f t="shared" si="46"/>
        <v>173</v>
      </c>
      <c r="J269">
        <f t="shared" si="47"/>
        <v>30</v>
      </c>
      <c r="K269">
        <f t="shared" si="42"/>
        <v>143</v>
      </c>
      <c r="L269" s="5">
        <f t="shared" si="43"/>
        <v>316</v>
      </c>
      <c r="M269">
        <f t="shared" si="48"/>
        <v>0</v>
      </c>
    </row>
    <row r="270" spans="1:13" x14ac:dyDescent="0.25">
      <c r="A270" s="1">
        <v>43369</v>
      </c>
      <c r="B270">
        <f t="shared" si="44"/>
        <v>3</v>
      </c>
      <c r="C270" s="2">
        <f>VLOOKUP(B270,Tabela1[],2)</f>
        <v>0.6</v>
      </c>
      <c r="D270" s="4">
        <f>200</f>
        <v>200</v>
      </c>
      <c r="E270" s="4">
        <f t="shared" si="40"/>
        <v>200</v>
      </c>
      <c r="F270" s="4">
        <f t="shared" si="49"/>
        <v>57</v>
      </c>
      <c r="G270">
        <f t="shared" si="45"/>
        <v>257</v>
      </c>
      <c r="H270" s="5">
        <f t="shared" si="41"/>
        <v>100</v>
      </c>
      <c r="I270">
        <f t="shared" si="46"/>
        <v>155</v>
      </c>
      <c r="J270">
        <f t="shared" si="47"/>
        <v>57</v>
      </c>
      <c r="K270">
        <f t="shared" si="42"/>
        <v>98</v>
      </c>
      <c r="L270" s="5">
        <f t="shared" si="43"/>
        <v>253</v>
      </c>
      <c r="M270">
        <f t="shared" si="48"/>
        <v>2</v>
      </c>
    </row>
    <row r="271" spans="1:13" x14ac:dyDescent="0.25">
      <c r="A271" s="1">
        <v>43370</v>
      </c>
      <c r="B271">
        <f t="shared" si="44"/>
        <v>4</v>
      </c>
      <c r="C271" s="2">
        <f>VLOOKUP(B271,Tabela1[],2)</f>
        <v>0.75</v>
      </c>
      <c r="D271" s="4">
        <f>200</f>
        <v>200</v>
      </c>
      <c r="E271" s="4">
        <f t="shared" si="40"/>
        <v>200</v>
      </c>
      <c r="F271" s="4">
        <f t="shared" si="49"/>
        <v>100</v>
      </c>
      <c r="G271">
        <f t="shared" si="45"/>
        <v>300</v>
      </c>
      <c r="H271" s="5">
        <f t="shared" si="41"/>
        <v>100</v>
      </c>
      <c r="I271">
        <f t="shared" si="46"/>
        <v>225</v>
      </c>
      <c r="J271">
        <f t="shared" si="47"/>
        <v>100</v>
      </c>
      <c r="K271">
        <f t="shared" si="42"/>
        <v>125</v>
      </c>
      <c r="L271" s="5">
        <f t="shared" si="43"/>
        <v>350</v>
      </c>
      <c r="M271">
        <f t="shared" si="48"/>
        <v>0</v>
      </c>
    </row>
    <row r="272" spans="1:13" x14ac:dyDescent="0.25">
      <c r="A272" s="1">
        <v>43371</v>
      </c>
      <c r="B272">
        <f t="shared" si="44"/>
        <v>5</v>
      </c>
      <c r="C272" s="2">
        <f>VLOOKUP(B272,Tabela1[],2)</f>
        <v>0.8</v>
      </c>
      <c r="D272" s="4">
        <f>200</f>
        <v>200</v>
      </c>
      <c r="E272" s="4">
        <f t="shared" si="40"/>
        <v>200</v>
      </c>
      <c r="F272" s="4">
        <f t="shared" si="49"/>
        <v>75</v>
      </c>
      <c r="G272">
        <f t="shared" si="45"/>
        <v>275</v>
      </c>
      <c r="H272" s="5">
        <f t="shared" si="41"/>
        <v>100</v>
      </c>
      <c r="I272">
        <f t="shared" si="46"/>
        <v>220</v>
      </c>
      <c r="J272">
        <f t="shared" si="47"/>
        <v>75</v>
      </c>
      <c r="K272">
        <f t="shared" si="42"/>
        <v>145</v>
      </c>
      <c r="L272" s="5">
        <f t="shared" si="43"/>
        <v>365</v>
      </c>
      <c r="M272">
        <f t="shared" si="48"/>
        <v>0</v>
      </c>
    </row>
    <row r="273" spans="1:13" x14ac:dyDescent="0.25">
      <c r="A273" s="1">
        <v>43372</v>
      </c>
      <c r="B273">
        <f t="shared" si="44"/>
        <v>6</v>
      </c>
      <c r="C273" s="2">
        <f>VLOOKUP(B273,Tabela1[],2)</f>
        <v>0.5</v>
      </c>
      <c r="D273" s="4">
        <f>200</f>
        <v>200</v>
      </c>
      <c r="E273" s="4">
        <f t="shared" si="40"/>
        <v>200</v>
      </c>
      <c r="F273" s="4">
        <f t="shared" si="49"/>
        <v>55</v>
      </c>
      <c r="G273">
        <f t="shared" si="45"/>
        <v>255</v>
      </c>
      <c r="H273" s="5">
        <f t="shared" si="41"/>
        <v>100</v>
      </c>
      <c r="I273">
        <f t="shared" si="46"/>
        <v>128</v>
      </c>
      <c r="J273">
        <f t="shared" si="47"/>
        <v>55</v>
      </c>
      <c r="K273">
        <f t="shared" si="42"/>
        <v>73</v>
      </c>
      <c r="L273" s="5">
        <f t="shared" si="43"/>
        <v>201</v>
      </c>
      <c r="M273">
        <f t="shared" si="48"/>
        <v>27</v>
      </c>
    </row>
    <row r="274" spans="1:13" x14ac:dyDescent="0.25">
      <c r="A274" s="1">
        <v>43373</v>
      </c>
      <c r="B274">
        <f t="shared" si="44"/>
        <v>7</v>
      </c>
      <c r="C274" s="2">
        <f>VLOOKUP(B274,Tabela1[],2)</f>
        <v>0.5</v>
      </c>
      <c r="D274" s="4">
        <f>200</f>
        <v>200</v>
      </c>
      <c r="E274" s="4">
        <f t="shared" si="40"/>
        <v>200</v>
      </c>
      <c r="F274" s="4">
        <f t="shared" si="49"/>
        <v>100</v>
      </c>
      <c r="G274">
        <f t="shared" si="45"/>
        <v>300</v>
      </c>
      <c r="H274" s="5">
        <f t="shared" si="41"/>
        <v>100</v>
      </c>
      <c r="I274">
        <f t="shared" si="46"/>
        <v>150</v>
      </c>
      <c r="J274">
        <f t="shared" si="47"/>
        <v>100</v>
      </c>
      <c r="K274">
        <f t="shared" si="42"/>
        <v>50</v>
      </c>
      <c r="L274" s="5">
        <f t="shared" si="43"/>
        <v>200</v>
      </c>
      <c r="M274">
        <f t="shared" si="48"/>
        <v>50</v>
      </c>
    </row>
    <row r="275" spans="1:13" x14ac:dyDescent="0.25">
      <c r="A275" s="1">
        <v>43374</v>
      </c>
      <c r="B275">
        <f t="shared" si="44"/>
        <v>1</v>
      </c>
      <c r="C275" s="2">
        <f>VLOOKUP(B275,Tabela1[],2)</f>
        <v>0.9</v>
      </c>
      <c r="D275" s="4">
        <f>200</f>
        <v>200</v>
      </c>
      <c r="E275" s="4">
        <f t="shared" si="40"/>
        <v>200</v>
      </c>
      <c r="F275" s="4">
        <f t="shared" si="49"/>
        <v>100</v>
      </c>
      <c r="G275">
        <f t="shared" si="45"/>
        <v>300</v>
      </c>
      <c r="H275" s="5">
        <f t="shared" si="41"/>
        <v>100</v>
      </c>
      <c r="I275">
        <f t="shared" si="46"/>
        <v>270</v>
      </c>
      <c r="J275">
        <f t="shared" si="47"/>
        <v>100</v>
      </c>
      <c r="K275">
        <f t="shared" si="42"/>
        <v>170</v>
      </c>
      <c r="L275" s="5">
        <f t="shared" si="43"/>
        <v>440</v>
      </c>
      <c r="M275">
        <f t="shared" si="48"/>
        <v>0</v>
      </c>
    </row>
    <row r="276" spans="1:13" x14ac:dyDescent="0.25">
      <c r="A276" s="1">
        <v>43375</v>
      </c>
      <c r="B276">
        <f t="shared" si="44"/>
        <v>2</v>
      </c>
      <c r="C276" s="2">
        <f>VLOOKUP(B276,Tabela1[],2)</f>
        <v>0.75</v>
      </c>
      <c r="D276" s="4">
        <f>200</f>
        <v>200</v>
      </c>
      <c r="E276" s="4">
        <f t="shared" si="40"/>
        <v>200</v>
      </c>
      <c r="F276" s="4">
        <f t="shared" si="49"/>
        <v>30</v>
      </c>
      <c r="G276">
        <f t="shared" si="45"/>
        <v>230</v>
      </c>
      <c r="H276" s="5">
        <f t="shared" si="41"/>
        <v>100</v>
      </c>
      <c r="I276">
        <f t="shared" si="46"/>
        <v>173</v>
      </c>
      <c r="J276">
        <f t="shared" si="47"/>
        <v>30</v>
      </c>
      <c r="K276">
        <f t="shared" si="42"/>
        <v>143</v>
      </c>
      <c r="L276" s="5">
        <f t="shared" si="43"/>
        <v>316</v>
      </c>
      <c r="M276">
        <f t="shared" si="48"/>
        <v>0</v>
      </c>
    </row>
    <row r="277" spans="1:13" x14ac:dyDescent="0.25">
      <c r="A277" s="1">
        <v>43376</v>
      </c>
      <c r="B277">
        <f t="shared" si="44"/>
        <v>3</v>
      </c>
      <c r="C277" s="2">
        <f>VLOOKUP(B277,Tabela1[],2)</f>
        <v>0.6</v>
      </c>
      <c r="D277" s="4">
        <f>200</f>
        <v>200</v>
      </c>
      <c r="E277" s="4">
        <f t="shared" si="40"/>
        <v>200</v>
      </c>
      <c r="F277" s="4">
        <f t="shared" si="49"/>
        <v>57</v>
      </c>
      <c r="G277">
        <f t="shared" si="45"/>
        <v>257</v>
      </c>
      <c r="H277" s="5">
        <f t="shared" si="41"/>
        <v>100</v>
      </c>
      <c r="I277">
        <f t="shared" si="46"/>
        <v>155</v>
      </c>
      <c r="J277">
        <f t="shared" si="47"/>
        <v>57</v>
      </c>
      <c r="K277">
        <f t="shared" si="42"/>
        <v>98</v>
      </c>
      <c r="L277" s="5">
        <f t="shared" si="43"/>
        <v>253</v>
      </c>
      <c r="M277">
        <f t="shared" si="48"/>
        <v>2</v>
      </c>
    </row>
    <row r="278" spans="1:13" x14ac:dyDescent="0.25">
      <c r="A278" s="1">
        <v>43377</v>
      </c>
      <c r="B278">
        <f t="shared" si="44"/>
        <v>4</v>
      </c>
      <c r="C278" s="2">
        <f>VLOOKUP(B278,Tabela1[],2)</f>
        <v>0.75</v>
      </c>
      <c r="D278" s="4">
        <f>200</f>
        <v>200</v>
      </c>
      <c r="E278" s="4">
        <f t="shared" si="40"/>
        <v>200</v>
      </c>
      <c r="F278" s="4">
        <f t="shared" si="49"/>
        <v>100</v>
      </c>
      <c r="G278">
        <f t="shared" si="45"/>
        <v>300</v>
      </c>
      <c r="H278" s="5">
        <f t="shared" si="41"/>
        <v>100</v>
      </c>
      <c r="I278">
        <f t="shared" si="46"/>
        <v>225</v>
      </c>
      <c r="J278">
        <f t="shared" si="47"/>
        <v>100</v>
      </c>
      <c r="K278">
        <f t="shared" si="42"/>
        <v>125</v>
      </c>
      <c r="L278" s="5">
        <f t="shared" si="43"/>
        <v>350</v>
      </c>
      <c r="M278">
        <f t="shared" si="48"/>
        <v>0</v>
      </c>
    </row>
    <row r="279" spans="1:13" x14ac:dyDescent="0.25">
      <c r="A279" s="1">
        <v>43378</v>
      </c>
      <c r="B279">
        <f t="shared" si="44"/>
        <v>5</v>
      </c>
      <c r="C279" s="2">
        <f>VLOOKUP(B279,Tabela1[],2)</f>
        <v>0.8</v>
      </c>
      <c r="D279" s="4">
        <f>200</f>
        <v>200</v>
      </c>
      <c r="E279" s="4">
        <f t="shared" si="40"/>
        <v>200</v>
      </c>
      <c r="F279" s="4">
        <f t="shared" si="49"/>
        <v>75</v>
      </c>
      <c r="G279">
        <f t="shared" si="45"/>
        <v>275</v>
      </c>
      <c r="H279" s="5">
        <f t="shared" si="41"/>
        <v>100</v>
      </c>
      <c r="I279">
        <f t="shared" si="46"/>
        <v>220</v>
      </c>
      <c r="J279">
        <f t="shared" si="47"/>
        <v>75</v>
      </c>
      <c r="K279">
        <f t="shared" si="42"/>
        <v>145</v>
      </c>
      <c r="L279" s="5">
        <f t="shared" si="43"/>
        <v>365</v>
      </c>
      <c r="M279">
        <f t="shared" si="48"/>
        <v>0</v>
      </c>
    </row>
    <row r="280" spans="1:13" x14ac:dyDescent="0.25">
      <c r="A280" s="1">
        <v>43379</v>
      </c>
      <c r="B280">
        <f t="shared" si="44"/>
        <v>6</v>
      </c>
      <c r="C280" s="2">
        <f>VLOOKUP(B280,Tabela1[],2)</f>
        <v>0.5</v>
      </c>
      <c r="D280" s="4">
        <f>200</f>
        <v>200</v>
      </c>
      <c r="E280" s="4">
        <f t="shared" si="40"/>
        <v>200</v>
      </c>
      <c r="F280" s="4">
        <f t="shared" si="49"/>
        <v>55</v>
      </c>
      <c r="G280">
        <f t="shared" si="45"/>
        <v>255</v>
      </c>
      <c r="H280" s="5">
        <f t="shared" si="41"/>
        <v>100</v>
      </c>
      <c r="I280">
        <f t="shared" si="46"/>
        <v>128</v>
      </c>
      <c r="J280">
        <f t="shared" si="47"/>
        <v>55</v>
      </c>
      <c r="K280">
        <f t="shared" si="42"/>
        <v>73</v>
      </c>
      <c r="L280" s="5">
        <f t="shared" si="43"/>
        <v>201</v>
      </c>
      <c r="M280">
        <f t="shared" si="48"/>
        <v>27</v>
      </c>
    </row>
    <row r="281" spans="1:13" x14ac:dyDescent="0.25">
      <c r="A281" s="1">
        <v>43380</v>
      </c>
      <c r="B281">
        <f t="shared" si="44"/>
        <v>7</v>
      </c>
      <c r="C281" s="2">
        <f>VLOOKUP(B281,Tabela1[],2)</f>
        <v>0.5</v>
      </c>
      <c r="D281" s="4">
        <f>200</f>
        <v>200</v>
      </c>
      <c r="E281" s="4">
        <f t="shared" si="40"/>
        <v>200</v>
      </c>
      <c r="F281" s="4">
        <f t="shared" si="49"/>
        <v>100</v>
      </c>
      <c r="G281">
        <f t="shared" si="45"/>
        <v>300</v>
      </c>
      <c r="H281" s="5">
        <f t="shared" si="41"/>
        <v>100</v>
      </c>
      <c r="I281">
        <f t="shared" si="46"/>
        <v>150</v>
      </c>
      <c r="J281">
        <f t="shared" si="47"/>
        <v>100</v>
      </c>
      <c r="K281">
        <f t="shared" si="42"/>
        <v>50</v>
      </c>
      <c r="L281" s="5">
        <f t="shared" si="43"/>
        <v>200</v>
      </c>
      <c r="M281">
        <f t="shared" si="48"/>
        <v>50</v>
      </c>
    </row>
    <row r="282" spans="1:13" x14ac:dyDescent="0.25">
      <c r="A282" s="1">
        <v>43381</v>
      </c>
      <c r="B282">
        <f t="shared" si="44"/>
        <v>1</v>
      </c>
      <c r="C282" s="2">
        <f>VLOOKUP(B282,Tabela1[],2)</f>
        <v>0.9</v>
      </c>
      <c r="D282" s="4">
        <f>200</f>
        <v>200</v>
      </c>
      <c r="E282" s="4">
        <f t="shared" si="40"/>
        <v>200</v>
      </c>
      <c r="F282" s="4">
        <f t="shared" si="49"/>
        <v>100</v>
      </c>
      <c r="G282">
        <f t="shared" si="45"/>
        <v>300</v>
      </c>
      <c r="H282" s="5">
        <f t="shared" si="41"/>
        <v>100</v>
      </c>
      <c r="I282">
        <f t="shared" si="46"/>
        <v>270</v>
      </c>
      <c r="J282">
        <f t="shared" si="47"/>
        <v>100</v>
      </c>
      <c r="K282">
        <f t="shared" si="42"/>
        <v>170</v>
      </c>
      <c r="L282" s="5">
        <f t="shared" si="43"/>
        <v>440</v>
      </c>
      <c r="M282">
        <f t="shared" si="48"/>
        <v>0</v>
      </c>
    </row>
    <row r="283" spans="1:13" x14ac:dyDescent="0.25">
      <c r="A283" s="1">
        <v>43382</v>
      </c>
      <c r="B283">
        <f t="shared" si="44"/>
        <v>2</v>
      </c>
      <c r="C283" s="2">
        <f>VLOOKUP(B283,Tabela1[],2)</f>
        <v>0.75</v>
      </c>
      <c r="D283" s="4">
        <f>200</f>
        <v>200</v>
      </c>
      <c r="E283" s="4">
        <f t="shared" si="40"/>
        <v>200</v>
      </c>
      <c r="F283" s="4">
        <f t="shared" si="49"/>
        <v>30</v>
      </c>
      <c r="G283">
        <f t="shared" si="45"/>
        <v>230</v>
      </c>
      <c r="H283" s="5">
        <f t="shared" si="41"/>
        <v>100</v>
      </c>
      <c r="I283">
        <f t="shared" si="46"/>
        <v>173</v>
      </c>
      <c r="J283">
        <f t="shared" si="47"/>
        <v>30</v>
      </c>
      <c r="K283">
        <f t="shared" si="42"/>
        <v>143</v>
      </c>
      <c r="L283" s="5">
        <f t="shared" si="43"/>
        <v>316</v>
      </c>
      <c r="M283">
        <f t="shared" si="48"/>
        <v>0</v>
      </c>
    </row>
    <row r="284" spans="1:13" x14ac:dyDescent="0.25">
      <c r="A284" s="1">
        <v>43383</v>
      </c>
      <c r="B284">
        <f t="shared" si="44"/>
        <v>3</v>
      </c>
      <c r="C284" s="2">
        <f>VLOOKUP(B284,Tabela1[],2)</f>
        <v>0.6</v>
      </c>
      <c r="D284" s="4">
        <f>200</f>
        <v>200</v>
      </c>
      <c r="E284" s="4">
        <f t="shared" si="40"/>
        <v>200</v>
      </c>
      <c r="F284" s="4">
        <f t="shared" si="49"/>
        <v>57</v>
      </c>
      <c r="G284">
        <f t="shared" si="45"/>
        <v>257</v>
      </c>
      <c r="H284" s="5">
        <f t="shared" si="41"/>
        <v>100</v>
      </c>
      <c r="I284">
        <f t="shared" si="46"/>
        <v>155</v>
      </c>
      <c r="J284">
        <f t="shared" si="47"/>
        <v>57</v>
      </c>
      <c r="K284">
        <f t="shared" si="42"/>
        <v>98</v>
      </c>
      <c r="L284" s="5">
        <f t="shared" si="43"/>
        <v>253</v>
      </c>
      <c r="M284">
        <f t="shared" si="48"/>
        <v>2</v>
      </c>
    </row>
    <row r="285" spans="1:13" x14ac:dyDescent="0.25">
      <c r="A285" s="1">
        <v>43384</v>
      </c>
      <c r="B285">
        <f t="shared" si="44"/>
        <v>4</v>
      </c>
      <c r="C285" s="2">
        <f>VLOOKUP(B285,Tabela1[],2)</f>
        <v>0.75</v>
      </c>
      <c r="D285" s="4">
        <f>200</f>
        <v>200</v>
      </c>
      <c r="E285" s="4">
        <f t="shared" si="40"/>
        <v>200</v>
      </c>
      <c r="F285" s="4">
        <f t="shared" si="49"/>
        <v>100</v>
      </c>
      <c r="G285">
        <f t="shared" si="45"/>
        <v>300</v>
      </c>
      <c r="H285" s="5">
        <f t="shared" si="41"/>
        <v>100</v>
      </c>
      <c r="I285">
        <f t="shared" si="46"/>
        <v>225</v>
      </c>
      <c r="J285">
        <f t="shared" si="47"/>
        <v>100</v>
      </c>
      <c r="K285">
        <f t="shared" si="42"/>
        <v>125</v>
      </c>
      <c r="L285" s="5">
        <f t="shared" si="43"/>
        <v>350</v>
      </c>
      <c r="M285">
        <f t="shared" si="48"/>
        <v>0</v>
      </c>
    </row>
    <row r="286" spans="1:13" x14ac:dyDescent="0.25">
      <c r="A286" s="1">
        <v>43385</v>
      </c>
      <c r="B286">
        <f t="shared" si="44"/>
        <v>5</v>
      </c>
      <c r="C286" s="2">
        <f>VLOOKUP(B286,Tabela1[],2)</f>
        <v>0.8</v>
      </c>
      <c r="D286" s="4">
        <f>200</f>
        <v>200</v>
      </c>
      <c r="E286" s="4">
        <f t="shared" si="40"/>
        <v>200</v>
      </c>
      <c r="F286" s="4">
        <f t="shared" si="49"/>
        <v>75</v>
      </c>
      <c r="G286">
        <f t="shared" si="45"/>
        <v>275</v>
      </c>
      <c r="H286" s="5">
        <f t="shared" si="41"/>
        <v>100</v>
      </c>
      <c r="I286">
        <f t="shared" si="46"/>
        <v>220</v>
      </c>
      <c r="J286">
        <f t="shared" si="47"/>
        <v>75</v>
      </c>
      <c r="K286">
        <f t="shared" si="42"/>
        <v>145</v>
      </c>
      <c r="L286" s="5">
        <f t="shared" si="43"/>
        <v>365</v>
      </c>
      <c r="M286">
        <f t="shared" si="48"/>
        <v>0</v>
      </c>
    </row>
    <row r="287" spans="1:13" x14ac:dyDescent="0.25">
      <c r="A287" s="1">
        <v>43386</v>
      </c>
      <c r="B287">
        <f t="shared" si="44"/>
        <v>6</v>
      </c>
      <c r="C287" s="2">
        <f>VLOOKUP(B287,Tabela1[],2)</f>
        <v>0.5</v>
      </c>
      <c r="D287" s="4">
        <f>200</f>
        <v>200</v>
      </c>
      <c r="E287" s="4">
        <f t="shared" si="40"/>
        <v>200</v>
      </c>
      <c r="F287" s="4">
        <f t="shared" si="49"/>
        <v>55</v>
      </c>
      <c r="G287">
        <f t="shared" si="45"/>
        <v>255</v>
      </c>
      <c r="H287" s="5">
        <f t="shared" si="41"/>
        <v>100</v>
      </c>
      <c r="I287">
        <f t="shared" si="46"/>
        <v>128</v>
      </c>
      <c r="J287">
        <f t="shared" si="47"/>
        <v>55</v>
      </c>
      <c r="K287">
        <f t="shared" si="42"/>
        <v>73</v>
      </c>
      <c r="L287" s="5">
        <f t="shared" si="43"/>
        <v>201</v>
      </c>
      <c r="M287">
        <f t="shared" si="48"/>
        <v>27</v>
      </c>
    </row>
    <row r="288" spans="1:13" x14ac:dyDescent="0.25">
      <c r="A288" s="1">
        <v>43387</v>
      </c>
      <c r="B288">
        <f t="shared" si="44"/>
        <v>7</v>
      </c>
      <c r="C288" s="2">
        <f>VLOOKUP(B288,Tabela1[],2)</f>
        <v>0.5</v>
      </c>
      <c r="D288" s="4">
        <f>200</f>
        <v>200</v>
      </c>
      <c r="E288" s="4">
        <f t="shared" si="40"/>
        <v>200</v>
      </c>
      <c r="F288" s="4">
        <f t="shared" si="49"/>
        <v>100</v>
      </c>
      <c r="G288">
        <f t="shared" si="45"/>
        <v>300</v>
      </c>
      <c r="H288" s="5">
        <f t="shared" si="41"/>
        <v>100</v>
      </c>
      <c r="I288">
        <f t="shared" si="46"/>
        <v>150</v>
      </c>
      <c r="J288">
        <f t="shared" si="47"/>
        <v>100</v>
      </c>
      <c r="K288">
        <f t="shared" si="42"/>
        <v>50</v>
      </c>
      <c r="L288" s="5">
        <f t="shared" si="43"/>
        <v>200</v>
      </c>
      <c r="M288">
        <f t="shared" si="48"/>
        <v>50</v>
      </c>
    </row>
    <row r="289" spans="1:13" x14ac:dyDescent="0.25">
      <c r="A289" s="1">
        <v>43388</v>
      </c>
      <c r="B289">
        <f t="shared" si="44"/>
        <v>1</v>
      </c>
      <c r="C289" s="2">
        <f>VLOOKUP(B289,Tabela1[],2)</f>
        <v>0.9</v>
      </c>
      <c r="D289" s="4">
        <f>200</f>
        <v>200</v>
      </c>
      <c r="E289" s="4">
        <f t="shared" si="40"/>
        <v>200</v>
      </c>
      <c r="F289" s="4">
        <f t="shared" si="49"/>
        <v>100</v>
      </c>
      <c r="G289">
        <f t="shared" si="45"/>
        <v>300</v>
      </c>
      <c r="H289" s="5">
        <f t="shared" si="41"/>
        <v>100</v>
      </c>
      <c r="I289">
        <f t="shared" si="46"/>
        <v>270</v>
      </c>
      <c r="J289">
        <f t="shared" si="47"/>
        <v>100</v>
      </c>
      <c r="K289">
        <f t="shared" si="42"/>
        <v>170</v>
      </c>
      <c r="L289" s="5">
        <f t="shared" si="43"/>
        <v>440</v>
      </c>
      <c r="M289">
        <f t="shared" si="48"/>
        <v>0</v>
      </c>
    </row>
    <row r="290" spans="1:13" x14ac:dyDescent="0.25">
      <c r="A290" s="1">
        <v>43389</v>
      </c>
      <c r="B290">
        <f t="shared" si="44"/>
        <v>2</v>
      </c>
      <c r="C290" s="2">
        <f>VLOOKUP(B290,Tabela1[],2)</f>
        <v>0.75</v>
      </c>
      <c r="D290" s="4">
        <f>200</f>
        <v>200</v>
      </c>
      <c r="E290" s="4">
        <f t="shared" si="40"/>
        <v>200</v>
      </c>
      <c r="F290" s="4">
        <f t="shared" si="49"/>
        <v>30</v>
      </c>
      <c r="G290">
        <f t="shared" si="45"/>
        <v>230</v>
      </c>
      <c r="H290" s="5">
        <f t="shared" si="41"/>
        <v>100</v>
      </c>
      <c r="I290">
        <f t="shared" si="46"/>
        <v>173</v>
      </c>
      <c r="J290">
        <f t="shared" si="47"/>
        <v>30</v>
      </c>
      <c r="K290">
        <f t="shared" si="42"/>
        <v>143</v>
      </c>
      <c r="L290" s="5">
        <f t="shared" si="43"/>
        <v>316</v>
      </c>
      <c r="M290">
        <f t="shared" si="48"/>
        <v>0</v>
      </c>
    </row>
    <row r="291" spans="1:13" x14ac:dyDescent="0.25">
      <c r="A291" s="1">
        <v>43390</v>
      </c>
      <c r="B291">
        <f t="shared" si="44"/>
        <v>3</v>
      </c>
      <c r="C291" s="2">
        <f>VLOOKUP(B291,Tabela1[],2)</f>
        <v>0.6</v>
      </c>
      <c r="D291" s="4">
        <f>200</f>
        <v>200</v>
      </c>
      <c r="E291" s="4">
        <f t="shared" si="40"/>
        <v>200</v>
      </c>
      <c r="F291" s="4">
        <f t="shared" si="49"/>
        <v>57</v>
      </c>
      <c r="G291">
        <f t="shared" si="45"/>
        <v>257</v>
      </c>
      <c r="H291" s="5">
        <f t="shared" si="41"/>
        <v>100</v>
      </c>
      <c r="I291">
        <f t="shared" si="46"/>
        <v>155</v>
      </c>
      <c r="J291">
        <f t="shared" si="47"/>
        <v>57</v>
      </c>
      <c r="K291">
        <f t="shared" si="42"/>
        <v>98</v>
      </c>
      <c r="L291" s="5">
        <f t="shared" si="43"/>
        <v>253</v>
      </c>
      <c r="M291">
        <f t="shared" si="48"/>
        <v>2</v>
      </c>
    </row>
    <row r="292" spans="1:13" x14ac:dyDescent="0.25">
      <c r="A292" s="1">
        <v>43391</v>
      </c>
      <c r="B292">
        <f t="shared" si="44"/>
        <v>4</v>
      </c>
      <c r="C292" s="2">
        <f>VLOOKUP(B292,Tabela1[],2)</f>
        <v>0.75</v>
      </c>
      <c r="D292" s="4">
        <f>200</f>
        <v>200</v>
      </c>
      <c r="E292" s="4">
        <f t="shared" si="40"/>
        <v>200</v>
      </c>
      <c r="F292" s="4">
        <f t="shared" si="49"/>
        <v>100</v>
      </c>
      <c r="G292">
        <f t="shared" si="45"/>
        <v>300</v>
      </c>
      <c r="H292" s="5">
        <f t="shared" si="41"/>
        <v>100</v>
      </c>
      <c r="I292">
        <f t="shared" si="46"/>
        <v>225</v>
      </c>
      <c r="J292">
        <f t="shared" si="47"/>
        <v>100</v>
      </c>
      <c r="K292">
        <f t="shared" si="42"/>
        <v>125</v>
      </c>
      <c r="L292" s="5">
        <f t="shared" si="43"/>
        <v>350</v>
      </c>
      <c r="M292">
        <f t="shared" si="48"/>
        <v>0</v>
      </c>
    </row>
    <row r="293" spans="1:13" x14ac:dyDescent="0.25">
      <c r="A293" s="1">
        <v>43392</v>
      </c>
      <c r="B293">
        <f t="shared" si="44"/>
        <v>5</v>
      </c>
      <c r="C293" s="2">
        <f>VLOOKUP(B293,Tabela1[],2)</f>
        <v>0.8</v>
      </c>
      <c r="D293" s="4">
        <f>200</f>
        <v>200</v>
      </c>
      <c r="E293" s="4">
        <f t="shared" si="40"/>
        <v>200</v>
      </c>
      <c r="F293" s="4">
        <f t="shared" si="49"/>
        <v>75</v>
      </c>
      <c r="G293">
        <f t="shared" si="45"/>
        <v>275</v>
      </c>
      <c r="H293" s="5">
        <f t="shared" si="41"/>
        <v>100</v>
      </c>
      <c r="I293">
        <f t="shared" si="46"/>
        <v>220</v>
      </c>
      <c r="J293">
        <f t="shared" si="47"/>
        <v>75</v>
      </c>
      <c r="K293">
        <f t="shared" si="42"/>
        <v>145</v>
      </c>
      <c r="L293" s="5">
        <f t="shared" si="43"/>
        <v>365</v>
      </c>
      <c r="M293">
        <f t="shared" si="48"/>
        <v>0</v>
      </c>
    </row>
    <row r="294" spans="1:13" x14ac:dyDescent="0.25">
      <c r="A294" s="1">
        <v>43393</v>
      </c>
      <c r="B294">
        <f t="shared" si="44"/>
        <v>6</v>
      </c>
      <c r="C294" s="2">
        <f>VLOOKUP(B294,Tabela1[],2)</f>
        <v>0.5</v>
      </c>
      <c r="D294" s="4">
        <f>200</f>
        <v>200</v>
      </c>
      <c r="E294" s="4">
        <f t="shared" si="40"/>
        <v>200</v>
      </c>
      <c r="F294" s="4">
        <f t="shared" si="49"/>
        <v>55</v>
      </c>
      <c r="G294">
        <f t="shared" si="45"/>
        <v>255</v>
      </c>
      <c r="H294" s="5">
        <f t="shared" si="41"/>
        <v>100</v>
      </c>
      <c r="I294">
        <f t="shared" si="46"/>
        <v>128</v>
      </c>
      <c r="J294">
        <f t="shared" si="47"/>
        <v>55</v>
      </c>
      <c r="K294">
        <f t="shared" si="42"/>
        <v>73</v>
      </c>
      <c r="L294" s="5">
        <f t="shared" si="43"/>
        <v>201</v>
      </c>
      <c r="M294">
        <f t="shared" si="48"/>
        <v>27</v>
      </c>
    </row>
    <row r="295" spans="1:13" x14ac:dyDescent="0.25">
      <c r="A295" s="1">
        <v>43394</v>
      </c>
      <c r="B295">
        <f t="shared" si="44"/>
        <v>7</v>
      </c>
      <c r="C295" s="2">
        <f>VLOOKUP(B295,Tabela1[],2)</f>
        <v>0.5</v>
      </c>
      <c r="D295" s="4">
        <f>200</f>
        <v>200</v>
      </c>
      <c r="E295" s="4">
        <f t="shared" si="40"/>
        <v>200</v>
      </c>
      <c r="F295" s="4">
        <f t="shared" si="49"/>
        <v>100</v>
      </c>
      <c r="G295">
        <f t="shared" si="45"/>
        <v>300</v>
      </c>
      <c r="H295" s="5">
        <f t="shared" si="41"/>
        <v>100</v>
      </c>
      <c r="I295">
        <f t="shared" si="46"/>
        <v>150</v>
      </c>
      <c r="J295">
        <f t="shared" si="47"/>
        <v>100</v>
      </c>
      <c r="K295">
        <f t="shared" si="42"/>
        <v>50</v>
      </c>
      <c r="L295" s="5">
        <f t="shared" si="43"/>
        <v>200</v>
      </c>
      <c r="M295">
        <f t="shared" si="48"/>
        <v>50</v>
      </c>
    </row>
    <row r="296" spans="1:13" x14ac:dyDescent="0.25">
      <c r="A296" s="1">
        <v>43395</v>
      </c>
      <c r="B296">
        <f t="shared" si="44"/>
        <v>1</v>
      </c>
      <c r="C296" s="2">
        <f>VLOOKUP(B296,Tabela1[],2)</f>
        <v>0.9</v>
      </c>
      <c r="D296" s="4">
        <f>200</f>
        <v>200</v>
      </c>
      <c r="E296" s="4">
        <f t="shared" si="40"/>
        <v>200</v>
      </c>
      <c r="F296" s="4">
        <f t="shared" si="49"/>
        <v>100</v>
      </c>
      <c r="G296">
        <f t="shared" si="45"/>
        <v>300</v>
      </c>
      <c r="H296" s="5">
        <f t="shared" si="41"/>
        <v>100</v>
      </c>
      <c r="I296">
        <f t="shared" si="46"/>
        <v>270</v>
      </c>
      <c r="J296">
        <f t="shared" si="47"/>
        <v>100</v>
      </c>
      <c r="K296">
        <f t="shared" si="42"/>
        <v>170</v>
      </c>
      <c r="L296" s="5">
        <f t="shared" si="43"/>
        <v>440</v>
      </c>
      <c r="M296">
        <f t="shared" si="48"/>
        <v>0</v>
      </c>
    </row>
    <row r="297" spans="1:13" x14ac:dyDescent="0.25">
      <c r="A297" s="1">
        <v>43396</v>
      </c>
      <c r="B297">
        <f t="shared" si="44"/>
        <v>2</v>
      </c>
      <c r="C297" s="2">
        <f>VLOOKUP(B297,Tabela1[],2)</f>
        <v>0.75</v>
      </c>
      <c r="D297" s="4">
        <f>200</f>
        <v>200</v>
      </c>
      <c r="E297" s="4">
        <f t="shared" si="40"/>
        <v>200</v>
      </c>
      <c r="F297" s="4">
        <f t="shared" si="49"/>
        <v>30</v>
      </c>
      <c r="G297">
        <f t="shared" si="45"/>
        <v>230</v>
      </c>
      <c r="H297" s="5">
        <f t="shared" si="41"/>
        <v>100</v>
      </c>
      <c r="I297">
        <f t="shared" si="46"/>
        <v>173</v>
      </c>
      <c r="J297">
        <f t="shared" si="47"/>
        <v>30</v>
      </c>
      <c r="K297">
        <f t="shared" si="42"/>
        <v>143</v>
      </c>
      <c r="L297" s="5">
        <f t="shared" si="43"/>
        <v>316</v>
      </c>
      <c r="M297">
        <f t="shared" si="48"/>
        <v>0</v>
      </c>
    </row>
    <row r="298" spans="1:13" x14ac:dyDescent="0.25">
      <c r="A298" s="1">
        <v>43397</v>
      </c>
      <c r="B298">
        <f t="shared" si="44"/>
        <v>3</v>
      </c>
      <c r="C298" s="2">
        <f>VLOOKUP(B298,Tabela1[],2)</f>
        <v>0.6</v>
      </c>
      <c r="D298" s="4">
        <f>200</f>
        <v>200</v>
      </c>
      <c r="E298" s="4">
        <f t="shared" si="40"/>
        <v>200</v>
      </c>
      <c r="F298" s="4">
        <f t="shared" si="49"/>
        <v>57</v>
      </c>
      <c r="G298">
        <f t="shared" si="45"/>
        <v>257</v>
      </c>
      <c r="H298" s="5">
        <f t="shared" si="41"/>
        <v>100</v>
      </c>
      <c r="I298">
        <f t="shared" si="46"/>
        <v>155</v>
      </c>
      <c r="J298">
        <f t="shared" si="47"/>
        <v>57</v>
      </c>
      <c r="K298">
        <f t="shared" si="42"/>
        <v>98</v>
      </c>
      <c r="L298" s="5">
        <f t="shared" si="43"/>
        <v>253</v>
      </c>
      <c r="M298">
        <f t="shared" si="48"/>
        <v>2</v>
      </c>
    </row>
    <row r="299" spans="1:13" x14ac:dyDescent="0.25">
      <c r="A299" s="1">
        <v>43398</v>
      </c>
      <c r="B299">
        <f t="shared" si="44"/>
        <v>4</v>
      </c>
      <c r="C299" s="2">
        <f>VLOOKUP(B299,Tabela1[],2)</f>
        <v>0.75</v>
      </c>
      <c r="D299" s="4">
        <f>200</f>
        <v>200</v>
      </c>
      <c r="E299" s="4">
        <f t="shared" si="40"/>
        <v>200</v>
      </c>
      <c r="F299" s="4">
        <f t="shared" si="49"/>
        <v>100</v>
      </c>
      <c r="G299">
        <f t="shared" si="45"/>
        <v>300</v>
      </c>
      <c r="H299" s="5">
        <f t="shared" si="41"/>
        <v>100</v>
      </c>
      <c r="I299">
        <f t="shared" si="46"/>
        <v>225</v>
      </c>
      <c r="J299">
        <f t="shared" si="47"/>
        <v>100</v>
      </c>
      <c r="K299">
        <f t="shared" si="42"/>
        <v>125</v>
      </c>
      <c r="L299" s="5">
        <f t="shared" si="43"/>
        <v>350</v>
      </c>
      <c r="M299">
        <f t="shared" si="48"/>
        <v>0</v>
      </c>
    </row>
    <row r="300" spans="1:13" x14ac:dyDescent="0.25">
      <c r="A300" s="1">
        <v>43399</v>
      </c>
      <c r="B300">
        <f t="shared" si="44"/>
        <v>5</v>
      </c>
      <c r="C300" s="2">
        <f>VLOOKUP(B300,Tabela1[],2)</f>
        <v>0.8</v>
      </c>
      <c r="D300" s="4">
        <f>200</f>
        <v>200</v>
      </c>
      <c r="E300" s="4">
        <f t="shared" si="40"/>
        <v>200</v>
      </c>
      <c r="F300" s="4">
        <f t="shared" si="49"/>
        <v>75</v>
      </c>
      <c r="G300">
        <f t="shared" si="45"/>
        <v>275</v>
      </c>
      <c r="H300" s="5">
        <f t="shared" si="41"/>
        <v>100</v>
      </c>
      <c r="I300">
        <f t="shared" si="46"/>
        <v>220</v>
      </c>
      <c r="J300">
        <f t="shared" si="47"/>
        <v>75</v>
      </c>
      <c r="K300">
        <f t="shared" si="42"/>
        <v>145</v>
      </c>
      <c r="L300" s="5">
        <f t="shared" si="43"/>
        <v>365</v>
      </c>
      <c r="M300">
        <f t="shared" si="48"/>
        <v>0</v>
      </c>
    </row>
    <row r="301" spans="1:13" x14ac:dyDescent="0.25">
      <c r="A301" s="1">
        <v>43400</v>
      </c>
      <c r="B301">
        <f t="shared" si="44"/>
        <v>6</v>
      </c>
      <c r="C301" s="2">
        <f>VLOOKUP(B301,Tabela1[],2)</f>
        <v>0.5</v>
      </c>
      <c r="D301" s="4">
        <f>200</f>
        <v>200</v>
      </c>
      <c r="E301" s="4">
        <f t="shared" si="40"/>
        <v>200</v>
      </c>
      <c r="F301" s="4">
        <f t="shared" si="49"/>
        <v>55</v>
      </c>
      <c r="G301">
        <f t="shared" si="45"/>
        <v>255</v>
      </c>
      <c r="H301" s="5">
        <f t="shared" si="41"/>
        <v>100</v>
      </c>
      <c r="I301">
        <f t="shared" si="46"/>
        <v>128</v>
      </c>
      <c r="J301">
        <f t="shared" si="47"/>
        <v>55</v>
      </c>
      <c r="K301">
        <f t="shared" si="42"/>
        <v>73</v>
      </c>
      <c r="L301" s="5">
        <f t="shared" si="43"/>
        <v>201</v>
      </c>
      <c r="M301">
        <f t="shared" si="48"/>
        <v>27</v>
      </c>
    </row>
    <row r="302" spans="1:13" x14ac:dyDescent="0.25">
      <c r="A302" s="1">
        <v>43401</v>
      </c>
      <c r="B302">
        <f t="shared" si="44"/>
        <v>7</v>
      </c>
      <c r="C302" s="2">
        <f>VLOOKUP(B302,Tabela1[],2)</f>
        <v>0.5</v>
      </c>
      <c r="D302" s="4">
        <f>200</f>
        <v>200</v>
      </c>
      <c r="E302" s="4">
        <f t="shared" si="40"/>
        <v>200</v>
      </c>
      <c r="F302" s="4">
        <f t="shared" si="49"/>
        <v>100</v>
      </c>
      <c r="G302">
        <f t="shared" si="45"/>
        <v>300</v>
      </c>
      <c r="H302" s="5">
        <f t="shared" si="41"/>
        <v>100</v>
      </c>
      <c r="I302">
        <f t="shared" si="46"/>
        <v>150</v>
      </c>
      <c r="J302">
        <f t="shared" si="47"/>
        <v>100</v>
      </c>
      <c r="K302">
        <f t="shared" si="42"/>
        <v>50</v>
      </c>
      <c r="L302" s="5">
        <f t="shared" si="43"/>
        <v>200</v>
      </c>
      <c r="M302">
        <f t="shared" si="48"/>
        <v>50</v>
      </c>
    </row>
    <row r="303" spans="1:13" x14ac:dyDescent="0.25">
      <c r="A303" s="1">
        <v>43402</v>
      </c>
      <c r="B303">
        <f t="shared" si="44"/>
        <v>1</v>
      </c>
      <c r="C303" s="2">
        <f>VLOOKUP(B303,Tabela1[],2)</f>
        <v>0.9</v>
      </c>
      <c r="D303" s="4">
        <f>200</f>
        <v>200</v>
      </c>
      <c r="E303" s="4">
        <f t="shared" si="40"/>
        <v>200</v>
      </c>
      <c r="F303" s="4">
        <f t="shared" si="49"/>
        <v>100</v>
      </c>
      <c r="G303">
        <f t="shared" si="45"/>
        <v>300</v>
      </c>
      <c r="H303" s="5">
        <f t="shared" si="41"/>
        <v>100</v>
      </c>
      <c r="I303">
        <f t="shared" si="46"/>
        <v>270</v>
      </c>
      <c r="J303">
        <f t="shared" si="47"/>
        <v>100</v>
      </c>
      <c r="K303">
        <f t="shared" si="42"/>
        <v>170</v>
      </c>
      <c r="L303" s="5">
        <f t="shared" si="43"/>
        <v>440</v>
      </c>
      <c r="M303">
        <f t="shared" si="48"/>
        <v>0</v>
      </c>
    </row>
    <row r="304" spans="1:13" x14ac:dyDescent="0.25">
      <c r="A304" s="1">
        <v>43403</v>
      </c>
      <c r="B304">
        <f t="shared" si="44"/>
        <v>2</v>
      </c>
      <c r="C304" s="2">
        <f>VLOOKUP(B304,Tabela1[],2)</f>
        <v>0.75</v>
      </c>
      <c r="D304" s="4">
        <f>200</f>
        <v>200</v>
      </c>
      <c r="E304" s="4">
        <f t="shared" si="40"/>
        <v>200</v>
      </c>
      <c r="F304" s="4">
        <f t="shared" si="49"/>
        <v>30</v>
      </c>
      <c r="G304">
        <f t="shared" si="45"/>
        <v>230</v>
      </c>
      <c r="H304" s="5">
        <f t="shared" si="41"/>
        <v>100</v>
      </c>
      <c r="I304">
        <f t="shared" si="46"/>
        <v>173</v>
      </c>
      <c r="J304">
        <f t="shared" si="47"/>
        <v>30</v>
      </c>
      <c r="K304">
        <f t="shared" si="42"/>
        <v>143</v>
      </c>
      <c r="L304" s="5">
        <f t="shared" si="43"/>
        <v>316</v>
      </c>
      <c r="M304">
        <f t="shared" si="48"/>
        <v>0</v>
      </c>
    </row>
    <row r="305" spans="1:13" x14ac:dyDescent="0.25">
      <c r="A305" s="1">
        <v>43404</v>
      </c>
      <c r="B305">
        <f t="shared" si="44"/>
        <v>3</v>
      </c>
      <c r="C305" s="2">
        <f>VLOOKUP(B305,Tabela1[],2)</f>
        <v>0.6</v>
      </c>
      <c r="D305" s="4">
        <f>200</f>
        <v>200</v>
      </c>
      <c r="E305" s="4">
        <f t="shared" si="40"/>
        <v>200</v>
      </c>
      <c r="F305" s="4">
        <f t="shared" si="49"/>
        <v>57</v>
      </c>
      <c r="G305">
        <f t="shared" si="45"/>
        <v>257</v>
      </c>
      <c r="H305" s="5">
        <f t="shared" si="41"/>
        <v>100</v>
      </c>
      <c r="I305">
        <f t="shared" si="46"/>
        <v>155</v>
      </c>
      <c r="J305">
        <f t="shared" si="47"/>
        <v>57</v>
      </c>
      <c r="K305">
        <f t="shared" si="42"/>
        <v>98</v>
      </c>
      <c r="L305" s="5">
        <f t="shared" si="43"/>
        <v>253</v>
      </c>
      <c r="M305">
        <f t="shared" si="48"/>
        <v>2</v>
      </c>
    </row>
    <row r="306" spans="1:13" x14ac:dyDescent="0.25">
      <c r="A306" s="1">
        <v>43405</v>
      </c>
      <c r="B306">
        <f t="shared" si="44"/>
        <v>4</v>
      </c>
      <c r="C306" s="2">
        <f>VLOOKUP(B306,Tabela1[],2)</f>
        <v>0.75</v>
      </c>
      <c r="D306" s="4">
        <f>200</f>
        <v>200</v>
      </c>
      <c r="E306" s="4">
        <f t="shared" si="40"/>
        <v>200</v>
      </c>
      <c r="F306" s="4">
        <f t="shared" si="49"/>
        <v>100</v>
      </c>
      <c r="G306">
        <f t="shared" si="45"/>
        <v>300</v>
      </c>
      <c r="H306" s="5">
        <f t="shared" si="41"/>
        <v>100</v>
      </c>
      <c r="I306">
        <f t="shared" si="46"/>
        <v>225</v>
      </c>
      <c r="J306">
        <f t="shared" si="47"/>
        <v>100</v>
      </c>
      <c r="K306">
        <f t="shared" si="42"/>
        <v>125</v>
      </c>
      <c r="L306" s="5">
        <f t="shared" si="43"/>
        <v>350</v>
      </c>
      <c r="M306">
        <f t="shared" si="48"/>
        <v>0</v>
      </c>
    </row>
    <row r="307" spans="1:13" x14ac:dyDescent="0.25">
      <c r="A307" s="1">
        <v>43406</v>
      </c>
      <c r="B307">
        <f t="shared" si="44"/>
        <v>5</v>
      </c>
      <c r="C307" s="2">
        <f>VLOOKUP(B307,Tabela1[],2)</f>
        <v>0.8</v>
      </c>
      <c r="D307" s="4">
        <f>200</f>
        <v>200</v>
      </c>
      <c r="E307" s="4">
        <f t="shared" si="40"/>
        <v>200</v>
      </c>
      <c r="F307" s="4">
        <f t="shared" si="49"/>
        <v>75</v>
      </c>
      <c r="G307">
        <f t="shared" si="45"/>
        <v>275</v>
      </c>
      <c r="H307" s="5">
        <f t="shared" si="41"/>
        <v>100</v>
      </c>
      <c r="I307">
        <f t="shared" si="46"/>
        <v>220</v>
      </c>
      <c r="J307">
        <f t="shared" si="47"/>
        <v>75</v>
      </c>
      <c r="K307">
        <f t="shared" si="42"/>
        <v>145</v>
      </c>
      <c r="L307" s="5">
        <f t="shared" si="43"/>
        <v>365</v>
      </c>
      <c r="M307">
        <f t="shared" si="48"/>
        <v>0</v>
      </c>
    </row>
    <row r="308" spans="1:13" x14ac:dyDescent="0.25">
      <c r="A308" s="1">
        <v>43407</v>
      </c>
      <c r="B308">
        <f t="shared" si="44"/>
        <v>6</v>
      </c>
      <c r="C308" s="2">
        <f>VLOOKUP(B308,Tabela1[],2)</f>
        <v>0.5</v>
      </c>
      <c r="D308" s="4">
        <f>200</f>
        <v>200</v>
      </c>
      <c r="E308" s="4">
        <f t="shared" si="40"/>
        <v>200</v>
      </c>
      <c r="F308" s="4">
        <f t="shared" si="49"/>
        <v>55</v>
      </c>
      <c r="G308">
        <f t="shared" si="45"/>
        <v>255</v>
      </c>
      <c r="H308" s="5">
        <f t="shared" si="41"/>
        <v>100</v>
      </c>
      <c r="I308">
        <f t="shared" si="46"/>
        <v>128</v>
      </c>
      <c r="J308">
        <f t="shared" si="47"/>
        <v>55</v>
      </c>
      <c r="K308">
        <f t="shared" si="42"/>
        <v>73</v>
      </c>
      <c r="L308" s="5">
        <f t="shared" si="43"/>
        <v>201</v>
      </c>
      <c r="M308">
        <f t="shared" si="48"/>
        <v>27</v>
      </c>
    </row>
    <row r="309" spans="1:13" x14ac:dyDescent="0.25">
      <c r="A309" s="1">
        <v>43408</v>
      </c>
      <c r="B309">
        <f t="shared" si="44"/>
        <v>7</v>
      </c>
      <c r="C309" s="2">
        <f>VLOOKUP(B309,Tabela1[],2)</f>
        <v>0.5</v>
      </c>
      <c r="D309" s="4">
        <f>200</f>
        <v>200</v>
      </c>
      <c r="E309" s="4">
        <f t="shared" si="40"/>
        <v>200</v>
      </c>
      <c r="F309" s="4">
        <f t="shared" si="49"/>
        <v>100</v>
      </c>
      <c r="G309">
        <f t="shared" si="45"/>
        <v>300</v>
      </c>
      <c r="H309" s="5">
        <f t="shared" si="41"/>
        <v>100</v>
      </c>
      <c r="I309">
        <f t="shared" si="46"/>
        <v>150</v>
      </c>
      <c r="J309">
        <f t="shared" si="47"/>
        <v>100</v>
      </c>
      <c r="K309">
        <f t="shared" si="42"/>
        <v>50</v>
      </c>
      <c r="L309" s="5">
        <f t="shared" si="43"/>
        <v>200</v>
      </c>
      <c r="M309">
        <f t="shared" si="48"/>
        <v>50</v>
      </c>
    </row>
    <row r="310" spans="1:13" x14ac:dyDescent="0.25">
      <c r="A310" s="1">
        <v>43409</v>
      </c>
      <c r="B310">
        <f t="shared" si="44"/>
        <v>1</v>
      </c>
      <c r="C310" s="2">
        <f>VLOOKUP(B310,Tabela1[],2)</f>
        <v>0.9</v>
      </c>
      <c r="D310" s="4">
        <f>200</f>
        <v>200</v>
      </c>
      <c r="E310" s="4">
        <f t="shared" si="40"/>
        <v>200</v>
      </c>
      <c r="F310" s="4">
        <f t="shared" si="49"/>
        <v>100</v>
      </c>
      <c r="G310">
        <f t="shared" si="45"/>
        <v>300</v>
      </c>
      <c r="H310" s="5">
        <f t="shared" si="41"/>
        <v>100</v>
      </c>
      <c r="I310">
        <f t="shared" si="46"/>
        <v>270</v>
      </c>
      <c r="J310">
        <f t="shared" si="47"/>
        <v>100</v>
      </c>
      <c r="K310">
        <f t="shared" si="42"/>
        <v>170</v>
      </c>
      <c r="L310" s="5">
        <f t="shared" si="43"/>
        <v>440</v>
      </c>
      <c r="M310">
        <f t="shared" si="48"/>
        <v>0</v>
      </c>
    </row>
    <row r="311" spans="1:13" x14ac:dyDescent="0.25">
      <c r="A311" s="1">
        <v>43410</v>
      </c>
      <c r="B311">
        <f t="shared" si="44"/>
        <v>2</v>
      </c>
      <c r="C311" s="2">
        <f>VLOOKUP(B311,Tabela1[],2)</f>
        <v>0.75</v>
      </c>
      <c r="D311" s="4">
        <f>200</f>
        <v>200</v>
      </c>
      <c r="E311" s="4">
        <f t="shared" si="40"/>
        <v>200</v>
      </c>
      <c r="F311" s="4">
        <f t="shared" si="49"/>
        <v>30</v>
      </c>
      <c r="G311">
        <f t="shared" si="45"/>
        <v>230</v>
      </c>
      <c r="H311" s="5">
        <f t="shared" si="41"/>
        <v>100</v>
      </c>
      <c r="I311">
        <f t="shared" si="46"/>
        <v>173</v>
      </c>
      <c r="J311">
        <f t="shared" si="47"/>
        <v>30</v>
      </c>
      <c r="K311">
        <f t="shared" si="42"/>
        <v>143</v>
      </c>
      <c r="L311" s="5">
        <f t="shared" si="43"/>
        <v>316</v>
      </c>
      <c r="M311">
        <f t="shared" si="48"/>
        <v>0</v>
      </c>
    </row>
    <row r="312" spans="1:13" x14ac:dyDescent="0.25">
      <c r="A312" s="1">
        <v>43411</v>
      </c>
      <c r="B312">
        <f t="shared" si="44"/>
        <v>3</v>
      </c>
      <c r="C312" s="2">
        <f>VLOOKUP(B312,Tabela1[],2)</f>
        <v>0.6</v>
      </c>
      <c r="D312" s="4">
        <f>200</f>
        <v>200</v>
      </c>
      <c r="E312" s="4">
        <f t="shared" si="40"/>
        <v>200</v>
      </c>
      <c r="F312" s="4">
        <f t="shared" si="49"/>
        <v>57</v>
      </c>
      <c r="G312">
        <f t="shared" si="45"/>
        <v>257</v>
      </c>
      <c r="H312" s="5">
        <f t="shared" si="41"/>
        <v>100</v>
      </c>
      <c r="I312">
        <f t="shared" si="46"/>
        <v>155</v>
      </c>
      <c r="J312">
        <f t="shared" si="47"/>
        <v>57</v>
      </c>
      <c r="K312">
        <f t="shared" si="42"/>
        <v>98</v>
      </c>
      <c r="L312" s="5">
        <f t="shared" si="43"/>
        <v>253</v>
      </c>
      <c r="M312">
        <f t="shared" si="48"/>
        <v>2</v>
      </c>
    </row>
    <row r="313" spans="1:13" x14ac:dyDescent="0.25">
      <c r="A313" s="1">
        <v>43412</v>
      </c>
      <c r="B313">
        <f t="shared" si="44"/>
        <v>4</v>
      </c>
      <c r="C313" s="2">
        <f>VLOOKUP(B313,Tabela1[],2)</f>
        <v>0.75</v>
      </c>
      <c r="D313" s="4">
        <f>200</f>
        <v>200</v>
      </c>
      <c r="E313" s="4">
        <f t="shared" si="40"/>
        <v>200</v>
      </c>
      <c r="F313" s="4">
        <f t="shared" si="49"/>
        <v>100</v>
      </c>
      <c r="G313">
        <f t="shared" si="45"/>
        <v>300</v>
      </c>
      <c r="H313" s="5">
        <f t="shared" si="41"/>
        <v>100</v>
      </c>
      <c r="I313">
        <f t="shared" si="46"/>
        <v>225</v>
      </c>
      <c r="J313">
        <f t="shared" si="47"/>
        <v>100</v>
      </c>
      <c r="K313">
        <f t="shared" si="42"/>
        <v>125</v>
      </c>
      <c r="L313" s="5">
        <f t="shared" si="43"/>
        <v>350</v>
      </c>
      <c r="M313">
        <f t="shared" si="48"/>
        <v>0</v>
      </c>
    </row>
    <row r="314" spans="1:13" x14ac:dyDescent="0.25">
      <c r="A314" s="1">
        <v>43413</v>
      </c>
      <c r="B314">
        <f t="shared" si="44"/>
        <v>5</v>
      </c>
      <c r="C314" s="2">
        <f>VLOOKUP(B314,Tabela1[],2)</f>
        <v>0.8</v>
      </c>
      <c r="D314" s="4">
        <f>200</f>
        <v>200</v>
      </c>
      <c r="E314" s="4">
        <f t="shared" si="40"/>
        <v>200</v>
      </c>
      <c r="F314" s="4">
        <f t="shared" si="49"/>
        <v>75</v>
      </c>
      <c r="G314">
        <f t="shared" si="45"/>
        <v>275</v>
      </c>
      <c r="H314" s="5">
        <f t="shared" si="41"/>
        <v>100</v>
      </c>
      <c r="I314">
        <f t="shared" si="46"/>
        <v>220</v>
      </c>
      <c r="J314">
        <f t="shared" si="47"/>
        <v>75</v>
      </c>
      <c r="K314">
        <f t="shared" si="42"/>
        <v>145</v>
      </c>
      <c r="L314" s="5">
        <f t="shared" si="43"/>
        <v>365</v>
      </c>
      <c r="M314">
        <f t="shared" si="48"/>
        <v>0</v>
      </c>
    </row>
    <row r="315" spans="1:13" x14ac:dyDescent="0.25">
      <c r="A315" s="1">
        <v>43414</v>
      </c>
      <c r="B315">
        <f t="shared" si="44"/>
        <v>6</v>
      </c>
      <c r="C315" s="2">
        <f>VLOOKUP(B315,Tabela1[],2)</f>
        <v>0.5</v>
      </c>
      <c r="D315" s="4">
        <f>200</f>
        <v>200</v>
      </c>
      <c r="E315" s="4">
        <f t="shared" si="40"/>
        <v>200</v>
      </c>
      <c r="F315" s="4">
        <f t="shared" si="49"/>
        <v>55</v>
      </c>
      <c r="G315">
        <f t="shared" si="45"/>
        <v>255</v>
      </c>
      <c r="H315" s="5">
        <f t="shared" si="41"/>
        <v>100</v>
      </c>
      <c r="I315">
        <f t="shared" si="46"/>
        <v>128</v>
      </c>
      <c r="J315">
        <f t="shared" si="47"/>
        <v>55</v>
      </c>
      <c r="K315">
        <f t="shared" si="42"/>
        <v>73</v>
      </c>
      <c r="L315" s="5">
        <f t="shared" si="43"/>
        <v>201</v>
      </c>
      <c r="M315">
        <f t="shared" si="48"/>
        <v>27</v>
      </c>
    </row>
    <row r="316" spans="1:13" x14ac:dyDescent="0.25">
      <c r="A316" s="1">
        <v>43415</v>
      </c>
      <c r="B316">
        <f t="shared" si="44"/>
        <v>7</v>
      </c>
      <c r="C316" s="2">
        <f>VLOOKUP(B316,Tabela1[],2)</f>
        <v>0.5</v>
      </c>
      <c r="D316" s="4">
        <f>200</f>
        <v>200</v>
      </c>
      <c r="E316" s="4">
        <f t="shared" si="40"/>
        <v>200</v>
      </c>
      <c r="F316" s="4">
        <f t="shared" si="49"/>
        <v>100</v>
      </c>
      <c r="G316">
        <f t="shared" si="45"/>
        <v>300</v>
      </c>
      <c r="H316" s="5">
        <f t="shared" si="41"/>
        <v>100</v>
      </c>
      <c r="I316">
        <f t="shared" si="46"/>
        <v>150</v>
      </c>
      <c r="J316">
        <f t="shared" si="47"/>
        <v>100</v>
      </c>
      <c r="K316">
        <f t="shared" si="42"/>
        <v>50</v>
      </c>
      <c r="L316" s="5">
        <f t="shared" si="43"/>
        <v>200</v>
      </c>
      <c r="M316">
        <f t="shared" si="48"/>
        <v>50</v>
      </c>
    </row>
    <row r="317" spans="1:13" x14ac:dyDescent="0.25">
      <c r="A317" s="1">
        <v>43416</v>
      </c>
      <c r="B317">
        <f t="shared" si="44"/>
        <v>1</v>
      </c>
      <c r="C317" s="2">
        <f>VLOOKUP(B317,Tabela1[],2)</f>
        <v>0.9</v>
      </c>
      <c r="D317" s="4">
        <f>200</f>
        <v>200</v>
      </c>
      <c r="E317" s="4">
        <f t="shared" si="40"/>
        <v>200</v>
      </c>
      <c r="F317" s="4">
        <f t="shared" si="49"/>
        <v>100</v>
      </c>
      <c r="G317">
        <f t="shared" si="45"/>
        <v>300</v>
      </c>
      <c r="H317" s="5">
        <f t="shared" si="41"/>
        <v>100</v>
      </c>
      <c r="I317">
        <f t="shared" si="46"/>
        <v>270</v>
      </c>
      <c r="J317">
        <f t="shared" si="47"/>
        <v>100</v>
      </c>
      <c r="K317">
        <f t="shared" si="42"/>
        <v>170</v>
      </c>
      <c r="L317" s="5">
        <f t="shared" si="43"/>
        <v>440</v>
      </c>
      <c r="M317">
        <f t="shared" si="48"/>
        <v>0</v>
      </c>
    </row>
    <row r="318" spans="1:13" x14ac:dyDescent="0.25">
      <c r="A318" s="1">
        <v>43417</v>
      </c>
      <c r="B318">
        <f t="shared" si="44"/>
        <v>2</v>
      </c>
      <c r="C318" s="2">
        <f>VLOOKUP(B318,Tabela1[],2)</f>
        <v>0.75</v>
      </c>
      <c r="D318" s="4">
        <f>200</f>
        <v>200</v>
      </c>
      <c r="E318" s="4">
        <f t="shared" si="40"/>
        <v>200</v>
      </c>
      <c r="F318" s="4">
        <f t="shared" si="49"/>
        <v>30</v>
      </c>
      <c r="G318">
        <f t="shared" si="45"/>
        <v>230</v>
      </c>
      <c r="H318" s="5">
        <f t="shared" si="41"/>
        <v>100</v>
      </c>
      <c r="I318">
        <f t="shared" si="46"/>
        <v>173</v>
      </c>
      <c r="J318">
        <f t="shared" si="47"/>
        <v>30</v>
      </c>
      <c r="K318">
        <f t="shared" si="42"/>
        <v>143</v>
      </c>
      <c r="L318" s="5">
        <f t="shared" si="43"/>
        <v>316</v>
      </c>
      <c r="M318">
        <f t="shared" si="48"/>
        <v>0</v>
      </c>
    </row>
    <row r="319" spans="1:13" x14ac:dyDescent="0.25">
      <c r="A319" s="1">
        <v>43418</v>
      </c>
      <c r="B319">
        <f t="shared" si="44"/>
        <v>3</v>
      </c>
      <c r="C319" s="2">
        <f>VLOOKUP(B319,Tabela1[],2)</f>
        <v>0.6</v>
      </c>
      <c r="D319" s="4">
        <f>200</f>
        <v>200</v>
      </c>
      <c r="E319" s="4">
        <f t="shared" si="40"/>
        <v>200</v>
      </c>
      <c r="F319" s="4">
        <f t="shared" si="49"/>
        <v>57</v>
      </c>
      <c r="G319">
        <f t="shared" si="45"/>
        <v>257</v>
      </c>
      <c r="H319" s="5">
        <f t="shared" si="41"/>
        <v>100</v>
      </c>
      <c r="I319">
        <f t="shared" si="46"/>
        <v>155</v>
      </c>
      <c r="J319">
        <f t="shared" si="47"/>
        <v>57</v>
      </c>
      <c r="K319">
        <f t="shared" si="42"/>
        <v>98</v>
      </c>
      <c r="L319" s="5">
        <f t="shared" si="43"/>
        <v>253</v>
      </c>
      <c r="M319">
        <f t="shared" si="48"/>
        <v>2</v>
      </c>
    </row>
    <row r="320" spans="1:13" x14ac:dyDescent="0.25">
      <c r="A320" s="1">
        <v>43419</v>
      </c>
      <c r="B320">
        <f t="shared" si="44"/>
        <v>4</v>
      </c>
      <c r="C320" s="2">
        <f>VLOOKUP(B320,Tabela1[],2)</f>
        <v>0.75</v>
      </c>
      <c r="D320" s="4">
        <f>200</f>
        <v>200</v>
      </c>
      <c r="E320" s="4">
        <f t="shared" si="40"/>
        <v>200</v>
      </c>
      <c r="F320" s="4">
        <f t="shared" si="49"/>
        <v>100</v>
      </c>
      <c r="G320">
        <f t="shared" si="45"/>
        <v>300</v>
      </c>
      <c r="H320" s="5">
        <f t="shared" si="41"/>
        <v>100</v>
      </c>
      <c r="I320">
        <f t="shared" si="46"/>
        <v>225</v>
      </c>
      <c r="J320">
        <f t="shared" si="47"/>
        <v>100</v>
      </c>
      <c r="K320">
        <f t="shared" si="42"/>
        <v>125</v>
      </c>
      <c r="L320" s="5">
        <f t="shared" si="43"/>
        <v>350</v>
      </c>
      <c r="M320">
        <f t="shared" si="48"/>
        <v>0</v>
      </c>
    </row>
    <row r="321" spans="1:13" x14ac:dyDescent="0.25">
      <c r="A321" s="1">
        <v>43420</v>
      </c>
      <c r="B321">
        <f t="shared" si="44"/>
        <v>5</v>
      </c>
      <c r="C321" s="2">
        <f>VLOOKUP(B321,Tabela1[],2)</f>
        <v>0.8</v>
      </c>
      <c r="D321" s="4">
        <f>200</f>
        <v>200</v>
      </c>
      <c r="E321" s="4">
        <f t="shared" si="40"/>
        <v>200</v>
      </c>
      <c r="F321" s="4">
        <f t="shared" si="49"/>
        <v>75</v>
      </c>
      <c r="G321">
        <f t="shared" si="45"/>
        <v>275</v>
      </c>
      <c r="H321" s="5">
        <f t="shared" si="41"/>
        <v>100</v>
      </c>
      <c r="I321">
        <f t="shared" si="46"/>
        <v>220</v>
      </c>
      <c r="J321">
        <f t="shared" si="47"/>
        <v>75</v>
      </c>
      <c r="K321">
        <f t="shared" si="42"/>
        <v>145</v>
      </c>
      <c r="L321" s="5">
        <f t="shared" si="43"/>
        <v>365</v>
      </c>
      <c r="M321">
        <f t="shared" si="48"/>
        <v>0</v>
      </c>
    </row>
    <row r="322" spans="1:13" x14ac:dyDescent="0.25">
      <c r="A322" s="1">
        <v>43421</v>
      </c>
      <c r="B322">
        <f t="shared" si="44"/>
        <v>6</v>
      </c>
      <c r="C322" s="2">
        <f>VLOOKUP(B322,Tabela1[],2)</f>
        <v>0.5</v>
      </c>
      <c r="D322" s="4">
        <f>200</f>
        <v>200</v>
      </c>
      <c r="E322" s="4">
        <f t="shared" ref="E322:E366" si="50">D322</f>
        <v>200</v>
      </c>
      <c r="F322" s="4">
        <f t="shared" si="49"/>
        <v>55</v>
      </c>
      <c r="G322">
        <f t="shared" si="45"/>
        <v>255</v>
      </c>
      <c r="H322" s="5">
        <f t="shared" ref="H322:H366" si="51">D322*0.5</f>
        <v>100</v>
      </c>
      <c r="I322">
        <f t="shared" si="46"/>
        <v>128</v>
      </c>
      <c r="J322">
        <f t="shared" si="47"/>
        <v>55</v>
      </c>
      <c r="K322">
        <f t="shared" ref="K322:K366" si="52">I322-J322</f>
        <v>73</v>
      </c>
      <c r="L322" s="5">
        <f t="shared" ref="L322:L366" si="53">J322*1+K322*2</f>
        <v>201</v>
      </c>
      <c r="M322">
        <f t="shared" si="48"/>
        <v>27</v>
      </c>
    </row>
    <row r="323" spans="1:13" x14ac:dyDescent="0.25">
      <c r="A323" s="1">
        <v>43422</v>
      </c>
      <c r="B323">
        <f t="shared" ref="B323:B366" si="54">WEEKDAY(A323,2)</f>
        <v>7</v>
      </c>
      <c r="C323" s="2">
        <f>VLOOKUP(B323,Tabela1[],2)</f>
        <v>0.5</v>
      </c>
      <c r="D323" s="4">
        <f>200</f>
        <v>200</v>
      </c>
      <c r="E323" s="4">
        <f t="shared" si="50"/>
        <v>200</v>
      </c>
      <c r="F323" s="4">
        <f t="shared" si="49"/>
        <v>100</v>
      </c>
      <c r="G323">
        <f t="shared" ref="G323:G366" si="55">E323+F323</f>
        <v>300</v>
      </c>
      <c r="H323" s="5">
        <f t="shared" si="51"/>
        <v>100</v>
      </c>
      <c r="I323">
        <f t="shared" ref="I323:I366" si="56">ROUNDUP(G323*C323,0)</f>
        <v>150</v>
      </c>
      <c r="J323">
        <f t="shared" ref="J323:J366" si="57">MIN(F323,I323)</f>
        <v>100</v>
      </c>
      <c r="K323">
        <f t="shared" si="52"/>
        <v>50</v>
      </c>
      <c r="L323" s="5">
        <f t="shared" si="53"/>
        <v>200</v>
      </c>
      <c r="M323">
        <f t="shared" ref="M323:M366" si="58">F323-J323+MAX(0,E323-K323-100)</f>
        <v>50</v>
      </c>
    </row>
    <row r="324" spans="1:13" x14ac:dyDescent="0.25">
      <c r="A324" s="1">
        <v>43423</v>
      </c>
      <c r="B324">
        <f t="shared" si="54"/>
        <v>1</v>
      </c>
      <c r="C324" s="2">
        <f>VLOOKUP(B324,Tabela1[],2)</f>
        <v>0.9</v>
      </c>
      <c r="D324" s="4">
        <f>200</f>
        <v>200</v>
      </c>
      <c r="E324" s="4">
        <f t="shared" si="50"/>
        <v>200</v>
      </c>
      <c r="F324" s="4">
        <f t="shared" ref="F324:F366" si="59">MIN(E323-K323,100)</f>
        <v>100</v>
      </c>
      <c r="G324">
        <f t="shared" si="55"/>
        <v>300</v>
      </c>
      <c r="H324" s="5">
        <f t="shared" si="51"/>
        <v>100</v>
      </c>
      <c r="I324">
        <f t="shared" si="56"/>
        <v>270</v>
      </c>
      <c r="J324">
        <f t="shared" si="57"/>
        <v>100</v>
      </c>
      <c r="K324">
        <f t="shared" si="52"/>
        <v>170</v>
      </c>
      <c r="L324" s="5">
        <f t="shared" si="53"/>
        <v>440</v>
      </c>
      <c r="M324">
        <f t="shared" si="58"/>
        <v>0</v>
      </c>
    </row>
    <row r="325" spans="1:13" x14ac:dyDescent="0.25">
      <c r="A325" s="1">
        <v>43424</v>
      </c>
      <c r="B325">
        <f t="shared" si="54"/>
        <v>2</v>
      </c>
      <c r="C325" s="2">
        <f>VLOOKUP(B325,Tabela1[],2)</f>
        <v>0.75</v>
      </c>
      <c r="D325" s="4">
        <f>200</f>
        <v>200</v>
      </c>
      <c r="E325" s="4">
        <f t="shared" si="50"/>
        <v>200</v>
      </c>
      <c r="F325" s="4">
        <f t="shared" si="59"/>
        <v>30</v>
      </c>
      <c r="G325">
        <f t="shared" si="55"/>
        <v>230</v>
      </c>
      <c r="H325" s="5">
        <f t="shared" si="51"/>
        <v>100</v>
      </c>
      <c r="I325">
        <f t="shared" si="56"/>
        <v>173</v>
      </c>
      <c r="J325">
        <f t="shared" si="57"/>
        <v>30</v>
      </c>
      <c r="K325">
        <f t="shared" si="52"/>
        <v>143</v>
      </c>
      <c r="L325" s="5">
        <f t="shared" si="53"/>
        <v>316</v>
      </c>
      <c r="M325">
        <f t="shared" si="58"/>
        <v>0</v>
      </c>
    </row>
    <row r="326" spans="1:13" x14ac:dyDescent="0.25">
      <c r="A326" s="1">
        <v>43425</v>
      </c>
      <c r="B326">
        <f t="shared" si="54"/>
        <v>3</v>
      </c>
      <c r="C326" s="2">
        <f>VLOOKUP(B326,Tabela1[],2)</f>
        <v>0.6</v>
      </c>
      <c r="D326" s="4">
        <f>200</f>
        <v>200</v>
      </c>
      <c r="E326" s="4">
        <f t="shared" si="50"/>
        <v>200</v>
      </c>
      <c r="F326" s="4">
        <f t="shared" si="59"/>
        <v>57</v>
      </c>
      <c r="G326">
        <f t="shared" si="55"/>
        <v>257</v>
      </c>
      <c r="H326" s="5">
        <f t="shared" si="51"/>
        <v>100</v>
      </c>
      <c r="I326">
        <f t="shared" si="56"/>
        <v>155</v>
      </c>
      <c r="J326">
        <f t="shared" si="57"/>
        <v>57</v>
      </c>
      <c r="K326">
        <f t="shared" si="52"/>
        <v>98</v>
      </c>
      <c r="L326" s="5">
        <f t="shared" si="53"/>
        <v>253</v>
      </c>
      <c r="M326">
        <f t="shared" si="58"/>
        <v>2</v>
      </c>
    </row>
    <row r="327" spans="1:13" x14ac:dyDescent="0.25">
      <c r="A327" s="1">
        <v>43426</v>
      </c>
      <c r="B327">
        <f t="shared" si="54"/>
        <v>4</v>
      </c>
      <c r="C327" s="2">
        <f>VLOOKUP(B327,Tabela1[],2)</f>
        <v>0.75</v>
      </c>
      <c r="D327" s="4">
        <f>200</f>
        <v>200</v>
      </c>
      <c r="E327" s="4">
        <f t="shared" si="50"/>
        <v>200</v>
      </c>
      <c r="F327" s="4">
        <f t="shared" si="59"/>
        <v>100</v>
      </c>
      <c r="G327">
        <f t="shared" si="55"/>
        <v>300</v>
      </c>
      <c r="H327" s="5">
        <f t="shared" si="51"/>
        <v>100</v>
      </c>
      <c r="I327">
        <f t="shared" si="56"/>
        <v>225</v>
      </c>
      <c r="J327">
        <f t="shared" si="57"/>
        <v>100</v>
      </c>
      <c r="K327">
        <f t="shared" si="52"/>
        <v>125</v>
      </c>
      <c r="L327" s="5">
        <f t="shared" si="53"/>
        <v>350</v>
      </c>
      <c r="M327">
        <f t="shared" si="58"/>
        <v>0</v>
      </c>
    </row>
    <row r="328" spans="1:13" x14ac:dyDescent="0.25">
      <c r="A328" s="1">
        <v>43427</v>
      </c>
      <c r="B328">
        <f t="shared" si="54"/>
        <v>5</v>
      </c>
      <c r="C328" s="2">
        <f>VLOOKUP(B328,Tabela1[],2)</f>
        <v>0.8</v>
      </c>
      <c r="D328" s="4">
        <f>200</f>
        <v>200</v>
      </c>
      <c r="E328" s="4">
        <f t="shared" si="50"/>
        <v>200</v>
      </c>
      <c r="F328" s="4">
        <f t="shared" si="59"/>
        <v>75</v>
      </c>
      <c r="G328">
        <f t="shared" si="55"/>
        <v>275</v>
      </c>
      <c r="H328" s="5">
        <f t="shared" si="51"/>
        <v>100</v>
      </c>
      <c r="I328">
        <f t="shared" si="56"/>
        <v>220</v>
      </c>
      <c r="J328">
        <f t="shared" si="57"/>
        <v>75</v>
      </c>
      <c r="K328">
        <f t="shared" si="52"/>
        <v>145</v>
      </c>
      <c r="L328" s="5">
        <f t="shared" si="53"/>
        <v>365</v>
      </c>
      <c r="M328">
        <f t="shared" si="58"/>
        <v>0</v>
      </c>
    </row>
    <row r="329" spans="1:13" x14ac:dyDescent="0.25">
      <c r="A329" s="1">
        <v>43428</v>
      </c>
      <c r="B329">
        <f t="shared" si="54"/>
        <v>6</v>
      </c>
      <c r="C329" s="2">
        <f>VLOOKUP(B329,Tabela1[],2)</f>
        <v>0.5</v>
      </c>
      <c r="D329" s="4">
        <f>200</f>
        <v>200</v>
      </c>
      <c r="E329" s="4">
        <f t="shared" si="50"/>
        <v>200</v>
      </c>
      <c r="F329" s="4">
        <f t="shared" si="59"/>
        <v>55</v>
      </c>
      <c r="G329">
        <f t="shared" si="55"/>
        <v>255</v>
      </c>
      <c r="H329" s="5">
        <f t="shared" si="51"/>
        <v>100</v>
      </c>
      <c r="I329">
        <f t="shared" si="56"/>
        <v>128</v>
      </c>
      <c r="J329">
        <f t="shared" si="57"/>
        <v>55</v>
      </c>
      <c r="K329">
        <f t="shared" si="52"/>
        <v>73</v>
      </c>
      <c r="L329" s="5">
        <f t="shared" si="53"/>
        <v>201</v>
      </c>
      <c r="M329">
        <f t="shared" si="58"/>
        <v>27</v>
      </c>
    </row>
    <row r="330" spans="1:13" x14ac:dyDescent="0.25">
      <c r="A330" s="1">
        <v>43429</v>
      </c>
      <c r="B330">
        <f t="shared" si="54"/>
        <v>7</v>
      </c>
      <c r="C330" s="2">
        <f>VLOOKUP(B330,Tabela1[],2)</f>
        <v>0.5</v>
      </c>
      <c r="D330" s="4">
        <f>200</f>
        <v>200</v>
      </c>
      <c r="E330" s="4">
        <f t="shared" si="50"/>
        <v>200</v>
      </c>
      <c r="F330" s="4">
        <f t="shared" si="59"/>
        <v>100</v>
      </c>
      <c r="G330">
        <f t="shared" si="55"/>
        <v>300</v>
      </c>
      <c r="H330" s="5">
        <f t="shared" si="51"/>
        <v>100</v>
      </c>
      <c r="I330">
        <f t="shared" si="56"/>
        <v>150</v>
      </c>
      <c r="J330">
        <f t="shared" si="57"/>
        <v>100</v>
      </c>
      <c r="K330">
        <f t="shared" si="52"/>
        <v>50</v>
      </c>
      <c r="L330" s="5">
        <f t="shared" si="53"/>
        <v>200</v>
      </c>
      <c r="M330">
        <f t="shared" si="58"/>
        <v>50</v>
      </c>
    </row>
    <row r="331" spans="1:13" x14ac:dyDescent="0.25">
      <c r="A331" s="1">
        <v>43430</v>
      </c>
      <c r="B331">
        <f t="shared" si="54"/>
        <v>1</v>
      </c>
      <c r="C331" s="2">
        <f>VLOOKUP(B331,Tabela1[],2)</f>
        <v>0.9</v>
      </c>
      <c r="D331" s="4">
        <f>200</f>
        <v>200</v>
      </c>
      <c r="E331" s="4">
        <f t="shared" si="50"/>
        <v>200</v>
      </c>
      <c r="F331" s="4">
        <f t="shared" si="59"/>
        <v>100</v>
      </c>
      <c r="G331">
        <f t="shared" si="55"/>
        <v>300</v>
      </c>
      <c r="H331" s="5">
        <f t="shared" si="51"/>
        <v>100</v>
      </c>
      <c r="I331">
        <f t="shared" si="56"/>
        <v>270</v>
      </c>
      <c r="J331">
        <f t="shared" si="57"/>
        <v>100</v>
      </c>
      <c r="K331">
        <f t="shared" si="52"/>
        <v>170</v>
      </c>
      <c r="L331" s="5">
        <f t="shared" si="53"/>
        <v>440</v>
      </c>
      <c r="M331">
        <f t="shared" si="58"/>
        <v>0</v>
      </c>
    </row>
    <row r="332" spans="1:13" x14ac:dyDescent="0.25">
      <c r="A332" s="1">
        <v>43431</v>
      </c>
      <c r="B332">
        <f t="shared" si="54"/>
        <v>2</v>
      </c>
      <c r="C332" s="2">
        <f>VLOOKUP(B332,Tabela1[],2)</f>
        <v>0.75</v>
      </c>
      <c r="D332" s="4">
        <f>200</f>
        <v>200</v>
      </c>
      <c r="E332" s="4">
        <f t="shared" si="50"/>
        <v>200</v>
      </c>
      <c r="F332" s="4">
        <f t="shared" si="59"/>
        <v>30</v>
      </c>
      <c r="G332">
        <f t="shared" si="55"/>
        <v>230</v>
      </c>
      <c r="H332" s="5">
        <f t="shared" si="51"/>
        <v>100</v>
      </c>
      <c r="I332">
        <f t="shared" si="56"/>
        <v>173</v>
      </c>
      <c r="J332">
        <f t="shared" si="57"/>
        <v>30</v>
      </c>
      <c r="K332">
        <f t="shared" si="52"/>
        <v>143</v>
      </c>
      <c r="L332" s="5">
        <f t="shared" si="53"/>
        <v>316</v>
      </c>
      <c r="M332">
        <f t="shared" si="58"/>
        <v>0</v>
      </c>
    </row>
    <row r="333" spans="1:13" x14ac:dyDescent="0.25">
      <c r="A333" s="1">
        <v>43432</v>
      </c>
      <c r="B333">
        <f t="shared" si="54"/>
        <v>3</v>
      </c>
      <c r="C333" s="2">
        <f>VLOOKUP(B333,Tabela1[],2)</f>
        <v>0.6</v>
      </c>
      <c r="D333" s="4">
        <f>200</f>
        <v>200</v>
      </c>
      <c r="E333" s="4">
        <f t="shared" si="50"/>
        <v>200</v>
      </c>
      <c r="F333" s="4">
        <f t="shared" si="59"/>
        <v>57</v>
      </c>
      <c r="G333">
        <f t="shared" si="55"/>
        <v>257</v>
      </c>
      <c r="H333" s="5">
        <f t="shared" si="51"/>
        <v>100</v>
      </c>
      <c r="I333">
        <f t="shared" si="56"/>
        <v>155</v>
      </c>
      <c r="J333">
        <f t="shared" si="57"/>
        <v>57</v>
      </c>
      <c r="K333">
        <f t="shared" si="52"/>
        <v>98</v>
      </c>
      <c r="L333" s="5">
        <f t="shared" si="53"/>
        <v>253</v>
      </c>
      <c r="M333">
        <f t="shared" si="58"/>
        <v>2</v>
      </c>
    </row>
    <row r="334" spans="1:13" x14ac:dyDescent="0.25">
      <c r="A334" s="1">
        <v>43433</v>
      </c>
      <c r="B334">
        <f t="shared" si="54"/>
        <v>4</v>
      </c>
      <c r="C334" s="2">
        <f>VLOOKUP(B334,Tabela1[],2)</f>
        <v>0.75</v>
      </c>
      <c r="D334" s="4">
        <f>200</f>
        <v>200</v>
      </c>
      <c r="E334" s="4">
        <f t="shared" si="50"/>
        <v>200</v>
      </c>
      <c r="F334" s="4">
        <f t="shared" si="59"/>
        <v>100</v>
      </c>
      <c r="G334">
        <f t="shared" si="55"/>
        <v>300</v>
      </c>
      <c r="H334" s="5">
        <f t="shared" si="51"/>
        <v>100</v>
      </c>
      <c r="I334">
        <f t="shared" si="56"/>
        <v>225</v>
      </c>
      <c r="J334">
        <f t="shared" si="57"/>
        <v>100</v>
      </c>
      <c r="K334">
        <f t="shared" si="52"/>
        <v>125</v>
      </c>
      <c r="L334" s="5">
        <f t="shared" si="53"/>
        <v>350</v>
      </c>
      <c r="M334">
        <f t="shared" si="58"/>
        <v>0</v>
      </c>
    </row>
    <row r="335" spans="1:13" x14ac:dyDescent="0.25">
      <c r="A335" s="1">
        <v>43434</v>
      </c>
      <c r="B335">
        <f t="shared" si="54"/>
        <v>5</v>
      </c>
      <c r="C335" s="2">
        <f>VLOOKUP(B335,Tabela1[],2)</f>
        <v>0.8</v>
      </c>
      <c r="D335" s="4">
        <f>200</f>
        <v>200</v>
      </c>
      <c r="E335" s="4">
        <f t="shared" si="50"/>
        <v>200</v>
      </c>
      <c r="F335" s="4">
        <f t="shared" si="59"/>
        <v>75</v>
      </c>
      <c r="G335">
        <f t="shared" si="55"/>
        <v>275</v>
      </c>
      <c r="H335" s="5">
        <f t="shared" si="51"/>
        <v>100</v>
      </c>
      <c r="I335">
        <f t="shared" si="56"/>
        <v>220</v>
      </c>
      <c r="J335">
        <f t="shared" si="57"/>
        <v>75</v>
      </c>
      <c r="K335">
        <f t="shared" si="52"/>
        <v>145</v>
      </c>
      <c r="L335" s="5">
        <f t="shared" si="53"/>
        <v>365</v>
      </c>
      <c r="M335">
        <f t="shared" si="58"/>
        <v>0</v>
      </c>
    </row>
    <row r="336" spans="1:13" x14ac:dyDescent="0.25">
      <c r="A336" s="1">
        <v>43435</v>
      </c>
      <c r="B336">
        <f t="shared" si="54"/>
        <v>6</v>
      </c>
      <c r="C336" s="2">
        <f>VLOOKUP(B336,Tabela1[],2)</f>
        <v>0.5</v>
      </c>
      <c r="D336" s="4">
        <f>200</f>
        <v>200</v>
      </c>
      <c r="E336" s="4">
        <f t="shared" si="50"/>
        <v>200</v>
      </c>
      <c r="F336" s="4">
        <f t="shared" si="59"/>
        <v>55</v>
      </c>
      <c r="G336">
        <f t="shared" si="55"/>
        <v>255</v>
      </c>
      <c r="H336" s="5">
        <f t="shared" si="51"/>
        <v>100</v>
      </c>
      <c r="I336">
        <f t="shared" si="56"/>
        <v>128</v>
      </c>
      <c r="J336">
        <f t="shared" si="57"/>
        <v>55</v>
      </c>
      <c r="K336">
        <f t="shared" si="52"/>
        <v>73</v>
      </c>
      <c r="L336" s="5">
        <f t="shared" si="53"/>
        <v>201</v>
      </c>
      <c r="M336">
        <f t="shared" si="58"/>
        <v>27</v>
      </c>
    </row>
    <row r="337" spans="1:13" x14ac:dyDescent="0.25">
      <c r="A337" s="1">
        <v>43436</v>
      </c>
      <c r="B337">
        <f t="shared" si="54"/>
        <v>7</v>
      </c>
      <c r="C337" s="2">
        <f>VLOOKUP(B337,Tabela1[],2)</f>
        <v>0.5</v>
      </c>
      <c r="D337" s="4">
        <f>200</f>
        <v>200</v>
      </c>
      <c r="E337" s="4">
        <f t="shared" si="50"/>
        <v>200</v>
      </c>
      <c r="F337" s="4">
        <f t="shared" si="59"/>
        <v>100</v>
      </c>
      <c r="G337">
        <f t="shared" si="55"/>
        <v>300</v>
      </c>
      <c r="H337" s="5">
        <f t="shared" si="51"/>
        <v>100</v>
      </c>
      <c r="I337">
        <f t="shared" si="56"/>
        <v>150</v>
      </c>
      <c r="J337">
        <f t="shared" si="57"/>
        <v>100</v>
      </c>
      <c r="K337">
        <f t="shared" si="52"/>
        <v>50</v>
      </c>
      <c r="L337" s="5">
        <f t="shared" si="53"/>
        <v>200</v>
      </c>
      <c r="M337">
        <f t="shared" si="58"/>
        <v>50</v>
      </c>
    </row>
    <row r="338" spans="1:13" x14ac:dyDescent="0.25">
      <c r="A338" s="1">
        <v>43437</v>
      </c>
      <c r="B338">
        <f t="shared" si="54"/>
        <v>1</v>
      </c>
      <c r="C338" s="2">
        <f>VLOOKUP(B338,Tabela1[],2)</f>
        <v>0.9</v>
      </c>
      <c r="D338" s="4">
        <f>200</f>
        <v>200</v>
      </c>
      <c r="E338" s="4">
        <f t="shared" si="50"/>
        <v>200</v>
      </c>
      <c r="F338" s="4">
        <f t="shared" si="59"/>
        <v>100</v>
      </c>
      <c r="G338">
        <f t="shared" si="55"/>
        <v>300</v>
      </c>
      <c r="H338" s="5">
        <f t="shared" si="51"/>
        <v>100</v>
      </c>
      <c r="I338">
        <f t="shared" si="56"/>
        <v>270</v>
      </c>
      <c r="J338">
        <f t="shared" si="57"/>
        <v>100</v>
      </c>
      <c r="K338">
        <f t="shared" si="52"/>
        <v>170</v>
      </c>
      <c r="L338" s="5">
        <f t="shared" si="53"/>
        <v>440</v>
      </c>
      <c r="M338">
        <f t="shared" si="58"/>
        <v>0</v>
      </c>
    </row>
    <row r="339" spans="1:13" x14ac:dyDescent="0.25">
      <c r="A339" s="1">
        <v>43438</v>
      </c>
      <c r="B339">
        <f t="shared" si="54"/>
        <v>2</v>
      </c>
      <c r="C339" s="2">
        <f>VLOOKUP(B339,Tabela1[],2)</f>
        <v>0.75</v>
      </c>
      <c r="D339" s="4">
        <f>200</f>
        <v>200</v>
      </c>
      <c r="E339" s="4">
        <f t="shared" si="50"/>
        <v>200</v>
      </c>
      <c r="F339" s="4">
        <f t="shared" si="59"/>
        <v>30</v>
      </c>
      <c r="G339">
        <f t="shared" si="55"/>
        <v>230</v>
      </c>
      <c r="H339" s="5">
        <f t="shared" si="51"/>
        <v>100</v>
      </c>
      <c r="I339">
        <f t="shared" si="56"/>
        <v>173</v>
      </c>
      <c r="J339">
        <f t="shared" si="57"/>
        <v>30</v>
      </c>
      <c r="K339">
        <f t="shared" si="52"/>
        <v>143</v>
      </c>
      <c r="L339" s="5">
        <f t="shared" si="53"/>
        <v>316</v>
      </c>
      <c r="M339">
        <f t="shared" si="58"/>
        <v>0</v>
      </c>
    </row>
    <row r="340" spans="1:13" x14ac:dyDescent="0.25">
      <c r="A340" s="1">
        <v>43439</v>
      </c>
      <c r="B340">
        <f t="shared" si="54"/>
        <v>3</v>
      </c>
      <c r="C340" s="2">
        <f>VLOOKUP(B340,Tabela1[],2)</f>
        <v>0.6</v>
      </c>
      <c r="D340" s="4">
        <f>200</f>
        <v>200</v>
      </c>
      <c r="E340" s="4">
        <f t="shared" si="50"/>
        <v>200</v>
      </c>
      <c r="F340" s="4">
        <f t="shared" si="59"/>
        <v>57</v>
      </c>
      <c r="G340">
        <f t="shared" si="55"/>
        <v>257</v>
      </c>
      <c r="H340" s="5">
        <f t="shared" si="51"/>
        <v>100</v>
      </c>
      <c r="I340">
        <f t="shared" si="56"/>
        <v>155</v>
      </c>
      <c r="J340">
        <f t="shared" si="57"/>
        <v>57</v>
      </c>
      <c r="K340">
        <f t="shared" si="52"/>
        <v>98</v>
      </c>
      <c r="L340" s="5">
        <f t="shared" si="53"/>
        <v>253</v>
      </c>
      <c r="M340">
        <f t="shared" si="58"/>
        <v>2</v>
      </c>
    </row>
    <row r="341" spans="1:13" x14ac:dyDescent="0.25">
      <c r="A341" s="1">
        <v>43440</v>
      </c>
      <c r="B341">
        <f t="shared" si="54"/>
        <v>4</v>
      </c>
      <c r="C341" s="2">
        <f>VLOOKUP(B341,Tabela1[],2)</f>
        <v>0.75</v>
      </c>
      <c r="D341" s="4">
        <f>200</f>
        <v>200</v>
      </c>
      <c r="E341" s="4">
        <f t="shared" si="50"/>
        <v>200</v>
      </c>
      <c r="F341" s="4">
        <f t="shared" si="59"/>
        <v>100</v>
      </c>
      <c r="G341">
        <f t="shared" si="55"/>
        <v>300</v>
      </c>
      <c r="H341" s="5">
        <f t="shared" si="51"/>
        <v>100</v>
      </c>
      <c r="I341">
        <f t="shared" si="56"/>
        <v>225</v>
      </c>
      <c r="J341">
        <f t="shared" si="57"/>
        <v>100</v>
      </c>
      <c r="K341">
        <f t="shared" si="52"/>
        <v>125</v>
      </c>
      <c r="L341" s="5">
        <f t="shared" si="53"/>
        <v>350</v>
      </c>
      <c r="M341">
        <f t="shared" si="58"/>
        <v>0</v>
      </c>
    </row>
    <row r="342" spans="1:13" x14ac:dyDescent="0.25">
      <c r="A342" s="1">
        <v>43441</v>
      </c>
      <c r="B342">
        <f t="shared" si="54"/>
        <v>5</v>
      </c>
      <c r="C342" s="2">
        <f>VLOOKUP(B342,Tabela1[],2)</f>
        <v>0.8</v>
      </c>
      <c r="D342" s="4">
        <f>200</f>
        <v>200</v>
      </c>
      <c r="E342" s="4">
        <f t="shared" si="50"/>
        <v>200</v>
      </c>
      <c r="F342" s="4">
        <f t="shared" si="59"/>
        <v>75</v>
      </c>
      <c r="G342">
        <f t="shared" si="55"/>
        <v>275</v>
      </c>
      <c r="H342" s="5">
        <f t="shared" si="51"/>
        <v>100</v>
      </c>
      <c r="I342">
        <f t="shared" si="56"/>
        <v>220</v>
      </c>
      <c r="J342">
        <f t="shared" si="57"/>
        <v>75</v>
      </c>
      <c r="K342">
        <f t="shared" si="52"/>
        <v>145</v>
      </c>
      <c r="L342" s="5">
        <f t="shared" si="53"/>
        <v>365</v>
      </c>
      <c r="M342">
        <f t="shared" si="58"/>
        <v>0</v>
      </c>
    </row>
    <row r="343" spans="1:13" x14ac:dyDescent="0.25">
      <c r="A343" s="1">
        <v>43442</v>
      </c>
      <c r="B343">
        <f t="shared" si="54"/>
        <v>6</v>
      </c>
      <c r="C343" s="2">
        <f>VLOOKUP(B343,Tabela1[],2)</f>
        <v>0.5</v>
      </c>
      <c r="D343" s="4">
        <f>200</f>
        <v>200</v>
      </c>
      <c r="E343" s="4">
        <f t="shared" si="50"/>
        <v>200</v>
      </c>
      <c r="F343" s="4">
        <f t="shared" si="59"/>
        <v>55</v>
      </c>
      <c r="G343">
        <f t="shared" si="55"/>
        <v>255</v>
      </c>
      <c r="H343" s="5">
        <f t="shared" si="51"/>
        <v>100</v>
      </c>
      <c r="I343">
        <f t="shared" si="56"/>
        <v>128</v>
      </c>
      <c r="J343">
        <f t="shared" si="57"/>
        <v>55</v>
      </c>
      <c r="K343">
        <f t="shared" si="52"/>
        <v>73</v>
      </c>
      <c r="L343" s="5">
        <f t="shared" si="53"/>
        <v>201</v>
      </c>
      <c r="M343">
        <f t="shared" si="58"/>
        <v>27</v>
      </c>
    </row>
    <row r="344" spans="1:13" x14ac:dyDescent="0.25">
      <c r="A344" s="1">
        <v>43443</v>
      </c>
      <c r="B344">
        <f t="shared" si="54"/>
        <v>7</v>
      </c>
      <c r="C344" s="2">
        <f>VLOOKUP(B344,Tabela1[],2)</f>
        <v>0.5</v>
      </c>
      <c r="D344" s="4">
        <f>200</f>
        <v>200</v>
      </c>
      <c r="E344" s="4">
        <f t="shared" si="50"/>
        <v>200</v>
      </c>
      <c r="F344" s="4">
        <f t="shared" si="59"/>
        <v>100</v>
      </c>
      <c r="G344">
        <f t="shared" si="55"/>
        <v>300</v>
      </c>
      <c r="H344" s="5">
        <f t="shared" si="51"/>
        <v>100</v>
      </c>
      <c r="I344">
        <f t="shared" si="56"/>
        <v>150</v>
      </c>
      <c r="J344">
        <f t="shared" si="57"/>
        <v>100</v>
      </c>
      <c r="K344">
        <f t="shared" si="52"/>
        <v>50</v>
      </c>
      <c r="L344" s="5">
        <f t="shared" si="53"/>
        <v>200</v>
      </c>
      <c r="M344">
        <f t="shared" si="58"/>
        <v>50</v>
      </c>
    </row>
    <row r="345" spans="1:13" x14ac:dyDescent="0.25">
      <c r="A345" s="1">
        <v>43444</v>
      </c>
      <c r="B345">
        <f t="shared" si="54"/>
        <v>1</v>
      </c>
      <c r="C345" s="2">
        <f>VLOOKUP(B345,Tabela1[],2)</f>
        <v>0.9</v>
      </c>
      <c r="D345" s="4">
        <f>200</f>
        <v>200</v>
      </c>
      <c r="E345" s="4">
        <f t="shared" si="50"/>
        <v>200</v>
      </c>
      <c r="F345" s="4">
        <f t="shared" si="59"/>
        <v>100</v>
      </c>
      <c r="G345">
        <f t="shared" si="55"/>
        <v>300</v>
      </c>
      <c r="H345" s="5">
        <f t="shared" si="51"/>
        <v>100</v>
      </c>
      <c r="I345">
        <f t="shared" si="56"/>
        <v>270</v>
      </c>
      <c r="J345">
        <f t="shared" si="57"/>
        <v>100</v>
      </c>
      <c r="K345">
        <f t="shared" si="52"/>
        <v>170</v>
      </c>
      <c r="L345" s="5">
        <f t="shared" si="53"/>
        <v>440</v>
      </c>
      <c r="M345">
        <f t="shared" si="58"/>
        <v>0</v>
      </c>
    </row>
    <row r="346" spans="1:13" x14ac:dyDescent="0.25">
      <c r="A346" s="1">
        <v>43445</v>
      </c>
      <c r="B346">
        <f t="shared" si="54"/>
        <v>2</v>
      </c>
      <c r="C346" s="2">
        <f>VLOOKUP(B346,Tabela1[],2)</f>
        <v>0.75</v>
      </c>
      <c r="D346" s="4">
        <f>200</f>
        <v>200</v>
      </c>
      <c r="E346" s="4">
        <f t="shared" si="50"/>
        <v>200</v>
      </c>
      <c r="F346" s="4">
        <f t="shared" si="59"/>
        <v>30</v>
      </c>
      <c r="G346">
        <f t="shared" si="55"/>
        <v>230</v>
      </c>
      <c r="H346" s="5">
        <f t="shared" si="51"/>
        <v>100</v>
      </c>
      <c r="I346">
        <f t="shared" si="56"/>
        <v>173</v>
      </c>
      <c r="J346">
        <f t="shared" si="57"/>
        <v>30</v>
      </c>
      <c r="K346">
        <f t="shared" si="52"/>
        <v>143</v>
      </c>
      <c r="L346" s="5">
        <f t="shared" si="53"/>
        <v>316</v>
      </c>
      <c r="M346">
        <f t="shared" si="58"/>
        <v>0</v>
      </c>
    </row>
    <row r="347" spans="1:13" x14ac:dyDescent="0.25">
      <c r="A347" s="1">
        <v>43446</v>
      </c>
      <c r="B347">
        <f t="shared" si="54"/>
        <v>3</v>
      </c>
      <c r="C347" s="2">
        <f>VLOOKUP(B347,Tabela1[],2)</f>
        <v>0.6</v>
      </c>
      <c r="D347" s="4">
        <f>200</f>
        <v>200</v>
      </c>
      <c r="E347" s="4">
        <f t="shared" si="50"/>
        <v>200</v>
      </c>
      <c r="F347" s="4">
        <f t="shared" si="59"/>
        <v>57</v>
      </c>
      <c r="G347">
        <f t="shared" si="55"/>
        <v>257</v>
      </c>
      <c r="H347" s="5">
        <f t="shared" si="51"/>
        <v>100</v>
      </c>
      <c r="I347">
        <f t="shared" si="56"/>
        <v>155</v>
      </c>
      <c r="J347">
        <f t="shared" si="57"/>
        <v>57</v>
      </c>
      <c r="K347">
        <f t="shared" si="52"/>
        <v>98</v>
      </c>
      <c r="L347" s="5">
        <f t="shared" si="53"/>
        <v>253</v>
      </c>
      <c r="M347">
        <f t="shared" si="58"/>
        <v>2</v>
      </c>
    </row>
    <row r="348" spans="1:13" x14ac:dyDescent="0.25">
      <c r="A348" s="1">
        <v>43447</v>
      </c>
      <c r="B348">
        <f t="shared" si="54"/>
        <v>4</v>
      </c>
      <c r="C348" s="2">
        <f>VLOOKUP(B348,Tabela1[],2)</f>
        <v>0.75</v>
      </c>
      <c r="D348" s="4">
        <f>200</f>
        <v>200</v>
      </c>
      <c r="E348" s="4">
        <f t="shared" si="50"/>
        <v>200</v>
      </c>
      <c r="F348" s="4">
        <f t="shared" si="59"/>
        <v>100</v>
      </c>
      <c r="G348">
        <f t="shared" si="55"/>
        <v>300</v>
      </c>
      <c r="H348" s="5">
        <f t="shared" si="51"/>
        <v>100</v>
      </c>
      <c r="I348">
        <f t="shared" si="56"/>
        <v>225</v>
      </c>
      <c r="J348">
        <f t="shared" si="57"/>
        <v>100</v>
      </c>
      <c r="K348">
        <f t="shared" si="52"/>
        <v>125</v>
      </c>
      <c r="L348" s="5">
        <f t="shared" si="53"/>
        <v>350</v>
      </c>
      <c r="M348">
        <f t="shared" si="58"/>
        <v>0</v>
      </c>
    </row>
    <row r="349" spans="1:13" x14ac:dyDescent="0.25">
      <c r="A349" s="1">
        <v>43448</v>
      </c>
      <c r="B349">
        <f t="shared" si="54"/>
        <v>5</v>
      </c>
      <c r="C349" s="2">
        <f>VLOOKUP(B349,Tabela1[],2)</f>
        <v>0.8</v>
      </c>
      <c r="D349" s="4">
        <f>200</f>
        <v>200</v>
      </c>
      <c r="E349" s="4">
        <f t="shared" si="50"/>
        <v>200</v>
      </c>
      <c r="F349" s="4">
        <f t="shared" si="59"/>
        <v>75</v>
      </c>
      <c r="G349">
        <f t="shared" si="55"/>
        <v>275</v>
      </c>
      <c r="H349" s="5">
        <f t="shared" si="51"/>
        <v>100</v>
      </c>
      <c r="I349">
        <f t="shared" si="56"/>
        <v>220</v>
      </c>
      <c r="J349">
        <f t="shared" si="57"/>
        <v>75</v>
      </c>
      <c r="K349">
        <f t="shared" si="52"/>
        <v>145</v>
      </c>
      <c r="L349" s="5">
        <f t="shared" si="53"/>
        <v>365</v>
      </c>
      <c r="M349">
        <f t="shared" si="58"/>
        <v>0</v>
      </c>
    </row>
    <row r="350" spans="1:13" x14ac:dyDescent="0.25">
      <c r="A350" s="1">
        <v>43449</v>
      </c>
      <c r="B350">
        <f t="shared" si="54"/>
        <v>6</v>
      </c>
      <c r="C350" s="2">
        <f>VLOOKUP(B350,Tabela1[],2)</f>
        <v>0.5</v>
      </c>
      <c r="D350" s="4">
        <f>200</f>
        <v>200</v>
      </c>
      <c r="E350" s="4">
        <f t="shared" si="50"/>
        <v>200</v>
      </c>
      <c r="F350" s="4">
        <f t="shared" si="59"/>
        <v>55</v>
      </c>
      <c r="G350">
        <f t="shared" si="55"/>
        <v>255</v>
      </c>
      <c r="H350" s="5">
        <f t="shared" si="51"/>
        <v>100</v>
      </c>
      <c r="I350">
        <f t="shared" si="56"/>
        <v>128</v>
      </c>
      <c r="J350">
        <f t="shared" si="57"/>
        <v>55</v>
      </c>
      <c r="K350">
        <f t="shared" si="52"/>
        <v>73</v>
      </c>
      <c r="L350" s="5">
        <f t="shared" si="53"/>
        <v>201</v>
      </c>
      <c r="M350">
        <f t="shared" si="58"/>
        <v>27</v>
      </c>
    </row>
    <row r="351" spans="1:13" x14ac:dyDescent="0.25">
      <c r="A351" s="1">
        <v>43450</v>
      </c>
      <c r="B351">
        <f t="shared" si="54"/>
        <v>7</v>
      </c>
      <c r="C351" s="2">
        <f>VLOOKUP(B351,Tabela1[],2)</f>
        <v>0.5</v>
      </c>
      <c r="D351" s="4">
        <f>200</f>
        <v>200</v>
      </c>
      <c r="E351" s="4">
        <f t="shared" si="50"/>
        <v>200</v>
      </c>
      <c r="F351" s="4">
        <f t="shared" si="59"/>
        <v>100</v>
      </c>
      <c r="G351">
        <f t="shared" si="55"/>
        <v>300</v>
      </c>
      <c r="H351" s="5">
        <f t="shared" si="51"/>
        <v>100</v>
      </c>
      <c r="I351">
        <f t="shared" si="56"/>
        <v>150</v>
      </c>
      <c r="J351">
        <f t="shared" si="57"/>
        <v>100</v>
      </c>
      <c r="K351">
        <f t="shared" si="52"/>
        <v>50</v>
      </c>
      <c r="L351" s="5">
        <f t="shared" si="53"/>
        <v>200</v>
      </c>
      <c r="M351">
        <f t="shared" si="58"/>
        <v>50</v>
      </c>
    </row>
    <row r="352" spans="1:13" x14ac:dyDescent="0.25">
      <c r="A352" s="1">
        <v>43451</v>
      </c>
      <c r="B352">
        <f t="shared" si="54"/>
        <v>1</v>
      </c>
      <c r="C352" s="2">
        <f>VLOOKUP(B352,Tabela1[],2)</f>
        <v>0.9</v>
      </c>
      <c r="D352" s="4">
        <f>200</f>
        <v>200</v>
      </c>
      <c r="E352" s="4">
        <f t="shared" si="50"/>
        <v>200</v>
      </c>
      <c r="F352" s="4">
        <f t="shared" si="59"/>
        <v>100</v>
      </c>
      <c r="G352">
        <f t="shared" si="55"/>
        <v>300</v>
      </c>
      <c r="H352" s="5">
        <f t="shared" si="51"/>
        <v>100</v>
      </c>
      <c r="I352">
        <f t="shared" si="56"/>
        <v>270</v>
      </c>
      <c r="J352">
        <f t="shared" si="57"/>
        <v>100</v>
      </c>
      <c r="K352">
        <f t="shared" si="52"/>
        <v>170</v>
      </c>
      <c r="L352" s="5">
        <f t="shared" si="53"/>
        <v>440</v>
      </c>
      <c r="M352">
        <f t="shared" si="58"/>
        <v>0</v>
      </c>
    </row>
    <row r="353" spans="1:13" x14ac:dyDescent="0.25">
      <c r="A353" s="1">
        <v>43452</v>
      </c>
      <c r="B353">
        <f t="shared" si="54"/>
        <v>2</v>
      </c>
      <c r="C353" s="2">
        <f>VLOOKUP(B353,Tabela1[],2)</f>
        <v>0.75</v>
      </c>
      <c r="D353" s="4">
        <f>200</f>
        <v>200</v>
      </c>
      <c r="E353" s="4">
        <f t="shared" si="50"/>
        <v>200</v>
      </c>
      <c r="F353" s="4">
        <f t="shared" si="59"/>
        <v>30</v>
      </c>
      <c r="G353">
        <f t="shared" si="55"/>
        <v>230</v>
      </c>
      <c r="H353" s="5">
        <f t="shared" si="51"/>
        <v>100</v>
      </c>
      <c r="I353">
        <f t="shared" si="56"/>
        <v>173</v>
      </c>
      <c r="J353">
        <f t="shared" si="57"/>
        <v>30</v>
      </c>
      <c r="K353">
        <f t="shared" si="52"/>
        <v>143</v>
      </c>
      <c r="L353" s="5">
        <f t="shared" si="53"/>
        <v>316</v>
      </c>
      <c r="M353">
        <f t="shared" si="58"/>
        <v>0</v>
      </c>
    </row>
    <row r="354" spans="1:13" x14ac:dyDescent="0.25">
      <c r="A354" s="1">
        <v>43453</v>
      </c>
      <c r="B354">
        <f t="shared" si="54"/>
        <v>3</v>
      </c>
      <c r="C354" s="2">
        <f>VLOOKUP(B354,Tabela1[],2)</f>
        <v>0.6</v>
      </c>
      <c r="D354" s="4">
        <f>200</f>
        <v>200</v>
      </c>
      <c r="E354" s="4">
        <f t="shared" si="50"/>
        <v>200</v>
      </c>
      <c r="F354" s="4">
        <f t="shared" si="59"/>
        <v>57</v>
      </c>
      <c r="G354">
        <f t="shared" si="55"/>
        <v>257</v>
      </c>
      <c r="H354" s="5">
        <f t="shared" si="51"/>
        <v>100</v>
      </c>
      <c r="I354">
        <f t="shared" si="56"/>
        <v>155</v>
      </c>
      <c r="J354">
        <f t="shared" si="57"/>
        <v>57</v>
      </c>
      <c r="K354">
        <f t="shared" si="52"/>
        <v>98</v>
      </c>
      <c r="L354" s="5">
        <f t="shared" si="53"/>
        <v>253</v>
      </c>
      <c r="M354">
        <f t="shared" si="58"/>
        <v>2</v>
      </c>
    </row>
    <row r="355" spans="1:13" x14ac:dyDescent="0.25">
      <c r="A355" s="1">
        <v>43454</v>
      </c>
      <c r="B355">
        <f t="shared" si="54"/>
        <v>4</v>
      </c>
      <c r="C355" s="2">
        <f>VLOOKUP(B355,Tabela1[],2)</f>
        <v>0.75</v>
      </c>
      <c r="D355" s="4">
        <f>200</f>
        <v>200</v>
      </c>
      <c r="E355" s="4">
        <f t="shared" si="50"/>
        <v>200</v>
      </c>
      <c r="F355" s="4">
        <f t="shared" si="59"/>
        <v>100</v>
      </c>
      <c r="G355">
        <f t="shared" si="55"/>
        <v>300</v>
      </c>
      <c r="H355" s="5">
        <f t="shared" si="51"/>
        <v>100</v>
      </c>
      <c r="I355">
        <f t="shared" si="56"/>
        <v>225</v>
      </c>
      <c r="J355">
        <f t="shared" si="57"/>
        <v>100</v>
      </c>
      <c r="K355">
        <f t="shared" si="52"/>
        <v>125</v>
      </c>
      <c r="L355" s="5">
        <f t="shared" si="53"/>
        <v>350</v>
      </c>
      <c r="M355">
        <f t="shared" si="58"/>
        <v>0</v>
      </c>
    </row>
    <row r="356" spans="1:13" x14ac:dyDescent="0.25">
      <c r="A356" s="1">
        <v>43455</v>
      </c>
      <c r="B356">
        <f t="shared" si="54"/>
        <v>5</v>
      </c>
      <c r="C356" s="2">
        <f>VLOOKUP(B356,Tabela1[],2)</f>
        <v>0.8</v>
      </c>
      <c r="D356" s="4">
        <f>200</f>
        <v>200</v>
      </c>
      <c r="E356" s="4">
        <f t="shared" si="50"/>
        <v>200</v>
      </c>
      <c r="F356" s="4">
        <f t="shared" si="59"/>
        <v>75</v>
      </c>
      <c r="G356">
        <f t="shared" si="55"/>
        <v>275</v>
      </c>
      <c r="H356" s="5">
        <f t="shared" si="51"/>
        <v>100</v>
      </c>
      <c r="I356">
        <f t="shared" si="56"/>
        <v>220</v>
      </c>
      <c r="J356">
        <f t="shared" si="57"/>
        <v>75</v>
      </c>
      <c r="K356">
        <f t="shared" si="52"/>
        <v>145</v>
      </c>
      <c r="L356" s="5">
        <f t="shared" si="53"/>
        <v>365</v>
      </c>
      <c r="M356">
        <f t="shared" si="58"/>
        <v>0</v>
      </c>
    </row>
    <row r="357" spans="1:13" x14ac:dyDescent="0.25">
      <c r="A357" s="1">
        <v>43456</v>
      </c>
      <c r="B357">
        <f t="shared" si="54"/>
        <v>6</v>
      </c>
      <c r="C357" s="2">
        <f>VLOOKUP(B357,Tabela1[],2)</f>
        <v>0.5</v>
      </c>
      <c r="D357" s="4">
        <f>200</f>
        <v>200</v>
      </c>
      <c r="E357" s="4">
        <f t="shared" si="50"/>
        <v>200</v>
      </c>
      <c r="F357" s="4">
        <f t="shared" si="59"/>
        <v>55</v>
      </c>
      <c r="G357">
        <f t="shared" si="55"/>
        <v>255</v>
      </c>
      <c r="H357" s="5">
        <f t="shared" si="51"/>
        <v>100</v>
      </c>
      <c r="I357">
        <f t="shared" si="56"/>
        <v>128</v>
      </c>
      <c r="J357">
        <f t="shared" si="57"/>
        <v>55</v>
      </c>
      <c r="K357">
        <f t="shared" si="52"/>
        <v>73</v>
      </c>
      <c r="L357" s="5">
        <f t="shared" si="53"/>
        <v>201</v>
      </c>
      <c r="M357">
        <f t="shared" si="58"/>
        <v>27</v>
      </c>
    </row>
    <row r="358" spans="1:13" x14ac:dyDescent="0.25">
      <c r="A358" s="1">
        <v>43457</v>
      </c>
      <c r="B358">
        <f t="shared" si="54"/>
        <v>7</v>
      </c>
      <c r="C358" s="2">
        <f>VLOOKUP(B358,Tabela1[],2)</f>
        <v>0.5</v>
      </c>
      <c r="D358" s="4">
        <f>200</f>
        <v>200</v>
      </c>
      <c r="E358" s="4">
        <f t="shared" si="50"/>
        <v>200</v>
      </c>
      <c r="F358" s="4">
        <f t="shared" si="59"/>
        <v>100</v>
      </c>
      <c r="G358">
        <f t="shared" si="55"/>
        <v>300</v>
      </c>
      <c r="H358" s="5">
        <f t="shared" si="51"/>
        <v>100</v>
      </c>
      <c r="I358">
        <f t="shared" si="56"/>
        <v>150</v>
      </c>
      <c r="J358">
        <f t="shared" si="57"/>
        <v>100</v>
      </c>
      <c r="K358">
        <f t="shared" si="52"/>
        <v>50</v>
      </c>
      <c r="L358" s="5">
        <f t="shared" si="53"/>
        <v>200</v>
      </c>
      <c r="M358">
        <f t="shared" si="58"/>
        <v>50</v>
      </c>
    </row>
    <row r="359" spans="1:13" x14ac:dyDescent="0.25">
      <c r="A359" s="1">
        <v>43458</v>
      </c>
      <c r="B359">
        <f t="shared" si="54"/>
        <v>1</v>
      </c>
      <c r="C359" s="2">
        <f>VLOOKUP(B359,Tabela1[],2)</f>
        <v>0.9</v>
      </c>
      <c r="D359" s="4">
        <f>200</f>
        <v>200</v>
      </c>
      <c r="E359" s="4">
        <f t="shared" si="50"/>
        <v>200</v>
      </c>
      <c r="F359" s="4">
        <f t="shared" si="59"/>
        <v>100</v>
      </c>
      <c r="G359">
        <f t="shared" si="55"/>
        <v>300</v>
      </c>
      <c r="H359" s="5">
        <f t="shared" si="51"/>
        <v>100</v>
      </c>
      <c r="I359">
        <f t="shared" si="56"/>
        <v>270</v>
      </c>
      <c r="J359">
        <f t="shared" si="57"/>
        <v>100</v>
      </c>
      <c r="K359">
        <f t="shared" si="52"/>
        <v>170</v>
      </c>
      <c r="L359" s="5">
        <f t="shared" si="53"/>
        <v>440</v>
      </c>
      <c r="M359">
        <f t="shared" si="58"/>
        <v>0</v>
      </c>
    </row>
    <row r="360" spans="1:13" x14ac:dyDescent="0.25">
      <c r="A360" s="1">
        <v>43459</v>
      </c>
      <c r="B360">
        <f t="shared" si="54"/>
        <v>2</v>
      </c>
      <c r="C360" s="2">
        <f>VLOOKUP(B360,Tabela1[],2)</f>
        <v>0.75</v>
      </c>
      <c r="D360" s="4">
        <f>200</f>
        <v>200</v>
      </c>
      <c r="E360" s="4">
        <f t="shared" si="50"/>
        <v>200</v>
      </c>
      <c r="F360" s="4">
        <f t="shared" si="59"/>
        <v>30</v>
      </c>
      <c r="G360">
        <f t="shared" si="55"/>
        <v>230</v>
      </c>
      <c r="H360" s="5">
        <f t="shared" si="51"/>
        <v>100</v>
      </c>
      <c r="I360">
        <f t="shared" si="56"/>
        <v>173</v>
      </c>
      <c r="J360">
        <f t="shared" si="57"/>
        <v>30</v>
      </c>
      <c r="K360">
        <f t="shared" si="52"/>
        <v>143</v>
      </c>
      <c r="L360" s="5">
        <f t="shared" si="53"/>
        <v>316</v>
      </c>
      <c r="M360">
        <f t="shared" si="58"/>
        <v>0</v>
      </c>
    </row>
    <row r="361" spans="1:13" x14ac:dyDescent="0.25">
      <c r="A361" s="1">
        <v>43460</v>
      </c>
      <c r="B361">
        <f t="shared" si="54"/>
        <v>3</v>
      </c>
      <c r="C361" s="2">
        <f>VLOOKUP(B361,Tabela1[],2)</f>
        <v>0.6</v>
      </c>
      <c r="D361" s="4">
        <f>200</f>
        <v>200</v>
      </c>
      <c r="E361" s="4">
        <f t="shared" si="50"/>
        <v>200</v>
      </c>
      <c r="F361" s="4">
        <f t="shared" si="59"/>
        <v>57</v>
      </c>
      <c r="G361">
        <f t="shared" si="55"/>
        <v>257</v>
      </c>
      <c r="H361" s="5">
        <f t="shared" si="51"/>
        <v>100</v>
      </c>
      <c r="I361">
        <f t="shared" si="56"/>
        <v>155</v>
      </c>
      <c r="J361">
        <f t="shared" si="57"/>
        <v>57</v>
      </c>
      <c r="K361">
        <f t="shared" si="52"/>
        <v>98</v>
      </c>
      <c r="L361" s="5">
        <f t="shared" si="53"/>
        <v>253</v>
      </c>
      <c r="M361">
        <f t="shared" si="58"/>
        <v>2</v>
      </c>
    </row>
    <row r="362" spans="1:13" x14ac:dyDescent="0.25">
      <c r="A362" s="1">
        <v>43461</v>
      </c>
      <c r="B362">
        <f t="shared" si="54"/>
        <v>4</v>
      </c>
      <c r="C362" s="2">
        <f>VLOOKUP(B362,Tabela1[],2)</f>
        <v>0.75</v>
      </c>
      <c r="D362" s="4">
        <f>200</f>
        <v>200</v>
      </c>
      <c r="E362" s="4">
        <f t="shared" si="50"/>
        <v>200</v>
      </c>
      <c r="F362" s="4">
        <f t="shared" si="59"/>
        <v>100</v>
      </c>
      <c r="G362">
        <f t="shared" si="55"/>
        <v>300</v>
      </c>
      <c r="H362" s="5">
        <f t="shared" si="51"/>
        <v>100</v>
      </c>
      <c r="I362">
        <f t="shared" si="56"/>
        <v>225</v>
      </c>
      <c r="J362">
        <f t="shared" si="57"/>
        <v>100</v>
      </c>
      <c r="K362">
        <f t="shared" si="52"/>
        <v>125</v>
      </c>
      <c r="L362" s="5">
        <f t="shared" si="53"/>
        <v>350</v>
      </c>
      <c r="M362">
        <f t="shared" si="58"/>
        <v>0</v>
      </c>
    </row>
    <row r="363" spans="1:13" x14ac:dyDescent="0.25">
      <c r="A363" s="1">
        <v>43462</v>
      </c>
      <c r="B363">
        <f t="shared" si="54"/>
        <v>5</v>
      </c>
      <c r="C363" s="2">
        <f>VLOOKUP(B363,Tabela1[],2)</f>
        <v>0.8</v>
      </c>
      <c r="D363" s="4">
        <f>200</f>
        <v>200</v>
      </c>
      <c r="E363" s="4">
        <f t="shared" si="50"/>
        <v>200</v>
      </c>
      <c r="F363" s="4">
        <f t="shared" si="59"/>
        <v>75</v>
      </c>
      <c r="G363">
        <f t="shared" si="55"/>
        <v>275</v>
      </c>
      <c r="H363" s="5">
        <f t="shared" si="51"/>
        <v>100</v>
      </c>
      <c r="I363">
        <f t="shared" si="56"/>
        <v>220</v>
      </c>
      <c r="J363">
        <f t="shared" si="57"/>
        <v>75</v>
      </c>
      <c r="K363">
        <f t="shared" si="52"/>
        <v>145</v>
      </c>
      <c r="L363" s="5">
        <f t="shared" si="53"/>
        <v>365</v>
      </c>
      <c r="M363">
        <f t="shared" si="58"/>
        <v>0</v>
      </c>
    </row>
    <row r="364" spans="1:13" x14ac:dyDescent="0.25">
      <c r="A364" s="1">
        <v>43463</v>
      </c>
      <c r="B364">
        <f t="shared" si="54"/>
        <v>6</v>
      </c>
      <c r="C364" s="2">
        <f>VLOOKUP(B364,Tabela1[],2)</f>
        <v>0.5</v>
      </c>
      <c r="D364" s="4">
        <f>200</f>
        <v>200</v>
      </c>
      <c r="E364" s="4">
        <f t="shared" si="50"/>
        <v>200</v>
      </c>
      <c r="F364" s="4">
        <f t="shared" si="59"/>
        <v>55</v>
      </c>
      <c r="G364">
        <f t="shared" si="55"/>
        <v>255</v>
      </c>
      <c r="H364" s="5">
        <f t="shared" si="51"/>
        <v>100</v>
      </c>
      <c r="I364">
        <f t="shared" si="56"/>
        <v>128</v>
      </c>
      <c r="J364">
        <f t="shared" si="57"/>
        <v>55</v>
      </c>
      <c r="K364">
        <f t="shared" si="52"/>
        <v>73</v>
      </c>
      <c r="L364" s="5">
        <f t="shared" si="53"/>
        <v>201</v>
      </c>
      <c r="M364">
        <f t="shared" si="58"/>
        <v>27</v>
      </c>
    </row>
    <row r="365" spans="1:13" x14ac:dyDescent="0.25">
      <c r="A365" s="1">
        <v>43464</v>
      </c>
      <c r="B365">
        <f t="shared" si="54"/>
        <v>7</v>
      </c>
      <c r="C365" s="2">
        <f>VLOOKUP(B365,Tabela1[],2)</f>
        <v>0.5</v>
      </c>
      <c r="D365" s="4">
        <f>200</f>
        <v>200</v>
      </c>
      <c r="E365" s="4">
        <f t="shared" si="50"/>
        <v>200</v>
      </c>
      <c r="F365" s="4">
        <f t="shared" si="59"/>
        <v>100</v>
      </c>
      <c r="G365">
        <f t="shared" si="55"/>
        <v>300</v>
      </c>
      <c r="H365" s="5">
        <f t="shared" si="51"/>
        <v>100</v>
      </c>
      <c r="I365">
        <f t="shared" si="56"/>
        <v>150</v>
      </c>
      <c r="J365">
        <f t="shared" si="57"/>
        <v>100</v>
      </c>
      <c r="K365">
        <f t="shared" si="52"/>
        <v>50</v>
      </c>
      <c r="L365" s="5">
        <f t="shared" si="53"/>
        <v>200</v>
      </c>
      <c r="M365">
        <f t="shared" si="58"/>
        <v>50</v>
      </c>
    </row>
    <row r="366" spans="1:13" x14ac:dyDescent="0.25">
      <c r="A366" s="1">
        <v>43465</v>
      </c>
      <c r="B366">
        <f t="shared" si="54"/>
        <v>1</v>
      </c>
      <c r="C366" s="2">
        <f>VLOOKUP(B366,Tabela1[],2)</f>
        <v>0.9</v>
      </c>
      <c r="D366" s="4">
        <f>200</f>
        <v>200</v>
      </c>
      <c r="E366" s="4">
        <f t="shared" si="50"/>
        <v>200</v>
      </c>
      <c r="F366" s="4">
        <f t="shared" si="59"/>
        <v>100</v>
      </c>
      <c r="G366">
        <f t="shared" si="55"/>
        <v>300</v>
      </c>
      <c r="H366" s="5">
        <f t="shared" si="51"/>
        <v>100</v>
      </c>
      <c r="I366">
        <f t="shared" si="56"/>
        <v>270</v>
      </c>
      <c r="J366">
        <f t="shared" si="57"/>
        <v>100</v>
      </c>
      <c r="K366">
        <f t="shared" si="52"/>
        <v>170</v>
      </c>
      <c r="L366" s="5">
        <f t="shared" si="53"/>
        <v>440</v>
      </c>
      <c r="M366">
        <f t="shared" si="58"/>
        <v>0</v>
      </c>
    </row>
    <row r="367" spans="1:13" x14ac:dyDescent="0.25">
      <c r="A367" t="s">
        <v>8</v>
      </c>
      <c r="D367">
        <f>SUBTOTAL(109,Tabela24[Liczba wypiekanych bochenków])</f>
        <v>73000</v>
      </c>
      <c r="G367">
        <f>SUBTOTAL(109,Tabela24[Liczba bochenków na stanie])</f>
        <v>99872</v>
      </c>
      <c r="H367" s="7">
        <f>SUBTOTAL(109,Tabela24[Koszt produkcji])</f>
        <v>36500</v>
      </c>
      <c r="I367">
        <f>SUBTOTAL(109,Tabela24[Liczba sprzedanych bochenków])</f>
        <v>68862</v>
      </c>
      <c r="J367">
        <f>SUBTOTAL(109,Tabela24[Liczba sprzedanych wczorajszych bochenków])</f>
        <v>26872</v>
      </c>
      <c r="K367">
        <f>SUBTOTAL(109,Tabela24[Liczba sprzedanych świeżych bochenków])</f>
        <v>41990</v>
      </c>
      <c r="L367" s="7">
        <f>SUBTOTAL(109,Tabela24[Przychód ze sprzedaży])</f>
        <v>110852</v>
      </c>
      <c r="M367">
        <f>SUBTOTAL(109,Tabela24[Liczba bochenków dla zwierząt])</f>
        <v>4108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F613-7866-4E3A-BB94-EE5232125137}">
  <dimension ref="A1:Y367"/>
  <sheetViews>
    <sheetView topLeftCell="Q1" workbookViewId="0">
      <selection activeCell="R2" sqref="R2"/>
    </sheetView>
  </sheetViews>
  <sheetFormatPr defaultRowHeight="15" x14ac:dyDescent="0.25"/>
  <cols>
    <col min="1" max="1" width="10.140625" bestFit="1" customWidth="1"/>
    <col min="2" max="3" width="16.5703125" bestFit="1" customWidth="1"/>
    <col min="4" max="4" width="21.140625" bestFit="1" customWidth="1"/>
    <col min="5" max="7" width="21.140625" customWidth="1"/>
    <col min="8" max="8" width="15.140625" bestFit="1" customWidth="1"/>
    <col min="9" max="9" width="32" bestFit="1" customWidth="1"/>
    <col min="10" max="10" width="37" bestFit="1" customWidth="1"/>
    <col min="11" max="11" width="40.5703125" bestFit="1" customWidth="1"/>
    <col min="12" max="12" width="28.28515625" bestFit="1" customWidth="1"/>
    <col min="13" max="13" width="16.85546875" bestFit="1" customWidth="1"/>
    <col min="14" max="14" width="31.28515625" bestFit="1" customWidth="1"/>
    <col min="15" max="15" width="43.5703125" bestFit="1" customWidth="1"/>
    <col min="16" max="16" width="40" bestFit="1" customWidth="1"/>
    <col min="17" max="17" width="18.85546875" bestFit="1" customWidth="1"/>
    <col min="18" max="18" width="30.85546875" bestFit="1" customWidth="1"/>
    <col min="20" max="20" width="37.7109375" bestFit="1" customWidth="1"/>
    <col min="21" max="21" width="41.28515625" bestFit="1" customWidth="1"/>
    <col min="22" max="22" width="28.42578125" bestFit="1" customWidth="1"/>
    <col min="23" max="23" width="20.85546875" bestFit="1" customWidth="1"/>
    <col min="24" max="24" width="14.5703125" bestFit="1" customWidth="1"/>
    <col min="25" max="25" width="28.5703125" bestFit="1" customWidth="1"/>
  </cols>
  <sheetData>
    <row r="1" spans="1:25" x14ac:dyDescent="0.25">
      <c r="A1" t="s">
        <v>0</v>
      </c>
      <c r="B1" t="s">
        <v>14</v>
      </c>
      <c r="C1" t="s">
        <v>1</v>
      </c>
      <c r="D1" t="s">
        <v>13</v>
      </c>
      <c r="E1" t="s">
        <v>15</v>
      </c>
      <c r="F1" t="s">
        <v>16</v>
      </c>
      <c r="G1" t="s">
        <v>17</v>
      </c>
      <c r="H1" t="s">
        <v>2</v>
      </c>
      <c r="I1" t="s">
        <v>5</v>
      </c>
      <c r="J1" t="s">
        <v>9</v>
      </c>
      <c r="K1" t="s">
        <v>10</v>
      </c>
      <c r="L1" t="s">
        <v>3</v>
      </c>
      <c r="M1" t="s">
        <v>4</v>
      </c>
      <c r="N1" t="s">
        <v>6</v>
      </c>
      <c r="O1" t="s">
        <v>11</v>
      </c>
      <c r="P1" t="s">
        <v>12</v>
      </c>
      <c r="Q1" t="s">
        <v>23</v>
      </c>
      <c r="R1" t="s">
        <v>7</v>
      </c>
    </row>
    <row r="2" spans="1:25" x14ac:dyDescent="0.25">
      <c r="A2" s="1">
        <v>43466</v>
      </c>
      <c r="B2">
        <f t="shared" ref="B2:B65" si="0">DAY(A2)</f>
        <v>1</v>
      </c>
      <c r="C2">
        <f>WEEKDAY(A2,2)</f>
        <v>2</v>
      </c>
      <c r="D2" t="b">
        <f t="shared" ref="D2:D65" si="1">AND(C2=7,B2&lt;=7)</f>
        <v>0</v>
      </c>
      <c r="E2" t="b">
        <f t="shared" ref="E2:E65" si="2">AND(C2=7,NOT(D2))</f>
        <v>0</v>
      </c>
      <c r="F2" t="b">
        <f t="shared" ref="F2:F65" si="3">E3</f>
        <v>0</v>
      </c>
      <c r="G2" t="b">
        <f t="shared" ref="G2:G65" si="4">OR(C2&lt;&gt;7,D2)</f>
        <v>1</v>
      </c>
      <c r="H2" s="2">
        <f>IF(G2,VLOOKUP(C2,Tabela1[],2),0)</f>
        <v>0.75</v>
      </c>
      <c r="I2" s="4">
        <f t="shared" ref="I2:I65" si="5">IF(G2,200,0)</f>
        <v>200</v>
      </c>
      <c r="J2" s="4">
        <f t="shared" ref="J2:J65" si="6">I2</f>
        <v>200</v>
      </c>
      <c r="K2" s="4">
        <v>0</v>
      </c>
      <c r="L2">
        <f t="shared" ref="L2:L65" si="7">J2+K2</f>
        <v>200</v>
      </c>
      <c r="M2" s="5">
        <f t="shared" ref="M2:M65" si="8">I2*0.5</f>
        <v>100</v>
      </c>
      <c r="N2">
        <f t="shared" ref="N2:N65" si="9">IF(F2,J2+K2,ROUNDUP(L2*H2,0))</f>
        <v>150</v>
      </c>
      <c r="O2">
        <f t="shared" ref="O2:O65" si="10">MIN(K2,N2)</f>
        <v>0</v>
      </c>
      <c r="P2">
        <f t="shared" ref="P2:P65" si="11">N2-O2</f>
        <v>150</v>
      </c>
      <c r="Q2" s="5">
        <f t="shared" ref="Q2:Q65" si="12">O2*1+P2*2</f>
        <v>300</v>
      </c>
      <c r="R2">
        <f>K2-O2+MAX(0,J2-P2-100)</f>
        <v>0</v>
      </c>
      <c r="T2" s="11" t="s">
        <v>12</v>
      </c>
      <c r="U2" s="11" t="s">
        <v>11</v>
      </c>
      <c r="V2" s="6" t="s">
        <v>24</v>
      </c>
      <c r="W2" s="11" t="s">
        <v>23</v>
      </c>
      <c r="X2" s="11" t="s">
        <v>4</v>
      </c>
      <c r="Y2" s="12" t="s">
        <v>7</v>
      </c>
    </row>
    <row r="3" spans="1:25" x14ac:dyDescent="0.25">
      <c r="A3" s="1">
        <v>43467</v>
      </c>
      <c r="B3">
        <f t="shared" si="0"/>
        <v>2</v>
      </c>
      <c r="C3">
        <f t="shared" ref="C3:C66" si="13">WEEKDAY(A3,2)</f>
        <v>3</v>
      </c>
      <c r="D3" t="b">
        <f t="shared" si="1"/>
        <v>0</v>
      </c>
      <c r="E3" t="b">
        <f t="shared" si="2"/>
        <v>0</v>
      </c>
      <c r="F3" t="b">
        <f t="shared" si="3"/>
        <v>0</v>
      </c>
      <c r="G3" t="b">
        <f t="shared" si="4"/>
        <v>1</v>
      </c>
      <c r="H3" s="2">
        <f>IF(G3,VLOOKUP(C3,Tabela1[],2),0)</f>
        <v>0.6</v>
      </c>
      <c r="I3" s="4">
        <f t="shared" si="5"/>
        <v>200</v>
      </c>
      <c r="J3" s="4">
        <f t="shared" si="6"/>
        <v>200</v>
      </c>
      <c r="K3" s="4">
        <f>MIN(J2-P2,100)</f>
        <v>50</v>
      </c>
      <c r="L3">
        <f t="shared" si="7"/>
        <v>250</v>
      </c>
      <c r="M3" s="5">
        <f t="shared" si="8"/>
        <v>100</v>
      </c>
      <c r="N3">
        <f t="shared" si="9"/>
        <v>150</v>
      </c>
      <c r="O3">
        <f t="shared" si="10"/>
        <v>50</v>
      </c>
      <c r="P3">
        <f t="shared" si="11"/>
        <v>100</v>
      </c>
      <c r="Q3" s="5">
        <f t="shared" si="12"/>
        <v>250</v>
      </c>
      <c r="R3">
        <f t="shared" ref="R3:R66" si="14">K3-O3+MAX(0,J3-P3-100)</f>
        <v>0</v>
      </c>
      <c r="T3">
        <f>Tabela245[[#Totals],[Liczba sprzedanych świeżych bochenków]]</f>
        <v>45520</v>
      </c>
      <c r="U3">
        <f>Tabela245[[#Totals],[Liczba sprzedanych wczorajszych bochenków]]</f>
        <v>18399</v>
      </c>
      <c r="V3">
        <f>SUMIF(C:C,6,N:N)</f>
        <v>11736</v>
      </c>
      <c r="W3" s="7">
        <f>Tabela245[[#Totals],[Przychód ze sprzedaży]]</f>
        <v>109439</v>
      </c>
      <c r="X3" s="7">
        <f>Tabela245[[#Totals],[Koszt produkcji]]</f>
        <v>32500</v>
      </c>
      <c r="Y3">
        <f>Tabela245[[#Totals],[Liczba bochenków dla zwierząt]]</f>
        <v>1026</v>
      </c>
    </row>
    <row r="4" spans="1:25" x14ac:dyDescent="0.25">
      <c r="A4" s="1">
        <v>43468</v>
      </c>
      <c r="B4">
        <f t="shared" si="0"/>
        <v>3</v>
      </c>
      <c r="C4">
        <f t="shared" si="13"/>
        <v>4</v>
      </c>
      <c r="D4" t="b">
        <f t="shared" si="1"/>
        <v>0</v>
      </c>
      <c r="E4" t="b">
        <f t="shared" si="2"/>
        <v>0</v>
      </c>
      <c r="F4" t="b">
        <f t="shared" si="3"/>
        <v>0</v>
      </c>
      <c r="G4" t="b">
        <f t="shared" si="4"/>
        <v>1</v>
      </c>
      <c r="H4" s="2">
        <f>IF(G4,VLOOKUP(C4,Tabela1[],2),0)</f>
        <v>0.75</v>
      </c>
      <c r="I4" s="4">
        <f t="shared" si="5"/>
        <v>200</v>
      </c>
      <c r="J4" s="4">
        <f t="shared" si="6"/>
        <v>200</v>
      </c>
      <c r="K4" s="4">
        <f t="shared" ref="K4:K67" si="15">MIN(J3-P3,100)</f>
        <v>100</v>
      </c>
      <c r="L4">
        <f t="shared" si="7"/>
        <v>300</v>
      </c>
      <c r="M4" s="5">
        <f t="shared" si="8"/>
        <v>100</v>
      </c>
      <c r="N4">
        <f t="shared" si="9"/>
        <v>225</v>
      </c>
      <c r="O4">
        <f t="shared" si="10"/>
        <v>100</v>
      </c>
      <c r="P4">
        <f t="shared" si="11"/>
        <v>125</v>
      </c>
      <c r="Q4" s="5">
        <f t="shared" si="12"/>
        <v>350</v>
      </c>
      <c r="R4">
        <f t="shared" si="14"/>
        <v>0</v>
      </c>
    </row>
    <row r="5" spans="1:25" x14ac:dyDescent="0.25">
      <c r="A5" s="1">
        <v>43469</v>
      </c>
      <c r="B5">
        <f t="shared" si="0"/>
        <v>4</v>
      </c>
      <c r="C5">
        <f t="shared" si="13"/>
        <v>5</v>
      </c>
      <c r="D5" t="b">
        <f t="shared" si="1"/>
        <v>0</v>
      </c>
      <c r="E5" t="b">
        <f t="shared" si="2"/>
        <v>0</v>
      </c>
      <c r="F5" t="b">
        <f t="shared" si="3"/>
        <v>0</v>
      </c>
      <c r="G5" t="b">
        <f t="shared" si="4"/>
        <v>1</v>
      </c>
      <c r="H5" s="2">
        <f>IF(G5,VLOOKUP(C5,Tabela1[],2),0)</f>
        <v>0.8</v>
      </c>
      <c r="I5" s="4">
        <f t="shared" si="5"/>
        <v>200</v>
      </c>
      <c r="J5" s="4">
        <f t="shared" si="6"/>
        <v>200</v>
      </c>
      <c r="K5" s="4">
        <f t="shared" si="15"/>
        <v>75</v>
      </c>
      <c r="L5">
        <f t="shared" si="7"/>
        <v>275</v>
      </c>
      <c r="M5" s="5">
        <f t="shared" si="8"/>
        <v>100</v>
      </c>
      <c r="N5">
        <f t="shared" si="9"/>
        <v>220</v>
      </c>
      <c r="O5">
        <f t="shared" si="10"/>
        <v>75</v>
      </c>
      <c r="P5">
        <f t="shared" si="11"/>
        <v>145</v>
      </c>
      <c r="Q5" s="5">
        <f t="shared" si="12"/>
        <v>365</v>
      </c>
      <c r="R5">
        <f t="shared" si="14"/>
        <v>0</v>
      </c>
    </row>
    <row r="6" spans="1:25" x14ac:dyDescent="0.25">
      <c r="A6" s="1">
        <v>43470</v>
      </c>
      <c r="B6">
        <f t="shared" si="0"/>
        <v>5</v>
      </c>
      <c r="C6">
        <f t="shared" si="13"/>
        <v>6</v>
      </c>
      <c r="D6" t="b">
        <f t="shared" si="1"/>
        <v>0</v>
      </c>
      <c r="E6" t="b">
        <f t="shared" si="2"/>
        <v>0</v>
      </c>
      <c r="F6" t="b">
        <f t="shared" si="3"/>
        <v>0</v>
      </c>
      <c r="G6" t="b">
        <f t="shared" si="4"/>
        <v>1</v>
      </c>
      <c r="H6" s="2">
        <f>IF(G6,VLOOKUP(C6,Tabela1[],2),0)</f>
        <v>0.5</v>
      </c>
      <c r="I6" s="4">
        <f t="shared" si="5"/>
        <v>200</v>
      </c>
      <c r="J6" s="4">
        <f t="shared" si="6"/>
        <v>200</v>
      </c>
      <c r="K6" s="4">
        <f t="shared" si="15"/>
        <v>55</v>
      </c>
      <c r="L6">
        <f t="shared" si="7"/>
        <v>255</v>
      </c>
      <c r="M6" s="5">
        <f t="shared" si="8"/>
        <v>100</v>
      </c>
      <c r="N6">
        <f t="shared" si="9"/>
        <v>128</v>
      </c>
      <c r="O6">
        <f t="shared" si="10"/>
        <v>55</v>
      </c>
      <c r="P6">
        <f t="shared" si="11"/>
        <v>73</v>
      </c>
      <c r="Q6" s="5">
        <f t="shared" si="12"/>
        <v>201</v>
      </c>
      <c r="R6">
        <f t="shared" si="14"/>
        <v>27</v>
      </c>
    </row>
    <row r="7" spans="1:25" x14ac:dyDescent="0.25">
      <c r="A7" s="1">
        <v>43471</v>
      </c>
      <c r="B7">
        <f t="shared" si="0"/>
        <v>6</v>
      </c>
      <c r="C7">
        <f t="shared" si="13"/>
        <v>7</v>
      </c>
      <c r="D7" t="b">
        <f t="shared" si="1"/>
        <v>1</v>
      </c>
      <c r="E7" t="b">
        <f t="shared" si="2"/>
        <v>0</v>
      </c>
      <c r="F7" t="b">
        <f t="shared" si="3"/>
        <v>0</v>
      </c>
      <c r="G7" t="b">
        <f t="shared" si="4"/>
        <v>1</v>
      </c>
      <c r="H7" s="2">
        <f>IF(G7,VLOOKUP(C7,Tabela1[],2),0)</f>
        <v>0.5</v>
      </c>
      <c r="I7" s="4">
        <f t="shared" si="5"/>
        <v>200</v>
      </c>
      <c r="J7" s="4">
        <f t="shared" si="6"/>
        <v>200</v>
      </c>
      <c r="K7" s="4">
        <f t="shared" si="15"/>
        <v>100</v>
      </c>
      <c r="L7">
        <f t="shared" si="7"/>
        <v>300</v>
      </c>
      <c r="M7" s="5">
        <f t="shared" si="8"/>
        <v>100</v>
      </c>
      <c r="N7">
        <f t="shared" si="9"/>
        <v>150</v>
      </c>
      <c r="O7">
        <f t="shared" si="10"/>
        <v>100</v>
      </c>
      <c r="P7">
        <f t="shared" si="11"/>
        <v>50</v>
      </c>
      <c r="Q7" s="5">
        <f t="shared" si="12"/>
        <v>200</v>
      </c>
      <c r="R7">
        <f t="shared" si="14"/>
        <v>50</v>
      </c>
    </row>
    <row r="8" spans="1:25" x14ac:dyDescent="0.25">
      <c r="A8" s="1">
        <v>43472</v>
      </c>
      <c r="B8">
        <f t="shared" si="0"/>
        <v>7</v>
      </c>
      <c r="C8">
        <f t="shared" si="13"/>
        <v>1</v>
      </c>
      <c r="D8" t="b">
        <f t="shared" si="1"/>
        <v>0</v>
      </c>
      <c r="E8" t="b">
        <f t="shared" si="2"/>
        <v>0</v>
      </c>
      <c r="F8" t="b">
        <f t="shared" si="3"/>
        <v>0</v>
      </c>
      <c r="G8" t="b">
        <f t="shared" si="4"/>
        <v>1</v>
      </c>
      <c r="H8" s="2">
        <f>IF(G8,VLOOKUP(C8,Tabela1[],2),0)</f>
        <v>0.9</v>
      </c>
      <c r="I8" s="4">
        <f t="shared" si="5"/>
        <v>200</v>
      </c>
      <c r="J8" s="4">
        <f t="shared" si="6"/>
        <v>200</v>
      </c>
      <c r="K8" s="4">
        <f t="shared" si="15"/>
        <v>100</v>
      </c>
      <c r="L8">
        <f t="shared" si="7"/>
        <v>300</v>
      </c>
      <c r="M8" s="5">
        <f t="shared" si="8"/>
        <v>100</v>
      </c>
      <c r="N8">
        <f t="shared" si="9"/>
        <v>270</v>
      </c>
      <c r="O8">
        <f t="shared" si="10"/>
        <v>100</v>
      </c>
      <c r="P8">
        <f t="shared" si="11"/>
        <v>170</v>
      </c>
      <c r="Q8" s="5">
        <f t="shared" si="12"/>
        <v>440</v>
      </c>
      <c r="R8">
        <f t="shared" si="14"/>
        <v>0</v>
      </c>
    </row>
    <row r="9" spans="1:25" x14ac:dyDescent="0.25">
      <c r="A9" s="1">
        <v>43473</v>
      </c>
      <c r="B9">
        <f t="shared" si="0"/>
        <v>8</v>
      </c>
      <c r="C9">
        <f t="shared" si="13"/>
        <v>2</v>
      </c>
      <c r="D9" t="b">
        <f t="shared" si="1"/>
        <v>0</v>
      </c>
      <c r="E9" t="b">
        <f t="shared" si="2"/>
        <v>0</v>
      </c>
      <c r="F9" t="b">
        <f t="shared" si="3"/>
        <v>0</v>
      </c>
      <c r="G9" t="b">
        <f t="shared" si="4"/>
        <v>1</v>
      </c>
      <c r="H9" s="2">
        <f>IF(G9,VLOOKUP(C9,Tabela1[],2),0)</f>
        <v>0.75</v>
      </c>
      <c r="I9" s="4">
        <f t="shared" si="5"/>
        <v>200</v>
      </c>
      <c r="J9" s="4">
        <f t="shared" si="6"/>
        <v>200</v>
      </c>
      <c r="K9" s="4">
        <f t="shared" si="15"/>
        <v>30</v>
      </c>
      <c r="L9">
        <f t="shared" si="7"/>
        <v>230</v>
      </c>
      <c r="M9" s="5">
        <f t="shared" si="8"/>
        <v>100</v>
      </c>
      <c r="N9">
        <f t="shared" si="9"/>
        <v>173</v>
      </c>
      <c r="O9">
        <f t="shared" si="10"/>
        <v>30</v>
      </c>
      <c r="P9">
        <f t="shared" si="11"/>
        <v>143</v>
      </c>
      <c r="Q9" s="5">
        <f t="shared" si="12"/>
        <v>316</v>
      </c>
      <c r="R9">
        <f t="shared" si="14"/>
        <v>0</v>
      </c>
    </row>
    <row r="10" spans="1:25" x14ac:dyDescent="0.25">
      <c r="A10" s="1">
        <v>43474</v>
      </c>
      <c r="B10">
        <f t="shared" si="0"/>
        <v>9</v>
      </c>
      <c r="C10">
        <f t="shared" si="13"/>
        <v>3</v>
      </c>
      <c r="D10" t="b">
        <f t="shared" si="1"/>
        <v>0</v>
      </c>
      <c r="E10" t="b">
        <f t="shared" si="2"/>
        <v>0</v>
      </c>
      <c r="F10" t="b">
        <f t="shared" si="3"/>
        <v>0</v>
      </c>
      <c r="G10" t="b">
        <f t="shared" si="4"/>
        <v>1</v>
      </c>
      <c r="H10" s="2">
        <f>IF(G10,VLOOKUP(C10,Tabela1[],2),0)</f>
        <v>0.6</v>
      </c>
      <c r="I10" s="4">
        <f t="shared" si="5"/>
        <v>200</v>
      </c>
      <c r="J10" s="4">
        <f t="shared" si="6"/>
        <v>200</v>
      </c>
      <c r="K10" s="4">
        <f t="shared" si="15"/>
        <v>57</v>
      </c>
      <c r="L10">
        <f t="shared" si="7"/>
        <v>257</v>
      </c>
      <c r="M10" s="5">
        <f t="shared" si="8"/>
        <v>100</v>
      </c>
      <c r="N10">
        <f t="shared" si="9"/>
        <v>155</v>
      </c>
      <c r="O10">
        <f t="shared" si="10"/>
        <v>57</v>
      </c>
      <c r="P10">
        <f t="shared" si="11"/>
        <v>98</v>
      </c>
      <c r="Q10" s="5">
        <f t="shared" si="12"/>
        <v>253</v>
      </c>
      <c r="R10">
        <f t="shared" si="14"/>
        <v>2</v>
      </c>
    </row>
    <row r="11" spans="1:25" x14ac:dyDescent="0.25">
      <c r="A11" s="1">
        <v>43475</v>
      </c>
      <c r="B11">
        <f t="shared" si="0"/>
        <v>10</v>
      </c>
      <c r="C11">
        <f t="shared" si="13"/>
        <v>4</v>
      </c>
      <c r="D11" t="b">
        <f t="shared" si="1"/>
        <v>0</v>
      </c>
      <c r="E11" t="b">
        <f t="shared" si="2"/>
        <v>0</v>
      </c>
      <c r="F11" t="b">
        <f t="shared" si="3"/>
        <v>0</v>
      </c>
      <c r="G11" t="b">
        <f t="shared" si="4"/>
        <v>1</v>
      </c>
      <c r="H11" s="2">
        <f>IF(G11,VLOOKUP(C11,Tabela1[],2),0)</f>
        <v>0.75</v>
      </c>
      <c r="I11" s="4">
        <f t="shared" si="5"/>
        <v>200</v>
      </c>
      <c r="J11" s="4">
        <f t="shared" si="6"/>
        <v>200</v>
      </c>
      <c r="K11" s="4">
        <f t="shared" si="15"/>
        <v>100</v>
      </c>
      <c r="L11">
        <f t="shared" si="7"/>
        <v>300</v>
      </c>
      <c r="M11" s="5">
        <f t="shared" si="8"/>
        <v>100</v>
      </c>
      <c r="N11">
        <f t="shared" si="9"/>
        <v>225</v>
      </c>
      <c r="O11">
        <f t="shared" si="10"/>
        <v>100</v>
      </c>
      <c r="P11">
        <f t="shared" si="11"/>
        <v>125</v>
      </c>
      <c r="Q11" s="5">
        <f t="shared" si="12"/>
        <v>350</v>
      </c>
      <c r="R11">
        <f t="shared" si="14"/>
        <v>0</v>
      </c>
    </row>
    <row r="12" spans="1:25" x14ac:dyDescent="0.25">
      <c r="A12" s="1">
        <v>43476</v>
      </c>
      <c r="B12">
        <f t="shared" si="0"/>
        <v>11</v>
      </c>
      <c r="C12">
        <f t="shared" si="13"/>
        <v>5</v>
      </c>
      <c r="D12" t="b">
        <f t="shared" si="1"/>
        <v>0</v>
      </c>
      <c r="E12" t="b">
        <f t="shared" si="2"/>
        <v>0</v>
      </c>
      <c r="F12" t="b">
        <f t="shared" si="3"/>
        <v>0</v>
      </c>
      <c r="G12" t="b">
        <f t="shared" si="4"/>
        <v>1</v>
      </c>
      <c r="H12" s="2">
        <f>IF(G12,VLOOKUP(C12,Tabela1[],2),0)</f>
        <v>0.8</v>
      </c>
      <c r="I12" s="4">
        <f t="shared" si="5"/>
        <v>200</v>
      </c>
      <c r="J12" s="4">
        <f t="shared" si="6"/>
        <v>200</v>
      </c>
      <c r="K12" s="4">
        <f t="shared" si="15"/>
        <v>75</v>
      </c>
      <c r="L12">
        <f t="shared" si="7"/>
        <v>275</v>
      </c>
      <c r="M12" s="5">
        <f t="shared" si="8"/>
        <v>100</v>
      </c>
      <c r="N12">
        <f t="shared" si="9"/>
        <v>220</v>
      </c>
      <c r="O12">
        <f t="shared" si="10"/>
        <v>75</v>
      </c>
      <c r="P12">
        <f t="shared" si="11"/>
        <v>145</v>
      </c>
      <c r="Q12" s="5">
        <f t="shared" si="12"/>
        <v>365</v>
      </c>
      <c r="R12">
        <f t="shared" si="14"/>
        <v>0</v>
      </c>
    </row>
    <row r="13" spans="1:25" x14ac:dyDescent="0.25">
      <c r="A13" s="1">
        <v>43477</v>
      </c>
      <c r="B13">
        <f t="shared" si="0"/>
        <v>12</v>
      </c>
      <c r="C13">
        <f t="shared" si="13"/>
        <v>6</v>
      </c>
      <c r="D13" t="b">
        <f t="shared" si="1"/>
        <v>0</v>
      </c>
      <c r="E13" t="b">
        <f t="shared" si="2"/>
        <v>0</v>
      </c>
      <c r="F13" t="b">
        <f t="shared" si="3"/>
        <v>1</v>
      </c>
      <c r="G13" t="b">
        <f t="shared" si="4"/>
        <v>1</v>
      </c>
      <c r="H13" s="2">
        <f>IF(G13,VLOOKUP(C13,Tabela1[],2),0)</f>
        <v>0.5</v>
      </c>
      <c r="I13" s="4">
        <f t="shared" si="5"/>
        <v>200</v>
      </c>
      <c r="J13" s="4">
        <f t="shared" si="6"/>
        <v>200</v>
      </c>
      <c r="K13" s="4">
        <f t="shared" si="15"/>
        <v>55</v>
      </c>
      <c r="L13">
        <f t="shared" si="7"/>
        <v>255</v>
      </c>
      <c r="M13" s="5">
        <f t="shared" si="8"/>
        <v>100</v>
      </c>
      <c r="N13">
        <f t="shared" si="9"/>
        <v>255</v>
      </c>
      <c r="O13">
        <f t="shared" si="10"/>
        <v>55</v>
      </c>
      <c r="P13">
        <f t="shared" si="11"/>
        <v>200</v>
      </c>
      <c r="Q13" s="5">
        <f t="shared" si="12"/>
        <v>455</v>
      </c>
      <c r="R13">
        <f t="shared" si="14"/>
        <v>0</v>
      </c>
    </row>
    <row r="14" spans="1:25" x14ac:dyDescent="0.25">
      <c r="A14" s="1">
        <v>43478</v>
      </c>
      <c r="B14">
        <f t="shared" si="0"/>
        <v>13</v>
      </c>
      <c r="C14">
        <f t="shared" si="13"/>
        <v>7</v>
      </c>
      <c r="D14" t="b">
        <f t="shared" si="1"/>
        <v>0</v>
      </c>
      <c r="E14" t="b">
        <f t="shared" si="2"/>
        <v>1</v>
      </c>
      <c r="F14" t="b">
        <f t="shared" si="3"/>
        <v>0</v>
      </c>
      <c r="G14" t="b">
        <f t="shared" si="4"/>
        <v>0</v>
      </c>
      <c r="H14" s="2">
        <f>IF(G14,VLOOKUP(C14,Tabela1[],2),0)</f>
        <v>0</v>
      </c>
      <c r="I14" s="4">
        <f t="shared" si="5"/>
        <v>0</v>
      </c>
      <c r="J14" s="4">
        <f t="shared" si="6"/>
        <v>0</v>
      </c>
      <c r="K14" s="4">
        <f t="shared" si="15"/>
        <v>0</v>
      </c>
      <c r="L14">
        <f t="shared" si="7"/>
        <v>0</v>
      </c>
      <c r="M14" s="5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 s="5">
        <f t="shared" si="12"/>
        <v>0</v>
      </c>
      <c r="R14">
        <f t="shared" si="14"/>
        <v>0</v>
      </c>
    </row>
    <row r="15" spans="1:25" x14ac:dyDescent="0.25">
      <c r="A15" s="1">
        <v>43479</v>
      </c>
      <c r="B15">
        <f t="shared" si="0"/>
        <v>14</v>
      </c>
      <c r="C15">
        <f t="shared" si="13"/>
        <v>1</v>
      </c>
      <c r="D15" t="b">
        <f t="shared" si="1"/>
        <v>0</v>
      </c>
      <c r="E15" t="b">
        <f t="shared" si="2"/>
        <v>0</v>
      </c>
      <c r="F15" t="b">
        <f t="shared" si="3"/>
        <v>0</v>
      </c>
      <c r="G15" t="b">
        <f t="shared" si="4"/>
        <v>1</v>
      </c>
      <c r="H15" s="2">
        <f>IF(G15,VLOOKUP(C15,Tabela1[],2),0)</f>
        <v>0.9</v>
      </c>
      <c r="I15" s="4">
        <f t="shared" si="5"/>
        <v>200</v>
      </c>
      <c r="J15" s="4">
        <f t="shared" si="6"/>
        <v>200</v>
      </c>
      <c r="K15" s="4">
        <f t="shared" si="15"/>
        <v>0</v>
      </c>
      <c r="L15">
        <f t="shared" si="7"/>
        <v>200</v>
      </c>
      <c r="M15" s="5">
        <f t="shared" si="8"/>
        <v>100</v>
      </c>
      <c r="N15">
        <f t="shared" si="9"/>
        <v>180</v>
      </c>
      <c r="O15">
        <f t="shared" si="10"/>
        <v>0</v>
      </c>
      <c r="P15">
        <f t="shared" si="11"/>
        <v>180</v>
      </c>
      <c r="Q15" s="5">
        <f t="shared" si="12"/>
        <v>360</v>
      </c>
      <c r="R15">
        <f t="shared" si="14"/>
        <v>0</v>
      </c>
    </row>
    <row r="16" spans="1:25" x14ac:dyDescent="0.25">
      <c r="A16" s="1">
        <v>43480</v>
      </c>
      <c r="B16">
        <f t="shared" si="0"/>
        <v>15</v>
      </c>
      <c r="C16">
        <f t="shared" si="13"/>
        <v>2</v>
      </c>
      <c r="D16" t="b">
        <f t="shared" si="1"/>
        <v>0</v>
      </c>
      <c r="E16" t="b">
        <f t="shared" si="2"/>
        <v>0</v>
      </c>
      <c r="F16" t="b">
        <f t="shared" si="3"/>
        <v>0</v>
      </c>
      <c r="G16" t="b">
        <f t="shared" si="4"/>
        <v>1</v>
      </c>
      <c r="H16" s="2">
        <f>IF(G16,VLOOKUP(C16,Tabela1[],2),0)</f>
        <v>0.75</v>
      </c>
      <c r="I16" s="4">
        <f t="shared" si="5"/>
        <v>200</v>
      </c>
      <c r="J16" s="4">
        <f t="shared" si="6"/>
        <v>200</v>
      </c>
      <c r="K16" s="4">
        <f t="shared" si="15"/>
        <v>20</v>
      </c>
      <c r="L16">
        <f t="shared" si="7"/>
        <v>220</v>
      </c>
      <c r="M16" s="5">
        <f t="shared" si="8"/>
        <v>100</v>
      </c>
      <c r="N16">
        <f t="shared" si="9"/>
        <v>165</v>
      </c>
      <c r="O16">
        <f t="shared" si="10"/>
        <v>20</v>
      </c>
      <c r="P16">
        <f t="shared" si="11"/>
        <v>145</v>
      </c>
      <c r="Q16" s="5">
        <f t="shared" si="12"/>
        <v>310</v>
      </c>
      <c r="R16">
        <f t="shared" si="14"/>
        <v>0</v>
      </c>
    </row>
    <row r="17" spans="1:18" x14ac:dyDescent="0.25">
      <c r="A17" s="1">
        <v>43481</v>
      </c>
      <c r="B17">
        <f t="shared" si="0"/>
        <v>16</v>
      </c>
      <c r="C17">
        <f t="shared" si="13"/>
        <v>3</v>
      </c>
      <c r="D17" t="b">
        <f t="shared" si="1"/>
        <v>0</v>
      </c>
      <c r="E17" t="b">
        <f t="shared" si="2"/>
        <v>0</v>
      </c>
      <c r="F17" t="b">
        <f t="shared" si="3"/>
        <v>0</v>
      </c>
      <c r="G17" t="b">
        <f t="shared" si="4"/>
        <v>1</v>
      </c>
      <c r="H17" s="2">
        <f>IF(G17,VLOOKUP(C17,Tabela1[],2),0)</f>
        <v>0.6</v>
      </c>
      <c r="I17" s="4">
        <f t="shared" si="5"/>
        <v>200</v>
      </c>
      <c r="J17" s="4">
        <f t="shared" si="6"/>
        <v>200</v>
      </c>
      <c r="K17" s="4">
        <f t="shared" si="15"/>
        <v>55</v>
      </c>
      <c r="L17">
        <f t="shared" si="7"/>
        <v>255</v>
      </c>
      <c r="M17" s="5">
        <f t="shared" si="8"/>
        <v>100</v>
      </c>
      <c r="N17">
        <f t="shared" si="9"/>
        <v>153</v>
      </c>
      <c r="O17">
        <f t="shared" si="10"/>
        <v>55</v>
      </c>
      <c r="P17">
        <f t="shared" si="11"/>
        <v>98</v>
      </c>
      <c r="Q17" s="5">
        <f t="shared" si="12"/>
        <v>251</v>
      </c>
      <c r="R17">
        <f t="shared" si="14"/>
        <v>2</v>
      </c>
    </row>
    <row r="18" spans="1:18" x14ac:dyDescent="0.25">
      <c r="A18" s="1">
        <v>43482</v>
      </c>
      <c r="B18">
        <f t="shared" si="0"/>
        <v>17</v>
      </c>
      <c r="C18">
        <f t="shared" si="13"/>
        <v>4</v>
      </c>
      <c r="D18" t="b">
        <f t="shared" si="1"/>
        <v>0</v>
      </c>
      <c r="E18" t="b">
        <f t="shared" si="2"/>
        <v>0</v>
      </c>
      <c r="F18" t="b">
        <f t="shared" si="3"/>
        <v>0</v>
      </c>
      <c r="G18" t="b">
        <f t="shared" si="4"/>
        <v>1</v>
      </c>
      <c r="H18" s="2">
        <f>IF(G18,VLOOKUP(C18,Tabela1[],2),0)</f>
        <v>0.75</v>
      </c>
      <c r="I18" s="4">
        <f t="shared" si="5"/>
        <v>200</v>
      </c>
      <c r="J18" s="4">
        <f t="shared" si="6"/>
        <v>200</v>
      </c>
      <c r="K18" s="4">
        <f t="shared" si="15"/>
        <v>100</v>
      </c>
      <c r="L18">
        <f t="shared" si="7"/>
        <v>300</v>
      </c>
      <c r="M18" s="5">
        <f t="shared" si="8"/>
        <v>100</v>
      </c>
      <c r="N18">
        <f t="shared" si="9"/>
        <v>225</v>
      </c>
      <c r="O18">
        <f t="shared" si="10"/>
        <v>100</v>
      </c>
      <c r="P18">
        <f t="shared" si="11"/>
        <v>125</v>
      </c>
      <c r="Q18" s="5">
        <f t="shared" si="12"/>
        <v>350</v>
      </c>
      <c r="R18">
        <f t="shared" si="14"/>
        <v>0</v>
      </c>
    </row>
    <row r="19" spans="1:18" x14ac:dyDescent="0.25">
      <c r="A19" s="1">
        <v>43483</v>
      </c>
      <c r="B19">
        <f t="shared" si="0"/>
        <v>18</v>
      </c>
      <c r="C19">
        <f t="shared" si="13"/>
        <v>5</v>
      </c>
      <c r="D19" t="b">
        <f t="shared" si="1"/>
        <v>0</v>
      </c>
      <c r="E19" t="b">
        <f t="shared" si="2"/>
        <v>0</v>
      </c>
      <c r="F19" t="b">
        <f t="shared" si="3"/>
        <v>0</v>
      </c>
      <c r="G19" t="b">
        <f t="shared" si="4"/>
        <v>1</v>
      </c>
      <c r="H19" s="2">
        <f>IF(G19,VLOOKUP(C19,Tabela1[],2),0)</f>
        <v>0.8</v>
      </c>
      <c r="I19" s="4">
        <f t="shared" si="5"/>
        <v>200</v>
      </c>
      <c r="J19" s="4">
        <f t="shared" si="6"/>
        <v>200</v>
      </c>
      <c r="K19" s="4">
        <f t="shared" si="15"/>
        <v>75</v>
      </c>
      <c r="L19">
        <f t="shared" si="7"/>
        <v>275</v>
      </c>
      <c r="M19" s="5">
        <f t="shared" si="8"/>
        <v>100</v>
      </c>
      <c r="N19">
        <f t="shared" si="9"/>
        <v>220</v>
      </c>
      <c r="O19">
        <f t="shared" si="10"/>
        <v>75</v>
      </c>
      <c r="P19">
        <f t="shared" si="11"/>
        <v>145</v>
      </c>
      <c r="Q19" s="5">
        <f t="shared" si="12"/>
        <v>365</v>
      </c>
      <c r="R19">
        <f t="shared" si="14"/>
        <v>0</v>
      </c>
    </row>
    <row r="20" spans="1:18" x14ac:dyDescent="0.25">
      <c r="A20" s="1">
        <v>43484</v>
      </c>
      <c r="B20">
        <f t="shared" si="0"/>
        <v>19</v>
      </c>
      <c r="C20">
        <f t="shared" si="13"/>
        <v>6</v>
      </c>
      <c r="D20" t="b">
        <f t="shared" si="1"/>
        <v>0</v>
      </c>
      <c r="E20" t="b">
        <f t="shared" si="2"/>
        <v>0</v>
      </c>
      <c r="F20" t="b">
        <f t="shared" si="3"/>
        <v>1</v>
      </c>
      <c r="G20" t="b">
        <f t="shared" si="4"/>
        <v>1</v>
      </c>
      <c r="H20" s="2">
        <f>IF(G20,VLOOKUP(C20,Tabela1[],2),0)</f>
        <v>0.5</v>
      </c>
      <c r="I20" s="4">
        <f t="shared" si="5"/>
        <v>200</v>
      </c>
      <c r="J20" s="4">
        <f t="shared" si="6"/>
        <v>200</v>
      </c>
      <c r="K20" s="4">
        <f t="shared" si="15"/>
        <v>55</v>
      </c>
      <c r="L20">
        <f t="shared" si="7"/>
        <v>255</v>
      </c>
      <c r="M20" s="5">
        <f t="shared" si="8"/>
        <v>100</v>
      </c>
      <c r="N20">
        <f t="shared" si="9"/>
        <v>255</v>
      </c>
      <c r="O20">
        <f t="shared" si="10"/>
        <v>55</v>
      </c>
      <c r="P20">
        <f t="shared" si="11"/>
        <v>200</v>
      </c>
      <c r="Q20" s="5">
        <f t="shared" si="12"/>
        <v>455</v>
      </c>
      <c r="R20">
        <f t="shared" si="14"/>
        <v>0</v>
      </c>
    </row>
    <row r="21" spans="1:18" x14ac:dyDescent="0.25">
      <c r="A21" s="1">
        <v>43485</v>
      </c>
      <c r="B21">
        <f t="shared" si="0"/>
        <v>20</v>
      </c>
      <c r="C21">
        <f t="shared" si="13"/>
        <v>7</v>
      </c>
      <c r="D21" t="b">
        <f t="shared" si="1"/>
        <v>0</v>
      </c>
      <c r="E21" t="b">
        <f t="shared" si="2"/>
        <v>1</v>
      </c>
      <c r="F21" t="b">
        <f t="shared" si="3"/>
        <v>0</v>
      </c>
      <c r="G21" t="b">
        <f t="shared" si="4"/>
        <v>0</v>
      </c>
      <c r="H21" s="2">
        <f>IF(G21,VLOOKUP(C21,Tabela1[],2),0)</f>
        <v>0</v>
      </c>
      <c r="I21" s="4">
        <f t="shared" si="5"/>
        <v>0</v>
      </c>
      <c r="J21" s="4">
        <f t="shared" si="6"/>
        <v>0</v>
      </c>
      <c r="K21" s="4">
        <f t="shared" si="15"/>
        <v>0</v>
      </c>
      <c r="L21">
        <f t="shared" si="7"/>
        <v>0</v>
      </c>
      <c r="M21" s="5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 s="5">
        <f t="shared" si="12"/>
        <v>0</v>
      </c>
      <c r="R21">
        <f t="shared" si="14"/>
        <v>0</v>
      </c>
    </row>
    <row r="22" spans="1:18" x14ac:dyDescent="0.25">
      <c r="A22" s="1">
        <v>43486</v>
      </c>
      <c r="B22">
        <f t="shared" si="0"/>
        <v>21</v>
      </c>
      <c r="C22">
        <f t="shared" si="13"/>
        <v>1</v>
      </c>
      <c r="D22" t="b">
        <f t="shared" si="1"/>
        <v>0</v>
      </c>
      <c r="E22" t="b">
        <f t="shared" si="2"/>
        <v>0</v>
      </c>
      <c r="F22" t="b">
        <f t="shared" si="3"/>
        <v>0</v>
      </c>
      <c r="G22" t="b">
        <f t="shared" si="4"/>
        <v>1</v>
      </c>
      <c r="H22" s="2">
        <f>IF(G22,VLOOKUP(C22,Tabela1[],2),0)</f>
        <v>0.9</v>
      </c>
      <c r="I22" s="4">
        <f t="shared" si="5"/>
        <v>200</v>
      </c>
      <c r="J22" s="4">
        <f t="shared" si="6"/>
        <v>200</v>
      </c>
      <c r="K22" s="4">
        <f t="shared" si="15"/>
        <v>0</v>
      </c>
      <c r="L22">
        <f t="shared" si="7"/>
        <v>200</v>
      </c>
      <c r="M22" s="5">
        <f t="shared" si="8"/>
        <v>100</v>
      </c>
      <c r="N22">
        <f t="shared" si="9"/>
        <v>180</v>
      </c>
      <c r="O22">
        <f t="shared" si="10"/>
        <v>0</v>
      </c>
      <c r="P22">
        <f t="shared" si="11"/>
        <v>180</v>
      </c>
      <c r="Q22" s="5">
        <f t="shared" si="12"/>
        <v>360</v>
      </c>
      <c r="R22">
        <f t="shared" si="14"/>
        <v>0</v>
      </c>
    </row>
    <row r="23" spans="1:18" x14ac:dyDescent="0.25">
      <c r="A23" s="1">
        <v>43487</v>
      </c>
      <c r="B23">
        <f t="shared" si="0"/>
        <v>22</v>
      </c>
      <c r="C23">
        <f t="shared" si="13"/>
        <v>2</v>
      </c>
      <c r="D23" t="b">
        <f t="shared" si="1"/>
        <v>0</v>
      </c>
      <c r="E23" t="b">
        <f t="shared" si="2"/>
        <v>0</v>
      </c>
      <c r="F23" t="b">
        <f t="shared" si="3"/>
        <v>0</v>
      </c>
      <c r="G23" t="b">
        <f t="shared" si="4"/>
        <v>1</v>
      </c>
      <c r="H23" s="2">
        <f>IF(G23,VLOOKUP(C23,Tabela1[],2),0)</f>
        <v>0.75</v>
      </c>
      <c r="I23" s="4">
        <f t="shared" si="5"/>
        <v>200</v>
      </c>
      <c r="J23" s="4">
        <f t="shared" si="6"/>
        <v>200</v>
      </c>
      <c r="K23" s="4">
        <f t="shared" si="15"/>
        <v>20</v>
      </c>
      <c r="L23">
        <f t="shared" si="7"/>
        <v>220</v>
      </c>
      <c r="M23" s="5">
        <f t="shared" si="8"/>
        <v>100</v>
      </c>
      <c r="N23">
        <f t="shared" si="9"/>
        <v>165</v>
      </c>
      <c r="O23">
        <f t="shared" si="10"/>
        <v>20</v>
      </c>
      <c r="P23">
        <f t="shared" si="11"/>
        <v>145</v>
      </c>
      <c r="Q23" s="5">
        <f t="shared" si="12"/>
        <v>310</v>
      </c>
      <c r="R23">
        <f t="shared" si="14"/>
        <v>0</v>
      </c>
    </row>
    <row r="24" spans="1:18" x14ac:dyDescent="0.25">
      <c r="A24" s="1">
        <v>43488</v>
      </c>
      <c r="B24">
        <f t="shared" si="0"/>
        <v>23</v>
      </c>
      <c r="C24">
        <f t="shared" si="13"/>
        <v>3</v>
      </c>
      <c r="D24" t="b">
        <f t="shared" si="1"/>
        <v>0</v>
      </c>
      <c r="E24" t="b">
        <f t="shared" si="2"/>
        <v>0</v>
      </c>
      <c r="F24" t="b">
        <f t="shared" si="3"/>
        <v>0</v>
      </c>
      <c r="G24" t="b">
        <f t="shared" si="4"/>
        <v>1</v>
      </c>
      <c r="H24" s="2">
        <f>IF(G24,VLOOKUP(C24,Tabela1[],2),0)</f>
        <v>0.6</v>
      </c>
      <c r="I24" s="4">
        <f t="shared" si="5"/>
        <v>200</v>
      </c>
      <c r="J24" s="4">
        <f t="shared" si="6"/>
        <v>200</v>
      </c>
      <c r="K24" s="4">
        <f t="shared" si="15"/>
        <v>55</v>
      </c>
      <c r="L24">
        <f t="shared" si="7"/>
        <v>255</v>
      </c>
      <c r="M24" s="5">
        <f t="shared" si="8"/>
        <v>100</v>
      </c>
      <c r="N24">
        <f t="shared" si="9"/>
        <v>153</v>
      </c>
      <c r="O24">
        <f t="shared" si="10"/>
        <v>55</v>
      </c>
      <c r="P24">
        <f t="shared" si="11"/>
        <v>98</v>
      </c>
      <c r="Q24" s="5">
        <f t="shared" si="12"/>
        <v>251</v>
      </c>
      <c r="R24">
        <f t="shared" si="14"/>
        <v>2</v>
      </c>
    </row>
    <row r="25" spans="1:18" x14ac:dyDescent="0.25">
      <c r="A25" s="1">
        <v>43489</v>
      </c>
      <c r="B25">
        <f t="shared" si="0"/>
        <v>24</v>
      </c>
      <c r="C25">
        <f t="shared" si="13"/>
        <v>4</v>
      </c>
      <c r="D25" t="b">
        <f t="shared" si="1"/>
        <v>0</v>
      </c>
      <c r="E25" t="b">
        <f t="shared" si="2"/>
        <v>0</v>
      </c>
      <c r="F25" t="b">
        <f t="shared" si="3"/>
        <v>0</v>
      </c>
      <c r="G25" t="b">
        <f t="shared" si="4"/>
        <v>1</v>
      </c>
      <c r="H25" s="2">
        <f>IF(G25,VLOOKUP(C25,Tabela1[],2),0)</f>
        <v>0.75</v>
      </c>
      <c r="I25" s="4">
        <f t="shared" si="5"/>
        <v>200</v>
      </c>
      <c r="J25" s="4">
        <f t="shared" si="6"/>
        <v>200</v>
      </c>
      <c r="K25" s="4">
        <f t="shared" si="15"/>
        <v>100</v>
      </c>
      <c r="L25">
        <f t="shared" si="7"/>
        <v>300</v>
      </c>
      <c r="M25" s="5">
        <f t="shared" si="8"/>
        <v>100</v>
      </c>
      <c r="N25">
        <f t="shared" si="9"/>
        <v>225</v>
      </c>
      <c r="O25">
        <f t="shared" si="10"/>
        <v>100</v>
      </c>
      <c r="P25">
        <f t="shared" si="11"/>
        <v>125</v>
      </c>
      <c r="Q25" s="5">
        <f t="shared" si="12"/>
        <v>350</v>
      </c>
      <c r="R25">
        <f t="shared" si="14"/>
        <v>0</v>
      </c>
    </row>
    <row r="26" spans="1:18" x14ac:dyDescent="0.25">
      <c r="A26" s="1">
        <v>43490</v>
      </c>
      <c r="B26">
        <f t="shared" si="0"/>
        <v>25</v>
      </c>
      <c r="C26">
        <f t="shared" si="13"/>
        <v>5</v>
      </c>
      <c r="D26" t="b">
        <f t="shared" si="1"/>
        <v>0</v>
      </c>
      <c r="E26" t="b">
        <f t="shared" si="2"/>
        <v>0</v>
      </c>
      <c r="F26" t="b">
        <f t="shared" si="3"/>
        <v>0</v>
      </c>
      <c r="G26" t="b">
        <f t="shared" si="4"/>
        <v>1</v>
      </c>
      <c r="H26" s="2">
        <f>IF(G26,VLOOKUP(C26,Tabela1[],2),0)</f>
        <v>0.8</v>
      </c>
      <c r="I26" s="4">
        <f t="shared" si="5"/>
        <v>200</v>
      </c>
      <c r="J26" s="4">
        <f t="shared" si="6"/>
        <v>200</v>
      </c>
      <c r="K26" s="4">
        <f t="shared" si="15"/>
        <v>75</v>
      </c>
      <c r="L26">
        <f t="shared" si="7"/>
        <v>275</v>
      </c>
      <c r="M26" s="5">
        <f t="shared" si="8"/>
        <v>100</v>
      </c>
      <c r="N26">
        <f t="shared" si="9"/>
        <v>220</v>
      </c>
      <c r="O26">
        <f t="shared" si="10"/>
        <v>75</v>
      </c>
      <c r="P26">
        <f t="shared" si="11"/>
        <v>145</v>
      </c>
      <c r="Q26" s="5">
        <f t="shared" si="12"/>
        <v>365</v>
      </c>
      <c r="R26">
        <f t="shared" si="14"/>
        <v>0</v>
      </c>
    </row>
    <row r="27" spans="1:18" x14ac:dyDescent="0.25">
      <c r="A27" s="1">
        <v>43491</v>
      </c>
      <c r="B27">
        <f t="shared" si="0"/>
        <v>26</v>
      </c>
      <c r="C27">
        <f t="shared" si="13"/>
        <v>6</v>
      </c>
      <c r="D27" t="b">
        <f t="shared" si="1"/>
        <v>0</v>
      </c>
      <c r="E27" t="b">
        <f t="shared" si="2"/>
        <v>0</v>
      </c>
      <c r="F27" t="b">
        <f t="shared" si="3"/>
        <v>1</v>
      </c>
      <c r="G27" t="b">
        <f t="shared" si="4"/>
        <v>1</v>
      </c>
      <c r="H27" s="2">
        <f>IF(G27,VLOOKUP(C27,Tabela1[],2),0)</f>
        <v>0.5</v>
      </c>
      <c r="I27" s="4">
        <f t="shared" si="5"/>
        <v>200</v>
      </c>
      <c r="J27" s="4">
        <f t="shared" si="6"/>
        <v>200</v>
      </c>
      <c r="K27" s="4">
        <f t="shared" si="15"/>
        <v>55</v>
      </c>
      <c r="L27">
        <f t="shared" si="7"/>
        <v>255</v>
      </c>
      <c r="M27" s="5">
        <f t="shared" si="8"/>
        <v>100</v>
      </c>
      <c r="N27">
        <f t="shared" si="9"/>
        <v>255</v>
      </c>
      <c r="O27">
        <f t="shared" si="10"/>
        <v>55</v>
      </c>
      <c r="P27">
        <f t="shared" si="11"/>
        <v>200</v>
      </c>
      <c r="Q27" s="5">
        <f t="shared" si="12"/>
        <v>455</v>
      </c>
      <c r="R27">
        <f t="shared" si="14"/>
        <v>0</v>
      </c>
    </row>
    <row r="28" spans="1:18" x14ac:dyDescent="0.25">
      <c r="A28" s="1">
        <v>43492</v>
      </c>
      <c r="B28">
        <f t="shared" si="0"/>
        <v>27</v>
      </c>
      <c r="C28">
        <f t="shared" si="13"/>
        <v>7</v>
      </c>
      <c r="D28" t="b">
        <f t="shared" si="1"/>
        <v>0</v>
      </c>
      <c r="E28" t="b">
        <f t="shared" si="2"/>
        <v>1</v>
      </c>
      <c r="F28" t="b">
        <f t="shared" si="3"/>
        <v>0</v>
      </c>
      <c r="G28" t="b">
        <f t="shared" si="4"/>
        <v>0</v>
      </c>
      <c r="H28" s="2">
        <f>IF(G28,VLOOKUP(C28,Tabela1[],2),0)</f>
        <v>0</v>
      </c>
      <c r="I28" s="4">
        <f t="shared" si="5"/>
        <v>0</v>
      </c>
      <c r="J28" s="4">
        <f t="shared" si="6"/>
        <v>0</v>
      </c>
      <c r="K28" s="4">
        <f t="shared" si="15"/>
        <v>0</v>
      </c>
      <c r="L28">
        <f t="shared" si="7"/>
        <v>0</v>
      </c>
      <c r="M28" s="5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 s="5">
        <f t="shared" si="12"/>
        <v>0</v>
      </c>
      <c r="R28">
        <f t="shared" si="14"/>
        <v>0</v>
      </c>
    </row>
    <row r="29" spans="1:18" x14ac:dyDescent="0.25">
      <c r="A29" s="1">
        <v>43493</v>
      </c>
      <c r="B29">
        <f t="shared" si="0"/>
        <v>28</v>
      </c>
      <c r="C29">
        <f t="shared" si="13"/>
        <v>1</v>
      </c>
      <c r="D29" t="b">
        <f t="shared" si="1"/>
        <v>0</v>
      </c>
      <c r="E29" t="b">
        <f t="shared" si="2"/>
        <v>0</v>
      </c>
      <c r="F29" t="b">
        <f t="shared" si="3"/>
        <v>0</v>
      </c>
      <c r="G29" t="b">
        <f t="shared" si="4"/>
        <v>1</v>
      </c>
      <c r="H29" s="2">
        <f>IF(G29,VLOOKUP(C29,Tabela1[],2),0)</f>
        <v>0.9</v>
      </c>
      <c r="I29" s="4">
        <f t="shared" si="5"/>
        <v>200</v>
      </c>
      <c r="J29" s="4">
        <f t="shared" si="6"/>
        <v>200</v>
      </c>
      <c r="K29" s="4">
        <f t="shared" si="15"/>
        <v>0</v>
      </c>
      <c r="L29">
        <f t="shared" si="7"/>
        <v>200</v>
      </c>
      <c r="M29" s="5">
        <f t="shared" si="8"/>
        <v>100</v>
      </c>
      <c r="N29">
        <f t="shared" si="9"/>
        <v>180</v>
      </c>
      <c r="O29">
        <f t="shared" si="10"/>
        <v>0</v>
      </c>
      <c r="P29">
        <f t="shared" si="11"/>
        <v>180</v>
      </c>
      <c r="Q29" s="5">
        <f t="shared" si="12"/>
        <v>360</v>
      </c>
      <c r="R29">
        <f t="shared" si="14"/>
        <v>0</v>
      </c>
    </row>
    <row r="30" spans="1:18" x14ac:dyDescent="0.25">
      <c r="A30" s="1">
        <v>43494</v>
      </c>
      <c r="B30">
        <f t="shared" si="0"/>
        <v>29</v>
      </c>
      <c r="C30">
        <f t="shared" si="13"/>
        <v>2</v>
      </c>
      <c r="D30" t="b">
        <f t="shared" si="1"/>
        <v>0</v>
      </c>
      <c r="E30" t="b">
        <f t="shared" si="2"/>
        <v>0</v>
      </c>
      <c r="F30" t="b">
        <f t="shared" si="3"/>
        <v>0</v>
      </c>
      <c r="G30" t="b">
        <f t="shared" si="4"/>
        <v>1</v>
      </c>
      <c r="H30" s="2">
        <f>IF(G30,VLOOKUP(C30,Tabela1[],2),0)</f>
        <v>0.75</v>
      </c>
      <c r="I30" s="4">
        <f t="shared" si="5"/>
        <v>200</v>
      </c>
      <c r="J30" s="4">
        <f t="shared" si="6"/>
        <v>200</v>
      </c>
      <c r="K30" s="4">
        <f t="shared" si="15"/>
        <v>20</v>
      </c>
      <c r="L30">
        <f t="shared" si="7"/>
        <v>220</v>
      </c>
      <c r="M30" s="5">
        <f t="shared" si="8"/>
        <v>100</v>
      </c>
      <c r="N30">
        <f t="shared" si="9"/>
        <v>165</v>
      </c>
      <c r="O30">
        <f t="shared" si="10"/>
        <v>20</v>
      </c>
      <c r="P30">
        <f t="shared" si="11"/>
        <v>145</v>
      </c>
      <c r="Q30" s="5">
        <f t="shared" si="12"/>
        <v>310</v>
      </c>
      <c r="R30">
        <f t="shared" si="14"/>
        <v>0</v>
      </c>
    </row>
    <row r="31" spans="1:18" x14ac:dyDescent="0.25">
      <c r="A31" s="1">
        <v>43495</v>
      </c>
      <c r="B31">
        <f t="shared" si="0"/>
        <v>30</v>
      </c>
      <c r="C31">
        <f t="shared" si="13"/>
        <v>3</v>
      </c>
      <c r="D31" t="b">
        <f t="shared" si="1"/>
        <v>0</v>
      </c>
      <c r="E31" t="b">
        <f t="shared" si="2"/>
        <v>0</v>
      </c>
      <c r="F31" t="b">
        <f t="shared" si="3"/>
        <v>0</v>
      </c>
      <c r="G31" t="b">
        <f t="shared" si="4"/>
        <v>1</v>
      </c>
      <c r="H31" s="2">
        <f>IF(G31,VLOOKUP(C31,Tabela1[],2),0)</f>
        <v>0.6</v>
      </c>
      <c r="I31" s="4">
        <f t="shared" si="5"/>
        <v>200</v>
      </c>
      <c r="J31" s="4">
        <f t="shared" si="6"/>
        <v>200</v>
      </c>
      <c r="K31" s="4">
        <f t="shared" si="15"/>
        <v>55</v>
      </c>
      <c r="L31">
        <f t="shared" si="7"/>
        <v>255</v>
      </c>
      <c r="M31" s="5">
        <f t="shared" si="8"/>
        <v>100</v>
      </c>
      <c r="N31">
        <f t="shared" si="9"/>
        <v>153</v>
      </c>
      <c r="O31">
        <f t="shared" si="10"/>
        <v>55</v>
      </c>
      <c r="P31">
        <f t="shared" si="11"/>
        <v>98</v>
      </c>
      <c r="Q31" s="5">
        <f t="shared" si="12"/>
        <v>251</v>
      </c>
      <c r="R31">
        <f t="shared" si="14"/>
        <v>2</v>
      </c>
    </row>
    <row r="32" spans="1:18" x14ac:dyDescent="0.25">
      <c r="A32" s="1">
        <v>43496</v>
      </c>
      <c r="B32">
        <f t="shared" si="0"/>
        <v>31</v>
      </c>
      <c r="C32">
        <f t="shared" si="13"/>
        <v>4</v>
      </c>
      <c r="D32" t="b">
        <f t="shared" si="1"/>
        <v>0</v>
      </c>
      <c r="E32" t="b">
        <f t="shared" si="2"/>
        <v>0</v>
      </c>
      <c r="F32" t="b">
        <f t="shared" si="3"/>
        <v>0</v>
      </c>
      <c r="G32" t="b">
        <f t="shared" si="4"/>
        <v>1</v>
      </c>
      <c r="H32" s="2">
        <f>IF(G32,VLOOKUP(C32,Tabela1[],2),0)</f>
        <v>0.75</v>
      </c>
      <c r="I32" s="4">
        <f t="shared" si="5"/>
        <v>200</v>
      </c>
      <c r="J32" s="4">
        <f t="shared" si="6"/>
        <v>200</v>
      </c>
      <c r="K32" s="4">
        <f t="shared" si="15"/>
        <v>100</v>
      </c>
      <c r="L32">
        <f t="shared" si="7"/>
        <v>300</v>
      </c>
      <c r="M32" s="5">
        <f t="shared" si="8"/>
        <v>100</v>
      </c>
      <c r="N32">
        <f t="shared" si="9"/>
        <v>225</v>
      </c>
      <c r="O32">
        <f t="shared" si="10"/>
        <v>100</v>
      </c>
      <c r="P32">
        <f t="shared" si="11"/>
        <v>125</v>
      </c>
      <c r="Q32" s="5">
        <f t="shared" si="12"/>
        <v>350</v>
      </c>
      <c r="R32">
        <f t="shared" si="14"/>
        <v>0</v>
      </c>
    </row>
    <row r="33" spans="1:18" x14ac:dyDescent="0.25">
      <c r="A33" s="1">
        <v>43497</v>
      </c>
      <c r="B33">
        <f t="shared" si="0"/>
        <v>1</v>
      </c>
      <c r="C33">
        <f t="shared" si="13"/>
        <v>5</v>
      </c>
      <c r="D33" t="b">
        <f t="shared" si="1"/>
        <v>0</v>
      </c>
      <c r="E33" t="b">
        <f t="shared" si="2"/>
        <v>0</v>
      </c>
      <c r="F33" t="b">
        <f t="shared" si="3"/>
        <v>0</v>
      </c>
      <c r="G33" t="b">
        <f t="shared" si="4"/>
        <v>1</v>
      </c>
      <c r="H33" s="2">
        <f>IF(G33,VLOOKUP(C33,Tabela1[],2),0)</f>
        <v>0.8</v>
      </c>
      <c r="I33" s="4">
        <f t="shared" si="5"/>
        <v>200</v>
      </c>
      <c r="J33" s="4">
        <f t="shared" si="6"/>
        <v>200</v>
      </c>
      <c r="K33" s="4">
        <f t="shared" si="15"/>
        <v>75</v>
      </c>
      <c r="L33">
        <f t="shared" si="7"/>
        <v>275</v>
      </c>
      <c r="M33" s="5">
        <f t="shared" si="8"/>
        <v>100</v>
      </c>
      <c r="N33">
        <f t="shared" si="9"/>
        <v>220</v>
      </c>
      <c r="O33">
        <f t="shared" si="10"/>
        <v>75</v>
      </c>
      <c r="P33">
        <f t="shared" si="11"/>
        <v>145</v>
      </c>
      <c r="Q33" s="5">
        <f t="shared" si="12"/>
        <v>365</v>
      </c>
      <c r="R33">
        <f t="shared" si="14"/>
        <v>0</v>
      </c>
    </row>
    <row r="34" spans="1:18" x14ac:dyDescent="0.25">
      <c r="A34" s="1">
        <v>43498</v>
      </c>
      <c r="B34">
        <f t="shared" si="0"/>
        <v>2</v>
      </c>
      <c r="C34">
        <f t="shared" si="13"/>
        <v>6</v>
      </c>
      <c r="D34" t="b">
        <f t="shared" si="1"/>
        <v>0</v>
      </c>
      <c r="E34" t="b">
        <f t="shared" si="2"/>
        <v>0</v>
      </c>
      <c r="F34" t="b">
        <f t="shared" si="3"/>
        <v>0</v>
      </c>
      <c r="G34" t="b">
        <f t="shared" si="4"/>
        <v>1</v>
      </c>
      <c r="H34" s="2">
        <f>IF(G34,VLOOKUP(C34,Tabela1[],2),0)</f>
        <v>0.5</v>
      </c>
      <c r="I34" s="4">
        <f t="shared" si="5"/>
        <v>200</v>
      </c>
      <c r="J34" s="4">
        <f t="shared" si="6"/>
        <v>200</v>
      </c>
      <c r="K34" s="4">
        <f t="shared" si="15"/>
        <v>55</v>
      </c>
      <c r="L34">
        <f t="shared" si="7"/>
        <v>255</v>
      </c>
      <c r="M34" s="5">
        <f t="shared" si="8"/>
        <v>100</v>
      </c>
      <c r="N34">
        <f t="shared" si="9"/>
        <v>128</v>
      </c>
      <c r="O34">
        <f t="shared" si="10"/>
        <v>55</v>
      </c>
      <c r="P34">
        <f t="shared" si="11"/>
        <v>73</v>
      </c>
      <c r="Q34" s="5">
        <f t="shared" si="12"/>
        <v>201</v>
      </c>
      <c r="R34">
        <f t="shared" si="14"/>
        <v>27</v>
      </c>
    </row>
    <row r="35" spans="1:18" x14ac:dyDescent="0.25">
      <c r="A35" s="1">
        <v>43499</v>
      </c>
      <c r="B35">
        <f t="shared" si="0"/>
        <v>3</v>
      </c>
      <c r="C35">
        <f t="shared" si="13"/>
        <v>7</v>
      </c>
      <c r="D35" t="b">
        <f t="shared" si="1"/>
        <v>1</v>
      </c>
      <c r="E35" t="b">
        <f t="shared" si="2"/>
        <v>0</v>
      </c>
      <c r="F35" t="b">
        <f t="shared" si="3"/>
        <v>0</v>
      </c>
      <c r="G35" t="b">
        <f t="shared" si="4"/>
        <v>1</v>
      </c>
      <c r="H35" s="2">
        <f>IF(G35,VLOOKUP(C35,Tabela1[],2),0)</f>
        <v>0.5</v>
      </c>
      <c r="I35" s="4">
        <f t="shared" si="5"/>
        <v>200</v>
      </c>
      <c r="J35" s="4">
        <f t="shared" si="6"/>
        <v>200</v>
      </c>
      <c r="K35" s="4">
        <f t="shared" si="15"/>
        <v>100</v>
      </c>
      <c r="L35">
        <f t="shared" si="7"/>
        <v>300</v>
      </c>
      <c r="M35" s="5">
        <f t="shared" si="8"/>
        <v>100</v>
      </c>
      <c r="N35">
        <f t="shared" si="9"/>
        <v>150</v>
      </c>
      <c r="O35">
        <f t="shared" si="10"/>
        <v>100</v>
      </c>
      <c r="P35">
        <f t="shared" si="11"/>
        <v>50</v>
      </c>
      <c r="Q35" s="5">
        <f t="shared" si="12"/>
        <v>200</v>
      </c>
      <c r="R35">
        <f t="shared" si="14"/>
        <v>50</v>
      </c>
    </row>
    <row r="36" spans="1:18" x14ac:dyDescent="0.25">
      <c r="A36" s="1">
        <v>43500</v>
      </c>
      <c r="B36">
        <f t="shared" si="0"/>
        <v>4</v>
      </c>
      <c r="C36">
        <f t="shared" si="13"/>
        <v>1</v>
      </c>
      <c r="D36" t="b">
        <f t="shared" si="1"/>
        <v>0</v>
      </c>
      <c r="E36" t="b">
        <f t="shared" si="2"/>
        <v>0</v>
      </c>
      <c r="F36" t="b">
        <f t="shared" si="3"/>
        <v>0</v>
      </c>
      <c r="G36" t="b">
        <f t="shared" si="4"/>
        <v>1</v>
      </c>
      <c r="H36" s="2">
        <f>IF(G36,VLOOKUP(C36,Tabela1[],2),0)</f>
        <v>0.9</v>
      </c>
      <c r="I36" s="4">
        <f t="shared" si="5"/>
        <v>200</v>
      </c>
      <c r="J36" s="4">
        <f t="shared" si="6"/>
        <v>200</v>
      </c>
      <c r="K36" s="4">
        <f t="shared" si="15"/>
        <v>100</v>
      </c>
      <c r="L36">
        <f t="shared" si="7"/>
        <v>300</v>
      </c>
      <c r="M36" s="5">
        <f t="shared" si="8"/>
        <v>100</v>
      </c>
      <c r="N36">
        <f t="shared" si="9"/>
        <v>270</v>
      </c>
      <c r="O36">
        <f t="shared" si="10"/>
        <v>100</v>
      </c>
      <c r="P36">
        <f t="shared" si="11"/>
        <v>170</v>
      </c>
      <c r="Q36" s="5">
        <f t="shared" si="12"/>
        <v>440</v>
      </c>
      <c r="R36">
        <f t="shared" si="14"/>
        <v>0</v>
      </c>
    </row>
    <row r="37" spans="1:18" x14ac:dyDescent="0.25">
      <c r="A37" s="1">
        <v>43501</v>
      </c>
      <c r="B37">
        <f t="shared" si="0"/>
        <v>5</v>
      </c>
      <c r="C37">
        <f t="shared" si="13"/>
        <v>2</v>
      </c>
      <c r="D37" t="b">
        <f t="shared" si="1"/>
        <v>0</v>
      </c>
      <c r="E37" t="b">
        <f t="shared" si="2"/>
        <v>0</v>
      </c>
      <c r="F37" t="b">
        <f t="shared" si="3"/>
        <v>0</v>
      </c>
      <c r="G37" t="b">
        <f t="shared" si="4"/>
        <v>1</v>
      </c>
      <c r="H37" s="2">
        <f>IF(G37,VLOOKUP(C37,Tabela1[],2),0)</f>
        <v>0.75</v>
      </c>
      <c r="I37" s="4">
        <f t="shared" si="5"/>
        <v>200</v>
      </c>
      <c r="J37" s="4">
        <f t="shared" si="6"/>
        <v>200</v>
      </c>
      <c r="K37" s="4">
        <f t="shared" si="15"/>
        <v>30</v>
      </c>
      <c r="L37">
        <f t="shared" si="7"/>
        <v>230</v>
      </c>
      <c r="M37" s="5">
        <f t="shared" si="8"/>
        <v>100</v>
      </c>
      <c r="N37">
        <f t="shared" si="9"/>
        <v>173</v>
      </c>
      <c r="O37">
        <f t="shared" si="10"/>
        <v>30</v>
      </c>
      <c r="P37">
        <f t="shared" si="11"/>
        <v>143</v>
      </c>
      <c r="Q37" s="5">
        <f t="shared" si="12"/>
        <v>316</v>
      </c>
      <c r="R37">
        <f t="shared" si="14"/>
        <v>0</v>
      </c>
    </row>
    <row r="38" spans="1:18" x14ac:dyDescent="0.25">
      <c r="A38" s="1">
        <v>43502</v>
      </c>
      <c r="B38">
        <f t="shared" si="0"/>
        <v>6</v>
      </c>
      <c r="C38">
        <f t="shared" si="13"/>
        <v>3</v>
      </c>
      <c r="D38" t="b">
        <f t="shared" si="1"/>
        <v>0</v>
      </c>
      <c r="E38" t="b">
        <f t="shared" si="2"/>
        <v>0</v>
      </c>
      <c r="F38" t="b">
        <f t="shared" si="3"/>
        <v>0</v>
      </c>
      <c r="G38" t="b">
        <f t="shared" si="4"/>
        <v>1</v>
      </c>
      <c r="H38" s="2">
        <f>IF(G38,VLOOKUP(C38,Tabela1[],2),0)</f>
        <v>0.6</v>
      </c>
      <c r="I38" s="4">
        <f t="shared" si="5"/>
        <v>200</v>
      </c>
      <c r="J38" s="4">
        <f t="shared" si="6"/>
        <v>200</v>
      </c>
      <c r="K38" s="4">
        <f t="shared" si="15"/>
        <v>57</v>
      </c>
      <c r="L38">
        <f t="shared" si="7"/>
        <v>257</v>
      </c>
      <c r="M38" s="5">
        <f t="shared" si="8"/>
        <v>100</v>
      </c>
      <c r="N38">
        <f t="shared" si="9"/>
        <v>155</v>
      </c>
      <c r="O38">
        <f t="shared" si="10"/>
        <v>57</v>
      </c>
      <c r="P38">
        <f t="shared" si="11"/>
        <v>98</v>
      </c>
      <c r="Q38" s="5">
        <f t="shared" si="12"/>
        <v>253</v>
      </c>
      <c r="R38">
        <f t="shared" si="14"/>
        <v>2</v>
      </c>
    </row>
    <row r="39" spans="1:18" x14ac:dyDescent="0.25">
      <c r="A39" s="1">
        <v>43503</v>
      </c>
      <c r="B39">
        <f t="shared" si="0"/>
        <v>7</v>
      </c>
      <c r="C39">
        <f t="shared" si="13"/>
        <v>4</v>
      </c>
      <c r="D39" t="b">
        <f t="shared" si="1"/>
        <v>0</v>
      </c>
      <c r="E39" t="b">
        <f t="shared" si="2"/>
        <v>0</v>
      </c>
      <c r="F39" t="b">
        <f t="shared" si="3"/>
        <v>0</v>
      </c>
      <c r="G39" t="b">
        <f t="shared" si="4"/>
        <v>1</v>
      </c>
      <c r="H39" s="2">
        <f>IF(G39,VLOOKUP(C39,Tabela1[],2),0)</f>
        <v>0.75</v>
      </c>
      <c r="I39" s="4">
        <f t="shared" si="5"/>
        <v>200</v>
      </c>
      <c r="J39" s="4">
        <f t="shared" si="6"/>
        <v>200</v>
      </c>
      <c r="K39" s="4">
        <f t="shared" si="15"/>
        <v>100</v>
      </c>
      <c r="L39">
        <f t="shared" si="7"/>
        <v>300</v>
      </c>
      <c r="M39" s="5">
        <f t="shared" si="8"/>
        <v>100</v>
      </c>
      <c r="N39">
        <f t="shared" si="9"/>
        <v>225</v>
      </c>
      <c r="O39">
        <f t="shared" si="10"/>
        <v>100</v>
      </c>
      <c r="P39">
        <f t="shared" si="11"/>
        <v>125</v>
      </c>
      <c r="Q39" s="5">
        <f t="shared" si="12"/>
        <v>350</v>
      </c>
      <c r="R39">
        <f t="shared" si="14"/>
        <v>0</v>
      </c>
    </row>
    <row r="40" spans="1:18" x14ac:dyDescent="0.25">
      <c r="A40" s="1">
        <v>43504</v>
      </c>
      <c r="B40">
        <f t="shared" si="0"/>
        <v>8</v>
      </c>
      <c r="C40">
        <f t="shared" si="13"/>
        <v>5</v>
      </c>
      <c r="D40" t="b">
        <f t="shared" si="1"/>
        <v>0</v>
      </c>
      <c r="E40" t="b">
        <f t="shared" si="2"/>
        <v>0</v>
      </c>
      <c r="F40" t="b">
        <f t="shared" si="3"/>
        <v>0</v>
      </c>
      <c r="G40" t="b">
        <f t="shared" si="4"/>
        <v>1</v>
      </c>
      <c r="H40" s="2">
        <f>IF(G40,VLOOKUP(C40,Tabela1[],2),0)</f>
        <v>0.8</v>
      </c>
      <c r="I40" s="4">
        <f t="shared" si="5"/>
        <v>200</v>
      </c>
      <c r="J40" s="4">
        <f t="shared" si="6"/>
        <v>200</v>
      </c>
      <c r="K40" s="4">
        <f t="shared" si="15"/>
        <v>75</v>
      </c>
      <c r="L40">
        <f t="shared" si="7"/>
        <v>275</v>
      </c>
      <c r="M40" s="5">
        <f t="shared" si="8"/>
        <v>100</v>
      </c>
      <c r="N40">
        <f t="shared" si="9"/>
        <v>220</v>
      </c>
      <c r="O40">
        <f t="shared" si="10"/>
        <v>75</v>
      </c>
      <c r="P40">
        <f t="shared" si="11"/>
        <v>145</v>
      </c>
      <c r="Q40" s="5">
        <f t="shared" si="12"/>
        <v>365</v>
      </c>
      <c r="R40">
        <f t="shared" si="14"/>
        <v>0</v>
      </c>
    </row>
    <row r="41" spans="1:18" x14ac:dyDescent="0.25">
      <c r="A41" s="1">
        <v>43505</v>
      </c>
      <c r="B41">
        <f t="shared" si="0"/>
        <v>9</v>
      </c>
      <c r="C41">
        <f t="shared" si="13"/>
        <v>6</v>
      </c>
      <c r="D41" t="b">
        <f t="shared" si="1"/>
        <v>0</v>
      </c>
      <c r="E41" t="b">
        <f t="shared" si="2"/>
        <v>0</v>
      </c>
      <c r="F41" t="b">
        <f t="shared" si="3"/>
        <v>1</v>
      </c>
      <c r="G41" t="b">
        <f t="shared" si="4"/>
        <v>1</v>
      </c>
      <c r="H41" s="2">
        <f>IF(G41,VLOOKUP(C41,Tabela1[],2),0)</f>
        <v>0.5</v>
      </c>
      <c r="I41" s="4">
        <f t="shared" si="5"/>
        <v>200</v>
      </c>
      <c r="J41" s="4">
        <f t="shared" si="6"/>
        <v>200</v>
      </c>
      <c r="K41" s="4">
        <f t="shared" si="15"/>
        <v>55</v>
      </c>
      <c r="L41">
        <f t="shared" si="7"/>
        <v>255</v>
      </c>
      <c r="M41" s="5">
        <f t="shared" si="8"/>
        <v>100</v>
      </c>
      <c r="N41">
        <f t="shared" si="9"/>
        <v>255</v>
      </c>
      <c r="O41">
        <f t="shared" si="10"/>
        <v>55</v>
      </c>
      <c r="P41">
        <f t="shared" si="11"/>
        <v>200</v>
      </c>
      <c r="Q41" s="5">
        <f t="shared" si="12"/>
        <v>455</v>
      </c>
      <c r="R41">
        <f t="shared" si="14"/>
        <v>0</v>
      </c>
    </row>
    <row r="42" spans="1:18" x14ac:dyDescent="0.25">
      <c r="A42" s="1">
        <v>43506</v>
      </c>
      <c r="B42">
        <f t="shared" si="0"/>
        <v>10</v>
      </c>
      <c r="C42">
        <f t="shared" si="13"/>
        <v>7</v>
      </c>
      <c r="D42" t="b">
        <f t="shared" si="1"/>
        <v>0</v>
      </c>
      <c r="E42" t="b">
        <f t="shared" si="2"/>
        <v>1</v>
      </c>
      <c r="F42" t="b">
        <f t="shared" si="3"/>
        <v>0</v>
      </c>
      <c r="G42" t="b">
        <f t="shared" si="4"/>
        <v>0</v>
      </c>
      <c r="H42" s="2">
        <f>IF(G42,VLOOKUP(C42,Tabela1[],2),0)</f>
        <v>0</v>
      </c>
      <c r="I42" s="4">
        <f t="shared" si="5"/>
        <v>0</v>
      </c>
      <c r="J42" s="4">
        <f t="shared" si="6"/>
        <v>0</v>
      </c>
      <c r="K42" s="4">
        <f t="shared" si="15"/>
        <v>0</v>
      </c>
      <c r="L42">
        <f t="shared" si="7"/>
        <v>0</v>
      </c>
      <c r="M42" s="5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 s="5">
        <f t="shared" si="12"/>
        <v>0</v>
      </c>
      <c r="R42">
        <f t="shared" si="14"/>
        <v>0</v>
      </c>
    </row>
    <row r="43" spans="1:18" x14ac:dyDescent="0.25">
      <c r="A43" s="1">
        <v>43507</v>
      </c>
      <c r="B43">
        <f t="shared" si="0"/>
        <v>11</v>
      </c>
      <c r="C43">
        <f t="shared" si="13"/>
        <v>1</v>
      </c>
      <c r="D43" t="b">
        <f t="shared" si="1"/>
        <v>0</v>
      </c>
      <c r="E43" t="b">
        <f t="shared" si="2"/>
        <v>0</v>
      </c>
      <c r="F43" t="b">
        <f t="shared" si="3"/>
        <v>0</v>
      </c>
      <c r="G43" t="b">
        <f t="shared" si="4"/>
        <v>1</v>
      </c>
      <c r="H43" s="2">
        <f>IF(G43,VLOOKUP(C43,Tabela1[],2),0)</f>
        <v>0.9</v>
      </c>
      <c r="I43" s="4">
        <f t="shared" si="5"/>
        <v>200</v>
      </c>
      <c r="J43" s="4">
        <f t="shared" si="6"/>
        <v>200</v>
      </c>
      <c r="K43" s="4">
        <f t="shared" si="15"/>
        <v>0</v>
      </c>
      <c r="L43">
        <f t="shared" si="7"/>
        <v>200</v>
      </c>
      <c r="M43" s="5">
        <f t="shared" si="8"/>
        <v>100</v>
      </c>
      <c r="N43">
        <f t="shared" si="9"/>
        <v>180</v>
      </c>
      <c r="O43">
        <f t="shared" si="10"/>
        <v>0</v>
      </c>
      <c r="P43">
        <f t="shared" si="11"/>
        <v>180</v>
      </c>
      <c r="Q43" s="5">
        <f t="shared" si="12"/>
        <v>360</v>
      </c>
      <c r="R43">
        <f t="shared" si="14"/>
        <v>0</v>
      </c>
    </row>
    <row r="44" spans="1:18" x14ac:dyDescent="0.25">
      <c r="A44" s="1">
        <v>43508</v>
      </c>
      <c r="B44">
        <f t="shared" si="0"/>
        <v>12</v>
      </c>
      <c r="C44">
        <f t="shared" si="13"/>
        <v>2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b">
        <f t="shared" si="4"/>
        <v>1</v>
      </c>
      <c r="H44" s="2">
        <f>IF(G44,VLOOKUP(C44,Tabela1[],2),0)</f>
        <v>0.75</v>
      </c>
      <c r="I44" s="4">
        <f t="shared" si="5"/>
        <v>200</v>
      </c>
      <c r="J44" s="4">
        <f t="shared" si="6"/>
        <v>200</v>
      </c>
      <c r="K44" s="4">
        <f t="shared" si="15"/>
        <v>20</v>
      </c>
      <c r="L44">
        <f t="shared" si="7"/>
        <v>220</v>
      </c>
      <c r="M44" s="5">
        <f t="shared" si="8"/>
        <v>100</v>
      </c>
      <c r="N44">
        <f t="shared" si="9"/>
        <v>165</v>
      </c>
      <c r="O44">
        <f t="shared" si="10"/>
        <v>20</v>
      </c>
      <c r="P44">
        <f t="shared" si="11"/>
        <v>145</v>
      </c>
      <c r="Q44" s="5">
        <f t="shared" si="12"/>
        <v>310</v>
      </c>
      <c r="R44">
        <f t="shared" si="14"/>
        <v>0</v>
      </c>
    </row>
    <row r="45" spans="1:18" x14ac:dyDescent="0.25">
      <c r="A45" s="1">
        <v>43509</v>
      </c>
      <c r="B45">
        <f t="shared" si="0"/>
        <v>13</v>
      </c>
      <c r="C45">
        <f t="shared" si="13"/>
        <v>3</v>
      </c>
      <c r="D45" t="b">
        <f t="shared" si="1"/>
        <v>0</v>
      </c>
      <c r="E45" t="b">
        <f t="shared" si="2"/>
        <v>0</v>
      </c>
      <c r="F45" t="b">
        <f t="shared" si="3"/>
        <v>0</v>
      </c>
      <c r="G45" t="b">
        <f t="shared" si="4"/>
        <v>1</v>
      </c>
      <c r="H45" s="2">
        <f>IF(G45,VLOOKUP(C45,Tabela1[],2),0)</f>
        <v>0.6</v>
      </c>
      <c r="I45" s="4">
        <f t="shared" si="5"/>
        <v>200</v>
      </c>
      <c r="J45" s="4">
        <f t="shared" si="6"/>
        <v>200</v>
      </c>
      <c r="K45" s="4">
        <f t="shared" si="15"/>
        <v>55</v>
      </c>
      <c r="L45">
        <f t="shared" si="7"/>
        <v>255</v>
      </c>
      <c r="M45" s="5">
        <f t="shared" si="8"/>
        <v>100</v>
      </c>
      <c r="N45">
        <f t="shared" si="9"/>
        <v>153</v>
      </c>
      <c r="O45">
        <f t="shared" si="10"/>
        <v>55</v>
      </c>
      <c r="P45">
        <f t="shared" si="11"/>
        <v>98</v>
      </c>
      <c r="Q45" s="5">
        <f t="shared" si="12"/>
        <v>251</v>
      </c>
      <c r="R45">
        <f t="shared" si="14"/>
        <v>2</v>
      </c>
    </row>
    <row r="46" spans="1:18" x14ac:dyDescent="0.25">
      <c r="A46" s="1">
        <v>43510</v>
      </c>
      <c r="B46">
        <f t="shared" si="0"/>
        <v>14</v>
      </c>
      <c r="C46">
        <f t="shared" si="13"/>
        <v>4</v>
      </c>
      <c r="D46" t="b">
        <f t="shared" si="1"/>
        <v>0</v>
      </c>
      <c r="E46" t="b">
        <f t="shared" si="2"/>
        <v>0</v>
      </c>
      <c r="F46" t="b">
        <f t="shared" si="3"/>
        <v>0</v>
      </c>
      <c r="G46" t="b">
        <f t="shared" si="4"/>
        <v>1</v>
      </c>
      <c r="H46" s="2">
        <f>IF(G46,VLOOKUP(C46,Tabela1[],2),0)</f>
        <v>0.75</v>
      </c>
      <c r="I46" s="4">
        <f t="shared" si="5"/>
        <v>200</v>
      </c>
      <c r="J46" s="4">
        <f t="shared" si="6"/>
        <v>200</v>
      </c>
      <c r="K46" s="4">
        <f t="shared" si="15"/>
        <v>100</v>
      </c>
      <c r="L46">
        <f t="shared" si="7"/>
        <v>300</v>
      </c>
      <c r="M46" s="5">
        <f t="shared" si="8"/>
        <v>100</v>
      </c>
      <c r="N46">
        <f t="shared" si="9"/>
        <v>225</v>
      </c>
      <c r="O46">
        <f t="shared" si="10"/>
        <v>100</v>
      </c>
      <c r="P46">
        <f t="shared" si="11"/>
        <v>125</v>
      </c>
      <c r="Q46" s="5">
        <f t="shared" si="12"/>
        <v>350</v>
      </c>
      <c r="R46">
        <f t="shared" si="14"/>
        <v>0</v>
      </c>
    </row>
    <row r="47" spans="1:18" x14ac:dyDescent="0.25">
      <c r="A47" s="1">
        <v>43511</v>
      </c>
      <c r="B47">
        <f t="shared" si="0"/>
        <v>15</v>
      </c>
      <c r="C47">
        <f t="shared" si="13"/>
        <v>5</v>
      </c>
      <c r="D47" t="b">
        <f t="shared" si="1"/>
        <v>0</v>
      </c>
      <c r="E47" t="b">
        <f t="shared" si="2"/>
        <v>0</v>
      </c>
      <c r="F47" t="b">
        <f t="shared" si="3"/>
        <v>0</v>
      </c>
      <c r="G47" t="b">
        <f t="shared" si="4"/>
        <v>1</v>
      </c>
      <c r="H47" s="2">
        <f>IF(G47,VLOOKUP(C47,Tabela1[],2),0)</f>
        <v>0.8</v>
      </c>
      <c r="I47" s="4">
        <f t="shared" si="5"/>
        <v>200</v>
      </c>
      <c r="J47" s="4">
        <f t="shared" si="6"/>
        <v>200</v>
      </c>
      <c r="K47" s="4">
        <f t="shared" si="15"/>
        <v>75</v>
      </c>
      <c r="L47">
        <f t="shared" si="7"/>
        <v>275</v>
      </c>
      <c r="M47" s="5">
        <f t="shared" si="8"/>
        <v>100</v>
      </c>
      <c r="N47">
        <f t="shared" si="9"/>
        <v>220</v>
      </c>
      <c r="O47">
        <f t="shared" si="10"/>
        <v>75</v>
      </c>
      <c r="P47">
        <f t="shared" si="11"/>
        <v>145</v>
      </c>
      <c r="Q47" s="5">
        <f t="shared" si="12"/>
        <v>365</v>
      </c>
      <c r="R47">
        <f t="shared" si="14"/>
        <v>0</v>
      </c>
    </row>
    <row r="48" spans="1:18" x14ac:dyDescent="0.25">
      <c r="A48" s="1">
        <v>43512</v>
      </c>
      <c r="B48">
        <f t="shared" si="0"/>
        <v>16</v>
      </c>
      <c r="C48">
        <f t="shared" si="13"/>
        <v>6</v>
      </c>
      <c r="D48" t="b">
        <f t="shared" si="1"/>
        <v>0</v>
      </c>
      <c r="E48" t="b">
        <f t="shared" si="2"/>
        <v>0</v>
      </c>
      <c r="F48" t="b">
        <f t="shared" si="3"/>
        <v>1</v>
      </c>
      <c r="G48" t="b">
        <f t="shared" si="4"/>
        <v>1</v>
      </c>
      <c r="H48" s="2">
        <f>IF(G48,VLOOKUP(C48,Tabela1[],2),0)</f>
        <v>0.5</v>
      </c>
      <c r="I48" s="4">
        <f t="shared" si="5"/>
        <v>200</v>
      </c>
      <c r="J48" s="4">
        <f t="shared" si="6"/>
        <v>200</v>
      </c>
      <c r="K48" s="4">
        <f t="shared" si="15"/>
        <v>55</v>
      </c>
      <c r="L48">
        <f t="shared" si="7"/>
        <v>255</v>
      </c>
      <c r="M48" s="5">
        <f t="shared" si="8"/>
        <v>100</v>
      </c>
      <c r="N48">
        <f t="shared" si="9"/>
        <v>255</v>
      </c>
      <c r="O48">
        <f t="shared" si="10"/>
        <v>55</v>
      </c>
      <c r="P48">
        <f t="shared" si="11"/>
        <v>200</v>
      </c>
      <c r="Q48" s="5">
        <f t="shared" si="12"/>
        <v>455</v>
      </c>
      <c r="R48">
        <f t="shared" si="14"/>
        <v>0</v>
      </c>
    </row>
    <row r="49" spans="1:18" x14ac:dyDescent="0.25">
      <c r="A49" s="1">
        <v>43513</v>
      </c>
      <c r="B49">
        <f t="shared" si="0"/>
        <v>17</v>
      </c>
      <c r="C49">
        <f t="shared" si="13"/>
        <v>7</v>
      </c>
      <c r="D49" t="b">
        <f t="shared" si="1"/>
        <v>0</v>
      </c>
      <c r="E49" t="b">
        <f t="shared" si="2"/>
        <v>1</v>
      </c>
      <c r="F49" t="b">
        <f t="shared" si="3"/>
        <v>0</v>
      </c>
      <c r="G49" t="b">
        <f t="shared" si="4"/>
        <v>0</v>
      </c>
      <c r="H49" s="2">
        <f>IF(G49,VLOOKUP(C49,Tabela1[],2),0)</f>
        <v>0</v>
      </c>
      <c r="I49" s="4">
        <f t="shared" si="5"/>
        <v>0</v>
      </c>
      <c r="J49" s="4">
        <f t="shared" si="6"/>
        <v>0</v>
      </c>
      <c r="K49" s="4">
        <f t="shared" si="15"/>
        <v>0</v>
      </c>
      <c r="L49">
        <f t="shared" si="7"/>
        <v>0</v>
      </c>
      <c r="M49" s="5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 s="5">
        <f t="shared" si="12"/>
        <v>0</v>
      </c>
      <c r="R49">
        <f t="shared" si="14"/>
        <v>0</v>
      </c>
    </row>
    <row r="50" spans="1:18" x14ac:dyDescent="0.25">
      <c r="A50" s="1">
        <v>43514</v>
      </c>
      <c r="B50">
        <f t="shared" si="0"/>
        <v>18</v>
      </c>
      <c r="C50">
        <f t="shared" si="13"/>
        <v>1</v>
      </c>
      <c r="D50" t="b">
        <f t="shared" si="1"/>
        <v>0</v>
      </c>
      <c r="E50" t="b">
        <f t="shared" si="2"/>
        <v>0</v>
      </c>
      <c r="F50" t="b">
        <f t="shared" si="3"/>
        <v>0</v>
      </c>
      <c r="G50" t="b">
        <f t="shared" si="4"/>
        <v>1</v>
      </c>
      <c r="H50" s="2">
        <f>IF(G50,VLOOKUP(C50,Tabela1[],2),0)</f>
        <v>0.9</v>
      </c>
      <c r="I50" s="4">
        <f t="shared" si="5"/>
        <v>200</v>
      </c>
      <c r="J50" s="4">
        <f t="shared" si="6"/>
        <v>200</v>
      </c>
      <c r="K50" s="4">
        <f t="shared" si="15"/>
        <v>0</v>
      </c>
      <c r="L50">
        <f t="shared" si="7"/>
        <v>200</v>
      </c>
      <c r="M50" s="5">
        <f t="shared" si="8"/>
        <v>100</v>
      </c>
      <c r="N50">
        <f t="shared" si="9"/>
        <v>180</v>
      </c>
      <c r="O50">
        <f t="shared" si="10"/>
        <v>0</v>
      </c>
      <c r="P50">
        <f t="shared" si="11"/>
        <v>180</v>
      </c>
      <c r="Q50" s="5">
        <f t="shared" si="12"/>
        <v>360</v>
      </c>
      <c r="R50">
        <f t="shared" si="14"/>
        <v>0</v>
      </c>
    </row>
    <row r="51" spans="1:18" x14ac:dyDescent="0.25">
      <c r="A51" s="1">
        <v>43515</v>
      </c>
      <c r="B51">
        <f t="shared" si="0"/>
        <v>19</v>
      </c>
      <c r="C51">
        <f t="shared" si="13"/>
        <v>2</v>
      </c>
      <c r="D51" t="b">
        <f t="shared" si="1"/>
        <v>0</v>
      </c>
      <c r="E51" t="b">
        <f t="shared" si="2"/>
        <v>0</v>
      </c>
      <c r="F51" t="b">
        <f t="shared" si="3"/>
        <v>0</v>
      </c>
      <c r="G51" t="b">
        <f t="shared" si="4"/>
        <v>1</v>
      </c>
      <c r="H51" s="2">
        <f>IF(G51,VLOOKUP(C51,Tabela1[],2),0)</f>
        <v>0.75</v>
      </c>
      <c r="I51" s="4">
        <f t="shared" si="5"/>
        <v>200</v>
      </c>
      <c r="J51" s="4">
        <f t="shared" si="6"/>
        <v>200</v>
      </c>
      <c r="K51" s="4">
        <f t="shared" si="15"/>
        <v>20</v>
      </c>
      <c r="L51">
        <f t="shared" si="7"/>
        <v>220</v>
      </c>
      <c r="M51" s="5">
        <f t="shared" si="8"/>
        <v>100</v>
      </c>
      <c r="N51">
        <f t="shared" si="9"/>
        <v>165</v>
      </c>
      <c r="O51">
        <f t="shared" si="10"/>
        <v>20</v>
      </c>
      <c r="P51">
        <f t="shared" si="11"/>
        <v>145</v>
      </c>
      <c r="Q51" s="5">
        <f t="shared" si="12"/>
        <v>310</v>
      </c>
      <c r="R51">
        <f t="shared" si="14"/>
        <v>0</v>
      </c>
    </row>
    <row r="52" spans="1:18" x14ac:dyDescent="0.25">
      <c r="A52" s="1">
        <v>43516</v>
      </c>
      <c r="B52">
        <f t="shared" si="0"/>
        <v>20</v>
      </c>
      <c r="C52">
        <f t="shared" si="13"/>
        <v>3</v>
      </c>
      <c r="D52" t="b">
        <f t="shared" si="1"/>
        <v>0</v>
      </c>
      <c r="E52" t="b">
        <f t="shared" si="2"/>
        <v>0</v>
      </c>
      <c r="F52" t="b">
        <f t="shared" si="3"/>
        <v>0</v>
      </c>
      <c r="G52" t="b">
        <f t="shared" si="4"/>
        <v>1</v>
      </c>
      <c r="H52" s="2">
        <f>IF(G52,VLOOKUP(C52,Tabela1[],2),0)</f>
        <v>0.6</v>
      </c>
      <c r="I52" s="4">
        <f t="shared" si="5"/>
        <v>200</v>
      </c>
      <c r="J52" s="4">
        <f t="shared" si="6"/>
        <v>200</v>
      </c>
      <c r="K52" s="4">
        <f t="shared" si="15"/>
        <v>55</v>
      </c>
      <c r="L52">
        <f t="shared" si="7"/>
        <v>255</v>
      </c>
      <c r="M52" s="5">
        <f t="shared" si="8"/>
        <v>100</v>
      </c>
      <c r="N52">
        <f t="shared" si="9"/>
        <v>153</v>
      </c>
      <c r="O52">
        <f t="shared" si="10"/>
        <v>55</v>
      </c>
      <c r="P52">
        <f t="shared" si="11"/>
        <v>98</v>
      </c>
      <c r="Q52" s="5">
        <f t="shared" si="12"/>
        <v>251</v>
      </c>
      <c r="R52">
        <f t="shared" si="14"/>
        <v>2</v>
      </c>
    </row>
    <row r="53" spans="1:18" x14ac:dyDescent="0.25">
      <c r="A53" s="1">
        <v>43517</v>
      </c>
      <c r="B53">
        <f t="shared" si="0"/>
        <v>21</v>
      </c>
      <c r="C53">
        <f t="shared" si="13"/>
        <v>4</v>
      </c>
      <c r="D53" t="b">
        <f t="shared" si="1"/>
        <v>0</v>
      </c>
      <c r="E53" t="b">
        <f t="shared" si="2"/>
        <v>0</v>
      </c>
      <c r="F53" t="b">
        <f t="shared" si="3"/>
        <v>0</v>
      </c>
      <c r="G53" t="b">
        <f t="shared" si="4"/>
        <v>1</v>
      </c>
      <c r="H53" s="2">
        <f>IF(G53,VLOOKUP(C53,Tabela1[],2),0)</f>
        <v>0.75</v>
      </c>
      <c r="I53" s="4">
        <f t="shared" si="5"/>
        <v>200</v>
      </c>
      <c r="J53" s="4">
        <f t="shared" si="6"/>
        <v>200</v>
      </c>
      <c r="K53" s="4">
        <f t="shared" si="15"/>
        <v>100</v>
      </c>
      <c r="L53">
        <f t="shared" si="7"/>
        <v>300</v>
      </c>
      <c r="M53" s="5">
        <f t="shared" si="8"/>
        <v>100</v>
      </c>
      <c r="N53">
        <f t="shared" si="9"/>
        <v>225</v>
      </c>
      <c r="O53">
        <f t="shared" si="10"/>
        <v>100</v>
      </c>
      <c r="P53">
        <f t="shared" si="11"/>
        <v>125</v>
      </c>
      <c r="Q53" s="5">
        <f t="shared" si="12"/>
        <v>350</v>
      </c>
      <c r="R53">
        <f t="shared" si="14"/>
        <v>0</v>
      </c>
    </row>
    <row r="54" spans="1:18" x14ac:dyDescent="0.25">
      <c r="A54" s="1">
        <v>43518</v>
      </c>
      <c r="B54">
        <f t="shared" si="0"/>
        <v>22</v>
      </c>
      <c r="C54">
        <f t="shared" si="13"/>
        <v>5</v>
      </c>
      <c r="D54" t="b">
        <f t="shared" si="1"/>
        <v>0</v>
      </c>
      <c r="E54" t="b">
        <f t="shared" si="2"/>
        <v>0</v>
      </c>
      <c r="F54" t="b">
        <f t="shared" si="3"/>
        <v>0</v>
      </c>
      <c r="G54" t="b">
        <f t="shared" si="4"/>
        <v>1</v>
      </c>
      <c r="H54" s="2">
        <f>IF(G54,VLOOKUP(C54,Tabela1[],2),0)</f>
        <v>0.8</v>
      </c>
      <c r="I54" s="4">
        <f t="shared" si="5"/>
        <v>200</v>
      </c>
      <c r="J54" s="4">
        <f t="shared" si="6"/>
        <v>200</v>
      </c>
      <c r="K54" s="4">
        <f t="shared" si="15"/>
        <v>75</v>
      </c>
      <c r="L54">
        <f t="shared" si="7"/>
        <v>275</v>
      </c>
      <c r="M54" s="5">
        <f t="shared" si="8"/>
        <v>100</v>
      </c>
      <c r="N54">
        <f t="shared" si="9"/>
        <v>220</v>
      </c>
      <c r="O54">
        <f t="shared" si="10"/>
        <v>75</v>
      </c>
      <c r="P54">
        <f t="shared" si="11"/>
        <v>145</v>
      </c>
      <c r="Q54" s="5">
        <f t="shared" si="12"/>
        <v>365</v>
      </c>
      <c r="R54">
        <f t="shared" si="14"/>
        <v>0</v>
      </c>
    </row>
    <row r="55" spans="1:18" x14ac:dyDescent="0.25">
      <c r="A55" s="1">
        <v>43519</v>
      </c>
      <c r="B55">
        <f t="shared" si="0"/>
        <v>23</v>
      </c>
      <c r="C55">
        <f t="shared" si="13"/>
        <v>6</v>
      </c>
      <c r="D55" t="b">
        <f t="shared" si="1"/>
        <v>0</v>
      </c>
      <c r="E55" t="b">
        <f t="shared" si="2"/>
        <v>0</v>
      </c>
      <c r="F55" t="b">
        <f t="shared" si="3"/>
        <v>1</v>
      </c>
      <c r="G55" t="b">
        <f t="shared" si="4"/>
        <v>1</v>
      </c>
      <c r="H55" s="2">
        <f>IF(G55,VLOOKUP(C55,Tabela1[],2),0)</f>
        <v>0.5</v>
      </c>
      <c r="I55" s="4">
        <f t="shared" si="5"/>
        <v>200</v>
      </c>
      <c r="J55" s="4">
        <f t="shared" si="6"/>
        <v>200</v>
      </c>
      <c r="K55" s="4">
        <f t="shared" si="15"/>
        <v>55</v>
      </c>
      <c r="L55">
        <f t="shared" si="7"/>
        <v>255</v>
      </c>
      <c r="M55" s="5">
        <f t="shared" si="8"/>
        <v>100</v>
      </c>
      <c r="N55">
        <f t="shared" si="9"/>
        <v>255</v>
      </c>
      <c r="O55">
        <f t="shared" si="10"/>
        <v>55</v>
      </c>
      <c r="P55">
        <f t="shared" si="11"/>
        <v>200</v>
      </c>
      <c r="Q55" s="5">
        <f t="shared" si="12"/>
        <v>455</v>
      </c>
      <c r="R55">
        <f t="shared" si="14"/>
        <v>0</v>
      </c>
    </row>
    <row r="56" spans="1:18" x14ac:dyDescent="0.25">
      <c r="A56" s="1">
        <v>43520</v>
      </c>
      <c r="B56">
        <f t="shared" si="0"/>
        <v>24</v>
      </c>
      <c r="C56">
        <f t="shared" si="13"/>
        <v>7</v>
      </c>
      <c r="D56" t="b">
        <f t="shared" si="1"/>
        <v>0</v>
      </c>
      <c r="E56" t="b">
        <f t="shared" si="2"/>
        <v>1</v>
      </c>
      <c r="F56" t="b">
        <f t="shared" si="3"/>
        <v>0</v>
      </c>
      <c r="G56" t="b">
        <f t="shared" si="4"/>
        <v>0</v>
      </c>
      <c r="H56" s="2">
        <f>IF(G56,VLOOKUP(C56,Tabela1[],2),0)</f>
        <v>0</v>
      </c>
      <c r="I56" s="4">
        <f t="shared" si="5"/>
        <v>0</v>
      </c>
      <c r="J56" s="4">
        <f t="shared" si="6"/>
        <v>0</v>
      </c>
      <c r="K56" s="4">
        <f t="shared" si="15"/>
        <v>0</v>
      </c>
      <c r="L56">
        <f t="shared" si="7"/>
        <v>0</v>
      </c>
      <c r="M56" s="5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 s="5">
        <f t="shared" si="12"/>
        <v>0</v>
      </c>
      <c r="R56">
        <f t="shared" si="14"/>
        <v>0</v>
      </c>
    </row>
    <row r="57" spans="1:18" x14ac:dyDescent="0.25">
      <c r="A57" s="1">
        <v>43521</v>
      </c>
      <c r="B57">
        <f t="shared" si="0"/>
        <v>25</v>
      </c>
      <c r="C57">
        <f t="shared" si="13"/>
        <v>1</v>
      </c>
      <c r="D57" t="b">
        <f t="shared" si="1"/>
        <v>0</v>
      </c>
      <c r="E57" t="b">
        <f t="shared" si="2"/>
        <v>0</v>
      </c>
      <c r="F57" t="b">
        <f t="shared" si="3"/>
        <v>0</v>
      </c>
      <c r="G57" t="b">
        <f t="shared" si="4"/>
        <v>1</v>
      </c>
      <c r="H57" s="2">
        <f>IF(G57,VLOOKUP(C57,Tabela1[],2),0)</f>
        <v>0.9</v>
      </c>
      <c r="I57" s="4">
        <f t="shared" si="5"/>
        <v>200</v>
      </c>
      <c r="J57" s="4">
        <f t="shared" si="6"/>
        <v>200</v>
      </c>
      <c r="K57" s="4">
        <f t="shared" si="15"/>
        <v>0</v>
      </c>
      <c r="L57">
        <f t="shared" si="7"/>
        <v>200</v>
      </c>
      <c r="M57" s="5">
        <f t="shared" si="8"/>
        <v>100</v>
      </c>
      <c r="N57">
        <f t="shared" si="9"/>
        <v>180</v>
      </c>
      <c r="O57">
        <f t="shared" si="10"/>
        <v>0</v>
      </c>
      <c r="P57">
        <f t="shared" si="11"/>
        <v>180</v>
      </c>
      <c r="Q57" s="5">
        <f t="shared" si="12"/>
        <v>360</v>
      </c>
      <c r="R57">
        <f t="shared" si="14"/>
        <v>0</v>
      </c>
    </row>
    <row r="58" spans="1:18" x14ac:dyDescent="0.25">
      <c r="A58" s="1">
        <v>43522</v>
      </c>
      <c r="B58">
        <f t="shared" si="0"/>
        <v>26</v>
      </c>
      <c r="C58">
        <f t="shared" si="13"/>
        <v>2</v>
      </c>
      <c r="D58" t="b">
        <f t="shared" si="1"/>
        <v>0</v>
      </c>
      <c r="E58" t="b">
        <f t="shared" si="2"/>
        <v>0</v>
      </c>
      <c r="F58" t="b">
        <f t="shared" si="3"/>
        <v>0</v>
      </c>
      <c r="G58" t="b">
        <f t="shared" si="4"/>
        <v>1</v>
      </c>
      <c r="H58" s="2">
        <f>IF(G58,VLOOKUP(C58,Tabela1[],2),0)</f>
        <v>0.75</v>
      </c>
      <c r="I58" s="4">
        <f t="shared" si="5"/>
        <v>200</v>
      </c>
      <c r="J58" s="4">
        <f t="shared" si="6"/>
        <v>200</v>
      </c>
      <c r="K58" s="4">
        <f t="shared" si="15"/>
        <v>20</v>
      </c>
      <c r="L58">
        <f t="shared" si="7"/>
        <v>220</v>
      </c>
      <c r="M58" s="5">
        <f t="shared" si="8"/>
        <v>100</v>
      </c>
      <c r="N58">
        <f t="shared" si="9"/>
        <v>165</v>
      </c>
      <c r="O58">
        <f t="shared" si="10"/>
        <v>20</v>
      </c>
      <c r="P58">
        <f t="shared" si="11"/>
        <v>145</v>
      </c>
      <c r="Q58" s="5">
        <f t="shared" si="12"/>
        <v>310</v>
      </c>
      <c r="R58">
        <f t="shared" si="14"/>
        <v>0</v>
      </c>
    </row>
    <row r="59" spans="1:18" x14ac:dyDescent="0.25">
      <c r="A59" s="1">
        <v>43523</v>
      </c>
      <c r="B59">
        <f t="shared" si="0"/>
        <v>27</v>
      </c>
      <c r="C59">
        <f t="shared" si="13"/>
        <v>3</v>
      </c>
      <c r="D59" t="b">
        <f t="shared" si="1"/>
        <v>0</v>
      </c>
      <c r="E59" t="b">
        <f t="shared" si="2"/>
        <v>0</v>
      </c>
      <c r="F59" t="b">
        <f t="shared" si="3"/>
        <v>0</v>
      </c>
      <c r="G59" t="b">
        <f t="shared" si="4"/>
        <v>1</v>
      </c>
      <c r="H59" s="2">
        <f>IF(G59,VLOOKUP(C59,Tabela1[],2),0)</f>
        <v>0.6</v>
      </c>
      <c r="I59" s="4">
        <f t="shared" si="5"/>
        <v>200</v>
      </c>
      <c r="J59" s="4">
        <f t="shared" si="6"/>
        <v>200</v>
      </c>
      <c r="K59" s="4">
        <f t="shared" si="15"/>
        <v>55</v>
      </c>
      <c r="L59">
        <f t="shared" si="7"/>
        <v>255</v>
      </c>
      <c r="M59" s="5">
        <f t="shared" si="8"/>
        <v>100</v>
      </c>
      <c r="N59">
        <f t="shared" si="9"/>
        <v>153</v>
      </c>
      <c r="O59">
        <f t="shared" si="10"/>
        <v>55</v>
      </c>
      <c r="P59">
        <f t="shared" si="11"/>
        <v>98</v>
      </c>
      <c r="Q59" s="5">
        <f t="shared" si="12"/>
        <v>251</v>
      </c>
      <c r="R59">
        <f t="shared" si="14"/>
        <v>2</v>
      </c>
    </row>
    <row r="60" spans="1:18" x14ac:dyDescent="0.25">
      <c r="A60" s="1">
        <v>43524</v>
      </c>
      <c r="B60">
        <f t="shared" si="0"/>
        <v>28</v>
      </c>
      <c r="C60">
        <f t="shared" si="13"/>
        <v>4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b">
        <f t="shared" si="4"/>
        <v>1</v>
      </c>
      <c r="H60" s="2">
        <f>IF(G60,VLOOKUP(C60,Tabela1[],2),0)</f>
        <v>0.75</v>
      </c>
      <c r="I60" s="4">
        <f t="shared" si="5"/>
        <v>200</v>
      </c>
      <c r="J60" s="4">
        <f t="shared" si="6"/>
        <v>200</v>
      </c>
      <c r="K60" s="4">
        <f t="shared" si="15"/>
        <v>100</v>
      </c>
      <c r="L60">
        <f t="shared" si="7"/>
        <v>300</v>
      </c>
      <c r="M60" s="5">
        <f t="shared" si="8"/>
        <v>100</v>
      </c>
      <c r="N60">
        <f t="shared" si="9"/>
        <v>225</v>
      </c>
      <c r="O60">
        <f t="shared" si="10"/>
        <v>100</v>
      </c>
      <c r="P60">
        <f t="shared" si="11"/>
        <v>125</v>
      </c>
      <c r="Q60" s="5">
        <f t="shared" si="12"/>
        <v>350</v>
      </c>
      <c r="R60">
        <f t="shared" si="14"/>
        <v>0</v>
      </c>
    </row>
    <row r="61" spans="1:18" x14ac:dyDescent="0.25">
      <c r="A61" s="1">
        <v>43525</v>
      </c>
      <c r="B61">
        <f t="shared" si="0"/>
        <v>1</v>
      </c>
      <c r="C61">
        <f t="shared" si="13"/>
        <v>5</v>
      </c>
      <c r="D61" t="b">
        <f t="shared" si="1"/>
        <v>0</v>
      </c>
      <c r="E61" t="b">
        <f t="shared" si="2"/>
        <v>0</v>
      </c>
      <c r="F61" t="b">
        <f t="shared" si="3"/>
        <v>0</v>
      </c>
      <c r="G61" t="b">
        <f t="shared" si="4"/>
        <v>1</v>
      </c>
      <c r="H61" s="2">
        <f>IF(G61,VLOOKUP(C61,Tabela1[],2),0)</f>
        <v>0.8</v>
      </c>
      <c r="I61" s="4">
        <f t="shared" si="5"/>
        <v>200</v>
      </c>
      <c r="J61" s="4">
        <f t="shared" si="6"/>
        <v>200</v>
      </c>
      <c r="K61" s="4">
        <f t="shared" si="15"/>
        <v>75</v>
      </c>
      <c r="L61">
        <f t="shared" si="7"/>
        <v>275</v>
      </c>
      <c r="M61" s="5">
        <f t="shared" si="8"/>
        <v>100</v>
      </c>
      <c r="N61">
        <f t="shared" si="9"/>
        <v>220</v>
      </c>
      <c r="O61">
        <f t="shared" si="10"/>
        <v>75</v>
      </c>
      <c r="P61">
        <f t="shared" si="11"/>
        <v>145</v>
      </c>
      <c r="Q61" s="5">
        <f t="shared" si="12"/>
        <v>365</v>
      </c>
      <c r="R61">
        <f t="shared" si="14"/>
        <v>0</v>
      </c>
    </row>
    <row r="62" spans="1:18" x14ac:dyDescent="0.25">
      <c r="A62" s="1">
        <v>43526</v>
      </c>
      <c r="B62">
        <f t="shared" si="0"/>
        <v>2</v>
      </c>
      <c r="C62">
        <f t="shared" si="13"/>
        <v>6</v>
      </c>
      <c r="D62" t="b">
        <f t="shared" si="1"/>
        <v>0</v>
      </c>
      <c r="E62" t="b">
        <f t="shared" si="2"/>
        <v>0</v>
      </c>
      <c r="F62" t="b">
        <f t="shared" si="3"/>
        <v>0</v>
      </c>
      <c r="G62" t="b">
        <f t="shared" si="4"/>
        <v>1</v>
      </c>
      <c r="H62" s="2">
        <f>IF(G62,VLOOKUP(C62,Tabela1[],2),0)</f>
        <v>0.5</v>
      </c>
      <c r="I62" s="4">
        <f t="shared" si="5"/>
        <v>200</v>
      </c>
      <c r="J62" s="4">
        <f t="shared" si="6"/>
        <v>200</v>
      </c>
      <c r="K62" s="4">
        <f t="shared" si="15"/>
        <v>55</v>
      </c>
      <c r="L62">
        <f t="shared" si="7"/>
        <v>255</v>
      </c>
      <c r="M62" s="5">
        <f t="shared" si="8"/>
        <v>100</v>
      </c>
      <c r="N62">
        <f t="shared" si="9"/>
        <v>128</v>
      </c>
      <c r="O62">
        <f t="shared" si="10"/>
        <v>55</v>
      </c>
      <c r="P62">
        <f t="shared" si="11"/>
        <v>73</v>
      </c>
      <c r="Q62" s="5">
        <f t="shared" si="12"/>
        <v>201</v>
      </c>
      <c r="R62">
        <f t="shared" si="14"/>
        <v>27</v>
      </c>
    </row>
    <row r="63" spans="1:18" x14ac:dyDescent="0.25">
      <c r="A63" s="1">
        <v>43527</v>
      </c>
      <c r="B63">
        <f t="shared" si="0"/>
        <v>3</v>
      </c>
      <c r="C63">
        <f t="shared" si="13"/>
        <v>7</v>
      </c>
      <c r="D63" t="b">
        <f t="shared" si="1"/>
        <v>1</v>
      </c>
      <c r="E63" t="b">
        <f t="shared" si="2"/>
        <v>0</v>
      </c>
      <c r="F63" t="b">
        <f t="shared" si="3"/>
        <v>0</v>
      </c>
      <c r="G63" t="b">
        <f t="shared" si="4"/>
        <v>1</v>
      </c>
      <c r="H63" s="2">
        <f>IF(G63,VLOOKUP(C63,Tabela1[],2),0)</f>
        <v>0.5</v>
      </c>
      <c r="I63" s="4">
        <f t="shared" si="5"/>
        <v>200</v>
      </c>
      <c r="J63" s="4">
        <f t="shared" si="6"/>
        <v>200</v>
      </c>
      <c r="K63" s="4">
        <f t="shared" si="15"/>
        <v>100</v>
      </c>
      <c r="L63">
        <f t="shared" si="7"/>
        <v>300</v>
      </c>
      <c r="M63" s="5">
        <f t="shared" si="8"/>
        <v>100</v>
      </c>
      <c r="N63">
        <f t="shared" si="9"/>
        <v>150</v>
      </c>
      <c r="O63">
        <f t="shared" si="10"/>
        <v>100</v>
      </c>
      <c r="P63">
        <f t="shared" si="11"/>
        <v>50</v>
      </c>
      <c r="Q63" s="5">
        <f t="shared" si="12"/>
        <v>200</v>
      </c>
      <c r="R63">
        <f t="shared" si="14"/>
        <v>50</v>
      </c>
    </row>
    <row r="64" spans="1:18" x14ac:dyDescent="0.25">
      <c r="A64" s="1">
        <v>43528</v>
      </c>
      <c r="B64">
        <f t="shared" si="0"/>
        <v>4</v>
      </c>
      <c r="C64">
        <f t="shared" si="13"/>
        <v>1</v>
      </c>
      <c r="D64" t="b">
        <f t="shared" si="1"/>
        <v>0</v>
      </c>
      <c r="E64" t="b">
        <f t="shared" si="2"/>
        <v>0</v>
      </c>
      <c r="F64" t="b">
        <f t="shared" si="3"/>
        <v>0</v>
      </c>
      <c r="G64" t="b">
        <f t="shared" si="4"/>
        <v>1</v>
      </c>
      <c r="H64" s="2">
        <f>IF(G64,VLOOKUP(C64,Tabela1[],2),0)</f>
        <v>0.9</v>
      </c>
      <c r="I64" s="4">
        <f t="shared" si="5"/>
        <v>200</v>
      </c>
      <c r="J64" s="4">
        <f t="shared" si="6"/>
        <v>200</v>
      </c>
      <c r="K64" s="4">
        <f t="shared" si="15"/>
        <v>100</v>
      </c>
      <c r="L64">
        <f t="shared" si="7"/>
        <v>300</v>
      </c>
      <c r="M64" s="5">
        <f t="shared" si="8"/>
        <v>100</v>
      </c>
      <c r="N64">
        <f t="shared" si="9"/>
        <v>270</v>
      </c>
      <c r="O64">
        <f t="shared" si="10"/>
        <v>100</v>
      </c>
      <c r="P64">
        <f t="shared" si="11"/>
        <v>170</v>
      </c>
      <c r="Q64" s="5">
        <f t="shared" si="12"/>
        <v>440</v>
      </c>
      <c r="R64">
        <f t="shared" si="14"/>
        <v>0</v>
      </c>
    </row>
    <row r="65" spans="1:18" x14ac:dyDescent="0.25">
      <c r="A65" s="1">
        <v>43529</v>
      </c>
      <c r="B65">
        <f t="shared" si="0"/>
        <v>5</v>
      </c>
      <c r="C65">
        <f t="shared" si="13"/>
        <v>2</v>
      </c>
      <c r="D65" t="b">
        <f t="shared" si="1"/>
        <v>0</v>
      </c>
      <c r="E65" t="b">
        <f t="shared" si="2"/>
        <v>0</v>
      </c>
      <c r="F65" t="b">
        <f t="shared" si="3"/>
        <v>0</v>
      </c>
      <c r="G65" t="b">
        <f t="shared" si="4"/>
        <v>1</v>
      </c>
      <c r="H65" s="2">
        <f>IF(G65,VLOOKUP(C65,Tabela1[],2),0)</f>
        <v>0.75</v>
      </c>
      <c r="I65" s="4">
        <f t="shared" si="5"/>
        <v>200</v>
      </c>
      <c r="J65" s="4">
        <f t="shared" si="6"/>
        <v>200</v>
      </c>
      <c r="K65" s="4">
        <f t="shared" si="15"/>
        <v>30</v>
      </c>
      <c r="L65">
        <f t="shared" si="7"/>
        <v>230</v>
      </c>
      <c r="M65" s="5">
        <f t="shared" si="8"/>
        <v>100</v>
      </c>
      <c r="N65">
        <f t="shared" si="9"/>
        <v>173</v>
      </c>
      <c r="O65">
        <f t="shared" si="10"/>
        <v>30</v>
      </c>
      <c r="P65">
        <f t="shared" si="11"/>
        <v>143</v>
      </c>
      <c r="Q65" s="5">
        <f t="shared" si="12"/>
        <v>316</v>
      </c>
      <c r="R65">
        <f t="shared" si="14"/>
        <v>0</v>
      </c>
    </row>
    <row r="66" spans="1:18" x14ac:dyDescent="0.25">
      <c r="A66" s="1">
        <v>43530</v>
      </c>
      <c r="B66">
        <f t="shared" ref="B66:B129" si="16">DAY(A66)</f>
        <v>6</v>
      </c>
      <c r="C66">
        <f t="shared" si="13"/>
        <v>3</v>
      </c>
      <c r="D66" t="b">
        <f t="shared" ref="D66:D129" si="17">AND(C66=7,B66&lt;=7)</f>
        <v>0</v>
      </c>
      <c r="E66" t="b">
        <f t="shared" ref="E66:E129" si="18">AND(C66=7,NOT(D66))</f>
        <v>0</v>
      </c>
      <c r="F66" t="b">
        <f t="shared" ref="F66:F129" si="19">E67</f>
        <v>0</v>
      </c>
      <c r="G66" t="b">
        <f t="shared" ref="G66:G129" si="20">OR(C66&lt;&gt;7,D66)</f>
        <v>1</v>
      </c>
      <c r="H66" s="2">
        <f>IF(G66,VLOOKUP(C66,Tabela1[],2),0)</f>
        <v>0.6</v>
      </c>
      <c r="I66" s="4">
        <f t="shared" ref="I66:I129" si="21">IF(G66,200,0)</f>
        <v>200</v>
      </c>
      <c r="J66" s="4">
        <f t="shared" ref="J66:J129" si="22">I66</f>
        <v>200</v>
      </c>
      <c r="K66" s="4">
        <f t="shared" si="15"/>
        <v>57</v>
      </c>
      <c r="L66">
        <f t="shared" ref="L66:L129" si="23">J66+K66</f>
        <v>257</v>
      </c>
      <c r="M66" s="5">
        <f t="shared" ref="M66:M129" si="24">I66*0.5</f>
        <v>100</v>
      </c>
      <c r="N66">
        <f t="shared" ref="N66:N129" si="25">IF(F66,J66+K66,ROUNDUP(L66*H66,0))</f>
        <v>155</v>
      </c>
      <c r="O66">
        <f t="shared" ref="O66:O129" si="26">MIN(K66,N66)</f>
        <v>57</v>
      </c>
      <c r="P66">
        <f t="shared" ref="P66:P129" si="27">N66-O66</f>
        <v>98</v>
      </c>
      <c r="Q66" s="5">
        <f t="shared" ref="Q66:Q129" si="28">O66*1+P66*2</f>
        <v>253</v>
      </c>
      <c r="R66">
        <f t="shared" si="14"/>
        <v>2</v>
      </c>
    </row>
    <row r="67" spans="1:18" x14ac:dyDescent="0.25">
      <c r="A67" s="1">
        <v>43531</v>
      </c>
      <c r="B67">
        <f t="shared" si="16"/>
        <v>7</v>
      </c>
      <c r="C67">
        <f t="shared" ref="C67:C130" si="29">WEEKDAY(A67,2)</f>
        <v>4</v>
      </c>
      <c r="D67" t="b">
        <f t="shared" si="17"/>
        <v>0</v>
      </c>
      <c r="E67" t="b">
        <f t="shared" si="18"/>
        <v>0</v>
      </c>
      <c r="F67" t="b">
        <f t="shared" si="19"/>
        <v>0</v>
      </c>
      <c r="G67" t="b">
        <f t="shared" si="20"/>
        <v>1</v>
      </c>
      <c r="H67" s="2">
        <f>IF(G67,VLOOKUP(C67,Tabela1[],2),0)</f>
        <v>0.75</v>
      </c>
      <c r="I67" s="4">
        <f t="shared" si="21"/>
        <v>200</v>
      </c>
      <c r="J67" s="4">
        <f t="shared" si="22"/>
        <v>200</v>
      </c>
      <c r="K67" s="4">
        <f t="shared" si="15"/>
        <v>100</v>
      </c>
      <c r="L67">
        <f t="shared" si="23"/>
        <v>300</v>
      </c>
      <c r="M67" s="5">
        <f t="shared" si="24"/>
        <v>100</v>
      </c>
      <c r="N67">
        <f t="shared" si="25"/>
        <v>225</v>
      </c>
      <c r="O67">
        <f t="shared" si="26"/>
        <v>100</v>
      </c>
      <c r="P67">
        <f t="shared" si="27"/>
        <v>125</v>
      </c>
      <c r="Q67" s="5">
        <f t="shared" si="28"/>
        <v>350</v>
      </c>
      <c r="R67">
        <f t="shared" ref="R67:R130" si="30">K67-O67+MAX(0,J67-P67-100)</f>
        <v>0</v>
      </c>
    </row>
    <row r="68" spans="1:18" x14ac:dyDescent="0.25">
      <c r="A68" s="1">
        <v>43532</v>
      </c>
      <c r="B68">
        <f t="shared" si="16"/>
        <v>8</v>
      </c>
      <c r="C68">
        <f t="shared" si="29"/>
        <v>5</v>
      </c>
      <c r="D68" t="b">
        <f t="shared" si="17"/>
        <v>0</v>
      </c>
      <c r="E68" t="b">
        <f t="shared" si="18"/>
        <v>0</v>
      </c>
      <c r="F68" t="b">
        <f t="shared" si="19"/>
        <v>0</v>
      </c>
      <c r="G68" t="b">
        <f t="shared" si="20"/>
        <v>1</v>
      </c>
      <c r="H68" s="2">
        <f>IF(G68,VLOOKUP(C68,Tabela1[],2),0)</f>
        <v>0.8</v>
      </c>
      <c r="I68" s="4">
        <f t="shared" si="21"/>
        <v>200</v>
      </c>
      <c r="J68" s="4">
        <f t="shared" si="22"/>
        <v>200</v>
      </c>
      <c r="K68" s="4">
        <f t="shared" ref="K68:K131" si="31">MIN(J67-P67,100)</f>
        <v>75</v>
      </c>
      <c r="L68">
        <f t="shared" si="23"/>
        <v>275</v>
      </c>
      <c r="M68" s="5">
        <f t="shared" si="24"/>
        <v>100</v>
      </c>
      <c r="N68">
        <f t="shared" si="25"/>
        <v>220</v>
      </c>
      <c r="O68">
        <f t="shared" si="26"/>
        <v>75</v>
      </c>
      <c r="P68">
        <f t="shared" si="27"/>
        <v>145</v>
      </c>
      <c r="Q68" s="5">
        <f t="shared" si="28"/>
        <v>365</v>
      </c>
      <c r="R68">
        <f t="shared" si="30"/>
        <v>0</v>
      </c>
    </row>
    <row r="69" spans="1:18" x14ac:dyDescent="0.25">
      <c r="A69" s="1">
        <v>43533</v>
      </c>
      <c r="B69">
        <f t="shared" si="16"/>
        <v>9</v>
      </c>
      <c r="C69">
        <f t="shared" si="29"/>
        <v>6</v>
      </c>
      <c r="D69" t="b">
        <f t="shared" si="17"/>
        <v>0</v>
      </c>
      <c r="E69" t="b">
        <f t="shared" si="18"/>
        <v>0</v>
      </c>
      <c r="F69" t="b">
        <f t="shared" si="19"/>
        <v>1</v>
      </c>
      <c r="G69" t="b">
        <f t="shared" si="20"/>
        <v>1</v>
      </c>
      <c r="H69" s="2">
        <f>IF(G69,VLOOKUP(C69,Tabela1[],2),0)</f>
        <v>0.5</v>
      </c>
      <c r="I69" s="4">
        <f t="shared" si="21"/>
        <v>200</v>
      </c>
      <c r="J69" s="4">
        <f t="shared" si="22"/>
        <v>200</v>
      </c>
      <c r="K69" s="4">
        <f t="shared" si="31"/>
        <v>55</v>
      </c>
      <c r="L69">
        <f t="shared" si="23"/>
        <v>255</v>
      </c>
      <c r="M69" s="5">
        <f t="shared" si="24"/>
        <v>100</v>
      </c>
      <c r="N69">
        <f t="shared" si="25"/>
        <v>255</v>
      </c>
      <c r="O69">
        <f t="shared" si="26"/>
        <v>55</v>
      </c>
      <c r="P69">
        <f t="shared" si="27"/>
        <v>200</v>
      </c>
      <c r="Q69" s="5">
        <f t="shared" si="28"/>
        <v>455</v>
      </c>
      <c r="R69">
        <f t="shared" si="30"/>
        <v>0</v>
      </c>
    </row>
    <row r="70" spans="1:18" x14ac:dyDescent="0.25">
      <c r="A70" s="1">
        <v>43534</v>
      </c>
      <c r="B70">
        <f t="shared" si="16"/>
        <v>10</v>
      </c>
      <c r="C70">
        <f t="shared" si="29"/>
        <v>7</v>
      </c>
      <c r="D70" t="b">
        <f t="shared" si="17"/>
        <v>0</v>
      </c>
      <c r="E70" t="b">
        <f t="shared" si="18"/>
        <v>1</v>
      </c>
      <c r="F70" t="b">
        <f t="shared" si="19"/>
        <v>0</v>
      </c>
      <c r="G70" t="b">
        <f t="shared" si="20"/>
        <v>0</v>
      </c>
      <c r="H70" s="2">
        <f>IF(G70,VLOOKUP(C70,Tabela1[],2),0)</f>
        <v>0</v>
      </c>
      <c r="I70" s="4">
        <f t="shared" si="21"/>
        <v>0</v>
      </c>
      <c r="J70" s="4">
        <f t="shared" si="22"/>
        <v>0</v>
      </c>
      <c r="K70" s="4">
        <f t="shared" si="31"/>
        <v>0</v>
      </c>
      <c r="L70">
        <f t="shared" si="23"/>
        <v>0</v>
      </c>
      <c r="M70" s="5">
        <f t="shared" si="24"/>
        <v>0</v>
      </c>
      <c r="N70">
        <f t="shared" si="25"/>
        <v>0</v>
      </c>
      <c r="O70">
        <f t="shared" si="26"/>
        <v>0</v>
      </c>
      <c r="P70">
        <f t="shared" si="27"/>
        <v>0</v>
      </c>
      <c r="Q70" s="5">
        <f t="shared" si="28"/>
        <v>0</v>
      </c>
      <c r="R70">
        <f t="shared" si="30"/>
        <v>0</v>
      </c>
    </row>
    <row r="71" spans="1:18" x14ac:dyDescent="0.25">
      <c r="A71" s="1">
        <v>43535</v>
      </c>
      <c r="B71">
        <f t="shared" si="16"/>
        <v>11</v>
      </c>
      <c r="C71">
        <f t="shared" si="29"/>
        <v>1</v>
      </c>
      <c r="D71" t="b">
        <f t="shared" si="17"/>
        <v>0</v>
      </c>
      <c r="E71" t="b">
        <f t="shared" si="18"/>
        <v>0</v>
      </c>
      <c r="F71" t="b">
        <f t="shared" si="19"/>
        <v>0</v>
      </c>
      <c r="G71" t="b">
        <f t="shared" si="20"/>
        <v>1</v>
      </c>
      <c r="H71" s="2">
        <f>IF(G71,VLOOKUP(C71,Tabela1[],2),0)</f>
        <v>0.9</v>
      </c>
      <c r="I71" s="4">
        <f t="shared" si="21"/>
        <v>200</v>
      </c>
      <c r="J71" s="4">
        <f t="shared" si="22"/>
        <v>200</v>
      </c>
      <c r="K71" s="4">
        <f t="shared" si="31"/>
        <v>0</v>
      </c>
      <c r="L71">
        <f t="shared" si="23"/>
        <v>200</v>
      </c>
      <c r="M71" s="5">
        <f t="shared" si="24"/>
        <v>100</v>
      </c>
      <c r="N71">
        <f t="shared" si="25"/>
        <v>180</v>
      </c>
      <c r="O71">
        <f t="shared" si="26"/>
        <v>0</v>
      </c>
      <c r="P71">
        <f t="shared" si="27"/>
        <v>180</v>
      </c>
      <c r="Q71" s="5">
        <f t="shared" si="28"/>
        <v>360</v>
      </c>
      <c r="R71">
        <f t="shared" si="30"/>
        <v>0</v>
      </c>
    </row>
    <row r="72" spans="1:18" x14ac:dyDescent="0.25">
      <c r="A72" s="1">
        <v>43536</v>
      </c>
      <c r="B72">
        <f t="shared" si="16"/>
        <v>12</v>
      </c>
      <c r="C72">
        <f t="shared" si="29"/>
        <v>2</v>
      </c>
      <c r="D72" t="b">
        <f t="shared" si="17"/>
        <v>0</v>
      </c>
      <c r="E72" t="b">
        <f t="shared" si="18"/>
        <v>0</v>
      </c>
      <c r="F72" t="b">
        <f t="shared" si="19"/>
        <v>0</v>
      </c>
      <c r="G72" t="b">
        <f t="shared" si="20"/>
        <v>1</v>
      </c>
      <c r="H72" s="2">
        <f>IF(G72,VLOOKUP(C72,Tabela1[],2),0)</f>
        <v>0.75</v>
      </c>
      <c r="I72" s="4">
        <f t="shared" si="21"/>
        <v>200</v>
      </c>
      <c r="J72" s="4">
        <f t="shared" si="22"/>
        <v>200</v>
      </c>
      <c r="K72" s="4">
        <f t="shared" si="31"/>
        <v>20</v>
      </c>
      <c r="L72">
        <f t="shared" si="23"/>
        <v>220</v>
      </c>
      <c r="M72" s="5">
        <f t="shared" si="24"/>
        <v>100</v>
      </c>
      <c r="N72">
        <f t="shared" si="25"/>
        <v>165</v>
      </c>
      <c r="O72">
        <f t="shared" si="26"/>
        <v>20</v>
      </c>
      <c r="P72">
        <f t="shared" si="27"/>
        <v>145</v>
      </c>
      <c r="Q72" s="5">
        <f t="shared" si="28"/>
        <v>310</v>
      </c>
      <c r="R72">
        <f t="shared" si="30"/>
        <v>0</v>
      </c>
    </row>
    <row r="73" spans="1:18" x14ac:dyDescent="0.25">
      <c r="A73" s="1">
        <v>43537</v>
      </c>
      <c r="B73">
        <f t="shared" si="16"/>
        <v>13</v>
      </c>
      <c r="C73">
        <f t="shared" si="29"/>
        <v>3</v>
      </c>
      <c r="D73" t="b">
        <f t="shared" si="17"/>
        <v>0</v>
      </c>
      <c r="E73" t="b">
        <f t="shared" si="18"/>
        <v>0</v>
      </c>
      <c r="F73" t="b">
        <f t="shared" si="19"/>
        <v>0</v>
      </c>
      <c r="G73" t="b">
        <f t="shared" si="20"/>
        <v>1</v>
      </c>
      <c r="H73" s="2">
        <f>IF(G73,VLOOKUP(C73,Tabela1[],2),0)</f>
        <v>0.6</v>
      </c>
      <c r="I73" s="4">
        <f t="shared" si="21"/>
        <v>200</v>
      </c>
      <c r="J73" s="4">
        <f t="shared" si="22"/>
        <v>200</v>
      </c>
      <c r="K73" s="4">
        <f t="shared" si="31"/>
        <v>55</v>
      </c>
      <c r="L73">
        <f t="shared" si="23"/>
        <v>255</v>
      </c>
      <c r="M73" s="5">
        <f t="shared" si="24"/>
        <v>100</v>
      </c>
      <c r="N73">
        <f t="shared" si="25"/>
        <v>153</v>
      </c>
      <c r="O73">
        <f t="shared" si="26"/>
        <v>55</v>
      </c>
      <c r="P73">
        <f t="shared" si="27"/>
        <v>98</v>
      </c>
      <c r="Q73" s="5">
        <f t="shared" si="28"/>
        <v>251</v>
      </c>
      <c r="R73">
        <f t="shared" si="30"/>
        <v>2</v>
      </c>
    </row>
    <row r="74" spans="1:18" x14ac:dyDescent="0.25">
      <c r="A74" s="1">
        <v>43538</v>
      </c>
      <c r="B74">
        <f t="shared" si="16"/>
        <v>14</v>
      </c>
      <c r="C74">
        <f t="shared" si="29"/>
        <v>4</v>
      </c>
      <c r="D74" t="b">
        <f t="shared" si="17"/>
        <v>0</v>
      </c>
      <c r="E74" t="b">
        <f t="shared" si="18"/>
        <v>0</v>
      </c>
      <c r="F74" t="b">
        <f t="shared" si="19"/>
        <v>0</v>
      </c>
      <c r="G74" t="b">
        <f t="shared" si="20"/>
        <v>1</v>
      </c>
      <c r="H74" s="2">
        <f>IF(G74,VLOOKUP(C74,Tabela1[],2),0)</f>
        <v>0.75</v>
      </c>
      <c r="I74" s="4">
        <f t="shared" si="21"/>
        <v>200</v>
      </c>
      <c r="J74" s="4">
        <f t="shared" si="22"/>
        <v>200</v>
      </c>
      <c r="K74" s="4">
        <f t="shared" si="31"/>
        <v>100</v>
      </c>
      <c r="L74">
        <f t="shared" si="23"/>
        <v>300</v>
      </c>
      <c r="M74" s="5">
        <f t="shared" si="24"/>
        <v>100</v>
      </c>
      <c r="N74">
        <f t="shared" si="25"/>
        <v>225</v>
      </c>
      <c r="O74">
        <f t="shared" si="26"/>
        <v>100</v>
      </c>
      <c r="P74">
        <f t="shared" si="27"/>
        <v>125</v>
      </c>
      <c r="Q74" s="5">
        <f t="shared" si="28"/>
        <v>350</v>
      </c>
      <c r="R74">
        <f t="shared" si="30"/>
        <v>0</v>
      </c>
    </row>
    <row r="75" spans="1:18" x14ac:dyDescent="0.25">
      <c r="A75" s="1">
        <v>43539</v>
      </c>
      <c r="B75">
        <f t="shared" si="16"/>
        <v>15</v>
      </c>
      <c r="C75">
        <f t="shared" si="29"/>
        <v>5</v>
      </c>
      <c r="D75" t="b">
        <f t="shared" si="17"/>
        <v>0</v>
      </c>
      <c r="E75" t="b">
        <f t="shared" si="18"/>
        <v>0</v>
      </c>
      <c r="F75" t="b">
        <f t="shared" si="19"/>
        <v>0</v>
      </c>
      <c r="G75" t="b">
        <f t="shared" si="20"/>
        <v>1</v>
      </c>
      <c r="H75" s="2">
        <f>IF(G75,VLOOKUP(C75,Tabela1[],2),0)</f>
        <v>0.8</v>
      </c>
      <c r="I75" s="4">
        <f t="shared" si="21"/>
        <v>200</v>
      </c>
      <c r="J75" s="4">
        <f t="shared" si="22"/>
        <v>200</v>
      </c>
      <c r="K75" s="4">
        <f t="shared" si="31"/>
        <v>75</v>
      </c>
      <c r="L75">
        <f t="shared" si="23"/>
        <v>275</v>
      </c>
      <c r="M75" s="5">
        <f t="shared" si="24"/>
        <v>100</v>
      </c>
      <c r="N75">
        <f t="shared" si="25"/>
        <v>220</v>
      </c>
      <c r="O75">
        <f t="shared" si="26"/>
        <v>75</v>
      </c>
      <c r="P75">
        <f t="shared" si="27"/>
        <v>145</v>
      </c>
      <c r="Q75" s="5">
        <f t="shared" si="28"/>
        <v>365</v>
      </c>
      <c r="R75">
        <f t="shared" si="30"/>
        <v>0</v>
      </c>
    </row>
    <row r="76" spans="1:18" x14ac:dyDescent="0.25">
      <c r="A76" s="1">
        <v>43540</v>
      </c>
      <c r="B76">
        <f t="shared" si="16"/>
        <v>16</v>
      </c>
      <c r="C76">
        <f t="shared" si="29"/>
        <v>6</v>
      </c>
      <c r="D76" t="b">
        <f t="shared" si="17"/>
        <v>0</v>
      </c>
      <c r="E76" t="b">
        <f t="shared" si="18"/>
        <v>0</v>
      </c>
      <c r="F76" t="b">
        <f t="shared" si="19"/>
        <v>1</v>
      </c>
      <c r="G76" t="b">
        <f t="shared" si="20"/>
        <v>1</v>
      </c>
      <c r="H76" s="2">
        <f>IF(G76,VLOOKUP(C76,Tabela1[],2),0)</f>
        <v>0.5</v>
      </c>
      <c r="I76" s="4">
        <f t="shared" si="21"/>
        <v>200</v>
      </c>
      <c r="J76" s="4">
        <f t="shared" si="22"/>
        <v>200</v>
      </c>
      <c r="K76" s="4">
        <f t="shared" si="31"/>
        <v>55</v>
      </c>
      <c r="L76">
        <f t="shared" si="23"/>
        <v>255</v>
      </c>
      <c r="M76" s="5">
        <f t="shared" si="24"/>
        <v>100</v>
      </c>
      <c r="N76">
        <f t="shared" si="25"/>
        <v>255</v>
      </c>
      <c r="O76">
        <f t="shared" si="26"/>
        <v>55</v>
      </c>
      <c r="P76">
        <f t="shared" si="27"/>
        <v>200</v>
      </c>
      <c r="Q76" s="5">
        <f t="shared" si="28"/>
        <v>455</v>
      </c>
      <c r="R76">
        <f t="shared" si="30"/>
        <v>0</v>
      </c>
    </row>
    <row r="77" spans="1:18" x14ac:dyDescent="0.25">
      <c r="A77" s="1">
        <v>43541</v>
      </c>
      <c r="B77">
        <f t="shared" si="16"/>
        <v>17</v>
      </c>
      <c r="C77">
        <f t="shared" si="29"/>
        <v>7</v>
      </c>
      <c r="D77" t="b">
        <f t="shared" si="17"/>
        <v>0</v>
      </c>
      <c r="E77" t="b">
        <f t="shared" si="18"/>
        <v>1</v>
      </c>
      <c r="F77" t="b">
        <f t="shared" si="19"/>
        <v>0</v>
      </c>
      <c r="G77" t="b">
        <f t="shared" si="20"/>
        <v>0</v>
      </c>
      <c r="H77" s="2">
        <f>IF(G77,VLOOKUP(C77,Tabela1[],2),0)</f>
        <v>0</v>
      </c>
      <c r="I77" s="4">
        <f t="shared" si="21"/>
        <v>0</v>
      </c>
      <c r="J77" s="4">
        <f t="shared" si="22"/>
        <v>0</v>
      </c>
      <c r="K77" s="4">
        <f t="shared" si="31"/>
        <v>0</v>
      </c>
      <c r="L77">
        <f t="shared" si="23"/>
        <v>0</v>
      </c>
      <c r="M77" s="5">
        <f t="shared" si="24"/>
        <v>0</v>
      </c>
      <c r="N77">
        <f t="shared" si="25"/>
        <v>0</v>
      </c>
      <c r="O77">
        <f t="shared" si="26"/>
        <v>0</v>
      </c>
      <c r="P77">
        <f t="shared" si="27"/>
        <v>0</v>
      </c>
      <c r="Q77" s="5">
        <f t="shared" si="28"/>
        <v>0</v>
      </c>
      <c r="R77">
        <f t="shared" si="30"/>
        <v>0</v>
      </c>
    </row>
    <row r="78" spans="1:18" x14ac:dyDescent="0.25">
      <c r="A78" s="1">
        <v>43542</v>
      </c>
      <c r="B78">
        <f t="shared" si="16"/>
        <v>18</v>
      </c>
      <c r="C78">
        <f t="shared" si="29"/>
        <v>1</v>
      </c>
      <c r="D78" t="b">
        <f t="shared" si="17"/>
        <v>0</v>
      </c>
      <c r="E78" t="b">
        <f t="shared" si="18"/>
        <v>0</v>
      </c>
      <c r="F78" t="b">
        <f t="shared" si="19"/>
        <v>0</v>
      </c>
      <c r="G78" t="b">
        <f t="shared" si="20"/>
        <v>1</v>
      </c>
      <c r="H78" s="2">
        <f>IF(G78,VLOOKUP(C78,Tabela1[],2),0)</f>
        <v>0.9</v>
      </c>
      <c r="I78" s="4">
        <f t="shared" si="21"/>
        <v>200</v>
      </c>
      <c r="J78" s="4">
        <f t="shared" si="22"/>
        <v>200</v>
      </c>
      <c r="K78" s="4">
        <f t="shared" si="31"/>
        <v>0</v>
      </c>
      <c r="L78">
        <f t="shared" si="23"/>
        <v>200</v>
      </c>
      <c r="M78" s="5">
        <f t="shared" si="24"/>
        <v>100</v>
      </c>
      <c r="N78">
        <f t="shared" si="25"/>
        <v>180</v>
      </c>
      <c r="O78">
        <f t="shared" si="26"/>
        <v>0</v>
      </c>
      <c r="P78">
        <f t="shared" si="27"/>
        <v>180</v>
      </c>
      <c r="Q78" s="5">
        <f t="shared" si="28"/>
        <v>360</v>
      </c>
      <c r="R78">
        <f t="shared" si="30"/>
        <v>0</v>
      </c>
    </row>
    <row r="79" spans="1:18" x14ac:dyDescent="0.25">
      <c r="A79" s="1">
        <v>43543</v>
      </c>
      <c r="B79">
        <f t="shared" si="16"/>
        <v>19</v>
      </c>
      <c r="C79">
        <f t="shared" si="29"/>
        <v>2</v>
      </c>
      <c r="D79" t="b">
        <f t="shared" si="17"/>
        <v>0</v>
      </c>
      <c r="E79" t="b">
        <f t="shared" si="18"/>
        <v>0</v>
      </c>
      <c r="F79" t="b">
        <f t="shared" si="19"/>
        <v>0</v>
      </c>
      <c r="G79" t="b">
        <f t="shared" si="20"/>
        <v>1</v>
      </c>
      <c r="H79" s="2">
        <f>IF(G79,VLOOKUP(C79,Tabela1[],2),0)</f>
        <v>0.75</v>
      </c>
      <c r="I79" s="4">
        <f t="shared" si="21"/>
        <v>200</v>
      </c>
      <c r="J79" s="4">
        <f t="shared" si="22"/>
        <v>200</v>
      </c>
      <c r="K79" s="4">
        <f t="shared" si="31"/>
        <v>20</v>
      </c>
      <c r="L79">
        <f t="shared" si="23"/>
        <v>220</v>
      </c>
      <c r="M79" s="5">
        <f t="shared" si="24"/>
        <v>100</v>
      </c>
      <c r="N79">
        <f t="shared" si="25"/>
        <v>165</v>
      </c>
      <c r="O79">
        <f t="shared" si="26"/>
        <v>20</v>
      </c>
      <c r="P79">
        <f t="shared" si="27"/>
        <v>145</v>
      </c>
      <c r="Q79" s="5">
        <f t="shared" si="28"/>
        <v>310</v>
      </c>
      <c r="R79">
        <f t="shared" si="30"/>
        <v>0</v>
      </c>
    </row>
    <row r="80" spans="1:18" x14ac:dyDescent="0.25">
      <c r="A80" s="1">
        <v>43544</v>
      </c>
      <c r="B80">
        <f t="shared" si="16"/>
        <v>20</v>
      </c>
      <c r="C80">
        <f t="shared" si="29"/>
        <v>3</v>
      </c>
      <c r="D80" t="b">
        <f t="shared" si="17"/>
        <v>0</v>
      </c>
      <c r="E80" t="b">
        <f t="shared" si="18"/>
        <v>0</v>
      </c>
      <c r="F80" t="b">
        <f t="shared" si="19"/>
        <v>0</v>
      </c>
      <c r="G80" t="b">
        <f t="shared" si="20"/>
        <v>1</v>
      </c>
      <c r="H80" s="2">
        <f>IF(G80,VLOOKUP(C80,Tabela1[],2),0)</f>
        <v>0.6</v>
      </c>
      <c r="I80" s="4">
        <f t="shared" si="21"/>
        <v>200</v>
      </c>
      <c r="J80" s="4">
        <f t="shared" si="22"/>
        <v>200</v>
      </c>
      <c r="K80" s="4">
        <f t="shared" si="31"/>
        <v>55</v>
      </c>
      <c r="L80">
        <f t="shared" si="23"/>
        <v>255</v>
      </c>
      <c r="M80" s="5">
        <f t="shared" si="24"/>
        <v>100</v>
      </c>
      <c r="N80">
        <f t="shared" si="25"/>
        <v>153</v>
      </c>
      <c r="O80">
        <f t="shared" si="26"/>
        <v>55</v>
      </c>
      <c r="P80">
        <f t="shared" si="27"/>
        <v>98</v>
      </c>
      <c r="Q80" s="5">
        <f t="shared" si="28"/>
        <v>251</v>
      </c>
      <c r="R80">
        <f t="shared" si="30"/>
        <v>2</v>
      </c>
    </row>
    <row r="81" spans="1:18" x14ac:dyDescent="0.25">
      <c r="A81" s="1">
        <v>43545</v>
      </c>
      <c r="B81">
        <f t="shared" si="16"/>
        <v>21</v>
      </c>
      <c r="C81">
        <f t="shared" si="29"/>
        <v>4</v>
      </c>
      <c r="D81" t="b">
        <f t="shared" si="17"/>
        <v>0</v>
      </c>
      <c r="E81" t="b">
        <f t="shared" si="18"/>
        <v>0</v>
      </c>
      <c r="F81" t="b">
        <f t="shared" si="19"/>
        <v>0</v>
      </c>
      <c r="G81" t="b">
        <f t="shared" si="20"/>
        <v>1</v>
      </c>
      <c r="H81" s="2">
        <f>IF(G81,VLOOKUP(C81,Tabela1[],2),0)</f>
        <v>0.75</v>
      </c>
      <c r="I81" s="4">
        <f t="shared" si="21"/>
        <v>200</v>
      </c>
      <c r="J81" s="4">
        <f t="shared" si="22"/>
        <v>200</v>
      </c>
      <c r="K81" s="4">
        <f t="shared" si="31"/>
        <v>100</v>
      </c>
      <c r="L81">
        <f t="shared" si="23"/>
        <v>300</v>
      </c>
      <c r="M81" s="5">
        <f t="shared" si="24"/>
        <v>100</v>
      </c>
      <c r="N81">
        <f t="shared" si="25"/>
        <v>225</v>
      </c>
      <c r="O81">
        <f t="shared" si="26"/>
        <v>100</v>
      </c>
      <c r="P81">
        <f t="shared" si="27"/>
        <v>125</v>
      </c>
      <c r="Q81" s="5">
        <f t="shared" si="28"/>
        <v>350</v>
      </c>
      <c r="R81">
        <f t="shared" si="30"/>
        <v>0</v>
      </c>
    </row>
    <row r="82" spans="1:18" x14ac:dyDescent="0.25">
      <c r="A82" s="1">
        <v>43546</v>
      </c>
      <c r="B82">
        <f t="shared" si="16"/>
        <v>22</v>
      </c>
      <c r="C82">
        <f t="shared" si="29"/>
        <v>5</v>
      </c>
      <c r="D82" t="b">
        <f t="shared" si="17"/>
        <v>0</v>
      </c>
      <c r="E82" t="b">
        <f t="shared" si="18"/>
        <v>0</v>
      </c>
      <c r="F82" t="b">
        <f t="shared" si="19"/>
        <v>0</v>
      </c>
      <c r="G82" t="b">
        <f t="shared" si="20"/>
        <v>1</v>
      </c>
      <c r="H82" s="2">
        <f>IF(G82,VLOOKUP(C82,Tabela1[],2),0)</f>
        <v>0.8</v>
      </c>
      <c r="I82" s="4">
        <f t="shared" si="21"/>
        <v>200</v>
      </c>
      <c r="J82" s="4">
        <f t="shared" si="22"/>
        <v>200</v>
      </c>
      <c r="K82" s="4">
        <f t="shared" si="31"/>
        <v>75</v>
      </c>
      <c r="L82">
        <f t="shared" si="23"/>
        <v>275</v>
      </c>
      <c r="M82" s="5">
        <f t="shared" si="24"/>
        <v>100</v>
      </c>
      <c r="N82">
        <f t="shared" si="25"/>
        <v>220</v>
      </c>
      <c r="O82">
        <f t="shared" si="26"/>
        <v>75</v>
      </c>
      <c r="P82">
        <f t="shared" si="27"/>
        <v>145</v>
      </c>
      <c r="Q82" s="5">
        <f t="shared" si="28"/>
        <v>365</v>
      </c>
      <c r="R82">
        <f t="shared" si="30"/>
        <v>0</v>
      </c>
    </row>
    <row r="83" spans="1:18" x14ac:dyDescent="0.25">
      <c r="A83" s="1">
        <v>43547</v>
      </c>
      <c r="B83">
        <f t="shared" si="16"/>
        <v>23</v>
      </c>
      <c r="C83">
        <f t="shared" si="29"/>
        <v>6</v>
      </c>
      <c r="D83" t="b">
        <f t="shared" si="17"/>
        <v>0</v>
      </c>
      <c r="E83" t="b">
        <f t="shared" si="18"/>
        <v>0</v>
      </c>
      <c r="F83" t="b">
        <f t="shared" si="19"/>
        <v>1</v>
      </c>
      <c r="G83" t="b">
        <f t="shared" si="20"/>
        <v>1</v>
      </c>
      <c r="H83" s="2">
        <f>IF(G83,VLOOKUP(C83,Tabela1[],2),0)</f>
        <v>0.5</v>
      </c>
      <c r="I83" s="4">
        <f t="shared" si="21"/>
        <v>200</v>
      </c>
      <c r="J83" s="4">
        <f t="shared" si="22"/>
        <v>200</v>
      </c>
      <c r="K83" s="4">
        <f t="shared" si="31"/>
        <v>55</v>
      </c>
      <c r="L83">
        <f t="shared" si="23"/>
        <v>255</v>
      </c>
      <c r="M83" s="5">
        <f t="shared" si="24"/>
        <v>100</v>
      </c>
      <c r="N83">
        <f t="shared" si="25"/>
        <v>255</v>
      </c>
      <c r="O83">
        <f t="shared" si="26"/>
        <v>55</v>
      </c>
      <c r="P83">
        <f t="shared" si="27"/>
        <v>200</v>
      </c>
      <c r="Q83" s="5">
        <f t="shared" si="28"/>
        <v>455</v>
      </c>
      <c r="R83">
        <f t="shared" si="30"/>
        <v>0</v>
      </c>
    </row>
    <row r="84" spans="1:18" x14ac:dyDescent="0.25">
      <c r="A84" s="1">
        <v>43548</v>
      </c>
      <c r="B84">
        <f t="shared" si="16"/>
        <v>24</v>
      </c>
      <c r="C84">
        <f t="shared" si="29"/>
        <v>7</v>
      </c>
      <c r="D84" t="b">
        <f t="shared" si="17"/>
        <v>0</v>
      </c>
      <c r="E84" t="b">
        <f t="shared" si="18"/>
        <v>1</v>
      </c>
      <c r="F84" t="b">
        <f t="shared" si="19"/>
        <v>0</v>
      </c>
      <c r="G84" t="b">
        <f t="shared" si="20"/>
        <v>0</v>
      </c>
      <c r="H84" s="2">
        <f>IF(G84,VLOOKUP(C84,Tabela1[],2),0)</f>
        <v>0</v>
      </c>
      <c r="I84" s="4">
        <f t="shared" si="21"/>
        <v>0</v>
      </c>
      <c r="J84" s="4">
        <f t="shared" si="22"/>
        <v>0</v>
      </c>
      <c r="K84" s="4">
        <f t="shared" si="31"/>
        <v>0</v>
      </c>
      <c r="L84">
        <f t="shared" si="23"/>
        <v>0</v>
      </c>
      <c r="M84" s="5">
        <f t="shared" si="24"/>
        <v>0</v>
      </c>
      <c r="N84">
        <f t="shared" si="25"/>
        <v>0</v>
      </c>
      <c r="O84">
        <f t="shared" si="26"/>
        <v>0</v>
      </c>
      <c r="P84">
        <f t="shared" si="27"/>
        <v>0</v>
      </c>
      <c r="Q84" s="5">
        <f t="shared" si="28"/>
        <v>0</v>
      </c>
      <c r="R84">
        <f t="shared" si="30"/>
        <v>0</v>
      </c>
    </row>
    <row r="85" spans="1:18" x14ac:dyDescent="0.25">
      <c r="A85" s="1">
        <v>43549</v>
      </c>
      <c r="B85">
        <f t="shared" si="16"/>
        <v>25</v>
      </c>
      <c r="C85">
        <f t="shared" si="29"/>
        <v>1</v>
      </c>
      <c r="D85" t="b">
        <f t="shared" si="17"/>
        <v>0</v>
      </c>
      <c r="E85" t="b">
        <f t="shared" si="18"/>
        <v>0</v>
      </c>
      <c r="F85" t="b">
        <f t="shared" si="19"/>
        <v>0</v>
      </c>
      <c r="G85" t="b">
        <f t="shared" si="20"/>
        <v>1</v>
      </c>
      <c r="H85" s="2">
        <f>IF(G85,VLOOKUP(C85,Tabela1[],2),0)</f>
        <v>0.9</v>
      </c>
      <c r="I85" s="4">
        <f t="shared" si="21"/>
        <v>200</v>
      </c>
      <c r="J85" s="4">
        <f t="shared" si="22"/>
        <v>200</v>
      </c>
      <c r="K85" s="4">
        <f t="shared" si="31"/>
        <v>0</v>
      </c>
      <c r="L85">
        <f t="shared" si="23"/>
        <v>200</v>
      </c>
      <c r="M85" s="5">
        <f t="shared" si="24"/>
        <v>100</v>
      </c>
      <c r="N85">
        <f t="shared" si="25"/>
        <v>180</v>
      </c>
      <c r="O85">
        <f t="shared" si="26"/>
        <v>0</v>
      </c>
      <c r="P85">
        <f t="shared" si="27"/>
        <v>180</v>
      </c>
      <c r="Q85" s="5">
        <f t="shared" si="28"/>
        <v>360</v>
      </c>
      <c r="R85">
        <f t="shared" si="30"/>
        <v>0</v>
      </c>
    </row>
    <row r="86" spans="1:18" x14ac:dyDescent="0.25">
      <c r="A86" s="1">
        <v>43550</v>
      </c>
      <c r="B86">
        <f t="shared" si="16"/>
        <v>26</v>
      </c>
      <c r="C86">
        <f t="shared" si="29"/>
        <v>2</v>
      </c>
      <c r="D86" t="b">
        <f t="shared" si="17"/>
        <v>0</v>
      </c>
      <c r="E86" t="b">
        <f t="shared" si="18"/>
        <v>0</v>
      </c>
      <c r="F86" t="b">
        <f t="shared" si="19"/>
        <v>0</v>
      </c>
      <c r="G86" t="b">
        <f t="shared" si="20"/>
        <v>1</v>
      </c>
      <c r="H86" s="2">
        <f>IF(G86,VLOOKUP(C86,Tabela1[],2),0)</f>
        <v>0.75</v>
      </c>
      <c r="I86" s="4">
        <f t="shared" si="21"/>
        <v>200</v>
      </c>
      <c r="J86" s="4">
        <f t="shared" si="22"/>
        <v>200</v>
      </c>
      <c r="K86" s="4">
        <f t="shared" si="31"/>
        <v>20</v>
      </c>
      <c r="L86">
        <f t="shared" si="23"/>
        <v>220</v>
      </c>
      <c r="M86" s="5">
        <f t="shared" si="24"/>
        <v>100</v>
      </c>
      <c r="N86">
        <f t="shared" si="25"/>
        <v>165</v>
      </c>
      <c r="O86">
        <f t="shared" si="26"/>
        <v>20</v>
      </c>
      <c r="P86">
        <f t="shared" si="27"/>
        <v>145</v>
      </c>
      <c r="Q86" s="5">
        <f t="shared" si="28"/>
        <v>310</v>
      </c>
      <c r="R86">
        <f t="shared" si="30"/>
        <v>0</v>
      </c>
    </row>
    <row r="87" spans="1:18" x14ac:dyDescent="0.25">
      <c r="A87" s="1">
        <v>43551</v>
      </c>
      <c r="B87">
        <f t="shared" si="16"/>
        <v>27</v>
      </c>
      <c r="C87">
        <f t="shared" si="29"/>
        <v>3</v>
      </c>
      <c r="D87" t="b">
        <f t="shared" si="17"/>
        <v>0</v>
      </c>
      <c r="E87" t="b">
        <f t="shared" si="18"/>
        <v>0</v>
      </c>
      <c r="F87" t="b">
        <f t="shared" si="19"/>
        <v>0</v>
      </c>
      <c r="G87" t="b">
        <f t="shared" si="20"/>
        <v>1</v>
      </c>
      <c r="H87" s="2">
        <f>IF(G87,VLOOKUP(C87,Tabela1[],2),0)</f>
        <v>0.6</v>
      </c>
      <c r="I87" s="4">
        <f t="shared" si="21"/>
        <v>200</v>
      </c>
      <c r="J87" s="4">
        <f t="shared" si="22"/>
        <v>200</v>
      </c>
      <c r="K87" s="4">
        <f t="shared" si="31"/>
        <v>55</v>
      </c>
      <c r="L87">
        <f t="shared" si="23"/>
        <v>255</v>
      </c>
      <c r="M87" s="5">
        <f t="shared" si="24"/>
        <v>100</v>
      </c>
      <c r="N87">
        <f t="shared" si="25"/>
        <v>153</v>
      </c>
      <c r="O87">
        <f t="shared" si="26"/>
        <v>55</v>
      </c>
      <c r="P87">
        <f t="shared" si="27"/>
        <v>98</v>
      </c>
      <c r="Q87" s="5">
        <f t="shared" si="28"/>
        <v>251</v>
      </c>
      <c r="R87">
        <f t="shared" si="30"/>
        <v>2</v>
      </c>
    </row>
    <row r="88" spans="1:18" x14ac:dyDescent="0.25">
      <c r="A88" s="1">
        <v>43552</v>
      </c>
      <c r="B88">
        <f t="shared" si="16"/>
        <v>28</v>
      </c>
      <c r="C88">
        <f t="shared" si="29"/>
        <v>4</v>
      </c>
      <c r="D88" t="b">
        <f t="shared" si="17"/>
        <v>0</v>
      </c>
      <c r="E88" t="b">
        <f t="shared" si="18"/>
        <v>0</v>
      </c>
      <c r="F88" t="b">
        <f t="shared" si="19"/>
        <v>0</v>
      </c>
      <c r="G88" t="b">
        <f t="shared" si="20"/>
        <v>1</v>
      </c>
      <c r="H88" s="2">
        <f>IF(G88,VLOOKUP(C88,Tabela1[],2),0)</f>
        <v>0.75</v>
      </c>
      <c r="I88" s="4">
        <f t="shared" si="21"/>
        <v>200</v>
      </c>
      <c r="J88" s="4">
        <f t="shared" si="22"/>
        <v>200</v>
      </c>
      <c r="K88" s="4">
        <f t="shared" si="31"/>
        <v>100</v>
      </c>
      <c r="L88">
        <f t="shared" si="23"/>
        <v>300</v>
      </c>
      <c r="M88" s="5">
        <f t="shared" si="24"/>
        <v>100</v>
      </c>
      <c r="N88">
        <f t="shared" si="25"/>
        <v>225</v>
      </c>
      <c r="O88">
        <f t="shared" si="26"/>
        <v>100</v>
      </c>
      <c r="P88">
        <f t="shared" si="27"/>
        <v>125</v>
      </c>
      <c r="Q88" s="5">
        <f t="shared" si="28"/>
        <v>350</v>
      </c>
      <c r="R88">
        <f t="shared" si="30"/>
        <v>0</v>
      </c>
    </row>
    <row r="89" spans="1:18" x14ac:dyDescent="0.25">
      <c r="A89" s="1">
        <v>43553</v>
      </c>
      <c r="B89">
        <f t="shared" si="16"/>
        <v>29</v>
      </c>
      <c r="C89">
        <f t="shared" si="29"/>
        <v>5</v>
      </c>
      <c r="D89" t="b">
        <f t="shared" si="17"/>
        <v>0</v>
      </c>
      <c r="E89" t="b">
        <f t="shared" si="18"/>
        <v>0</v>
      </c>
      <c r="F89" t="b">
        <f t="shared" si="19"/>
        <v>0</v>
      </c>
      <c r="G89" t="b">
        <f t="shared" si="20"/>
        <v>1</v>
      </c>
      <c r="H89" s="2">
        <f>IF(G89,VLOOKUP(C89,Tabela1[],2),0)</f>
        <v>0.8</v>
      </c>
      <c r="I89" s="4">
        <f t="shared" si="21"/>
        <v>200</v>
      </c>
      <c r="J89" s="4">
        <f t="shared" si="22"/>
        <v>200</v>
      </c>
      <c r="K89" s="4">
        <f t="shared" si="31"/>
        <v>75</v>
      </c>
      <c r="L89">
        <f t="shared" si="23"/>
        <v>275</v>
      </c>
      <c r="M89" s="5">
        <f t="shared" si="24"/>
        <v>100</v>
      </c>
      <c r="N89">
        <f t="shared" si="25"/>
        <v>220</v>
      </c>
      <c r="O89">
        <f t="shared" si="26"/>
        <v>75</v>
      </c>
      <c r="P89">
        <f t="shared" si="27"/>
        <v>145</v>
      </c>
      <c r="Q89" s="5">
        <f t="shared" si="28"/>
        <v>365</v>
      </c>
      <c r="R89">
        <f t="shared" si="30"/>
        <v>0</v>
      </c>
    </row>
    <row r="90" spans="1:18" x14ac:dyDescent="0.25">
      <c r="A90" s="1">
        <v>43554</v>
      </c>
      <c r="B90">
        <f t="shared" si="16"/>
        <v>30</v>
      </c>
      <c r="C90">
        <f t="shared" si="29"/>
        <v>6</v>
      </c>
      <c r="D90" t="b">
        <f t="shared" si="17"/>
        <v>0</v>
      </c>
      <c r="E90" t="b">
        <f t="shared" si="18"/>
        <v>0</v>
      </c>
      <c r="F90" t="b">
        <f t="shared" si="19"/>
        <v>1</v>
      </c>
      <c r="G90" t="b">
        <f t="shared" si="20"/>
        <v>1</v>
      </c>
      <c r="H90" s="2">
        <f>IF(G90,VLOOKUP(C90,Tabela1[],2),0)</f>
        <v>0.5</v>
      </c>
      <c r="I90" s="4">
        <f t="shared" si="21"/>
        <v>200</v>
      </c>
      <c r="J90" s="4">
        <f t="shared" si="22"/>
        <v>200</v>
      </c>
      <c r="K90" s="4">
        <f t="shared" si="31"/>
        <v>55</v>
      </c>
      <c r="L90">
        <f t="shared" si="23"/>
        <v>255</v>
      </c>
      <c r="M90" s="5">
        <f t="shared" si="24"/>
        <v>100</v>
      </c>
      <c r="N90">
        <f t="shared" si="25"/>
        <v>255</v>
      </c>
      <c r="O90">
        <f t="shared" si="26"/>
        <v>55</v>
      </c>
      <c r="P90">
        <f t="shared" si="27"/>
        <v>200</v>
      </c>
      <c r="Q90" s="5">
        <f t="shared" si="28"/>
        <v>455</v>
      </c>
      <c r="R90">
        <f t="shared" si="30"/>
        <v>0</v>
      </c>
    </row>
    <row r="91" spans="1:18" x14ac:dyDescent="0.25">
      <c r="A91" s="1">
        <v>43555</v>
      </c>
      <c r="B91">
        <f t="shared" si="16"/>
        <v>31</v>
      </c>
      <c r="C91">
        <f t="shared" si="29"/>
        <v>7</v>
      </c>
      <c r="D91" t="b">
        <f t="shared" si="17"/>
        <v>0</v>
      </c>
      <c r="E91" t="b">
        <f t="shared" si="18"/>
        <v>1</v>
      </c>
      <c r="F91" t="b">
        <f t="shared" si="19"/>
        <v>0</v>
      </c>
      <c r="G91" t="b">
        <f t="shared" si="20"/>
        <v>0</v>
      </c>
      <c r="H91" s="2">
        <f>IF(G91,VLOOKUP(C91,Tabela1[],2),0)</f>
        <v>0</v>
      </c>
      <c r="I91" s="4">
        <f t="shared" si="21"/>
        <v>0</v>
      </c>
      <c r="J91" s="4">
        <f t="shared" si="22"/>
        <v>0</v>
      </c>
      <c r="K91" s="4">
        <f t="shared" si="31"/>
        <v>0</v>
      </c>
      <c r="L91">
        <f t="shared" si="23"/>
        <v>0</v>
      </c>
      <c r="M91" s="5">
        <f t="shared" si="24"/>
        <v>0</v>
      </c>
      <c r="N91">
        <f t="shared" si="25"/>
        <v>0</v>
      </c>
      <c r="O91">
        <f t="shared" si="26"/>
        <v>0</v>
      </c>
      <c r="P91">
        <f t="shared" si="27"/>
        <v>0</v>
      </c>
      <c r="Q91" s="5">
        <f t="shared" si="28"/>
        <v>0</v>
      </c>
      <c r="R91">
        <f t="shared" si="30"/>
        <v>0</v>
      </c>
    </row>
    <row r="92" spans="1:18" x14ac:dyDescent="0.25">
      <c r="A92" s="1">
        <v>43556</v>
      </c>
      <c r="B92">
        <f t="shared" si="16"/>
        <v>1</v>
      </c>
      <c r="C92">
        <f t="shared" si="29"/>
        <v>1</v>
      </c>
      <c r="D92" t="b">
        <f t="shared" si="17"/>
        <v>0</v>
      </c>
      <c r="E92" t="b">
        <f t="shared" si="18"/>
        <v>0</v>
      </c>
      <c r="F92" t="b">
        <f t="shared" si="19"/>
        <v>0</v>
      </c>
      <c r="G92" t="b">
        <f t="shared" si="20"/>
        <v>1</v>
      </c>
      <c r="H92" s="2">
        <f>IF(G92,VLOOKUP(C92,Tabela1[],2),0)</f>
        <v>0.9</v>
      </c>
      <c r="I92" s="4">
        <f t="shared" si="21"/>
        <v>200</v>
      </c>
      <c r="J92" s="4">
        <f t="shared" si="22"/>
        <v>200</v>
      </c>
      <c r="K92" s="4">
        <f t="shared" si="31"/>
        <v>0</v>
      </c>
      <c r="L92">
        <f t="shared" si="23"/>
        <v>200</v>
      </c>
      <c r="M92" s="5">
        <f t="shared" si="24"/>
        <v>100</v>
      </c>
      <c r="N92">
        <f t="shared" si="25"/>
        <v>180</v>
      </c>
      <c r="O92">
        <f t="shared" si="26"/>
        <v>0</v>
      </c>
      <c r="P92">
        <f t="shared" si="27"/>
        <v>180</v>
      </c>
      <c r="Q92" s="5">
        <f t="shared" si="28"/>
        <v>360</v>
      </c>
      <c r="R92">
        <f t="shared" si="30"/>
        <v>0</v>
      </c>
    </row>
    <row r="93" spans="1:18" x14ac:dyDescent="0.25">
      <c r="A93" s="1">
        <v>43557</v>
      </c>
      <c r="B93">
        <f t="shared" si="16"/>
        <v>2</v>
      </c>
      <c r="C93">
        <f t="shared" si="29"/>
        <v>2</v>
      </c>
      <c r="D93" t="b">
        <f t="shared" si="17"/>
        <v>0</v>
      </c>
      <c r="E93" t="b">
        <f t="shared" si="18"/>
        <v>0</v>
      </c>
      <c r="F93" t="b">
        <f t="shared" si="19"/>
        <v>0</v>
      </c>
      <c r="G93" t="b">
        <f t="shared" si="20"/>
        <v>1</v>
      </c>
      <c r="H93" s="2">
        <f>IF(G93,VLOOKUP(C93,Tabela1[],2),0)</f>
        <v>0.75</v>
      </c>
      <c r="I93" s="4">
        <f t="shared" si="21"/>
        <v>200</v>
      </c>
      <c r="J93" s="4">
        <f t="shared" si="22"/>
        <v>200</v>
      </c>
      <c r="K93" s="4">
        <f t="shared" si="31"/>
        <v>20</v>
      </c>
      <c r="L93">
        <f t="shared" si="23"/>
        <v>220</v>
      </c>
      <c r="M93" s="5">
        <f t="shared" si="24"/>
        <v>100</v>
      </c>
      <c r="N93">
        <f t="shared" si="25"/>
        <v>165</v>
      </c>
      <c r="O93">
        <f t="shared" si="26"/>
        <v>20</v>
      </c>
      <c r="P93">
        <f t="shared" si="27"/>
        <v>145</v>
      </c>
      <c r="Q93" s="5">
        <f t="shared" si="28"/>
        <v>310</v>
      </c>
      <c r="R93">
        <f t="shared" si="30"/>
        <v>0</v>
      </c>
    </row>
    <row r="94" spans="1:18" x14ac:dyDescent="0.25">
      <c r="A94" s="1">
        <v>43558</v>
      </c>
      <c r="B94">
        <f t="shared" si="16"/>
        <v>3</v>
      </c>
      <c r="C94">
        <f t="shared" si="29"/>
        <v>3</v>
      </c>
      <c r="D94" t="b">
        <f t="shared" si="17"/>
        <v>0</v>
      </c>
      <c r="E94" t="b">
        <f t="shared" si="18"/>
        <v>0</v>
      </c>
      <c r="F94" t="b">
        <f t="shared" si="19"/>
        <v>0</v>
      </c>
      <c r="G94" t="b">
        <f t="shared" si="20"/>
        <v>1</v>
      </c>
      <c r="H94" s="2">
        <f>IF(G94,VLOOKUP(C94,Tabela1[],2),0)</f>
        <v>0.6</v>
      </c>
      <c r="I94" s="4">
        <f t="shared" si="21"/>
        <v>200</v>
      </c>
      <c r="J94" s="4">
        <f t="shared" si="22"/>
        <v>200</v>
      </c>
      <c r="K94" s="4">
        <f t="shared" si="31"/>
        <v>55</v>
      </c>
      <c r="L94">
        <f t="shared" si="23"/>
        <v>255</v>
      </c>
      <c r="M94" s="5">
        <f t="shared" si="24"/>
        <v>100</v>
      </c>
      <c r="N94">
        <f t="shared" si="25"/>
        <v>153</v>
      </c>
      <c r="O94">
        <f t="shared" si="26"/>
        <v>55</v>
      </c>
      <c r="P94">
        <f t="shared" si="27"/>
        <v>98</v>
      </c>
      <c r="Q94" s="5">
        <f t="shared" si="28"/>
        <v>251</v>
      </c>
      <c r="R94">
        <f t="shared" si="30"/>
        <v>2</v>
      </c>
    </row>
    <row r="95" spans="1:18" x14ac:dyDescent="0.25">
      <c r="A95" s="1">
        <v>43559</v>
      </c>
      <c r="B95">
        <f t="shared" si="16"/>
        <v>4</v>
      </c>
      <c r="C95">
        <f t="shared" si="29"/>
        <v>4</v>
      </c>
      <c r="D95" t="b">
        <f t="shared" si="17"/>
        <v>0</v>
      </c>
      <c r="E95" t="b">
        <f t="shared" si="18"/>
        <v>0</v>
      </c>
      <c r="F95" t="b">
        <f t="shared" si="19"/>
        <v>0</v>
      </c>
      <c r="G95" t="b">
        <f t="shared" si="20"/>
        <v>1</v>
      </c>
      <c r="H95" s="2">
        <f>IF(G95,VLOOKUP(C95,Tabela1[],2),0)</f>
        <v>0.75</v>
      </c>
      <c r="I95" s="4">
        <f t="shared" si="21"/>
        <v>200</v>
      </c>
      <c r="J95" s="4">
        <f t="shared" si="22"/>
        <v>200</v>
      </c>
      <c r="K95" s="4">
        <f t="shared" si="31"/>
        <v>100</v>
      </c>
      <c r="L95">
        <f t="shared" si="23"/>
        <v>300</v>
      </c>
      <c r="M95" s="5">
        <f t="shared" si="24"/>
        <v>100</v>
      </c>
      <c r="N95">
        <f t="shared" si="25"/>
        <v>225</v>
      </c>
      <c r="O95">
        <f t="shared" si="26"/>
        <v>100</v>
      </c>
      <c r="P95">
        <f t="shared" si="27"/>
        <v>125</v>
      </c>
      <c r="Q95" s="5">
        <f t="shared" si="28"/>
        <v>350</v>
      </c>
      <c r="R95">
        <f t="shared" si="30"/>
        <v>0</v>
      </c>
    </row>
    <row r="96" spans="1:18" x14ac:dyDescent="0.25">
      <c r="A96" s="1">
        <v>43560</v>
      </c>
      <c r="B96">
        <f t="shared" si="16"/>
        <v>5</v>
      </c>
      <c r="C96">
        <f t="shared" si="29"/>
        <v>5</v>
      </c>
      <c r="D96" t="b">
        <f t="shared" si="17"/>
        <v>0</v>
      </c>
      <c r="E96" t="b">
        <f t="shared" si="18"/>
        <v>0</v>
      </c>
      <c r="F96" t="b">
        <f t="shared" si="19"/>
        <v>0</v>
      </c>
      <c r="G96" t="b">
        <f t="shared" si="20"/>
        <v>1</v>
      </c>
      <c r="H96" s="2">
        <f>IF(G96,VLOOKUP(C96,Tabela1[],2),0)</f>
        <v>0.8</v>
      </c>
      <c r="I96" s="4">
        <f t="shared" si="21"/>
        <v>200</v>
      </c>
      <c r="J96" s="4">
        <f t="shared" si="22"/>
        <v>200</v>
      </c>
      <c r="K96" s="4">
        <f t="shared" si="31"/>
        <v>75</v>
      </c>
      <c r="L96">
        <f t="shared" si="23"/>
        <v>275</v>
      </c>
      <c r="M96" s="5">
        <f t="shared" si="24"/>
        <v>100</v>
      </c>
      <c r="N96">
        <f t="shared" si="25"/>
        <v>220</v>
      </c>
      <c r="O96">
        <f t="shared" si="26"/>
        <v>75</v>
      </c>
      <c r="P96">
        <f t="shared" si="27"/>
        <v>145</v>
      </c>
      <c r="Q96" s="5">
        <f t="shared" si="28"/>
        <v>365</v>
      </c>
      <c r="R96">
        <f t="shared" si="30"/>
        <v>0</v>
      </c>
    </row>
    <row r="97" spans="1:18" x14ac:dyDescent="0.25">
      <c r="A97" s="1">
        <v>43561</v>
      </c>
      <c r="B97">
        <f t="shared" si="16"/>
        <v>6</v>
      </c>
      <c r="C97">
        <f t="shared" si="29"/>
        <v>6</v>
      </c>
      <c r="D97" t="b">
        <f t="shared" si="17"/>
        <v>0</v>
      </c>
      <c r="E97" t="b">
        <f t="shared" si="18"/>
        <v>0</v>
      </c>
      <c r="F97" t="b">
        <f t="shared" si="19"/>
        <v>0</v>
      </c>
      <c r="G97" t="b">
        <f t="shared" si="20"/>
        <v>1</v>
      </c>
      <c r="H97" s="2">
        <f>IF(G97,VLOOKUP(C97,Tabela1[],2),0)</f>
        <v>0.5</v>
      </c>
      <c r="I97" s="4">
        <f t="shared" si="21"/>
        <v>200</v>
      </c>
      <c r="J97" s="4">
        <f t="shared" si="22"/>
        <v>200</v>
      </c>
      <c r="K97" s="4">
        <f t="shared" si="31"/>
        <v>55</v>
      </c>
      <c r="L97">
        <f t="shared" si="23"/>
        <v>255</v>
      </c>
      <c r="M97" s="5">
        <f t="shared" si="24"/>
        <v>100</v>
      </c>
      <c r="N97">
        <f t="shared" si="25"/>
        <v>128</v>
      </c>
      <c r="O97">
        <f t="shared" si="26"/>
        <v>55</v>
      </c>
      <c r="P97">
        <f t="shared" si="27"/>
        <v>73</v>
      </c>
      <c r="Q97" s="5">
        <f t="shared" si="28"/>
        <v>201</v>
      </c>
      <c r="R97">
        <f t="shared" si="30"/>
        <v>27</v>
      </c>
    </row>
    <row r="98" spans="1:18" x14ac:dyDescent="0.25">
      <c r="A98" s="1">
        <v>43562</v>
      </c>
      <c r="B98">
        <f t="shared" si="16"/>
        <v>7</v>
      </c>
      <c r="C98">
        <f t="shared" si="29"/>
        <v>7</v>
      </c>
      <c r="D98" t="b">
        <f t="shared" si="17"/>
        <v>1</v>
      </c>
      <c r="E98" t="b">
        <f t="shared" si="18"/>
        <v>0</v>
      </c>
      <c r="F98" t="b">
        <f t="shared" si="19"/>
        <v>0</v>
      </c>
      <c r="G98" t="b">
        <f t="shared" si="20"/>
        <v>1</v>
      </c>
      <c r="H98" s="2">
        <f>IF(G98,VLOOKUP(C98,Tabela1[],2),0)</f>
        <v>0.5</v>
      </c>
      <c r="I98" s="4">
        <f t="shared" si="21"/>
        <v>200</v>
      </c>
      <c r="J98" s="4">
        <f t="shared" si="22"/>
        <v>200</v>
      </c>
      <c r="K98" s="4">
        <f t="shared" si="31"/>
        <v>100</v>
      </c>
      <c r="L98">
        <f t="shared" si="23"/>
        <v>300</v>
      </c>
      <c r="M98" s="5">
        <f t="shared" si="24"/>
        <v>100</v>
      </c>
      <c r="N98">
        <f t="shared" si="25"/>
        <v>150</v>
      </c>
      <c r="O98">
        <f t="shared" si="26"/>
        <v>100</v>
      </c>
      <c r="P98">
        <f t="shared" si="27"/>
        <v>50</v>
      </c>
      <c r="Q98" s="5">
        <f t="shared" si="28"/>
        <v>200</v>
      </c>
      <c r="R98">
        <f t="shared" si="30"/>
        <v>50</v>
      </c>
    </row>
    <row r="99" spans="1:18" x14ac:dyDescent="0.25">
      <c r="A99" s="1">
        <v>43563</v>
      </c>
      <c r="B99">
        <f t="shared" si="16"/>
        <v>8</v>
      </c>
      <c r="C99">
        <f t="shared" si="29"/>
        <v>1</v>
      </c>
      <c r="D99" t="b">
        <f t="shared" si="17"/>
        <v>0</v>
      </c>
      <c r="E99" t="b">
        <f t="shared" si="18"/>
        <v>0</v>
      </c>
      <c r="F99" t="b">
        <f t="shared" si="19"/>
        <v>0</v>
      </c>
      <c r="G99" t="b">
        <f t="shared" si="20"/>
        <v>1</v>
      </c>
      <c r="H99" s="2">
        <f>IF(G99,VLOOKUP(C99,Tabela1[],2),0)</f>
        <v>0.9</v>
      </c>
      <c r="I99" s="4">
        <f t="shared" si="21"/>
        <v>200</v>
      </c>
      <c r="J99" s="4">
        <f t="shared" si="22"/>
        <v>200</v>
      </c>
      <c r="K99" s="4">
        <f t="shared" si="31"/>
        <v>100</v>
      </c>
      <c r="L99">
        <f t="shared" si="23"/>
        <v>300</v>
      </c>
      <c r="M99" s="5">
        <f t="shared" si="24"/>
        <v>100</v>
      </c>
      <c r="N99">
        <f t="shared" si="25"/>
        <v>270</v>
      </c>
      <c r="O99">
        <f t="shared" si="26"/>
        <v>100</v>
      </c>
      <c r="P99">
        <f t="shared" si="27"/>
        <v>170</v>
      </c>
      <c r="Q99" s="5">
        <f t="shared" si="28"/>
        <v>440</v>
      </c>
      <c r="R99">
        <f t="shared" si="30"/>
        <v>0</v>
      </c>
    </row>
    <row r="100" spans="1:18" x14ac:dyDescent="0.25">
      <c r="A100" s="1">
        <v>43564</v>
      </c>
      <c r="B100">
        <f t="shared" si="16"/>
        <v>9</v>
      </c>
      <c r="C100">
        <f t="shared" si="29"/>
        <v>2</v>
      </c>
      <c r="D100" t="b">
        <f t="shared" si="17"/>
        <v>0</v>
      </c>
      <c r="E100" t="b">
        <f t="shared" si="18"/>
        <v>0</v>
      </c>
      <c r="F100" t="b">
        <f t="shared" si="19"/>
        <v>0</v>
      </c>
      <c r="G100" t="b">
        <f t="shared" si="20"/>
        <v>1</v>
      </c>
      <c r="H100" s="2">
        <f>IF(G100,VLOOKUP(C100,Tabela1[],2),0)</f>
        <v>0.75</v>
      </c>
      <c r="I100" s="4">
        <f t="shared" si="21"/>
        <v>200</v>
      </c>
      <c r="J100" s="4">
        <f t="shared" si="22"/>
        <v>200</v>
      </c>
      <c r="K100" s="4">
        <f t="shared" si="31"/>
        <v>30</v>
      </c>
      <c r="L100">
        <f t="shared" si="23"/>
        <v>230</v>
      </c>
      <c r="M100" s="5">
        <f t="shared" si="24"/>
        <v>100</v>
      </c>
      <c r="N100">
        <f t="shared" si="25"/>
        <v>173</v>
      </c>
      <c r="O100">
        <f t="shared" si="26"/>
        <v>30</v>
      </c>
      <c r="P100">
        <f t="shared" si="27"/>
        <v>143</v>
      </c>
      <c r="Q100" s="5">
        <f t="shared" si="28"/>
        <v>316</v>
      </c>
      <c r="R100">
        <f t="shared" si="30"/>
        <v>0</v>
      </c>
    </row>
    <row r="101" spans="1:18" x14ac:dyDescent="0.25">
      <c r="A101" s="1">
        <v>43565</v>
      </c>
      <c r="B101">
        <f t="shared" si="16"/>
        <v>10</v>
      </c>
      <c r="C101">
        <f t="shared" si="29"/>
        <v>3</v>
      </c>
      <c r="D101" t="b">
        <f t="shared" si="17"/>
        <v>0</v>
      </c>
      <c r="E101" t="b">
        <f t="shared" si="18"/>
        <v>0</v>
      </c>
      <c r="F101" t="b">
        <f t="shared" si="19"/>
        <v>0</v>
      </c>
      <c r="G101" t="b">
        <f t="shared" si="20"/>
        <v>1</v>
      </c>
      <c r="H101" s="2">
        <f>IF(G101,VLOOKUP(C101,Tabela1[],2),0)</f>
        <v>0.6</v>
      </c>
      <c r="I101" s="4">
        <f t="shared" si="21"/>
        <v>200</v>
      </c>
      <c r="J101" s="4">
        <f t="shared" si="22"/>
        <v>200</v>
      </c>
      <c r="K101" s="4">
        <f t="shared" si="31"/>
        <v>57</v>
      </c>
      <c r="L101">
        <f t="shared" si="23"/>
        <v>257</v>
      </c>
      <c r="M101" s="5">
        <f t="shared" si="24"/>
        <v>100</v>
      </c>
      <c r="N101">
        <f t="shared" si="25"/>
        <v>155</v>
      </c>
      <c r="O101">
        <f t="shared" si="26"/>
        <v>57</v>
      </c>
      <c r="P101">
        <f t="shared" si="27"/>
        <v>98</v>
      </c>
      <c r="Q101" s="5">
        <f t="shared" si="28"/>
        <v>253</v>
      </c>
      <c r="R101">
        <f t="shared" si="30"/>
        <v>2</v>
      </c>
    </row>
    <row r="102" spans="1:18" x14ac:dyDescent="0.25">
      <c r="A102" s="1">
        <v>43566</v>
      </c>
      <c r="B102">
        <f t="shared" si="16"/>
        <v>11</v>
      </c>
      <c r="C102">
        <f t="shared" si="29"/>
        <v>4</v>
      </c>
      <c r="D102" t="b">
        <f t="shared" si="17"/>
        <v>0</v>
      </c>
      <c r="E102" t="b">
        <f t="shared" si="18"/>
        <v>0</v>
      </c>
      <c r="F102" t="b">
        <f t="shared" si="19"/>
        <v>0</v>
      </c>
      <c r="G102" t="b">
        <f t="shared" si="20"/>
        <v>1</v>
      </c>
      <c r="H102" s="2">
        <f>IF(G102,VLOOKUP(C102,Tabela1[],2),0)</f>
        <v>0.75</v>
      </c>
      <c r="I102" s="4">
        <f t="shared" si="21"/>
        <v>200</v>
      </c>
      <c r="J102" s="4">
        <f t="shared" si="22"/>
        <v>200</v>
      </c>
      <c r="K102" s="4">
        <f t="shared" si="31"/>
        <v>100</v>
      </c>
      <c r="L102">
        <f t="shared" si="23"/>
        <v>300</v>
      </c>
      <c r="M102" s="5">
        <f t="shared" si="24"/>
        <v>100</v>
      </c>
      <c r="N102">
        <f t="shared" si="25"/>
        <v>225</v>
      </c>
      <c r="O102">
        <f t="shared" si="26"/>
        <v>100</v>
      </c>
      <c r="P102">
        <f t="shared" si="27"/>
        <v>125</v>
      </c>
      <c r="Q102" s="5">
        <f t="shared" si="28"/>
        <v>350</v>
      </c>
      <c r="R102">
        <f t="shared" si="30"/>
        <v>0</v>
      </c>
    </row>
    <row r="103" spans="1:18" x14ac:dyDescent="0.25">
      <c r="A103" s="1">
        <v>43567</v>
      </c>
      <c r="B103">
        <f t="shared" si="16"/>
        <v>12</v>
      </c>
      <c r="C103">
        <f t="shared" si="29"/>
        <v>5</v>
      </c>
      <c r="D103" t="b">
        <f t="shared" si="17"/>
        <v>0</v>
      </c>
      <c r="E103" t="b">
        <f t="shared" si="18"/>
        <v>0</v>
      </c>
      <c r="F103" t="b">
        <f t="shared" si="19"/>
        <v>0</v>
      </c>
      <c r="G103" t="b">
        <f t="shared" si="20"/>
        <v>1</v>
      </c>
      <c r="H103" s="2">
        <f>IF(G103,VLOOKUP(C103,Tabela1[],2),0)</f>
        <v>0.8</v>
      </c>
      <c r="I103" s="4">
        <f t="shared" si="21"/>
        <v>200</v>
      </c>
      <c r="J103" s="4">
        <f t="shared" si="22"/>
        <v>200</v>
      </c>
      <c r="K103" s="4">
        <f t="shared" si="31"/>
        <v>75</v>
      </c>
      <c r="L103">
        <f t="shared" si="23"/>
        <v>275</v>
      </c>
      <c r="M103" s="5">
        <f t="shared" si="24"/>
        <v>100</v>
      </c>
      <c r="N103">
        <f t="shared" si="25"/>
        <v>220</v>
      </c>
      <c r="O103">
        <f t="shared" si="26"/>
        <v>75</v>
      </c>
      <c r="P103">
        <f t="shared" si="27"/>
        <v>145</v>
      </c>
      <c r="Q103" s="5">
        <f t="shared" si="28"/>
        <v>365</v>
      </c>
      <c r="R103">
        <f t="shared" si="30"/>
        <v>0</v>
      </c>
    </row>
    <row r="104" spans="1:18" x14ac:dyDescent="0.25">
      <c r="A104" s="1">
        <v>43568</v>
      </c>
      <c r="B104">
        <f t="shared" si="16"/>
        <v>13</v>
      </c>
      <c r="C104">
        <f t="shared" si="29"/>
        <v>6</v>
      </c>
      <c r="D104" t="b">
        <f t="shared" si="17"/>
        <v>0</v>
      </c>
      <c r="E104" t="b">
        <f t="shared" si="18"/>
        <v>0</v>
      </c>
      <c r="F104" t="b">
        <f t="shared" si="19"/>
        <v>1</v>
      </c>
      <c r="G104" t="b">
        <f t="shared" si="20"/>
        <v>1</v>
      </c>
      <c r="H104" s="2">
        <f>IF(G104,VLOOKUP(C104,Tabela1[],2),0)</f>
        <v>0.5</v>
      </c>
      <c r="I104" s="4">
        <f t="shared" si="21"/>
        <v>200</v>
      </c>
      <c r="J104" s="4">
        <f t="shared" si="22"/>
        <v>200</v>
      </c>
      <c r="K104" s="4">
        <f t="shared" si="31"/>
        <v>55</v>
      </c>
      <c r="L104">
        <f t="shared" si="23"/>
        <v>255</v>
      </c>
      <c r="M104" s="5">
        <f t="shared" si="24"/>
        <v>100</v>
      </c>
      <c r="N104">
        <f t="shared" si="25"/>
        <v>255</v>
      </c>
      <c r="O104">
        <f t="shared" si="26"/>
        <v>55</v>
      </c>
      <c r="P104">
        <f t="shared" si="27"/>
        <v>200</v>
      </c>
      <c r="Q104" s="5">
        <f t="shared" si="28"/>
        <v>455</v>
      </c>
      <c r="R104">
        <f t="shared" si="30"/>
        <v>0</v>
      </c>
    </row>
    <row r="105" spans="1:18" x14ac:dyDescent="0.25">
      <c r="A105" s="1">
        <v>43569</v>
      </c>
      <c r="B105">
        <f t="shared" si="16"/>
        <v>14</v>
      </c>
      <c r="C105">
        <f t="shared" si="29"/>
        <v>7</v>
      </c>
      <c r="D105" t="b">
        <f t="shared" si="17"/>
        <v>0</v>
      </c>
      <c r="E105" t="b">
        <f t="shared" si="18"/>
        <v>1</v>
      </c>
      <c r="F105" t="b">
        <f t="shared" si="19"/>
        <v>0</v>
      </c>
      <c r="G105" t="b">
        <f t="shared" si="20"/>
        <v>0</v>
      </c>
      <c r="H105" s="2">
        <f>IF(G105,VLOOKUP(C105,Tabela1[],2),0)</f>
        <v>0</v>
      </c>
      <c r="I105" s="4">
        <f t="shared" si="21"/>
        <v>0</v>
      </c>
      <c r="J105" s="4">
        <f t="shared" si="22"/>
        <v>0</v>
      </c>
      <c r="K105" s="4">
        <f t="shared" si="31"/>
        <v>0</v>
      </c>
      <c r="L105">
        <f t="shared" si="23"/>
        <v>0</v>
      </c>
      <c r="M105" s="5">
        <f t="shared" si="24"/>
        <v>0</v>
      </c>
      <c r="N105">
        <f t="shared" si="25"/>
        <v>0</v>
      </c>
      <c r="O105">
        <f t="shared" si="26"/>
        <v>0</v>
      </c>
      <c r="P105">
        <f t="shared" si="27"/>
        <v>0</v>
      </c>
      <c r="Q105" s="5">
        <f t="shared" si="28"/>
        <v>0</v>
      </c>
      <c r="R105">
        <f t="shared" si="30"/>
        <v>0</v>
      </c>
    </row>
    <row r="106" spans="1:18" x14ac:dyDescent="0.25">
      <c r="A106" s="1">
        <v>43570</v>
      </c>
      <c r="B106">
        <f t="shared" si="16"/>
        <v>15</v>
      </c>
      <c r="C106">
        <f t="shared" si="29"/>
        <v>1</v>
      </c>
      <c r="D106" t="b">
        <f t="shared" si="17"/>
        <v>0</v>
      </c>
      <c r="E106" t="b">
        <f t="shared" si="18"/>
        <v>0</v>
      </c>
      <c r="F106" t="b">
        <f t="shared" si="19"/>
        <v>0</v>
      </c>
      <c r="G106" t="b">
        <f t="shared" si="20"/>
        <v>1</v>
      </c>
      <c r="H106" s="2">
        <f>IF(G106,VLOOKUP(C106,Tabela1[],2),0)</f>
        <v>0.9</v>
      </c>
      <c r="I106" s="4">
        <f t="shared" si="21"/>
        <v>200</v>
      </c>
      <c r="J106" s="4">
        <f t="shared" si="22"/>
        <v>200</v>
      </c>
      <c r="K106" s="4">
        <f t="shared" si="31"/>
        <v>0</v>
      </c>
      <c r="L106">
        <f t="shared" si="23"/>
        <v>200</v>
      </c>
      <c r="M106" s="5">
        <f t="shared" si="24"/>
        <v>100</v>
      </c>
      <c r="N106">
        <f t="shared" si="25"/>
        <v>180</v>
      </c>
      <c r="O106">
        <f t="shared" si="26"/>
        <v>0</v>
      </c>
      <c r="P106">
        <f t="shared" si="27"/>
        <v>180</v>
      </c>
      <c r="Q106" s="5">
        <f t="shared" si="28"/>
        <v>360</v>
      </c>
      <c r="R106">
        <f t="shared" si="30"/>
        <v>0</v>
      </c>
    </row>
    <row r="107" spans="1:18" x14ac:dyDescent="0.25">
      <c r="A107" s="1">
        <v>43571</v>
      </c>
      <c r="B107">
        <f t="shared" si="16"/>
        <v>16</v>
      </c>
      <c r="C107">
        <f t="shared" si="29"/>
        <v>2</v>
      </c>
      <c r="D107" t="b">
        <f t="shared" si="17"/>
        <v>0</v>
      </c>
      <c r="E107" t="b">
        <f t="shared" si="18"/>
        <v>0</v>
      </c>
      <c r="F107" t="b">
        <f t="shared" si="19"/>
        <v>0</v>
      </c>
      <c r="G107" t="b">
        <f t="shared" si="20"/>
        <v>1</v>
      </c>
      <c r="H107" s="2">
        <f>IF(G107,VLOOKUP(C107,Tabela1[],2),0)</f>
        <v>0.75</v>
      </c>
      <c r="I107" s="4">
        <f t="shared" si="21"/>
        <v>200</v>
      </c>
      <c r="J107" s="4">
        <f t="shared" si="22"/>
        <v>200</v>
      </c>
      <c r="K107" s="4">
        <f t="shared" si="31"/>
        <v>20</v>
      </c>
      <c r="L107">
        <f t="shared" si="23"/>
        <v>220</v>
      </c>
      <c r="M107" s="5">
        <f t="shared" si="24"/>
        <v>100</v>
      </c>
      <c r="N107">
        <f t="shared" si="25"/>
        <v>165</v>
      </c>
      <c r="O107">
        <f t="shared" si="26"/>
        <v>20</v>
      </c>
      <c r="P107">
        <f t="shared" si="27"/>
        <v>145</v>
      </c>
      <c r="Q107" s="5">
        <f t="shared" si="28"/>
        <v>310</v>
      </c>
      <c r="R107">
        <f t="shared" si="30"/>
        <v>0</v>
      </c>
    </row>
    <row r="108" spans="1:18" x14ac:dyDescent="0.25">
      <c r="A108" s="1">
        <v>43572</v>
      </c>
      <c r="B108">
        <f t="shared" si="16"/>
        <v>17</v>
      </c>
      <c r="C108">
        <f t="shared" si="29"/>
        <v>3</v>
      </c>
      <c r="D108" t="b">
        <f t="shared" si="17"/>
        <v>0</v>
      </c>
      <c r="E108" t="b">
        <f t="shared" si="18"/>
        <v>0</v>
      </c>
      <c r="F108" t="b">
        <f t="shared" si="19"/>
        <v>0</v>
      </c>
      <c r="G108" t="b">
        <f t="shared" si="20"/>
        <v>1</v>
      </c>
      <c r="H108" s="2">
        <f>IF(G108,VLOOKUP(C108,Tabela1[],2),0)</f>
        <v>0.6</v>
      </c>
      <c r="I108" s="4">
        <f t="shared" si="21"/>
        <v>200</v>
      </c>
      <c r="J108" s="4">
        <f t="shared" si="22"/>
        <v>200</v>
      </c>
      <c r="K108" s="4">
        <f t="shared" si="31"/>
        <v>55</v>
      </c>
      <c r="L108">
        <f t="shared" si="23"/>
        <v>255</v>
      </c>
      <c r="M108" s="5">
        <f t="shared" si="24"/>
        <v>100</v>
      </c>
      <c r="N108">
        <f t="shared" si="25"/>
        <v>153</v>
      </c>
      <c r="O108">
        <f t="shared" si="26"/>
        <v>55</v>
      </c>
      <c r="P108">
        <f t="shared" si="27"/>
        <v>98</v>
      </c>
      <c r="Q108" s="5">
        <f t="shared" si="28"/>
        <v>251</v>
      </c>
      <c r="R108">
        <f t="shared" si="30"/>
        <v>2</v>
      </c>
    </row>
    <row r="109" spans="1:18" x14ac:dyDescent="0.25">
      <c r="A109" s="1">
        <v>43573</v>
      </c>
      <c r="B109">
        <f t="shared" si="16"/>
        <v>18</v>
      </c>
      <c r="C109">
        <f t="shared" si="29"/>
        <v>4</v>
      </c>
      <c r="D109" t="b">
        <f t="shared" si="17"/>
        <v>0</v>
      </c>
      <c r="E109" t="b">
        <f t="shared" si="18"/>
        <v>0</v>
      </c>
      <c r="F109" t="b">
        <f t="shared" si="19"/>
        <v>0</v>
      </c>
      <c r="G109" t="b">
        <f t="shared" si="20"/>
        <v>1</v>
      </c>
      <c r="H109" s="2">
        <f>IF(G109,VLOOKUP(C109,Tabela1[],2),0)</f>
        <v>0.75</v>
      </c>
      <c r="I109" s="4">
        <f t="shared" si="21"/>
        <v>200</v>
      </c>
      <c r="J109" s="4">
        <f t="shared" si="22"/>
        <v>200</v>
      </c>
      <c r="K109" s="4">
        <f t="shared" si="31"/>
        <v>100</v>
      </c>
      <c r="L109">
        <f t="shared" si="23"/>
        <v>300</v>
      </c>
      <c r="M109" s="5">
        <f t="shared" si="24"/>
        <v>100</v>
      </c>
      <c r="N109">
        <f t="shared" si="25"/>
        <v>225</v>
      </c>
      <c r="O109">
        <f t="shared" si="26"/>
        <v>100</v>
      </c>
      <c r="P109">
        <f t="shared" si="27"/>
        <v>125</v>
      </c>
      <c r="Q109" s="5">
        <f t="shared" si="28"/>
        <v>350</v>
      </c>
      <c r="R109">
        <f t="shared" si="30"/>
        <v>0</v>
      </c>
    </row>
    <row r="110" spans="1:18" x14ac:dyDescent="0.25">
      <c r="A110" s="1">
        <v>43574</v>
      </c>
      <c r="B110">
        <f t="shared" si="16"/>
        <v>19</v>
      </c>
      <c r="C110">
        <f t="shared" si="29"/>
        <v>5</v>
      </c>
      <c r="D110" t="b">
        <f t="shared" si="17"/>
        <v>0</v>
      </c>
      <c r="E110" t="b">
        <f t="shared" si="18"/>
        <v>0</v>
      </c>
      <c r="F110" t="b">
        <f t="shared" si="19"/>
        <v>0</v>
      </c>
      <c r="G110" t="b">
        <f t="shared" si="20"/>
        <v>1</v>
      </c>
      <c r="H110" s="2">
        <f>IF(G110,VLOOKUP(C110,Tabela1[],2),0)</f>
        <v>0.8</v>
      </c>
      <c r="I110" s="4">
        <f t="shared" si="21"/>
        <v>200</v>
      </c>
      <c r="J110" s="4">
        <f t="shared" si="22"/>
        <v>200</v>
      </c>
      <c r="K110" s="4">
        <f t="shared" si="31"/>
        <v>75</v>
      </c>
      <c r="L110">
        <f t="shared" si="23"/>
        <v>275</v>
      </c>
      <c r="M110" s="5">
        <f t="shared" si="24"/>
        <v>100</v>
      </c>
      <c r="N110">
        <f t="shared" si="25"/>
        <v>220</v>
      </c>
      <c r="O110">
        <f t="shared" si="26"/>
        <v>75</v>
      </c>
      <c r="P110">
        <f t="shared" si="27"/>
        <v>145</v>
      </c>
      <c r="Q110" s="5">
        <f t="shared" si="28"/>
        <v>365</v>
      </c>
      <c r="R110">
        <f t="shared" si="30"/>
        <v>0</v>
      </c>
    </row>
    <row r="111" spans="1:18" x14ac:dyDescent="0.25">
      <c r="A111" s="1">
        <v>43575</v>
      </c>
      <c r="B111">
        <f t="shared" si="16"/>
        <v>20</v>
      </c>
      <c r="C111">
        <f t="shared" si="29"/>
        <v>6</v>
      </c>
      <c r="D111" t="b">
        <f t="shared" si="17"/>
        <v>0</v>
      </c>
      <c r="E111" t="b">
        <f t="shared" si="18"/>
        <v>0</v>
      </c>
      <c r="F111" t="b">
        <f t="shared" si="19"/>
        <v>1</v>
      </c>
      <c r="G111" t="b">
        <f t="shared" si="20"/>
        <v>1</v>
      </c>
      <c r="H111" s="2">
        <f>IF(G111,VLOOKUP(C111,Tabela1[],2),0)</f>
        <v>0.5</v>
      </c>
      <c r="I111" s="4">
        <f t="shared" si="21"/>
        <v>200</v>
      </c>
      <c r="J111" s="4">
        <f t="shared" si="22"/>
        <v>200</v>
      </c>
      <c r="K111" s="4">
        <f t="shared" si="31"/>
        <v>55</v>
      </c>
      <c r="L111">
        <f t="shared" si="23"/>
        <v>255</v>
      </c>
      <c r="M111" s="5">
        <f t="shared" si="24"/>
        <v>100</v>
      </c>
      <c r="N111">
        <f t="shared" si="25"/>
        <v>255</v>
      </c>
      <c r="O111">
        <f t="shared" si="26"/>
        <v>55</v>
      </c>
      <c r="P111">
        <f t="shared" si="27"/>
        <v>200</v>
      </c>
      <c r="Q111" s="5">
        <f t="shared" si="28"/>
        <v>455</v>
      </c>
      <c r="R111">
        <f t="shared" si="30"/>
        <v>0</v>
      </c>
    </row>
    <row r="112" spans="1:18" x14ac:dyDescent="0.25">
      <c r="A112" s="1">
        <v>43576</v>
      </c>
      <c r="B112">
        <f t="shared" si="16"/>
        <v>21</v>
      </c>
      <c r="C112">
        <f t="shared" si="29"/>
        <v>7</v>
      </c>
      <c r="D112" t="b">
        <f t="shared" si="17"/>
        <v>0</v>
      </c>
      <c r="E112" t="b">
        <f t="shared" si="18"/>
        <v>1</v>
      </c>
      <c r="F112" t="b">
        <f t="shared" si="19"/>
        <v>0</v>
      </c>
      <c r="G112" t="b">
        <f t="shared" si="20"/>
        <v>0</v>
      </c>
      <c r="H112" s="2">
        <f>IF(G112,VLOOKUP(C112,Tabela1[],2),0)</f>
        <v>0</v>
      </c>
      <c r="I112" s="4">
        <f t="shared" si="21"/>
        <v>0</v>
      </c>
      <c r="J112" s="4">
        <f t="shared" si="22"/>
        <v>0</v>
      </c>
      <c r="K112" s="4">
        <f t="shared" si="31"/>
        <v>0</v>
      </c>
      <c r="L112">
        <f t="shared" si="23"/>
        <v>0</v>
      </c>
      <c r="M112" s="5">
        <f t="shared" si="24"/>
        <v>0</v>
      </c>
      <c r="N112">
        <f t="shared" si="25"/>
        <v>0</v>
      </c>
      <c r="O112">
        <f t="shared" si="26"/>
        <v>0</v>
      </c>
      <c r="P112">
        <f t="shared" si="27"/>
        <v>0</v>
      </c>
      <c r="Q112" s="5">
        <f t="shared" si="28"/>
        <v>0</v>
      </c>
      <c r="R112">
        <f t="shared" si="30"/>
        <v>0</v>
      </c>
    </row>
    <row r="113" spans="1:18" x14ac:dyDescent="0.25">
      <c r="A113" s="1">
        <v>43577</v>
      </c>
      <c r="B113">
        <f t="shared" si="16"/>
        <v>22</v>
      </c>
      <c r="C113">
        <f t="shared" si="29"/>
        <v>1</v>
      </c>
      <c r="D113" t="b">
        <f t="shared" si="17"/>
        <v>0</v>
      </c>
      <c r="E113" t="b">
        <f t="shared" si="18"/>
        <v>0</v>
      </c>
      <c r="F113" t="b">
        <f t="shared" si="19"/>
        <v>0</v>
      </c>
      <c r="G113" t="b">
        <f t="shared" si="20"/>
        <v>1</v>
      </c>
      <c r="H113" s="2">
        <f>IF(G113,VLOOKUP(C113,Tabela1[],2),0)</f>
        <v>0.9</v>
      </c>
      <c r="I113" s="4">
        <f t="shared" si="21"/>
        <v>200</v>
      </c>
      <c r="J113" s="4">
        <f t="shared" si="22"/>
        <v>200</v>
      </c>
      <c r="K113" s="4">
        <f t="shared" si="31"/>
        <v>0</v>
      </c>
      <c r="L113">
        <f t="shared" si="23"/>
        <v>200</v>
      </c>
      <c r="M113" s="5">
        <f t="shared" si="24"/>
        <v>100</v>
      </c>
      <c r="N113">
        <f t="shared" si="25"/>
        <v>180</v>
      </c>
      <c r="O113">
        <f t="shared" si="26"/>
        <v>0</v>
      </c>
      <c r="P113">
        <f t="shared" si="27"/>
        <v>180</v>
      </c>
      <c r="Q113" s="5">
        <f t="shared" si="28"/>
        <v>360</v>
      </c>
      <c r="R113">
        <f t="shared" si="30"/>
        <v>0</v>
      </c>
    </row>
    <row r="114" spans="1:18" x14ac:dyDescent="0.25">
      <c r="A114" s="1">
        <v>43578</v>
      </c>
      <c r="B114">
        <f t="shared" si="16"/>
        <v>23</v>
      </c>
      <c r="C114">
        <f t="shared" si="29"/>
        <v>2</v>
      </c>
      <c r="D114" t="b">
        <f t="shared" si="17"/>
        <v>0</v>
      </c>
      <c r="E114" t="b">
        <f t="shared" si="18"/>
        <v>0</v>
      </c>
      <c r="F114" t="b">
        <f t="shared" si="19"/>
        <v>0</v>
      </c>
      <c r="G114" t="b">
        <f t="shared" si="20"/>
        <v>1</v>
      </c>
      <c r="H114" s="2">
        <f>IF(G114,VLOOKUP(C114,Tabela1[],2),0)</f>
        <v>0.75</v>
      </c>
      <c r="I114" s="4">
        <f t="shared" si="21"/>
        <v>200</v>
      </c>
      <c r="J114" s="4">
        <f t="shared" si="22"/>
        <v>200</v>
      </c>
      <c r="K114" s="4">
        <f t="shared" si="31"/>
        <v>20</v>
      </c>
      <c r="L114">
        <f t="shared" si="23"/>
        <v>220</v>
      </c>
      <c r="M114" s="5">
        <f t="shared" si="24"/>
        <v>100</v>
      </c>
      <c r="N114">
        <f t="shared" si="25"/>
        <v>165</v>
      </c>
      <c r="O114">
        <f t="shared" si="26"/>
        <v>20</v>
      </c>
      <c r="P114">
        <f t="shared" si="27"/>
        <v>145</v>
      </c>
      <c r="Q114" s="5">
        <f t="shared" si="28"/>
        <v>310</v>
      </c>
      <c r="R114">
        <f t="shared" si="30"/>
        <v>0</v>
      </c>
    </row>
    <row r="115" spans="1:18" x14ac:dyDescent="0.25">
      <c r="A115" s="1">
        <v>43579</v>
      </c>
      <c r="B115">
        <f t="shared" si="16"/>
        <v>24</v>
      </c>
      <c r="C115">
        <f t="shared" si="29"/>
        <v>3</v>
      </c>
      <c r="D115" t="b">
        <f t="shared" si="17"/>
        <v>0</v>
      </c>
      <c r="E115" t="b">
        <f t="shared" si="18"/>
        <v>0</v>
      </c>
      <c r="F115" t="b">
        <f t="shared" si="19"/>
        <v>0</v>
      </c>
      <c r="G115" t="b">
        <f t="shared" si="20"/>
        <v>1</v>
      </c>
      <c r="H115" s="2">
        <f>IF(G115,VLOOKUP(C115,Tabela1[],2),0)</f>
        <v>0.6</v>
      </c>
      <c r="I115" s="4">
        <f t="shared" si="21"/>
        <v>200</v>
      </c>
      <c r="J115" s="4">
        <f t="shared" si="22"/>
        <v>200</v>
      </c>
      <c r="K115" s="4">
        <f t="shared" si="31"/>
        <v>55</v>
      </c>
      <c r="L115">
        <f t="shared" si="23"/>
        <v>255</v>
      </c>
      <c r="M115" s="5">
        <f t="shared" si="24"/>
        <v>100</v>
      </c>
      <c r="N115">
        <f t="shared" si="25"/>
        <v>153</v>
      </c>
      <c r="O115">
        <f t="shared" si="26"/>
        <v>55</v>
      </c>
      <c r="P115">
        <f t="shared" si="27"/>
        <v>98</v>
      </c>
      <c r="Q115" s="5">
        <f t="shared" si="28"/>
        <v>251</v>
      </c>
      <c r="R115">
        <f t="shared" si="30"/>
        <v>2</v>
      </c>
    </row>
    <row r="116" spans="1:18" x14ac:dyDescent="0.25">
      <c r="A116" s="1">
        <v>43580</v>
      </c>
      <c r="B116">
        <f t="shared" si="16"/>
        <v>25</v>
      </c>
      <c r="C116">
        <f t="shared" si="29"/>
        <v>4</v>
      </c>
      <c r="D116" t="b">
        <f t="shared" si="17"/>
        <v>0</v>
      </c>
      <c r="E116" t="b">
        <f t="shared" si="18"/>
        <v>0</v>
      </c>
      <c r="F116" t="b">
        <f t="shared" si="19"/>
        <v>0</v>
      </c>
      <c r="G116" t="b">
        <f t="shared" si="20"/>
        <v>1</v>
      </c>
      <c r="H116" s="2">
        <f>IF(G116,VLOOKUP(C116,Tabela1[],2),0)</f>
        <v>0.75</v>
      </c>
      <c r="I116" s="4">
        <f t="shared" si="21"/>
        <v>200</v>
      </c>
      <c r="J116" s="4">
        <f t="shared" si="22"/>
        <v>200</v>
      </c>
      <c r="K116" s="4">
        <f t="shared" si="31"/>
        <v>100</v>
      </c>
      <c r="L116">
        <f t="shared" si="23"/>
        <v>300</v>
      </c>
      <c r="M116" s="5">
        <f t="shared" si="24"/>
        <v>100</v>
      </c>
      <c r="N116">
        <f t="shared" si="25"/>
        <v>225</v>
      </c>
      <c r="O116">
        <f t="shared" si="26"/>
        <v>100</v>
      </c>
      <c r="P116">
        <f t="shared" si="27"/>
        <v>125</v>
      </c>
      <c r="Q116" s="5">
        <f t="shared" si="28"/>
        <v>350</v>
      </c>
      <c r="R116">
        <f t="shared" si="30"/>
        <v>0</v>
      </c>
    </row>
    <row r="117" spans="1:18" x14ac:dyDescent="0.25">
      <c r="A117" s="1">
        <v>43581</v>
      </c>
      <c r="B117">
        <f t="shared" si="16"/>
        <v>26</v>
      </c>
      <c r="C117">
        <f t="shared" si="29"/>
        <v>5</v>
      </c>
      <c r="D117" t="b">
        <f t="shared" si="17"/>
        <v>0</v>
      </c>
      <c r="E117" t="b">
        <f t="shared" si="18"/>
        <v>0</v>
      </c>
      <c r="F117" t="b">
        <f t="shared" si="19"/>
        <v>0</v>
      </c>
      <c r="G117" t="b">
        <f t="shared" si="20"/>
        <v>1</v>
      </c>
      <c r="H117" s="2">
        <f>IF(G117,VLOOKUP(C117,Tabela1[],2),0)</f>
        <v>0.8</v>
      </c>
      <c r="I117" s="4">
        <f t="shared" si="21"/>
        <v>200</v>
      </c>
      <c r="J117" s="4">
        <f t="shared" si="22"/>
        <v>200</v>
      </c>
      <c r="K117" s="4">
        <f t="shared" si="31"/>
        <v>75</v>
      </c>
      <c r="L117">
        <f t="shared" si="23"/>
        <v>275</v>
      </c>
      <c r="M117" s="5">
        <f t="shared" si="24"/>
        <v>100</v>
      </c>
      <c r="N117">
        <f t="shared" si="25"/>
        <v>220</v>
      </c>
      <c r="O117">
        <f t="shared" si="26"/>
        <v>75</v>
      </c>
      <c r="P117">
        <f t="shared" si="27"/>
        <v>145</v>
      </c>
      <c r="Q117" s="5">
        <f t="shared" si="28"/>
        <v>365</v>
      </c>
      <c r="R117">
        <f t="shared" si="30"/>
        <v>0</v>
      </c>
    </row>
    <row r="118" spans="1:18" x14ac:dyDescent="0.25">
      <c r="A118" s="1">
        <v>43582</v>
      </c>
      <c r="B118">
        <f t="shared" si="16"/>
        <v>27</v>
      </c>
      <c r="C118">
        <f t="shared" si="29"/>
        <v>6</v>
      </c>
      <c r="D118" t="b">
        <f t="shared" si="17"/>
        <v>0</v>
      </c>
      <c r="E118" t="b">
        <f t="shared" si="18"/>
        <v>0</v>
      </c>
      <c r="F118" t="b">
        <f t="shared" si="19"/>
        <v>1</v>
      </c>
      <c r="G118" t="b">
        <f t="shared" si="20"/>
        <v>1</v>
      </c>
      <c r="H118" s="2">
        <f>IF(G118,VLOOKUP(C118,Tabela1[],2),0)</f>
        <v>0.5</v>
      </c>
      <c r="I118" s="4">
        <f t="shared" si="21"/>
        <v>200</v>
      </c>
      <c r="J118" s="4">
        <f t="shared" si="22"/>
        <v>200</v>
      </c>
      <c r="K118" s="4">
        <f t="shared" si="31"/>
        <v>55</v>
      </c>
      <c r="L118">
        <f t="shared" si="23"/>
        <v>255</v>
      </c>
      <c r="M118" s="5">
        <f t="shared" si="24"/>
        <v>100</v>
      </c>
      <c r="N118">
        <f t="shared" si="25"/>
        <v>255</v>
      </c>
      <c r="O118">
        <f t="shared" si="26"/>
        <v>55</v>
      </c>
      <c r="P118">
        <f t="shared" si="27"/>
        <v>200</v>
      </c>
      <c r="Q118" s="5">
        <f t="shared" si="28"/>
        <v>455</v>
      </c>
      <c r="R118">
        <f t="shared" si="30"/>
        <v>0</v>
      </c>
    </row>
    <row r="119" spans="1:18" x14ac:dyDescent="0.25">
      <c r="A119" s="1">
        <v>43583</v>
      </c>
      <c r="B119">
        <f t="shared" si="16"/>
        <v>28</v>
      </c>
      <c r="C119">
        <f t="shared" si="29"/>
        <v>7</v>
      </c>
      <c r="D119" t="b">
        <f t="shared" si="17"/>
        <v>0</v>
      </c>
      <c r="E119" t="b">
        <f t="shared" si="18"/>
        <v>1</v>
      </c>
      <c r="F119" t="b">
        <f t="shared" si="19"/>
        <v>0</v>
      </c>
      <c r="G119" t="b">
        <f t="shared" si="20"/>
        <v>0</v>
      </c>
      <c r="H119" s="2">
        <f>IF(G119,VLOOKUP(C119,Tabela1[],2),0)</f>
        <v>0</v>
      </c>
      <c r="I119" s="4">
        <f t="shared" si="21"/>
        <v>0</v>
      </c>
      <c r="J119" s="4">
        <f t="shared" si="22"/>
        <v>0</v>
      </c>
      <c r="K119" s="4">
        <f t="shared" si="31"/>
        <v>0</v>
      </c>
      <c r="L119">
        <f t="shared" si="23"/>
        <v>0</v>
      </c>
      <c r="M119" s="5">
        <f t="shared" si="24"/>
        <v>0</v>
      </c>
      <c r="N119">
        <f t="shared" si="25"/>
        <v>0</v>
      </c>
      <c r="O119">
        <f t="shared" si="26"/>
        <v>0</v>
      </c>
      <c r="P119">
        <f t="shared" si="27"/>
        <v>0</v>
      </c>
      <c r="Q119" s="5">
        <f t="shared" si="28"/>
        <v>0</v>
      </c>
      <c r="R119">
        <f t="shared" si="30"/>
        <v>0</v>
      </c>
    </row>
    <row r="120" spans="1:18" x14ac:dyDescent="0.25">
      <c r="A120" s="1">
        <v>43584</v>
      </c>
      <c r="B120">
        <f t="shared" si="16"/>
        <v>29</v>
      </c>
      <c r="C120">
        <f t="shared" si="29"/>
        <v>1</v>
      </c>
      <c r="D120" t="b">
        <f t="shared" si="17"/>
        <v>0</v>
      </c>
      <c r="E120" t="b">
        <f t="shared" si="18"/>
        <v>0</v>
      </c>
      <c r="F120" t="b">
        <f t="shared" si="19"/>
        <v>0</v>
      </c>
      <c r="G120" t="b">
        <f t="shared" si="20"/>
        <v>1</v>
      </c>
      <c r="H120" s="2">
        <f>IF(G120,VLOOKUP(C120,Tabela1[],2),0)</f>
        <v>0.9</v>
      </c>
      <c r="I120" s="4">
        <f t="shared" si="21"/>
        <v>200</v>
      </c>
      <c r="J120" s="4">
        <f t="shared" si="22"/>
        <v>200</v>
      </c>
      <c r="K120" s="4">
        <f t="shared" si="31"/>
        <v>0</v>
      </c>
      <c r="L120">
        <f t="shared" si="23"/>
        <v>200</v>
      </c>
      <c r="M120" s="5">
        <f t="shared" si="24"/>
        <v>100</v>
      </c>
      <c r="N120">
        <f t="shared" si="25"/>
        <v>180</v>
      </c>
      <c r="O120">
        <f t="shared" si="26"/>
        <v>0</v>
      </c>
      <c r="P120">
        <f t="shared" si="27"/>
        <v>180</v>
      </c>
      <c r="Q120" s="5">
        <f t="shared" si="28"/>
        <v>360</v>
      </c>
      <c r="R120">
        <f t="shared" si="30"/>
        <v>0</v>
      </c>
    </row>
    <row r="121" spans="1:18" x14ac:dyDescent="0.25">
      <c r="A121" s="1">
        <v>43585</v>
      </c>
      <c r="B121">
        <f t="shared" si="16"/>
        <v>30</v>
      </c>
      <c r="C121">
        <f t="shared" si="29"/>
        <v>2</v>
      </c>
      <c r="D121" t="b">
        <f t="shared" si="17"/>
        <v>0</v>
      </c>
      <c r="E121" t="b">
        <f t="shared" si="18"/>
        <v>0</v>
      </c>
      <c r="F121" t="b">
        <f t="shared" si="19"/>
        <v>0</v>
      </c>
      <c r="G121" t="b">
        <f t="shared" si="20"/>
        <v>1</v>
      </c>
      <c r="H121" s="2">
        <f>IF(G121,VLOOKUP(C121,Tabela1[],2),0)</f>
        <v>0.75</v>
      </c>
      <c r="I121" s="4">
        <f t="shared" si="21"/>
        <v>200</v>
      </c>
      <c r="J121" s="4">
        <f t="shared" si="22"/>
        <v>200</v>
      </c>
      <c r="K121" s="4">
        <f t="shared" si="31"/>
        <v>20</v>
      </c>
      <c r="L121">
        <f t="shared" si="23"/>
        <v>220</v>
      </c>
      <c r="M121" s="5">
        <f t="shared" si="24"/>
        <v>100</v>
      </c>
      <c r="N121">
        <f t="shared" si="25"/>
        <v>165</v>
      </c>
      <c r="O121">
        <f t="shared" si="26"/>
        <v>20</v>
      </c>
      <c r="P121">
        <f t="shared" si="27"/>
        <v>145</v>
      </c>
      <c r="Q121" s="5">
        <f t="shared" si="28"/>
        <v>310</v>
      </c>
      <c r="R121">
        <f t="shared" si="30"/>
        <v>0</v>
      </c>
    </row>
    <row r="122" spans="1:18" x14ac:dyDescent="0.25">
      <c r="A122" s="1">
        <v>43586</v>
      </c>
      <c r="B122">
        <f t="shared" si="16"/>
        <v>1</v>
      </c>
      <c r="C122">
        <f t="shared" si="29"/>
        <v>3</v>
      </c>
      <c r="D122" t="b">
        <f t="shared" si="17"/>
        <v>0</v>
      </c>
      <c r="E122" t="b">
        <f t="shared" si="18"/>
        <v>0</v>
      </c>
      <c r="F122" t="b">
        <f t="shared" si="19"/>
        <v>0</v>
      </c>
      <c r="G122" t="b">
        <f t="shared" si="20"/>
        <v>1</v>
      </c>
      <c r="H122" s="2">
        <f>IF(G122,VLOOKUP(C122,Tabela1[],2),0)</f>
        <v>0.6</v>
      </c>
      <c r="I122" s="4">
        <f t="shared" si="21"/>
        <v>200</v>
      </c>
      <c r="J122" s="4">
        <f t="shared" si="22"/>
        <v>200</v>
      </c>
      <c r="K122" s="4">
        <f t="shared" si="31"/>
        <v>55</v>
      </c>
      <c r="L122">
        <f t="shared" si="23"/>
        <v>255</v>
      </c>
      <c r="M122" s="5">
        <f t="shared" si="24"/>
        <v>100</v>
      </c>
      <c r="N122">
        <f t="shared" si="25"/>
        <v>153</v>
      </c>
      <c r="O122">
        <f t="shared" si="26"/>
        <v>55</v>
      </c>
      <c r="P122">
        <f t="shared" si="27"/>
        <v>98</v>
      </c>
      <c r="Q122" s="5">
        <f t="shared" si="28"/>
        <v>251</v>
      </c>
      <c r="R122">
        <f t="shared" si="30"/>
        <v>2</v>
      </c>
    </row>
    <row r="123" spans="1:18" x14ac:dyDescent="0.25">
      <c r="A123" s="1">
        <v>43587</v>
      </c>
      <c r="B123">
        <f t="shared" si="16"/>
        <v>2</v>
      </c>
      <c r="C123">
        <f t="shared" si="29"/>
        <v>4</v>
      </c>
      <c r="D123" t="b">
        <f t="shared" si="17"/>
        <v>0</v>
      </c>
      <c r="E123" t="b">
        <f t="shared" si="18"/>
        <v>0</v>
      </c>
      <c r="F123" t="b">
        <f t="shared" si="19"/>
        <v>0</v>
      </c>
      <c r="G123" t="b">
        <f t="shared" si="20"/>
        <v>1</v>
      </c>
      <c r="H123" s="2">
        <f>IF(G123,VLOOKUP(C123,Tabela1[],2),0)</f>
        <v>0.75</v>
      </c>
      <c r="I123" s="4">
        <f t="shared" si="21"/>
        <v>200</v>
      </c>
      <c r="J123" s="4">
        <f t="shared" si="22"/>
        <v>200</v>
      </c>
      <c r="K123" s="4">
        <f t="shared" si="31"/>
        <v>100</v>
      </c>
      <c r="L123">
        <f t="shared" si="23"/>
        <v>300</v>
      </c>
      <c r="M123" s="5">
        <f t="shared" si="24"/>
        <v>100</v>
      </c>
      <c r="N123">
        <f t="shared" si="25"/>
        <v>225</v>
      </c>
      <c r="O123">
        <f t="shared" si="26"/>
        <v>100</v>
      </c>
      <c r="P123">
        <f t="shared" si="27"/>
        <v>125</v>
      </c>
      <c r="Q123" s="5">
        <f t="shared" si="28"/>
        <v>350</v>
      </c>
      <c r="R123">
        <f t="shared" si="30"/>
        <v>0</v>
      </c>
    </row>
    <row r="124" spans="1:18" x14ac:dyDescent="0.25">
      <c r="A124" s="1">
        <v>43588</v>
      </c>
      <c r="B124">
        <f t="shared" si="16"/>
        <v>3</v>
      </c>
      <c r="C124">
        <f t="shared" si="29"/>
        <v>5</v>
      </c>
      <c r="D124" t="b">
        <f t="shared" si="17"/>
        <v>0</v>
      </c>
      <c r="E124" t="b">
        <f t="shared" si="18"/>
        <v>0</v>
      </c>
      <c r="F124" t="b">
        <f t="shared" si="19"/>
        <v>0</v>
      </c>
      <c r="G124" t="b">
        <f t="shared" si="20"/>
        <v>1</v>
      </c>
      <c r="H124" s="2">
        <f>IF(G124,VLOOKUP(C124,Tabela1[],2),0)</f>
        <v>0.8</v>
      </c>
      <c r="I124" s="4">
        <f t="shared" si="21"/>
        <v>200</v>
      </c>
      <c r="J124" s="4">
        <f t="shared" si="22"/>
        <v>200</v>
      </c>
      <c r="K124" s="4">
        <f t="shared" si="31"/>
        <v>75</v>
      </c>
      <c r="L124">
        <f t="shared" si="23"/>
        <v>275</v>
      </c>
      <c r="M124" s="5">
        <f t="shared" si="24"/>
        <v>100</v>
      </c>
      <c r="N124">
        <f t="shared" si="25"/>
        <v>220</v>
      </c>
      <c r="O124">
        <f t="shared" si="26"/>
        <v>75</v>
      </c>
      <c r="P124">
        <f t="shared" si="27"/>
        <v>145</v>
      </c>
      <c r="Q124" s="5">
        <f t="shared" si="28"/>
        <v>365</v>
      </c>
      <c r="R124">
        <f t="shared" si="30"/>
        <v>0</v>
      </c>
    </row>
    <row r="125" spans="1:18" x14ac:dyDescent="0.25">
      <c r="A125" s="1">
        <v>43589</v>
      </c>
      <c r="B125">
        <f t="shared" si="16"/>
        <v>4</v>
      </c>
      <c r="C125">
        <f t="shared" si="29"/>
        <v>6</v>
      </c>
      <c r="D125" t="b">
        <f t="shared" si="17"/>
        <v>0</v>
      </c>
      <c r="E125" t="b">
        <f t="shared" si="18"/>
        <v>0</v>
      </c>
      <c r="F125" t="b">
        <f t="shared" si="19"/>
        <v>0</v>
      </c>
      <c r="G125" t="b">
        <f t="shared" si="20"/>
        <v>1</v>
      </c>
      <c r="H125" s="2">
        <f>IF(G125,VLOOKUP(C125,Tabela1[],2),0)</f>
        <v>0.5</v>
      </c>
      <c r="I125" s="4">
        <f t="shared" si="21"/>
        <v>200</v>
      </c>
      <c r="J125" s="4">
        <f t="shared" si="22"/>
        <v>200</v>
      </c>
      <c r="K125" s="4">
        <f t="shared" si="31"/>
        <v>55</v>
      </c>
      <c r="L125">
        <f t="shared" si="23"/>
        <v>255</v>
      </c>
      <c r="M125" s="5">
        <f t="shared" si="24"/>
        <v>100</v>
      </c>
      <c r="N125">
        <f t="shared" si="25"/>
        <v>128</v>
      </c>
      <c r="O125">
        <f t="shared" si="26"/>
        <v>55</v>
      </c>
      <c r="P125">
        <f t="shared" si="27"/>
        <v>73</v>
      </c>
      <c r="Q125" s="5">
        <f t="shared" si="28"/>
        <v>201</v>
      </c>
      <c r="R125">
        <f t="shared" si="30"/>
        <v>27</v>
      </c>
    </row>
    <row r="126" spans="1:18" x14ac:dyDescent="0.25">
      <c r="A126" s="1">
        <v>43590</v>
      </c>
      <c r="B126">
        <f t="shared" si="16"/>
        <v>5</v>
      </c>
      <c r="C126">
        <f t="shared" si="29"/>
        <v>7</v>
      </c>
      <c r="D126" t="b">
        <f t="shared" si="17"/>
        <v>1</v>
      </c>
      <c r="E126" t="b">
        <f t="shared" si="18"/>
        <v>0</v>
      </c>
      <c r="F126" t="b">
        <f t="shared" si="19"/>
        <v>0</v>
      </c>
      <c r="G126" t="b">
        <f t="shared" si="20"/>
        <v>1</v>
      </c>
      <c r="H126" s="2">
        <f>IF(G126,VLOOKUP(C126,Tabela1[],2),0)</f>
        <v>0.5</v>
      </c>
      <c r="I126" s="4">
        <f t="shared" si="21"/>
        <v>200</v>
      </c>
      <c r="J126" s="4">
        <f t="shared" si="22"/>
        <v>200</v>
      </c>
      <c r="K126" s="4">
        <f t="shared" si="31"/>
        <v>100</v>
      </c>
      <c r="L126">
        <f t="shared" si="23"/>
        <v>300</v>
      </c>
      <c r="M126" s="5">
        <f t="shared" si="24"/>
        <v>100</v>
      </c>
      <c r="N126">
        <f t="shared" si="25"/>
        <v>150</v>
      </c>
      <c r="O126">
        <f t="shared" si="26"/>
        <v>100</v>
      </c>
      <c r="P126">
        <f t="shared" si="27"/>
        <v>50</v>
      </c>
      <c r="Q126" s="5">
        <f t="shared" si="28"/>
        <v>200</v>
      </c>
      <c r="R126">
        <f t="shared" si="30"/>
        <v>50</v>
      </c>
    </row>
    <row r="127" spans="1:18" x14ac:dyDescent="0.25">
      <c r="A127" s="1">
        <v>43591</v>
      </c>
      <c r="B127">
        <f t="shared" si="16"/>
        <v>6</v>
      </c>
      <c r="C127">
        <f t="shared" si="29"/>
        <v>1</v>
      </c>
      <c r="D127" t="b">
        <f t="shared" si="17"/>
        <v>0</v>
      </c>
      <c r="E127" t="b">
        <f t="shared" si="18"/>
        <v>0</v>
      </c>
      <c r="F127" t="b">
        <f t="shared" si="19"/>
        <v>0</v>
      </c>
      <c r="G127" t="b">
        <f t="shared" si="20"/>
        <v>1</v>
      </c>
      <c r="H127" s="2">
        <f>IF(G127,VLOOKUP(C127,Tabela1[],2),0)</f>
        <v>0.9</v>
      </c>
      <c r="I127" s="4">
        <f t="shared" si="21"/>
        <v>200</v>
      </c>
      <c r="J127" s="4">
        <f t="shared" si="22"/>
        <v>200</v>
      </c>
      <c r="K127" s="4">
        <f t="shared" si="31"/>
        <v>100</v>
      </c>
      <c r="L127">
        <f t="shared" si="23"/>
        <v>300</v>
      </c>
      <c r="M127" s="5">
        <f t="shared" si="24"/>
        <v>100</v>
      </c>
      <c r="N127">
        <f t="shared" si="25"/>
        <v>270</v>
      </c>
      <c r="O127">
        <f t="shared" si="26"/>
        <v>100</v>
      </c>
      <c r="P127">
        <f t="shared" si="27"/>
        <v>170</v>
      </c>
      <c r="Q127" s="5">
        <f t="shared" si="28"/>
        <v>440</v>
      </c>
      <c r="R127">
        <f t="shared" si="30"/>
        <v>0</v>
      </c>
    </row>
    <row r="128" spans="1:18" x14ac:dyDescent="0.25">
      <c r="A128" s="1">
        <v>43592</v>
      </c>
      <c r="B128">
        <f t="shared" si="16"/>
        <v>7</v>
      </c>
      <c r="C128">
        <f t="shared" si="29"/>
        <v>2</v>
      </c>
      <c r="D128" t="b">
        <f t="shared" si="17"/>
        <v>0</v>
      </c>
      <c r="E128" t="b">
        <f t="shared" si="18"/>
        <v>0</v>
      </c>
      <c r="F128" t="b">
        <f t="shared" si="19"/>
        <v>0</v>
      </c>
      <c r="G128" t="b">
        <f t="shared" si="20"/>
        <v>1</v>
      </c>
      <c r="H128" s="2">
        <f>IF(G128,VLOOKUP(C128,Tabela1[],2),0)</f>
        <v>0.75</v>
      </c>
      <c r="I128" s="4">
        <f t="shared" si="21"/>
        <v>200</v>
      </c>
      <c r="J128" s="4">
        <f t="shared" si="22"/>
        <v>200</v>
      </c>
      <c r="K128" s="4">
        <f t="shared" si="31"/>
        <v>30</v>
      </c>
      <c r="L128">
        <f t="shared" si="23"/>
        <v>230</v>
      </c>
      <c r="M128" s="5">
        <f t="shared" si="24"/>
        <v>100</v>
      </c>
      <c r="N128">
        <f t="shared" si="25"/>
        <v>173</v>
      </c>
      <c r="O128">
        <f t="shared" si="26"/>
        <v>30</v>
      </c>
      <c r="P128">
        <f t="shared" si="27"/>
        <v>143</v>
      </c>
      <c r="Q128" s="5">
        <f t="shared" si="28"/>
        <v>316</v>
      </c>
      <c r="R128">
        <f t="shared" si="30"/>
        <v>0</v>
      </c>
    </row>
    <row r="129" spans="1:18" x14ac:dyDescent="0.25">
      <c r="A129" s="1">
        <v>43593</v>
      </c>
      <c r="B129">
        <f t="shared" si="16"/>
        <v>8</v>
      </c>
      <c r="C129">
        <f t="shared" si="29"/>
        <v>3</v>
      </c>
      <c r="D129" t="b">
        <f t="shared" si="17"/>
        <v>0</v>
      </c>
      <c r="E129" t="b">
        <f t="shared" si="18"/>
        <v>0</v>
      </c>
      <c r="F129" t="b">
        <f t="shared" si="19"/>
        <v>0</v>
      </c>
      <c r="G129" t="b">
        <f t="shared" si="20"/>
        <v>1</v>
      </c>
      <c r="H129" s="2">
        <f>IF(G129,VLOOKUP(C129,Tabela1[],2),0)</f>
        <v>0.6</v>
      </c>
      <c r="I129" s="4">
        <f t="shared" si="21"/>
        <v>200</v>
      </c>
      <c r="J129" s="4">
        <f t="shared" si="22"/>
        <v>200</v>
      </c>
      <c r="K129" s="4">
        <f t="shared" si="31"/>
        <v>57</v>
      </c>
      <c r="L129">
        <f t="shared" si="23"/>
        <v>257</v>
      </c>
      <c r="M129" s="5">
        <f t="shared" si="24"/>
        <v>100</v>
      </c>
      <c r="N129">
        <f t="shared" si="25"/>
        <v>155</v>
      </c>
      <c r="O129">
        <f t="shared" si="26"/>
        <v>57</v>
      </c>
      <c r="P129">
        <f t="shared" si="27"/>
        <v>98</v>
      </c>
      <c r="Q129" s="5">
        <f t="shared" si="28"/>
        <v>253</v>
      </c>
      <c r="R129">
        <f t="shared" si="30"/>
        <v>2</v>
      </c>
    </row>
    <row r="130" spans="1:18" x14ac:dyDescent="0.25">
      <c r="A130" s="1">
        <v>43594</v>
      </c>
      <c r="B130">
        <f t="shared" ref="B130:B193" si="32">DAY(A130)</f>
        <v>9</v>
      </c>
      <c r="C130">
        <f t="shared" si="29"/>
        <v>4</v>
      </c>
      <c r="D130" t="b">
        <f t="shared" ref="D130:D193" si="33">AND(C130=7,B130&lt;=7)</f>
        <v>0</v>
      </c>
      <c r="E130" t="b">
        <f t="shared" ref="E130:E193" si="34">AND(C130=7,NOT(D130))</f>
        <v>0</v>
      </c>
      <c r="F130" t="b">
        <f t="shared" ref="F130:F193" si="35">E131</f>
        <v>0</v>
      </c>
      <c r="G130" t="b">
        <f t="shared" ref="G130:G193" si="36">OR(C130&lt;&gt;7,D130)</f>
        <v>1</v>
      </c>
      <c r="H130" s="2">
        <f>IF(G130,VLOOKUP(C130,Tabela1[],2),0)</f>
        <v>0.75</v>
      </c>
      <c r="I130" s="4">
        <f t="shared" ref="I130:I193" si="37">IF(G130,200,0)</f>
        <v>200</v>
      </c>
      <c r="J130" s="4">
        <f t="shared" ref="J130:J193" si="38">I130</f>
        <v>200</v>
      </c>
      <c r="K130" s="4">
        <f t="shared" si="31"/>
        <v>100</v>
      </c>
      <c r="L130">
        <f t="shared" ref="L130:L193" si="39">J130+K130</f>
        <v>300</v>
      </c>
      <c r="M130" s="5">
        <f t="shared" ref="M130:M193" si="40">I130*0.5</f>
        <v>100</v>
      </c>
      <c r="N130">
        <f t="shared" ref="N130:N193" si="41">IF(F130,J130+K130,ROUNDUP(L130*H130,0))</f>
        <v>225</v>
      </c>
      <c r="O130">
        <f t="shared" ref="O130:O193" si="42">MIN(K130,N130)</f>
        <v>100</v>
      </c>
      <c r="P130">
        <f t="shared" ref="P130:P193" si="43">N130-O130</f>
        <v>125</v>
      </c>
      <c r="Q130" s="5">
        <f t="shared" ref="Q130:Q193" si="44">O130*1+P130*2</f>
        <v>350</v>
      </c>
      <c r="R130">
        <f t="shared" si="30"/>
        <v>0</v>
      </c>
    </row>
    <row r="131" spans="1:18" x14ac:dyDescent="0.25">
      <c r="A131" s="1">
        <v>43595</v>
      </c>
      <c r="B131">
        <f t="shared" si="32"/>
        <v>10</v>
      </c>
      <c r="C131">
        <f t="shared" ref="C131:C194" si="45">WEEKDAY(A131,2)</f>
        <v>5</v>
      </c>
      <c r="D131" t="b">
        <f t="shared" si="33"/>
        <v>0</v>
      </c>
      <c r="E131" t="b">
        <f t="shared" si="34"/>
        <v>0</v>
      </c>
      <c r="F131" t="b">
        <f t="shared" si="35"/>
        <v>0</v>
      </c>
      <c r="G131" t="b">
        <f t="shared" si="36"/>
        <v>1</v>
      </c>
      <c r="H131" s="2">
        <f>IF(G131,VLOOKUP(C131,Tabela1[],2),0)</f>
        <v>0.8</v>
      </c>
      <c r="I131" s="4">
        <f t="shared" si="37"/>
        <v>200</v>
      </c>
      <c r="J131" s="4">
        <f t="shared" si="38"/>
        <v>200</v>
      </c>
      <c r="K131" s="4">
        <f t="shared" si="31"/>
        <v>75</v>
      </c>
      <c r="L131">
        <f t="shared" si="39"/>
        <v>275</v>
      </c>
      <c r="M131" s="5">
        <f t="shared" si="40"/>
        <v>100</v>
      </c>
      <c r="N131">
        <f t="shared" si="41"/>
        <v>220</v>
      </c>
      <c r="O131">
        <f t="shared" si="42"/>
        <v>75</v>
      </c>
      <c r="P131">
        <f t="shared" si="43"/>
        <v>145</v>
      </c>
      <c r="Q131" s="5">
        <f t="shared" si="44"/>
        <v>365</v>
      </c>
      <c r="R131">
        <f t="shared" ref="R131:R194" si="46">K131-O131+MAX(0,J131-P131-100)</f>
        <v>0</v>
      </c>
    </row>
    <row r="132" spans="1:18" x14ac:dyDescent="0.25">
      <c r="A132" s="1">
        <v>43596</v>
      </c>
      <c r="B132">
        <f t="shared" si="32"/>
        <v>11</v>
      </c>
      <c r="C132">
        <f t="shared" si="45"/>
        <v>6</v>
      </c>
      <c r="D132" t="b">
        <f t="shared" si="33"/>
        <v>0</v>
      </c>
      <c r="E132" t="b">
        <f t="shared" si="34"/>
        <v>0</v>
      </c>
      <c r="F132" t="b">
        <f t="shared" si="35"/>
        <v>1</v>
      </c>
      <c r="G132" t="b">
        <f t="shared" si="36"/>
        <v>1</v>
      </c>
      <c r="H132" s="2">
        <f>IF(G132,VLOOKUP(C132,Tabela1[],2),0)</f>
        <v>0.5</v>
      </c>
      <c r="I132" s="4">
        <f t="shared" si="37"/>
        <v>200</v>
      </c>
      <c r="J132" s="4">
        <f t="shared" si="38"/>
        <v>200</v>
      </c>
      <c r="K132" s="4">
        <f t="shared" ref="K132:K195" si="47">MIN(J131-P131,100)</f>
        <v>55</v>
      </c>
      <c r="L132">
        <f t="shared" si="39"/>
        <v>255</v>
      </c>
      <c r="M132" s="5">
        <f t="shared" si="40"/>
        <v>100</v>
      </c>
      <c r="N132">
        <f t="shared" si="41"/>
        <v>255</v>
      </c>
      <c r="O132">
        <f t="shared" si="42"/>
        <v>55</v>
      </c>
      <c r="P132">
        <f t="shared" si="43"/>
        <v>200</v>
      </c>
      <c r="Q132" s="5">
        <f t="shared" si="44"/>
        <v>455</v>
      </c>
      <c r="R132">
        <f t="shared" si="46"/>
        <v>0</v>
      </c>
    </row>
    <row r="133" spans="1:18" x14ac:dyDescent="0.25">
      <c r="A133" s="1">
        <v>43597</v>
      </c>
      <c r="B133">
        <f t="shared" si="32"/>
        <v>12</v>
      </c>
      <c r="C133">
        <f t="shared" si="45"/>
        <v>7</v>
      </c>
      <c r="D133" t="b">
        <f t="shared" si="33"/>
        <v>0</v>
      </c>
      <c r="E133" t="b">
        <f t="shared" si="34"/>
        <v>1</v>
      </c>
      <c r="F133" t="b">
        <f t="shared" si="35"/>
        <v>0</v>
      </c>
      <c r="G133" t="b">
        <f t="shared" si="36"/>
        <v>0</v>
      </c>
      <c r="H133" s="2">
        <f>IF(G133,VLOOKUP(C133,Tabela1[],2),0)</f>
        <v>0</v>
      </c>
      <c r="I133" s="4">
        <f t="shared" si="37"/>
        <v>0</v>
      </c>
      <c r="J133" s="4">
        <f t="shared" si="38"/>
        <v>0</v>
      </c>
      <c r="K133" s="4">
        <f t="shared" si="47"/>
        <v>0</v>
      </c>
      <c r="L133">
        <f t="shared" si="39"/>
        <v>0</v>
      </c>
      <c r="M133" s="5">
        <f t="shared" si="40"/>
        <v>0</v>
      </c>
      <c r="N133">
        <f t="shared" si="41"/>
        <v>0</v>
      </c>
      <c r="O133">
        <f t="shared" si="42"/>
        <v>0</v>
      </c>
      <c r="P133">
        <f t="shared" si="43"/>
        <v>0</v>
      </c>
      <c r="Q133" s="5">
        <f t="shared" si="44"/>
        <v>0</v>
      </c>
      <c r="R133">
        <f t="shared" si="46"/>
        <v>0</v>
      </c>
    </row>
    <row r="134" spans="1:18" x14ac:dyDescent="0.25">
      <c r="A134" s="1">
        <v>43598</v>
      </c>
      <c r="B134">
        <f t="shared" si="32"/>
        <v>13</v>
      </c>
      <c r="C134">
        <f t="shared" si="45"/>
        <v>1</v>
      </c>
      <c r="D134" t="b">
        <f t="shared" si="33"/>
        <v>0</v>
      </c>
      <c r="E134" t="b">
        <f t="shared" si="34"/>
        <v>0</v>
      </c>
      <c r="F134" t="b">
        <f t="shared" si="35"/>
        <v>0</v>
      </c>
      <c r="G134" t="b">
        <f t="shared" si="36"/>
        <v>1</v>
      </c>
      <c r="H134" s="2">
        <f>IF(G134,VLOOKUP(C134,Tabela1[],2),0)</f>
        <v>0.9</v>
      </c>
      <c r="I134" s="4">
        <f t="shared" si="37"/>
        <v>200</v>
      </c>
      <c r="J134" s="4">
        <f t="shared" si="38"/>
        <v>200</v>
      </c>
      <c r="K134" s="4">
        <f t="shared" si="47"/>
        <v>0</v>
      </c>
      <c r="L134">
        <f t="shared" si="39"/>
        <v>200</v>
      </c>
      <c r="M134" s="5">
        <f t="shared" si="40"/>
        <v>100</v>
      </c>
      <c r="N134">
        <f t="shared" si="41"/>
        <v>180</v>
      </c>
      <c r="O134">
        <f t="shared" si="42"/>
        <v>0</v>
      </c>
      <c r="P134">
        <f t="shared" si="43"/>
        <v>180</v>
      </c>
      <c r="Q134" s="5">
        <f t="shared" si="44"/>
        <v>360</v>
      </c>
      <c r="R134">
        <f t="shared" si="46"/>
        <v>0</v>
      </c>
    </row>
    <row r="135" spans="1:18" x14ac:dyDescent="0.25">
      <c r="A135" s="1">
        <v>43599</v>
      </c>
      <c r="B135">
        <f t="shared" si="32"/>
        <v>14</v>
      </c>
      <c r="C135">
        <f t="shared" si="45"/>
        <v>2</v>
      </c>
      <c r="D135" t="b">
        <f t="shared" si="33"/>
        <v>0</v>
      </c>
      <c r="E135" t="b">
        <f t="shared" si="34"/>
        <v>0</v>
      </c>
      <c r="F135" t="b">
        <f t="shared" si="35"/>
        <v>0</v>
      </c>
      <c r="G135" t="b">
        <f t="shared" si="36"/>
        <v>1</v>
      </c>
      <c r="H135" s="2">
        <f>IF(G135,VLOOKUP(C135,Tabela1[],2),0)</f>
        <v>0.75</v>
      </c>
      <c r="I135" s="4">
        <f t="shared" si="37"/>
        <v>200</v>
      </c>
      <c r="J135" s="4">
        <f t="shared" si="38"/>
        <v>200</v>
      </c>
      <c r="K135" s="4">
        <f t="shared" si="47"/>
        <v>20</v>
      </c>
      <c r="L135">
        <f t="shared" si="39"/>
        <v>220</v>
      </c>
      <c r="M135" s="5">
        <f t="shared" si="40"/>
        <v>100</v>
      </c>
      <c r="N135">
        <f t="shared" si="41"/>
        <v>165</v>
      </c>
      <c r="O135">
        <f t="shared" si="42"/>
        <v>20</v>
      </c>
      <c r="P135">
        <f t="shared" si="43"/>
        <v>145</v>
      </c>
      <c r="Q135" s="5">
        <f t="shared" si="44"/>
        <v>310</v>
      </c>
      <c r="R135">
        <f t="shared" si="46"/>
        <v>0</v>
      </c>
    </row>
    <row r="136" spans="1:18" x14ac:dyDescent="0.25">
      <c r="A136" s="1">
        <v>43600</v>
      </c>
      <c r="B136">
        <f t="shared" si="32"/>
        <v>15</v>
      </c>
      <c r="C136">
        <f t="shared" si="45"/>
        <v>3</v>
      </c>
      <c r="D136" t="b">
        <f t="shared" si="33"/>
        <v>0</v>
      </c>
      <c r="E136" t="b">
        <f t="shared" si="34"/>
        <v>0</v>
      </c>
      <c r="F136" t="b">
        <f t="shared" si="35"/>
        <v>0</v>
      </c>
      <c r="G136" t="b">
        <f t="shared" si="36"/>
        <v>1</v>
      </c>
      <c r="H136" s="2">
        <f>IF(G136,VLOOKUP(C136,Tabela1[],2),0)</f>
        <v>0.6</v>
      </c>
      <c r="I136" s="4">
        <f t="shared" si="37"/>
        <v>200</v>
      </c>
      <c r="J136" s="4">
        <f t="shared" si="38"/>
        <v>200</v>
      </c>
      <c r="K136" s="4">
        <f t="shared" si="47"/>
        <v>55</v>
      </c>
      <c r="L136">
        <f t="shared" si="39"/>
        <v>255</v>
      </c>
      <c r="M136" s="5">
        <f t="shared" si="40"/>
        <v>100</v>
      </c>
      <c r="N136">
        <f t="shared" si="41"/>
        <v>153</v>
      </c>
      <c r="O136">
        <f t="shared" si="42"/>
        <v>55</v>
      </c>
      <c r="P136">
        <f t="shared" si="43"/>
        <v>98</v>
      </c>
      <c r="Q136" s="5">
        <f t="shared" si="44"/>
        <v>251</v>
      </c>
      <c r="R136">
        <f t="shared" si="46"/>
        <v>2</v>
      </c>
    </row>
    <row r="137" spans="1:18" x14ac:dyDescent="0.25">
      <c r="A137" s="1">
        <v>43601</v>
      </c>
      <c r="B137">
        <f t="shared" si="32"/>
        <v>16</v>
      </c>
      <c r="C137">
        <f t="shared" si="45"/>
        <v>4</v>
      </c>
      <c r="D137" t="b">
        <f t="shared" si="33"/>
        <v>0</v>
      </c>
      <c r="E137" t="b">
        <f t="shared" si="34"/>
        <v>0</v>
      </c>
      <c r="F137" t="b">
        <f t="shared" si="35"/>
        <v>0</v>
      </c>
      <c r="G137" t="b">
        <f t="shared" si="36"/>
        <v>1</v>
      </c>
      <c r="H137" s="2">
        <f>IF(G137,VLOOKUP(C137,Tabela1[],2),0)</f>
        <v>0.75</v>
      </c>
      <c r="I137" s="4">
        <f t="shared" si="37"/>
        <v>200</v>
      </c>
      <c r="J137" s="4">
        <f t="shared" si="38"/>
        <v>200</v>
      </c>
      <c r="K137" s="4">
        <f t="shared" si="47"/>
        <v>100</v>
      </c>
      <c r="L137">
        <f t="shared" si="39"/>
        <v>300</v>
      </c>
      <c r="M137" s="5">
        <f t="shared" si="40"/>
        <v>100</v>
      </c>
      <c r="N137">
        <f t="shared" si="41"/>
        <v>225</v>
      </c>
      <c r="O137">
        <f t="shared" si="42"/>
        <v>100</v>
      </c>
      <c r="P137">
        <f t="shared" si="43"/>
        <v>125</v>
      </c>
      <c r="Q137" s="5">
        <f t="shared" si="44"/>
        <v>350</v>
      </c>
      <c r="R137">
        <f t="shared" si="46"/>
        <v>0</v>
      </c>
    </row>
    <row r="138" spans="1:18" x14ac:dyDescent="0.25">
      <c r="A138" s="1">
        <v>43602</v>
      </c>
      <c r="B138">
        <f t="shared" si="32"/>
        <v>17</v>
      </c>
      <c r="C138">
        <f t="shared" si="45"/>
        <v>5</v>
      </c>
      <c r="D138" t="b">
        <f t="shared" si="33"/>
        <v>0</v>
      </c>
      <c r="E138" t="b">
        <f t="shared" si="34"/>
        <v>0</v>
      </c>
      <c r="F138" t="b">
        <f t="shared" si="35"/>
        <v>0</v>
      </c>
      <c r="G138" t="b">
        <f t="shared" si="36"/>
        <v>1</v>
      </c>
      <c r="H138" s="2">
        <f>IF(G138,VLOOKUP(C138,Tabela1[],2),0)</f>
        <v>0.8</v>
      </c>
      <c r="I138" s="4">
        <f t="shared" si="37"/>
        <v>200</v>
      </c>
      <c r="J138" s="4">
        <f t="shared" si="38"/>
        <v>200</v>
      </c>
      <c r="K138" s="4">
        <f t="shared" si="47"/>
        <v>75</v>
      </c>
      <c r="L138">
        <f t="shared" si="39"/>
        <v>275</v>
      </c>
      <c r="M138" s="5">
        <f t="shared" si="40"/>
        <v>100</v>
      </c>
      <c r="N138">
        <f t="shared" si="41"/>
        <v>220</v>
      </c>
      <c r="O138">
        <f t="shared" si="42"/>
        <v>75</v>
      </c>
      <c r="P138">
        <f t="shared" si="43"/>
        <v>145</v>
      </c>
      <c r="Q138" s="5">
        <f t="shared" si="44"/>
        <v>365</v>
      </c>
      <c r="R138">
        <f t="shared" si="46"/>
        <v>0</v>
      </c>
    </row>
    <row r="139" spans="1:18" x14ac:dyDescent="0.25">
      <c r="A139" s="1">
        <v>43603</v>
      </c>
      <c r="B139">
        <f t="shared" si="32"/>
        <v>18</v>
      </c>
      <c r="C139">
        <f t="shared" si="45"/>
        <v>6</v>
      </c>
      <c r="D139" t="b">
        <f t="shared" si="33"/>
        <v>0</v>
      </c>
      <c r="E139" t="b">
        <f t="shared" si="34"/>
        <v>0</v>
      </c>
      <c r="F139" t="b">
        <f t="shared" si="35"/>
        <v>1</v>
      </c>
      <c r="G139" t="b">
        <f t="shared" si="36"/>
        <v>1</v>
      </c>
      <c r="H139" s="2">
        <f>IF(G139,VLOOKUP(C139,Tabela1[],2),0)</f>
        <v>0.5</v>
      </c>
      <c r="I139" s="4">
        <f t="shared" si="37"/>
        <v>200</v>
      </c>
      <c r="J139" s="4">
        <f t="shared" si="38"/>
        <v>200</v>
      </c>
      <c r="K139" s="4">
        <f t="shared" si="47"/>
        <v>55</v>
      </c>
      <c r="L139">
        <f t="shared" si="39"/>
        <v>255</v>
      </c>
      <c r="M139" s="5">
        <f t="shared" si="40"/>
        <v>100</v>
      </c>
      <c r="N139">
        <f t="shared" si="41"/>
        <v>255</v>
      </c>
      <c r="O139">
        <f t="shared" si="42"/>
        <v>55</v>
      </c>
      <c r="P139">
        <f t="shared" si="43"/>
        <v>200</v>
      </c>
      <c r="Q139" s="5">
        <f t="shared" si="44"/>
        <v>455</v>
      </c>
      <c r="R139">
        <f t="shared" si="46"/>
        <v>0</v>
      </c>
    </row>
    <row r="140" spans="1:18" x14ac:dyDescent="0.25">
      <c r="A140" s="1">
        <v>43604</v>
      </c>
      <c r="B140">
        <f t="shared" si="32"/>
        <v>19</v>
      </c>
      <c r="C140">
        <f t="shared" si="45"/>
        <v>7</v>
      </c>
      <c r="D140" t="b">
        <f t="shared" si="33"/>
        <v>0</v>
      </c>
      <c r="E140" t="b">
        <f t="shared" si="34"/>
        <v>1</v>
      </c>
      <c r="F140" t="b">
        <f t="shared" si="35"/>
        <v>0</v>
      </c>
      <c r="G140" t="b">
        <f t="shared" si="36"/>
        <v>0</v>
      </c>
      <c r="H140" s="2">
        <f>IF(G140,VLOOKUP(C140,Tabela1[],2),0)</f>
        <v>0</v>
      </c>
      <c r="I140" s="4">
        <f t="shared" si="37"/>
        <v>0</v>
      </c>
      <c r="J140" s="4">
        <f t="shared" si="38"/>
        <v>0</v>
      </c>
      <c r="K140" s="4">
        <f t="shared" si="47"/>
        <v>0</v>
      </c>
      <c r="L140">
        <f t="shared" si="39"/>
        <v>0</v>
      </c>
      <c r="M140" s="5">
        <f t="shared" si="40"/>
        <v>0</v>
      </c>
      <c r="N140">
        <f t="shared" si="41"/>
        <v>0</v>
      </c>
      <c r="O140">
        <f t="shared" si="42"/>
        <v>0</v>
      </c>
      <c r="P140">
        <f t="shared" si="43"/>
        <v>0</v>
      </c>
      <c r="Q140" s="5">
        <f t="shared" si="44"/>
        <v>0</v>
      </c>
      <c r="R140">
        <f t="shared" si="46"/>
        <v>0</v>
      </c>
    </row>
    <row r="141" spans="1:18" x14ac:dyDescent="0.25">
      <c r="A141" s="1">
        <v>43605</v>
      </c>
      <c r="B141">
        <f t="shared" si="32"/>
        <v>20</v>
      </c>
      <c r="C141">
        <f t="shared" si="45"/>
        <v>1</v>
      </c>
      <c r="D141" t="b">
        <f t="shared" si="33"/>
        <v>0</v>
      </c>
      <c r="E141" t="b">
        <f t="shared" si="34"/>
        <v>0</v>
      </c>
      <c r="F141" t="b">
        <f t="shared" si="35"/>
        <v>0</v>
      </c>
      <c r="G141" t="b">
        <f t="shared" si="36"/>
        <v>1</v>
      </c>
      <c r="H141" s="2">
        <f>IF(G141,VLOOKUP(C141,Tabela1[],2),0)</f>
        <v>0.9</v>
      </c>
      <c r="I141" s="4">
        <f t="shared" si="37"/>
        <v>200</v>
      </c>
      <c r="J141" s="4">
        <f t="shared" si="38"/>
        <v>200</v>
      </c>
      <c r="K141" s="4">
        <f t="shared" si="47"/>
        <v>0</v>
      </c>
      <c r="L141">
        <f t="shared" si="39"/>
        <v>200</v>
      </c>
      <c r="M141" s="5">
        <f t="shared" si="40"/>
        <v>100</v>
      </c>
      <c r="N141">
        <f t="shared" si="41"/>
        <v>180</v>
      </c>
      <c r="O141">
        <f t="shared" si="42"/>
        <v>0</v>
      </c>
      <c r="P141">
        <f t="shared" si="43"/>
        <v>180</v>
      </c>
      <c r="Q141" s="5">
        <f t="shared" si="44"/>
        <v>360</v>
      </c>
      <c r="R141">
        <f t="shared" si="46"/>
        <v>0</v>
      </c>
    </row>
    <row r="142" spans="1:18" x14ac:dyDescent="0.25">
      <c r="A142" s="1">
        <v>43606</v>
      </c>
      <c r="B142">
        <f t="shared" si="32"/>
        <v>21</v>
      </c>
      <c r="C142">
        <f t="shared" si="45"/>
        <v>2</v>
      </c>
      <c r="D142" t="b">
        <f t="shared" si="33"/>
        <v>0</v>
      </c>
      <c r="E142" t="b">
        <f t="shared" si="34"/>
        <v>0</v>
      </c>
      <c r="F142" t="b">
        <f t="shared" si="35"/>
        <v>0</v>
      </c>
      <c r="G142" t="b">
        <f t="shared" si="36"/>
        <v>1</v>
      </c>
      <c r="H142" s="2">
        <f>IF(G142,VLOOKUP(C142,Tabela1[],2),0)</f>
        <v>0.75</v>
      </c>
      <c r="I142" s="4">
        <f t="shared" si="37"/>
        <v>200</v>
      </c>
      <c r="J142" s="4">
        <f t="shared" si="38"/>
        <v>200</v>
      </c>
      <c r="K142" s="4">
        <f t="shared" si="47"/>
        <v>20</v>
      </c>
      <c r="L142">
        <f t="shared" si="39"/>
        <v>220</v>
      </c>
      <c r="M142" s="5">
        <f t="shared" si="40"/>
        <v>100</v>
      </c>
      <c r="N142">
        <f t="shared" si="41"/>
        <v>165</v>
      </c>
      <c r="O142">
        <f t="shared" si="42"/>
        <v>20</v>
      </c>
      <c r="P142">
        <f t="shared" si="43"/>
        <v>145</v>
      </c>
      <c r="Q142" s="5">
        <f t="shared" si="44"/>
        <v>310</v>
      </c>
      <c r="R142">
        <f t="shared" si="46"/>
        <v>0</v>
      </c>
    </row>
    <row r="143" spans="1:18" x14ac:dyDescent="0.25">
      <c r="A143" s="1">
        <v>43607</v>
      </c>
      <c r="B143">
        <f t="shared" si="32"/>
        <v>22</v>
      </c>
      <c r="C143">
        <f t="shared" si="45"/>
        <v>3</v>
      </c>
      <c r="D143" t="b">
        <f t="shared" si="33"/>
        <v>0</v>
      </c>
      <c r="E143" t="b">
        <f t="shared" si="34"/>
        <v>0</v>
      </c>
      <c r="F143" t="b">
        <f t="shared" si="35"/>
        <v>0</v>
      </c>
      <c r="G143" t="b">
        <f t="shared" si="36"/>
        <v>1</v>
      </c>
      <c r="H143" s="2">
        <f>IF(G143,VLOOKUP(C143,Tabela1[],2),0)</f>
        <v>0.6</v>
      </c>
      <c r="I143" s="4">
        <f t="shared" si="37"/>
        <v>200</v>
      </c>
      <c r="J143" s="4">
        <f t="shared" si="38"/>
        <v>200</v>
      </c>
      <c r="K143" s="4">
        <f t="shared" si="47"/>
        <v>55</v>
      </c>
      <c r="L143">
        <f t="shared" si="39"/>
        <v>255</v>
      </c>
      <c r="M143" s="5">
        <f t="shared" si="40"/>
        <v>100</v>
      </c>
      <c r="N143">
        <f t="shared" si="41"/>
        <v>153</v>
      </c>
      <c r="O143">
        <f t="shared" si="42"/>
        <v>55</v>
      </c>
      <c r="P143">
        <f t="shared" si="43"/>
        <v>98</v>
      </c>
      <c r="Q143" s="5">
        <f t="shared" si="44"/>
        <v>251</v>
      </c>
      <c r="R143">
        <f t="shared" si="46"/>
        <v>2</v>
      </c>
    </row>
    <row r="144" spans="1:18" x14ac:dyDescent="0.25">
      <c r="A144" s="1">
        <v>43608</v>
      </c>
      <c r="B144">
        <f t="shared" si="32"/>
        <v>23</v>
      </c>
      <c r="C144">
        <f t="shared" si="45"/>
        <v>4</v>
      </c>
      <c r="D144" t="b">
        <f t="shared" si="33"/>
        <v>0</v>
      </c>
      <c r="E144" t="b">
        <f t="shared" si="34"/>
        <v>0</v>
      </c>
      <c r="F144" t="b">
        <f t="shared" si="35"/>
        <v>0</v>
      </c>
      <c r="G144" t="b">
        <f t="shared" si="36"/>
        <v>1</v>
      </c>
      <c r="H144" s="2">
        <f>IF(G144,VLOOKUP(C144,Tabela1[],2),0)</f>
        <v>0.75</v>
      </c>
      <c r="I144" s="4">
        <f t="shared" si="37"/>
        <v>200</v>
      </c>
      <c r="J144" s="4">
        <f t="shared" si="38"/>
        <v>200</v>
      </c>
      <c r="K144" s="4">
        <f t="shared" si="47"/>
        <v>100</v>
      </c>
      <c r="L144">
        <f t="shared" si="39"/>
        <v>300</v>
      </c>
      <c r="M144" s="5">
        <f t="shared" si="40"/>
        <v>100</v>
      </c>
      <c r="N144">
        <f t="shared" si="41"/>
        <v>225</v>
      </c>
      <c r="O144">
        <f t="shared" si="42"/>
        <v>100</v>
      </c>
      <c r="P144">
        <f t="shared" si="43"/>
        <v>125</v>
      </c>
      <c r="Q144" s="5">
        <f t="shared" si="44"/>
        <v>350</v>
      </c>
      <c r="R144">
        <f t="shared" si="46"/>
        <v>0</v>
      </c>
    </row>
    <row r="145" spans="1:18" x14ac:dyDescent="0.25">
      <c r="A145" s="1">
        <v>43609</v>
      </c>
      <c r="B145">
        <f t="shared" si="32"/>
        <v>24</v>
      </c>
      <c r="C145">
        <f t="shared" si="45"/>
        <v>5</v>
      </c>
      <c r="D145" t="b">
        <f t="shared" si="33"/>
        <v>0</v>
      </c>
      <c r="E145" t="b">
        <f t="shared" si="34"/>
        <v>0</v>
      </c>
      <c r="F145" t="b">
        <f t="shared" si="35"/>
        <v>0</v>
      </c>
      <c r="G145" t="b">
        <f t="shared" si="36"/>
        <v>1</v>
      </c>
      <c r="H145" s="2">
        <f>IF(G145,VLOOKUP(C145,Tabela1[],2),0)</f>
        <v>0.8</v>
      </c>
      <c r="I145" s="4">
        <f t="shared" si="37"/>
        <v>200</v>
      </c>
      <c r="J145" s="4">
        <f t="shared" si="38"/>
        <v>200</v>
      </c>
      <c r="K145" s="4">
        <f t="shared" si="47"/>
        <v>75</v>
      </c>
      <c r="L145">
        <f t="shared" si="39"/>
        <v>275</v>
      </c>
      <c r="M145" s="5">
        <f t="shared" si="40"/>
        <v>100</v>
      </c>
      <c r="N145">
        <f t="shared" si="41"/>
        <v>220</v>
      </c>
      <c r="O145">
        <f t="shared" si="42"/>
        <v>75</v>
      </c>
      <c r="P145">
        <f t="shared" si="43"/>
        <v>145</v>
      </c>
      <c r="Q145" s="5">
        <f t="shared" si="44"/>
        <v>365</v>
      </c>
      <c r="R145">
        <f t="shared" si="46"/>
        <v>0</v>
      </c>
    </row>
    <row r="146" spans="1:18" x14ac:dyDescent="0.25">
      <c r="A146" s="1">
        <v>43610</v>
      </c>
      <c r="B146">
        <f t="shared" si="32"/>
        <v>25</v>
      </c>
      <c r="C146">
        <f t="shared" si="45"/>
        <v>6</v>
      </c>
      <c r="D146" t="b">
        <f t="shared" si="33"/>
        <v>0</v>
      </c>
      <c r="E146" t="b">
        <f t="shared" si="34"/>
        <v>0</v>
      </c>
      <c r="F146" t="b">
        <f t="shared" si="35"/>
        <v>1</v>
      </c>
      <c r="G146" t="b">
        <f t="shared" si="36"/>
        <v>1</v>
      </c>
      <c r="H146" s="2">
        <f>IF(G146,VLOOKUP(C146,Tabela1[],2),0)</f>
        <v>0.5</v>
      </c>
      <c r="I146" s="4">
        <f t="shared" si="37"/>
        <v>200</v>
      </c>
      <c r="J146" s="4">
        <f t="shared" si="38"/>
        <v>200</v>
      </c>
      <c r="K146" s="4">
        <f t="shared" si="47"/>
        <v>55</v>
      </c>
      <c r="L146">
        <f t="shared" si="39"/>
        <v>255</v>
      </c>
      <c r="M146" s="5">
        <f t="shared" si="40"/>
        <v>100</v>
      </c>
      <c r="N146">
        <f t="shared" si="41"/>
        <v>255</v>
      </c>
      <c r="O146">
        <f t="shared" si="42"/>
        <v>55</v>
      </c>
      <c r="P146">
        <f t="shared" si="43"/>
        <v>200</v>
      </c>
      <c r="Q146" s="5">
        <f t="shared" si="44"/>
        <v>455</v>
      </c>
      <c r="R146">
        <f t="shared" si="46"/>
        <v>0</v>
      </c>
    </row>
    <row r="147" spans="1:18" x14ac:dyDescent="0.25">
      <c r="A147" s="1">
        <v>43611</v>
      </c>
      <c r="B147">
        <f t="shared" si="32"/>
        <v>26</v>
      </c>
      <c r="C147">
        <f t="shared" si="45"/>
        <v>7</v>
      </c>
      <c r="D147" t="b">
        <f t="shared" si="33"/>
        <v>0</v>
      </c>
      <c r="E147" t="b">
        <f t="shared" si="34"/>
        <v>1</v>
      </c>
      <c r="F147" t="b">
        <f t="shared" si="35"/>
        <v>0</v>
      </c>
      <c r="G147" t="b">
        <f t="shared" si="36"/>
        <v>0</v>
      </c>
      <c r="H147" s="2">
        <f>IF(G147,VLOOKUP(C147,Tabela1[],2),0)</f>
        <v>0</v>
      </c>
      <c r="I147" s="4">
        <f t="shared" si="37"/>
        <v>0</v>
      </c>
      <c r="J147" s="4">
        <f t="shared" si="38"/>
        <v>0</v>
      </c>
      <c r="K147" s="4">
        <f t="shared" si="47"/>
        <v>0</v>
      </c>
      <c r="L147">
        <f t="shared" si="39"/>
        <v>0</v>
      </c>
      <c r="M147" s="5">
        <f t="shared" si="40"/>
        <v>0</v>
      </c>
      <c r="N147">
        <f t="shared" si="41"/>
        <v>0</v>
      </c>
      <c r="O147">
        <f t="shared" si="42"/>
        <v>0</v>
      </c>
      <c r="P147">
        <f t="shared" si="43"/>
        <v>0</v>
      </c>
      <c r="Q147" s="5">
        <f t="shared" si="44"/>
        <v>0</v>
      </c>
      <c r="R147">
        <f t="shared" si="46"/>
        <v>0</v>
      </c>
    </row>
    <row r="148" spans="1:18" x14ac:dyDescent="0.25">
      <c r="A148" s="1">
        <v>43612</v>
      </c>
      <c r="B148">
        <f t="shared" si="32"/>
        <v>27</v>
      </c>
      <c r="C148">
        <f t="shared" si="45"/>
        <v>1</v>
      </c>
      <c r="D148" t="b">
        <f t="shared" si="33"/>
        <v>0</v>
      </c>
      <c r="E148" t="b">
        <f t="shared" si="34"/>
        <v>0</v>
      </c>
      <c r="F148" t="b">
        <f t="shared" si="35"/>
        <v>0</v>
      </c>
      <c r="G148" t="b">
        <f t="shared" si="36"/>
        <v>1</v>
      </c>
      <c r="H148" s="2">
        <f>IF(G148,VLOOKUP(C148,Tabela1[],2),0)</f>
        <v>0.9</v>
      </c>
      <c r="I148" s="4">
        <f t="shared" si="37"/>
        <v>200</v>
      </c>
      <c r="J148" s="4">
        <f t="shared" si="38"/>
        <v>200</v>
      </c>
      <c r="K148" s="4">
        <f t="shared" si="47"/>
        <v>0</v>
      </c>
      <c r="L148">
        <f t="shared" si="39"/>
        <v>200</v>
      </c>
      <c r="M148" s="5">
        <f t="shared" si="40"/>
        <v>100</v>
      </c>
      <c r="N148">
        <f t="shared" si="41"/>
        <v>180</v>
      </c>
      <c r="O148">
        <f t="shared" si="42"/>
        <v>0</v>
      </c>
      <c r="P148">
        <f t="shared" si="43"/>
        <v>180</v>
      </c>
      <c r="Q148" s="5">
        <f t="shared" si="44"/>
        <v>360</v>
      </c>
      <c r="R148">
        <f t="shared" si="46"/>
        <v>0</v>
      </c>
    </row>
    <row r="149" spans="1:18" x14ac:dyDescent="0.25">
      <c r="A149" s="1">
        <v>43613</v>
      </c>
      <c r="B149">
        <f t="shared" si="32"/>
        <v>28</v>
      </c>
      <c r="C149">
        <f t="shared" si="45"/>
        <v>2</v>
      </c>
      <c r="D149" t="b">
        <f t="shared" si="33"/>
        <v>0</v>
      </c>
      <c r="E149" t="b">
        <f t="shared" si="34"/>
        <v>0</v>
      </c>
      <c r="F149" t="b">
        <f t="shared" si="35"/>
        <v>0</v>
      </c>
      <c r="G149" t="b">
        <f t="shared" si="36"/>
        <v>1</v>
      </c>
      <c r="H149" s="2">
        <f>IF(G149,VLOOKUP(C149,Tabela1[],2),0)</f>
        <v>0.75</v>
      </c>
      <c r="I149" s="4">
        <f t="shared" si="37"/>
        <v>200</v>
      </c>
      <c r="J149" s="4">
        <f t="shared" si="38"/>
        <v>200</v>
      </c>
      <c r="K149" s="4">
        <f t="shared" si="47"/>
        <v>20</v>
      </c>
      <c r="L149">
        <f t="shared" si="39"/>
        <v>220</v>
      </c>
      <c r="M149" s="5">
        <f t="shared" si="40"/>
        <v>100</v>
      </c>
      <c r="N149">
        <f t="shared" si="41"/>
        <v>165</v>
      </c>
      <c r="O149">
        <f t="shared" si="42"/>
        <v>20</v>
      </c>
      <c r="P149">
        <f t="shared" si="43"/>
        <v>145</v>
      </c>
      <c r="Q149" s="5">
        <f t="shared" si="44"/>
        <v>310</v>
      </c>
      <c r="R149">
        <f t="shared" si="46"/>
        <v>0</v>
      </c>
    </row>
    <row r="150" spans="1:18" x14ac:dyDescent="0.25">
      <c r="A150" s="1">
        <v>43614</v>
      </c>
      <c r="B150">
        <f t="shared" si="32"/>
        <v>29</v>
      </c>
      <c r="C150">
        <f t="shared" si="45"/>
        <v>3</v>
      </c>
      <c r="D150" t="b">
        <f t="shared" si="33"/>
        <v>0</v>
      </c>
      <c r="E150" t="b">
        <f t="shared" si="34"/>
        <v>0</v>
      </c>
      <c r="F150" t="b">
        <f t="shared" si="35"/>
        <v>0</v>
      </c>
      <c r="G150" t="b">
        <f t="shared" si="36"/>
        <v>1</v>
      </c>
      <c r="H150" s="2">
        <f>IF(G150,VLOOKUP(C150,Tabela1[],2),0)</f>
        <v>0.6</v>
      </c>
      <c r="I150" s="4">
        <f t="shared" si="37"/>
        <v>200</v>
      </c>
      <c r="J150" s="4">
        <f t="shared" si="38"/>
        <v>200</v>
      </c>
      <c r="K150" s="4">
        <f t="shared" si="47"/>
        <v>55</v>
      </c>
      <c r="L150">
        <f t="shared" si="39"/>
        <v>255</v>
      </c>
      <c r="M150" s="5">
        <f t="shared" si="40"/>
        <v>100</v>
      </c>
      <c r="N150">
        <f t="shared" si="41"/>
        <v>153</v>
      </c>
      <c r="O150">
        <f t="shared" si="42"/>
        <v>55</v>
      </c>
      <c r="P150">
        <f t="shared" si="43"/>
        <v>98</v>
      </c>
      <c r="Q150" s="5">
        <f t="shared" si="44"/>
        <v>251</v>
      </c>
      <c r="R150">
        <f t="shared" si="46"/>
        <v>2</v>
      </c>
    </row>
    <row r="151" spans="1:18" x14ac:dyDescent="0.25">
      <c r="A151" s="1">
        <v>43615</v>
      </c>
      <c r="B151">
        <f t="shared" si="32"/>
        <v>30</v>
      </c>
      <c r="C151">
        <f t="shared" si="45"/>
        <v>4</v>
      </c>
      <c r="D151" t="b">
        <f t="shared" si="33"/>
        <v>0</v>
      </c>
      <c r="E151" t="b">
        <f t="shared" si="34"/>
        <v>0</v>
      </c>
      <c r="F151" t="b">
        <f t="shared" si="35"/>
        <v>0</v>
      </c>
      <c r="G151" t="b">
        <f t="shared" si="36"/>
        <v>1</v>
      </c>
      <c r="H151" s="2">
        <f>IF(G151,VLOOKUP(C151,Tabela1[],2),0)</f>
        <v>0.75</v>
      </c>
      <c r="I151" s="4">
        <f t="shared" si="37"/>
        <v>200</v>
      </c>
      <c r="J151" s="4">
        <f t="shared" si="38"/>
        <v>200</v>
      </c>
      <c r="K151" s="4">
        <f t="shared" si="47"/>
        <v>100</v>
      </c>
      <c r="L151">
        <f t="shared" si="39"/>
        <v>300</v>
      </c>
      <c r="M151" s="5">
        <f t="shared" si="40"/>
        <v>100</v>
      </c>
      <c r="N151">
        <f t="shared" si="41"/>
        <v>225</v>
      </c>
      <c r="O151">
        <f t="shared" si="42"/>
        <v>100</v>
      </c>
      <c r="P151">
        <f t="shared" si="43"/>
        <v>125</v>
      </c>
      <c r="Q151" s="5">
        <f t="shared" si="44"/>
        <v>350</v>
      </c>
      <c r="R151">
        <f t="shared" si="46"/>
        <v>0</v>
      </c>
    </row>
    <row r="152" spans="1:18" x14ac:dyDescent="0.25">
      <c r="A152" s="1">
        <v>43616</v>
      </c>
      <c r="B152">
        <f t="shared" si="32"/>
        <v>31</v>
      </c>
      <c r="C152">
        <f t="shared" si="45"/>
        <v>5</v>
      </c>
      <c r="D152" t="b">
        <f t="shared" si="33"/>
        <v>0</v>
      </c>
      <c r="E152" t="b">
        <f t="shared" si="34"/>
        <v>0</v>
      </c>
      <c r="F152" t="b">
        <f t="shared" si="35"/>
        <v>0</v>
      </c>
      <c r="G152" t="b">
        <f t="shared" si="36"/>
        <v>1</v>
      </c>
      <c r="H152" s="2">
        <f>IF(G152,VLOOKUP(C152,Tabela1[],2),0)</f>
        <v>0.8</v>
      </c>
      <c r="I152" s="4">
        <f t="shared" si="37"/>
        <v>200</v>
      </c>
      <c r="J152" s="4">
        <f t="shared" si="38"/>
        <v>200</v>
      </c>
      <c r="K152" s="4">
        <f t="shared" si="47"/>
        <v>75</v>
      </c>
      <c r="L152">
        <f t="shared" si="39"/>
        <v>275</v>
      </c>
      <c r="M152" s="5">
        <f t="shared" si="40"/>
        <v>100</v>
      </c>
      <c r="N152">
        <f t="shared" si="41"/>
        <v>220</v>
      </c>
      <c r="O152">
        <f t="shared" si="42"/>
        <v>75</v>
      </c>
      <c r="P152">
        <f t="shared" si="43"/>
        <v>145</v>
      </c>
      <c r="Q152" s="5">
        <f t="shared" si="44"/>
        <v>365</v>
      </c>
      <c r="R152">
        <f t="shared" si="46"/>
        <v>0</v>
      </c>
    </row>
    <row r="153" spans="1:18" x14ac:dyDescent="0.25">
      <c r="A153" s="1">
        <v>43617</v>
      </c>
      <c r="B153">
        <f t="shared" si="32"/>
        <v>1</v>
      </c>
      <c r="C153">
        <f t="shared" si="45"/>
        <v>6</v>
      </c>
      <c r="D153" t="b">
        <f t="shared" si="33"/>
        <v>0</v>
      </c>
      <c r="E153" t="b">
        <f t="shared" si="34"/>
        <v>0</v>
      </c>
      <c r="F153" t="b">
        <f t="shared" si="35"/>
        <v>0</v>
      </c>
      <c r="G153" t="b">
        <f t="shared" si="36"/>
        <v>1</v>
      </c>
      <c r="H153" s="2">
        <f>IF(G153,VLOOKUP(C153,Tabela1[],2),0)</f>
        <v>0.5</v>
      </c>
      <c r="I153" s="4">
        <f t="shared" si="37"/>
        <v>200</v>
      </c>
      <c r="J153" s="4">
        <f t="shared" si="38"/>
        <v>200</v>
      </c>
      <c r="K153" s="4">
        <f t="shared" si="47"/>
        <v>55</v>
      </c>
      <c r="L153">
        <f t="shared" si="39"/>
        <v>255</v>
      </c>
      <c r="M153" s="5">
        <f t="shared" si="40"/>
        <v>100</v>
      </c>
      <c r="N153">
        <f t="shared" si="41"/>
        <v>128</v>
      </c>
      <c r="O153">
        <f t="shared" si="42"/>
        <v>55</v>
      </c>
      <c r="P153">
        <f t="shared" si="43"/>
        <v>73</v>
      </c>
      <c r="Q153" s="5">
        <f t="shared" si="44"/>
        <v>201</v>
      </c>
      <c r="R153">
        <f t="shared" si="46"/>
        <v>27</v>
      </c>
    </row>
    <row r="154" spans="1:18" x14ac:dyDescent="0.25">
      <c r="A154" s="1">
        <v>43618</v>
      </c>
      <c r="B154">
        <f t="shared" si="32"/>
        <v>2</v>
      </c>
      <c r="C154">
        <f t="shared" si="45"/>
        <v>7</v>
      </c>
      <c r="D154" t="b">
        <f t="shared" si="33"/>
        <v>1</v>
      </c>
      <c r="E154" t="b">
        <f t="shared" si="34"/>
        <v>0</v>
      </c>
      <c r="F154" t="b">
        <f t="shared" si="35"/>
        <v>0</v>
      </c>
      <c r="G154" t="b">
        <f t="shared" si="36"/>
        <v>1</v>
      </c>
      <c r="H154" s="2">
        <f>IF(G154,VLOOKUP(C154,Tabela1[],2),0)</f>
        <v>0.5</v>
      </c>
      <c r="I154" s="4">
        <f t="shared" si="37"/>
        <v>200</v>
      </c>
      <c r="J154" s="4">
        <f t="shared" si="38"/>
        <v>200</v>
      </c>
      <c r="K154" s="4">
        <f t="shared" si="47"/>
        <v>100</v>
      </c>
      <c r="L154">
        <f t="shared" si="39"/>
        <v>300</v>
      </c>
      <c r="M154" s="5">
        <f t="shared" si="40"/>
        <v>100</v>
      </c>
      <c r="N154">
        <f t="shared" si="41"/>
        <v>150</v>
      </c>
      <c r="O154">
        <f t="shared" si="42"/>
        <v>100</v>
      </c>
      <c r="P154">
        <f t="shared" si="43"/>
        <v>50</v>
      </c>
      <c r="Q154" s="5">
        <f t="shared" si="44"/>
        <v>200</v>
      </c>
      <c r="R154">
        <f t="shared" si="46"/>
        <v>50</v>
      </c>
    </row>
    <row r="155" spans="1:18" x14ac:dyDescent="0.25">
      <c r="A155" s="1">
        <v>43619</v>
      </c>
      <c r="B155">
        <f t="shared" si="32"/>
        <v>3</v>
      </c>
      <c r="C155">
        <f t="shared" si="45"/>
        <v>1</v>
      </c>
      <c r="D155" t="b">
        <f t="shared" si="33"/>
        <v>0</v>
      </c>
      <c r="E155" t="b">
        <f t="shared" si="34"/>
        <v>0</v>
      </c>
      <c r="F155" t="b">
        <f t="shared" si="35"/>
        <v>0</v>
      </c>
      <c r="G155" t="b">
        <f t="shared" si="36"/>
        <v>1</v>
      </c>
      <c r="H155" s="2">
        <f>IF(G155,VLOOKUP(C155,Tabela1[],2),0)</f>
        <v>0.9</v>
      </c>
      <c r="I155" s="4">
        <f t="shared" si="37"/>
        <v>200</v>
      </c>
      <c r="J155" s="4">
        <f t="shared" si="38"/>
        <v>200</v>
      </c>
      <c r="K155" s="4">
        <f t="shared" si="47"/>
        <v>100</v>
      </c>
      <c r="L155">
        <f t="shared" si="39"/>
        <v>300</v>
      </c>
      <c r="M155" s="5">
        <f t="shared" si="40"/>
        <v>100</v>
      </c>
      <c r="N155">
        <f t="shared" si="41"/>
        <v>270</v>
      </c>
      <c r="O155">
        <f t="shared" si="42"/>
        <v>100</v>
      </c>
      <c r="P155">
        <f t="shared" si="43"/>
        <v>170</v>
      </c>
      <c r="Q155" s="5">
        <f t="shared" si="44"/>
        <v>440</v>
      </c>
      <c r="R155">
        <f t="shared" si="46"/>
        <v>0</v>
      </c>
    </row>
    <row r="156" spans="1:18" x14ac:dyDescent="0.25">
      <c r="A156" s="1">
        <v>43620</v>
      </c>
      <c r="B156">
        <f t="shared" si="32"/>
        <v>4</v>
      </c>
      <c r="C156">
        <f t="shared" si="45"/>
        <v>2</v>
      </c>
      <c r="D156" t="b">
        <f t="shared" si="33"/>
        <v>0</v>
      </c>
      <c r="E156" t="b">
        <f t="shared" si="34"/>
        <v>0</v>
      </c>
      <c r="F156" t="b">
        <f t="shared" si="35"/>
        <v>0</v>
      </c>
      <c r="G156" t="b">
        <f t="shared" si="36"/>
        <v>1</v>
      </c>
      <c r="H156" s="2">
        <f>IF(G156,VLOOKUP(C156,Tabela1[],2),0)</f>
        <v>0.75</v>
      </c>
      <c r="I156" s="4">
        <f t="shared" si="37"/>
        <v>200</v>
      </c>
      <c r="J156" s="4">
        <f t="shared" si="38"/>
        <v>200</v>
      </c>
      <c r="K156" s="4">
        <f t="shared" si="47"/>
        <v>30</v>
      </c>
      <c r="L156">
        <f t="shared" si="39"/>
        <v>230</v>
      </c>
      <c r="M156" s="5">
        <f t="shared" si="40"/>
        <v>100</v>
      </c>
      <c r="N156">
        <f t="shared" si="41"/>
        <v>173</v>
      </c>
      <c r="O156">
        <f t="shared" si="42"/>
        <v>30</v>
      </c>
      <c r="P156">
        <f t="shared" si="43"/>
        <v>143</v>
      </c>
      <c r="Q156" s="5">
        <f t="shared" si="44"/>
        <v>316</v>
      </c>
      <c r="R156">
        <f t="shared" si="46"/>
        <v>0</v>
      </c>
    </row>
    <row r="157" spans="1:18" x14ac:dyDescent="0.25">
      <c r="A157" s="1">
        <v>43621</v>
      </c>
      <c r="B157">
        <f t="shared" si="32"/>
        <v>5</v>
      </c>
      <c r="C157">
        <f t="shared" si="45"/>
        <v>3</v>
      </c>
      <c r="D157" t="b">
        <f t="shared" si="33"/>
        <v>0</v>
      </c>
      <c r="E157" t="b">
        <f t="shared" si="34"/>
        <v>0</v>
      </c>
      <c r="F157" t="b">
        <f t="shared" si="35"/>
        <v>0</v>
      </c>
      <c r="G157" t="b">
        <f t="shared" si="36"/>
        <v>1</v>
      </c>
      <c r="H157" s="2">
        <f>IF(G157,VLOOKUP(C157,Tabela1[],2),0)</f>
        <v>0.6</v>
      </c>
      <c r="I157" s="4">
        <f t="shared" si="37"/>
        <v>200</v>
      </c>
      <c r="J157" s="4">
        <f t="shared" si="38"/>
        <v>200</v>
      </c>
      <c r="K157" s="4">
        <f t="shared" si="47"/>
        <v>57</v>
      </c>
      <c r="L157">
        <f t="shared" si="39"/>
        <v>257</v>
      </c>
      <c r="M157" s="5">
        <f t="shared" si="40"/>
        <v>100</v>
      </c>
      <c r="N157">
        <f t="shared" si="41"/>
        <v>155</v>
      </c>
      <c r="O157">
        <f t="shared" si="42"/>
        <v>57</v>
      </c>
      <c r="P157">
        <f t="shared" si="43"/>
        <v>98</v>
      </c>
      <c r="Q157" s="5">
        <f t="shared" si="44"/>
        <v>253</v>
      </c>
      <c r="R157">
        <f t="shared" si="46"/>
        <v>2</v>
      </c>
    </row>
    <row r="158" spans="1:18" x14ac:dyDescent="0.25">
      <c r="A158" s="1">
        <v>43622</v>
      </c>
      <c r="B158">
        <f t="shared" si="32"/>
        <v>6</v>
      </c>
      <c r="C158">
        <f t="shared" si="45"/>
        <v>4</v>
      </c>
      <c r="D158" t="b">
        <f t="shared" si="33"/>
        <v>0</v>
      </c>
      <c r="E158" t="b">
        <f t="shared" si="34"/>
        <v>0</v>
      </c>
      <c r="F158" t="b">
        <f t="shared" si="35"/>
        <v>0</v>
      </c>
      <c r="G158" t="b">
        <f t="shared" si="36"/>
        <v>1</v>
      </c>
      <c r="H158" s="2">
        <f>IF(G158,VLOOKUP(C158,Tabela1[],2),0)</f>
        <v>0.75</v>
      </c>
      <c r="I158" s="4">
        <f t="shared" si="37"/>
        <v>200</v>
      </c>
      <c r="J158" s="4">
        <f t="shared" si="38"/>
        <v>200</v>
      </c>
      <c r="K158" s="4">
        <f t="shared" si="47"/>
        <v>100</v>
      </c>
      <c r="L158">
        <f t="shared" si="39"/>
        <v>300</v>
      </c>
      <c r="M158" s="5">
        <f t="shared" si="40"/>
        <v>100</v>
      </c>
      <c r="N158">
        <f t="shared" si="41"/>
        <v>225</v>
      </c>
      <c r="O158">
        <f t="shared" si="42"/>
        <v>100</v>
      </c>
      <c r="P158">
        <f t="shared" si="43"/>
        <v>125</v>
      </c>
      <c r="Q158" s="5">
        <f t="shared" si="44"/>
        <v>350</v>
      </c>
      <c r="R158">
        <f t="shared" si="46"/>
        <v>0</v>
      </c>
    </row>
    <row r="159" spans="1:18" x14ac:dyDescent="0.25">
      <c r="A159" s="1">
        <v>43623</v>
      </c>
      <c r="B159">
        <f t="shared" si="32"/>
        <v>7</v>
      </c>
      <c r="C159">
        <f t="shared" si="45"/>
        <v>5</v>
      </c>
      <c r="D159" t="b">
        <f t="shared" si="33"/>
        <v>0</v>
      </c>
      <c r="E159" t="b">
        <f t="shared" si="34"/>
        <v>0</v>
      </c>
      <c r="F159" t="b">
        <f t="shared" si="35"/>
        <v>0</v>
      </c>
      <c r="G159" t="b">
        <f t="shared" si="36"/>
        <v>1</v>
      </c>
      <c r="H159" s="2">
        <f>IF(G159,VLOOKUP(C159,Tabela1[],2),0)</f>
        <v>0.8</v>
      </c>
      <c r="I159" s="4">
        <f t="shared" si="37"/>
        <v>200</v>
      </c>
      <c r="J159" s="4">
        <f t="shared" si="38"/>
        <v>200</v>
      </c>
      <c r="K159" s="4">
        <f t="shared" si="47"/>
        <v>75</v>
      </c>
      <c r="L159">
        <f t="shared" si="39"/>
        <v>275</v>
      </c>
      <c r="M159" s="5">
        <f t="shared" si="40"/>
        <v>100</v>
      </c>
      <c r="N159">
        <f t="shared" si="41"/>
        <v>220</v>
      </c>
      <c r="O159">
        <f t="shared" si="42"/>
        <v>75</v>
      </c>
      <c r="P159">
        <f t="shared" si="43"/>
        <v>145</v>
      </c>
      <c r="Q159" s="5">
        <f t="shared" si="44"/>
        <v>365</v>
      </c>
      <c r="R159">
        <f t="shared" si="46"/>
        <v>0</v>
      </c>
    </row>
    <row r="160" spans="1:18" x14ac:dyDescent="0.25">
      <c r="A160" s="1">
        <v>43624</v>
      </c>
      <c r="B160">
        <f t="shared" si="32"/>
        <v>8</v>
      </c>
      <c r="C160">
        <f t="shared" si="45"/>
        <v>6</v>
      </c>
      <c r="D160" t="b">
        <f t="shared" si="33"/>
        <v>0</v>
      </c>
      <c r="E160" t="b">
        <f t="shared" si="34"/>
        <v>0</v>
      </c>
      <c r="F160" t="b">
        <f t="shared" si="35"/>
        <v>1</v>
      </c>
      <c r="G160" t="b">
        <f t="shared" si="36"/>
        <v>1</v>
      </c>
      <c r="H160" s="2">
        <f>IF(G160,VLOOKUP(C160,Tabela1[],2),0)</f>
        <v>0.5</v>
      </c>
      <c r="I160" s="4">
        <f t="shared" si="37"/>
        <v>200</v>
      </c>
      <c r="J160" s="4">
        <f t="shared" si="38"/>
        <v>200</v>
      </c>
      <c r="K160" s="4">
        <f t="shared" si="47"/>
        <v>55</v>
      </c>
      <c r="L160">
        <f t="shared" si="39"/>
        <v>255</v>
      </c>
      <c r="M160" s="5">
        <f t="shared" si="40"/>
        <v>100</v>
      </c>
      <c r="N160">
        <f t="shared" si="41"/>
        <v>255</v>
      </c>
      <c r="O160">
        <f t="shared" si="42"/>
        <v>55</v>
      </c>
      <c r="P160">
        <f t="shared" si="43"/>
        <v>200</v>
      </c>
      <c r="Q160" s="5">
        <f t="shared" si="44"/>
        <v>455</v>
      </c>
      <c r="R160">
        <f t="shared" si="46"/>
        <v>0</v>
      </c>
    </row>
    <row r="161" spans="1:18" x14ac:dyDescent="0.25">
      <c r="A161" s="1">
        <v>43625</v>
      </c>
      <c r="B161">
        <f t="shared" si="32"/>
        <v>9</v>
      </c>
      <c r="C161">
        <f t="shared" si="45"/>
        <v>7</v>
      </c>
      <c r="D161" t="b">
        <f t="shared" si="33"/>
        <v>0</v>
      </c>
      <c r="E161" t="b">
        <f t="shared" si="34"/>
        <v>1</v>
      </c>
      <c r="F161" t="b">
        <f t="shared" si="35"/>
        <v>0</v>
      </c>
      <c r="G161" t="b">
        <f t="shared" si="36"/>
        <v>0</v>
      </c>
      <c r="H161" s="2">
        <f>IF(G161,VLOOKUP(C161,Tabela1[],2),0)</f>
        <v>0</v>
      </c>
      <c r="I161" s="4">
        <f t="shared" si="37"/>
        <v>0</v>
      </c>
      <c r="J161" s="4">
        <f t="shared" si="38"/>
        <v>0</v>
      </c>
      <c r="K161" s="4">
        <f t="shared" si="47"/>
        <v>0</v>
      </c>
      <c r="L161">
        <f t="shared" si="39"/>
        <v>0</v>
      </c>
      <c r="M161" s="5">
        <f t="shared" si="40"/>
        <v>0</v>
      </c>
      <c r="N161">
        <f t="shared" si="41"/>
        <v>0</v>
      </c>
      <c r="O161">
        <f t="shared" si="42"/>
        <v>0</v>
      </c>
      <c r="P161">
        <f t="shared" si="43"/>
        <v>0</v>
      </c>
      <c r="Q161" s="5">
        <f t="shared" si="44"/>
        <v>0</v>
      </c>
      <c r="R161">
        <f t="shared" si="46"/>
        <v>0</v>
      </c>
    </row>
    <row r="162" spans="1:18" x14ac:dyDescent="0.25">
      <c r="A162" s="1">
        <v>43626</v>
      </c>
      <c r="B162">
        <f t="shared" si="32"/>
        <v>10</v>
      </c>
      <c r="C162">
        <f t="shared" si="45"/>
        <v>1</v>
      </c>
      <c r="D162" t="b">
        <f t="shared" si="33"/>
        <v>0</v>
      </c>
      <c r="E162" t="b">
        <f t="shared" si="34"/>
        <v>0</v>
      </c>
      <c r="F162" t="b">
        <f t="shared" si="35"/>
        <v>0</v>
      </c>
      <c r="G162" t="b">
        <f t="shared" si="36"/>
        <v>1</v>
      </c>
      <c r="H162" s="2">
        <f>IF(G162,VLOOKUP(C162,Tabela1[],2),0)</f>
        <v>0.9</v>
      </c>
      <c r="I162" s="4">
        <f t="shared" si="37"/>
        <v>200</v>
      </c>
      <c r="J162" s="4">
        <f t="shared" si="38"/>
        <v>200</v>
      </c>
      <c r="K162" s="4">
        <f t="shared" si="47"/>
        <v>0</v>
      </c>
      <c r="L162">
        <f t="shared" si="39"/>
        <v>200</v>
      </c>
      <c r="M162" s="5">
        <f t="shared" si="40"/>
        <v>100</v>
      </c>
      <c r="N162">
        <f t="shared" si="41"/>
        <v>180</v>
      </c>
      <c r="O162">
        <f t="shared" si="42"/>
        <v>0</v>
      </c>
      <c r="P162">
        <f t="shared" si="43"/>
        <v>180</v>
      </c>
      <c r="Q162" s="5">
        <f t="shared" si="44"/>
        <v>360</v>
      </c>
      <c r="R162">
        <f t="shared" si="46"/>
        <v>0</v>
      </c>
    </row>
    <row r="163" spans="1:18" x14ac:dyDescent="0.25">
      <c r="A163" s="1">
        <v>43627</v>
      </c>
      <c r="B163">
        <f t="shared" si="32"/>
        <v>11</v>
      </c>
      <c r="C163">
        <f t="shared" si="45"/>
        <v>2</v>
      </c>
      <c r="D163" t="b">
        <f t="shared" si="33"/>
        <v>0</v>
      </c>
      <c r="E163" t="b">
        <f t="shared" si="34"/>
        <v>0</v>
      </c>
      <c r="F163" t="b">
        <f t="shared" si="35"/>
        <v>0</v>
      </c>
      <c r="G163" t="b">
        <f t="shared" si="36"/>
        <v>1</v>
      </c>
      <c r="H163" s="2">
        <f>IF(G163,VLOOKUP(C163,Tabela1[],2),0)</f>
        <v>0.75</v>
      </c>
      <c r="I163" s="4">
        <f t="shared" si="37"/>
        <v>200</v>
      </c>
      <c r="J163" s="4">
        <f t="shared" si="38"/>
        <v>200</v>
      </c>
      <c r="K163" s="4">
        <f t="shared" si="47"/>
        <v>20</v>
      </c>
      <c r="L163">
        <f t="shared" si="39"/>
        <v>220</v>
      </c>
      <c r="M163" s="5">
        <f t="shared" si="40"/>
        <v>100</v>
      </c>
      <c r="N163">
        <f t="shared" si="41"/>
        <v>165</v>
      </c>
      <c r="O163">
        <f t="shared" si="42"/>
        <v>20</v>
      </c>
      <c r="P163">
        <f t="shared" si="43"/>
        <v>145</v>
      </c>
      <c r="Q163" s="5">
        <f t="shared" si="44"/>
        <v>310</v>
      </c>
      <c r="R163">
        <f t="shared" si="46"/>
        <v>0</v>
      </c>
    </row>
    <row r="164" spans="1:18" x14ac:dyDescent="0.25">
      <c r="A164" s="1">
        <v>43628</v>
      </c>
      <c r="B164">
        <f t="shared" si="32"/>
        <v>12</v>
      </c>
      <c r="C164">
        <f t="shared" si="45"/>
        <v>3</v>
      </c>
      <c r="D164" t="b">
        <f t="shared" si="33"/>
        <v>0</v>
      </c>
      <c r="E164" t="b">
        <f t="shared" si="34"/>
        <v>0</v>
      </c>
      <c r="F164" t="b">
        <f t="shared" si="35"/>
        <v>0</v>
      </c>
      <c r="G164" t="b">
        <f t="shared" si="36"/>
        <v>1</v>
      </c>
      <c r="H164" s="2">
        <f>IF(G164,VLOOKUP(C164,Tabela1[],2),0)</f>
        <v>0.6</v>
      </c>
      <c r="I164" s="4">
        <f t="shared" si="37"/>
        <v>200</v>
      </c>
      <c r="J164" s="4">
        <f t="shared" si="38"/>
        <v>200</v>
      </c>
      <c r="K164" s="4">
        <f t="shared" si="47"/>
        <v>55</v>
      </c>
      <c r="L164">
        <f t="shared" si="39"/>
        <v>255</v>
      </c>
      <c r="M164" s="5">
        <f t="shared" si="40"/>
        <v>100</v>
      </c>
      <c r="N164">
        <f t="shared" si="41"/>
        <v>153</v>
      </c>
      <c r="O164">
        <f t="shared" si="42"/>
        <v>55</v>
      </c>
      <c r="P164">
        <f t="shared" si="43"/>
        <v>98</v>
      </c>
      <c r="Q164" s="5">
        <f t="shared" si="44"/>
        <v>251</v>
      </c>
      <c r="R164">
        <f t="shared" si="46"/>
        <v>2</v>
      </c>
    </row>
    <row r="165" spans="1:18" x14ac:dyDescent="0.25">
      <c r="A165" s="1">
        <v>43629</v>
      </c>
      <c r="B165">
        <f t="shared" si="32"/>
        <v>13</v>
      </c>
      <c r="C165">
        <f t="shared" si="45"/>
        <v>4</v>
      </c>
      <c r="D165" t="b">
        <f t="shared" si="33"/>
        <v>0</v>
      </c>
      <c r="E165" t="b">
        <f t="shared" si="34"/>
        <v>0</v>
      </c>
      <c r="F165" t="b">
        <f t="shared" si="35"/>
        <v>0</v>
      </c>
      <c r="G165" t="b">
        <f t="shared" si="36"/>
        <v>1</v>
      </c>
      <c r="H165" s="2">
        <f>IF(G165,VLOOKUP(C165,Tabela1[],2),0)</f>
        <v>0.75</v>
      </c>
      <c r="I165" s="4">
        <f t="shared" si="37"/>
        <v>200</v>
      </c>
      <c r="J165" s="4">
        <f t="shared" si="38"/>
        <v>200</v>
      </c>
      <c r="K165" s="4">
        <f t="shared" si="47"/>
        <v>100</v>
      </c>
      <c r="L165">
        <f t="shared" si="39"/>
        <v>300</v>
      </c>
      <c r="M165" s="5">
        <f t="shared" si="40"/>
        <v>100</v>
      </c>
      <c r="N165">
        <f t="shared" si="41"/>
        <v>225</v>
      </c>
      <c r="O165">
        <f t="shared" si="42"/>
        <v>100</v>
      </c>
      <c r="P165">
        <f t="shared" si="43"/>
        <v>125</v>
      </c>
      <c r="Q165" s="5">
        <f t="shared" si="44"/>
        <v>350</v>
      </c>
      <c r="R165">
        <f t="shared" si="46"/>
        <v>0</v>
      </c>
    </row>
    <row r="166" spans="1:18" x14ac:dyDescent="0.25">
      <c r="A166" s="1">
        <v>43630</v>
      </c>
      <c r="B166">
        <f t="shared" si="32"/>
        <v>14</v>
      </c>
      <c r="C166">
        <f t="shared" si="45"/>
        <v>5</v>
      </c>
      <c r="D166" t="b">
        <f t="shared" si="33"/>
        <v>0</v>
      </c>
      <c r="E166" t="b">
        <f t="shared" si="34"/>
        <v>0</v>
      </c>
      <c r="F166" t="b">
        <f t="shared" si="35"/>
        <v>0</v>
      </c>
      <c r="G166" t="b">
        <f t="shared" si="36"/>
        <v>1</v>
      </c>
      <c r="H166" s="2">
        <f>IF(G166,VLOOKUP(C166,Tabela1[],2),0)</f>
        <v>0.8</v>
      </c>
      <c r="I166" s="4">
        <f t="shared" si="37"/>
        <v>200</v>
      </c>
      <c r="J166" s="4">
        <f t="shared" si="38"/>
        <v>200</v>
      </c>
      <c r="K166" s="4">
        <f t="shared" si="47"/>
        <v>75</v>
      </c>
      <c r="L166">
        <f t="shared" si="39"/>
        <v>275</v>
      </c>
      <c r="M166" s="5">
        <f t="shared" si="40"/>
        <v>100</v>
      </c>
      <c r="N166">
        <f t="shared" si="41"/>
        <v>220</v>
      </c>
      <c r="O166">
        <f t="shared" si="42"/>
        <v>75</v>
      </c>
      <c r="P166">
        <f t="shared" si="43"/>
        <v>145</v>
      </c>
      <c r="Q166" s="5">
        <f t="shared" si="44"/>
        <v>365</v>
      </c>
      <c r="R166">
        <f t="shared" si="46"/>
        <v>0</v>
      </c>
    </row>
    <row r="167" spans="1:18" x14ac:dyDescent="0.25">
      <c r="A167" s="1">
        <v>43631</v>
      </c>
      <c r="B167">
        <f t="shared" si="32"/>
        <v>15</v>
      </c>
      <c r="C167">
        <f t="shared" si="45"/>
        <v>6</v>
      </c>
      <c r="D167" t="b">
        <f t="shared" si="33"/>
        <v>0</v>
      </c>
      <c r="E167" t="b">
        <f t="shared" si="34"/>
        <v>0</v>
      </c>
      <c r="F167" t="b">
        <f t="shared" si="35"/>
        <v>1</v>
      </c>
      <c r="G167" t="b">
        <f t="shared" si="36"/>
        <v>1</v>
      </c>
      <c r="H167" s="2">
        <f>IF(G167,VLOOKUP(C167,Tabela1[],2),0)</f>
        <v>0.5</v>
      </c>
      <c r="I167" s="4">
        <f t="shared" si="37"/>
        <v>200</v>
      </c>
      <c r="J167" s="4">
        <f t="shared" si="38"/>
        <v>200</v>
      </c>
      <c r="K167" s="4">
        <f t="shared" si="47"/>
        <v>55</v>
      </c>
      <c r="L167">
        <f t="shared" si="39"/>
        <v>255</v>
      </c>
      <c r="M167" s="5">
        <f t="shared" si="40"/>
        <v>100</v>
      </c>
      <c r="N167">
        <f t="shared" si="41"/>
        <v>255</v>
      </c>
      <c r="O167">
        <f t="shared" si="42"/>
        <v>55</v>
      </c>
      <c r="P167">
        <f t="shared" si="43"/>
        <v>200</v>
      </c>
      <c r="Q167" s="5">
        <f t="shared" si="44"/>
        <v>455</v>
      </c>
      <c r="R167">
        <f t="shared" si="46"/>
        <v>0</v>
      </c>
    </row>
    <row r="168" spans="1:18" x14ac:dyDescent="0.25">
      <c r="A168" s="1">
        <v>43632</v>
      </c>
      <c r="B168">
        <f t="shared" si="32"/>
        <v>16</v>
      </c>
      <c r="C168">
        <f t="shared" si="45"/>
        <v>7</v>
      </c>
      <c r="D168" t="b">
        <f t="shared" si="33"/>
        <v>0</v>
      </c>
      <c r="E168" t="b">
        <f t="shared" si="34"/>
        <v>1</v>
      </c>
      <c r="F168" t="b">
        <f t="shared" si="35"/>
        <v>0</v>
      </c>
      <c r="G168" t="b">
        <f t="shared" si="36"/>
        <v>0</v>
      </c>
      <c r="H168" s="2">
        <f>IF(G168,VLOOKUP(C168,Tabela1[],2),0)</f>
        <v>0</v>
      </c>
      <c r="I168" s="4">
        <f t="shared" si="37"/>
        <v>0</v>
      </c>
      <c r="J168" s="4">
        <f t="shared" si="38"/>
        <v>0</v>
      </c>
      <c r="K168" s="4">
        <f t="shared" si="47"/>
        <v>0</v>
      </c>
      <c r="L168">
        <f t="shared" si="39"/>
        <v>0</v>
      </c>
      <c r="M168" s="5">
        <f t="shared" si="40"/>
        <v>0</v>
      </c>
      <c r="N168">
        <f t="shared" si="41"/>
        <v>0</v>
      </c>
      <c r="O168">
        <f t="shared" si="42"/>
        <v>0</v>
      </c>
      <c r="P168">
        <f t="shared" si="43"/>
        <v>0</v>
      </c>
      <c r="Q168" s="5">
        <f t="shared" si="44"/>
        <v>0</v>
      </c>
      <c r="R168">
        <f t="shared" si="46"/>
        <v>0</v>
      </c>
    </row>
    <row r="169" spans="1:18" x14ac:dyDescent="0.25">
      <c r="A169" s="1">
        <v>43633</v>
      </c>
      <c r="B169">
        <f t="shared" si="32"/>
        <v>17</v>
      </c>
      <c r="C169">
        <f t="shared" si="45"/>
        <v>1</v>
      </c>
      <c r="D169" t="b">
        <f t="shared" si="33"/>
        <v>0</v>
      </c>
      <c r="E169" t="b">
        <f t="shared" si="34"/>
        <v>0</v>
      </c>
      <c r="F169" t="b">
        <f t="shared" si="35"/>
        <v>0</v>
      </c>
      <c r="G169" t="b">
        <f t="shared" si="36"/>
        <v>1</v>
      </c>
      <c r="H169" s="2">
        <f>IF(G169,VLOOKUP(C169,Tabela1[],2),0)</f>
        <v>0.9</v>
      </c>
      <c r="I169" s="4">
        <f t="shared" si="37"/>
        <v>200</v>
      </c>
      <c r="J169" s="4">
        <f t="shared" si="38"/>
        <v>200</v>
      </c>
      <c r="K169" s="4">
        <f t="shared" si="47"/>
        <v>0</v>
      </c>
      <c r="L169">
        <f t="shared" si="39"/>
        <v>200</v>
      </c>
      <c r="M169" s="5">
        <f t="shared" si="40"/>
        <v>100</v>
      </c>
      <c r="N169">
        <f t="shared" si="41"/>
        <v>180</v>
      </c>
      <c r="O169">
        <f t="shared" si="42"/>
        <v>0</v>
      </c>
      <c r="P169">
        <f t="shared" si="43"/>
        <v>180</v>
      </c>
      <c r="Q169" s="5">
        <f t="shared" si="44"/>
        <v>360</v>
      </c>
      <c r="R169">
        <f t="shared" si="46"/>
        <v>0</v>
      </c>
    </row>
    <row r="170" spans="1:18" x14ac:dyDescent="0.25">
      <c r="A170" s="1">
        <v>43634</v>
      </c>
      <c r="B170">
        <f t="shared" si="32"/>
        <v>18</v>
      </c>
      <c r="C170">
        <f t="shared" si="45"/>
        <v>2</v>
      </c>
      <c r="D170" t="b">
        <f t="shared" si="33"/>
        <v>0</v>
      </c>
      <c r="E170" t="b">
        <f t="shared" si="34"/>
        <v>0</v>
      </c>
      <c r="F170" t="b">
        <f t="shared" si="35"/>
        <v>0</v>
      </c>
      <c r="G170" t="b">
        <f t="shared" si="36"/>
        <v>1</v>
      </c>
      <c r="H170" s="2">
        <f>IF(G170,VLOOKUP(C170,Tabela1[],2),0)</f>
        <v>0.75</v>
      </c>
      <c r="I170" s="4">
        <f t="shared" si="37"/>
        <v>200</v>
      </c>
      <c r="J170" s="4">
        <f t="shared" si="38"/>
        <v>200</v>
      </c>
      <c r="K170" s="4">
        <f t="shared" si="47"/>
        <v>20</v>
      </c>
      <c r="L170">
        <f t="shared" si="39"/>
        <v>220</v>
      </c>
      <c r="M170" s="5">
        <f t="shared" si="40"/>
        <v>100</v>
      </c>
      <c r="N170">
        <f t="shared" si="41"/>
        <v>165</v>
      </c>
      <c r="O170">
        <f t="shared" si="42"/>
        <v>20</v>
      </c>
      <c r="P170">
        <f t="shared" si="43"/>
        <v>145</v>
      </c>
      <c r="Q170" s="5">
        <f t="shared" si="44"/>
        <v>310</v>
      </c>
      <c r="R170">
        <f t="shared" si="46"/>
        <v>0</v>
      </c>
    </row>
    <row r="171" spans="1:18" x14ac:dyDescent="0.25">
      <c r="A171" s="1">
        <v>43635</v>
      </c>
      <c r="B171">
        <f t="shared" si="32"/>
        <v>19</v>
      </c>
      <c r="C171">
        <f t="shared" si="45"/>
        <v>3</v>
      </c>
      <c r="D171" t="b">
        <f t="shared" si="33"/>
        <v>0</v>
      </c>
      <c r="E171" t="b">
        <f t="shared" si="34"/>
        <v>0</v>
      </c>
      <c r="F171" t="b">
        <f t="shared" si="35"/>
        <v>0</v>
      </c>
      <c r="G171" t="b">
        <f t="shared" si="36"/>
        <v>1</v>
      </c>
      <c r="H171" s="2">
        <f>IF(G171,VLOOKUP(C171,Tabela1[],2),0)</f>
        <v>0.6</v>
      </c>
      <c r="I171" s="4">
        <f t="shared" si="37"/>
        <v>200</v>
      </c>
      <c r="J171" s="4">
        <f t="shared" si="38"/>
        <v>200</v>
      </c>
      <c r="K171" s="4">
        <f t="shared" si="47"/>
        <v>55</v>
      </c>
      <c r="L171">
        <f t="shared" si="39"/>
        <v>255</v>
      </c>
      <c r="M171" s="5">
        <f t="shared" si="40"/>
        <v>100</v>
      </c>
      <c r="N171">
        <f t="shared" si="41"/>
        <v>153</v>
      </c>
      <c r="O171">
        <f t="shared" si="42"/>
        <v>55</v>
      </c>
      <c r="P171">
        <f t="shared" si="43"/>
        <v>98</v>
      </c>
      <c r="Q171" s="5">
        <f t="shared" si="44"/>
        <v>251</v>
      </c>
      <c r="R171">
        <f t="shared" si="46"/>
        <v>2</v>
      </c>
    </row>
    <row r="172" spans="1:18" x14ac:dyDescent="0.25">
      <c r="A172" s="1">
        <v>43636</v>
      </c>
      <c r="B172">
        <f t="shared" si="32"/>
        <v>20</v>
      </c>
      <c r="C172">
        <f t="shared" si="45"/>
        <v>4</v>
      </c>
      <c r="D172" t="b">
        <f t="shared" si="33"/>
        <v>0</v>
      </c>
      <c r="E172" t="b">
        <f t="shared" si="34"/>
        <v>0</v>
      </c>
      <c r="F172" t="b">
        <f t="shared" si="35"/>
        <v>0</v>
      </c>
      <c r="G172" t="b">
        <f t="shared" si="36"/>
        <v>1</v>
      </c>
      <c r="H172" s="2">
        <f>IF(G172,VLOOKUP(C172,Tabela1[],2),0)</f>
        <v>0.75</v>
      </c>
      <c r="I172" s="4">
        <f t="shared" si="37"/>
        <v>200</v>
      </c>
      <c r="J172" s="4">
        <f t="shared" si="38"/>
        <v>200</v>
      </c>
      <c r="K172" s="4">
        <f t="shared" si="47"/>
        <v>100</v>
      </c>
      <c r="L172">
        <f t="shared" si="39"/>
        <v>300</v>
      </c>
      <c r="M172" s="5">
        <f t="shared" si="40"/>
        <v>100</v>
      </c>
      <c r="N172">
        <f t="shared" si="41"/>
        <v>225</v>
      </c>
      <c r="O172">
        <f t="shared" si="42"/>
        <v>100</v>
      </c>
      <c r="P172">
        <f t="shared" si="43"/>
        <v>125</v>
      </c>
      <c r="Q172" s="5">
        <f t="shared" si="44"/>
        <v>350</v>
      </c>
      <c r="R172">
        <f t="shared" si="46"/>
        <v>0</v>
      </c>
    </row>
    <row r="173" spans="1:18" x14ac:dyDescent="0.25">
      <c r="A173" s="1">
        <v>43637</v>
      </c>
      <c r="B173">
        <f t="shared" si="32"/>
        <v>21</v>
      </c>
      <c r="C173">
        <f t="shared" si="45"/>
        <v>5</v>
      </c>
      <c r="D173" t="b">
        <f t="shared" si="33"/>
        <v>0</v>
      </c>
      <c r="E173" t="b">
        <f t="shared" si="34"/>
        <v>0</v>
      </c>
      <c r="F173" t="b">
        <f t="shared" si="35"/>
        <v>0</v>
      </c>
      <c r="G173" t="b">
        <f t="shared" si="36"/>
        <v>1</v>
      </c>
      <c r="H173" s="2">
        <f>IF(G173,VLOOKUP(C173,Tabela1[],2),0)</f>
        <v>0.8</v>
      </c>
      <c r="I173" s="4">
        <f t="shared" si="37"/>
        <v>200</v>
      </c>
      <c r="J173" s="4">
        <f t="shared" si="38"/>
        <v>200</v>
      </c>
      <c r="K173" s="4">
        <f t="shared" si="47"/>
        <v>75</v>
      </c>
      <c r="L173">
        <f t="shared" si="39"/>
        <v>275</v>
      </c>
      <c r="M173" s="5">
        <f t="shared" si="40"/>
        <v>100</v>
      </c>
      <c r="N173">
        <f t="shared" si="41"/>
        <v>220</v>
      </c>
      <c r="O173">
        <f t="shared" si="42"/>
        <v>75</v>
      </c>
      <c r="P173">
        <f t="shared" si="43"/>
        <v>145</v>
      </c>
      <c r="Q173" s="5">
        <f t="shared" si="44"/>
        <v>365</v>
      </c>
      <c r="R173">
        <f t="shared" si="46"/>
        <v>0</v>
      </c>
    </row>
    <row r="174" spans="1:18" x14ac:dyDescent="0.25">
      <c r="A174" s="1">
        <v>43638</v>
      </c>
      <c r="B174">
        <f t="shared" si="32"/>
        <v>22</v>
      </c>
      <c r="C174">
        <f t="shared" si="45"/>
        <v>6</v>
      </c>
      <c r="D174" t="b">
        <f t="shared" si="33"/>
        <v>0</v>
      </c>
      <c r="E174" t="b">
        <f t="shared" si="34"/>
        <v>0</v>
      </c>
      <c r="F174" t="b">
        <f t="shared" si="35"/>
        <v>1</v>
      </c>
      <c r="G174" t="b">
        <f t="shared" si="36"/>
        <v>1</v>
      </c>
      <c r="H174" s="2">
        <f>IF(G174,VLOOKUP(C174,Tabela1[],2),0)</f>
        <v>0.5</v>
      </c>
      <c r="I174" s="4">
        <f t="shared" si="37"/>
        <v>200</v>
      </c>
      <c r="J174" s="4">
        <f t="shared" si="38"/>
        <v>200</v>
      </c>
      <c r="K174" s="4">
        <f t="shared" si="47"/>
        <v>55</v>
      </c>
      <c r="L174">
        <f t="shared" si="39"/>
        <v>255</v>
      </c>
      <c r="M174" s="5">
        <f t="shared" si="40"/>
        <v>100</v>
      </c>
      <c r="N174">
        <f t="shared" si="41"/>
        <v>255</v>
      </c>
      <c r="O174">
        <f t="shared" si="42"/>
        <v>55</v>
      </c>
      <c r="P174">
        <f t="shared" si="43"/>
        <v>200</v>
      </c>
      <c r="Q174" s="5">
        <f t="shared" si="44"/>
        <v>455</v>
      </c>
      <c r="R174">
        <f t="shared" si="46"/>
        <v>0</v>
      </c>
    </row>
    <row r="175" spans="1:18" x14ac:dyDescent="0.25">
      <c r="A175" s="1">
        <v>43639</v>
      </c>
      <c r="B175">
        <f t="shared" si="32"/>
        <v>23</v>
      </c>
      <c r="C175">
        <f t="shared" si="45"/>
        <v>7</v>
      </c>
      <c r="D175" t="b">
        <f t="shared" si="33"/>
        <v>0</v>
      </c>
      <c r="E175" t="b">
        <f t="shared" si="34"/>
        <v>1</v>
      </c>
      <c r="F175" t="b">
        <f t="shared" si="35"/>
        <v>0</v>
      </c>
      <c r="G175" t="b">
        <f t="shared" si="36"/>
        <v>0</v>
      </c>
      <c r="H175" s="2">
        <f>IF(G175,VLOOKUP(C175,Tabela1[],2),0)</f>
        <v>0</v>
      </c>
      <c r="I175" s="4">
        <f t="shared" si="37"/>
        <v>0</v>
      </c>
      <c r="J175" s="4">
        <f t="shared" si="38"/>
        <v>0</v>
      </c>
      <c r="K175" s="4">
        <f t="shared" si="47"/>
        <v>0</v>
      </c>
      <c r="L175">
        <f t="shared" si="39"/>
        <v>0</v>
      </c>
      <c r="M175" s="5">
        <f t="shared" si="40"/>
        <v>0</v>
      </c>
      <c r="N175">
        <f t="shared" si="41"/>
        <v>0</v>
      </c>
      <c r="O175">
        <f t="shared" si="42"/>
        <v>0</v>
      </c>
      <c r="P175">
        <f t="shared" si="43"/>
        <v>0</v>
      </c>
      <c r="Q175" s="5">
        <f t="shared" si="44"/>
        <v>0</v>
      </c>
      <c r="R175">
        <f t="shared" si="46"/>
        <v>0</v>
      </c>
    </row>
    <row r="176" spans="1:18" x14ac:dyDescent="0.25">
      <c r="A176" s="1">
        <v>43640</v>
      </c>
      <c r="B176">
        <f t="shared" si="32"/>
        <v>24</v>
      </c>
      <c r="C176">
        <f t="shared" si="45"/>
        <v>1</v>
      </c>
      <c r="D176" t="b">
        <f t="shared" si="33"/>
        <v>0</v>
      </c>
      <c r="E176" t="b">
        <f t="shared" si="34"/>
        <v>0</v>
      </c>
      <c r="F176" t="b">
        <f t="shared" si="35"/>
        <v>0</v>
      </c>
      <c r="G176" t="b">
        <f t="shared" si="36"/>
        <v>1</v>
      </c>
      <c r="H176" s="2">
        <f>IF(G176,VLOOKUP(C176,Tabela1[],2),0)</f>
        <v>0.9</v>
      </c>
      <c r="I176" s="4">
        <f t="shared" si="37"/>
        <v>200</v>
      </c>
      <c r="J176" s="4">
        <f t="shared" si="38"/>
        <v>200</v>
      </c>
      <c r="K176" s="4">
        <f t="shared" si="47"/>
        <v>0</v>
      </c>
      <c r="L176">
        <f t="shared" si="39"/>
        <v>200</v>
      </c>
      <c r="M176" s="5">
        <f t="shared" si="40"/>
        <v>100</v>
      </c>
      <c r="N176">
        <f t="shared" si="41"/>
        <v>180</v>
      </c>
      <c r="O176">
        <f t="shared" si="42"/>
        <v>0</v>
      </c>
      <c r="P176">
        <f t="shared" si="43"/>
        <v>180</v>
      </c>
      <c r="Q176" s="5">
        <f t="shared" si="44"/>
        <v>360</v>
      </c>
      <c r="R176">
        <f t="shared" si="46"/>
        <v>0</v>
      </c>
    </row>
    <row r="177" spans="1:18" x14ac:dyDescent="0.25">
      <c r="A177" s="1">
        <v>43641</v>
      </c>
      <c r="B177">
        <f t="shared" si="32"/>
        <v>25</v>
      </c>
      <c r="C177">
        <f t="shared" si="45"/>
        <v>2</v>
      </c>
      <c r="D177" t="b">
        <f t="shared" si="33"/>
        <v>0</v>
      </c>
      <c r="E177" t="b">
        <f t="shared" si="34"/>
        <v>0</v>
      </c>
      <c r="F177" t="b">
        <f t="shared" si="35"/>
        <v>0</v>
      </c>
      <c r="G177" t="b">
        <f t="shared" si="36"/>
        <v>1</v>
      </c>
      <c r="H177" s="2">
        <f>IF(G177,VLOOKUP(C177,Tabela1[],2),0)</f>
        <v>0.75</v>
      </c>
      <c r="I177" s="4">
        <f t="shared" si="37"/>
        <v>200</v>
      </c>
      <c r="J177" s="4">
        <f t="shared" si="38"/>
        <v>200</v>
      </c>
      <c r="K177" s="4">
        <f t="shared" si="47"/>
        <v>20</v>
      </c>
      <c r="L177">
        <f t="shared" si="39"/>
        <v>220</v>
      </c>
      <c r="M177" s="5">
        <f t="shared" si="40"/>
        <v>100</v>
      </c>
      <c r="N177">
        <f t="shared" si="41"/>
        <v>165</v>
      </c>
      <c r="O177">
        <f t="shared" si="42"/>
        <v>20</v>
      </c>
      <c r="P177">
        <f t="shared" si="43"/>
        <v>145</v>
      </c>
      <c r="Q177" s="5">
        <f t="shared" si="44"/>
        <v>310</v>
      </c>
      <c r="R177">
        <f t="shared" si="46"/>
        <v>0</v>
      </c>
    </row>
    <row r="178" spans="1:18" x14ac:dyDescent="0.25">
      <c r="A178" s="1">
        <v>43642</v>
      </c>
      <c r="B178">
        <f t="shared" si="32"/>
        <v>26</v>
      </c>
      <c r="C178">
        <f t="shared" si="45"/>
        <v>3</v>
      </c>
      <c r="D178" t="b">
        <f t="shared" si="33"/>
        <v>0</v>
      </c>
      <c r="E178" t="b">
        <f t="shared" si="34"/>
        <v>0</v>
      </c>
      <c r="F178" t="b">
        <f t="shared" si="35"/>
        <v>0</v>
      </c>
      <c r="G178" t="b">
        <f t="shared" si="36"/>
        <v>1</v>
      </c>
      <c r="H178" s="2">
        <f>IF(G178,VLOOKUP(C178,Tabela1[],2),0)</f>
        <v>0.6</v>
      </c>
      <c r="I178" s="4">
        <f t="shared" si="37"/>
        <v>200</v>
      </c>
      <c r="J178" s="4">
        <f t="shared" si="38"/>
        <v>200</v>
      </c>
      <c r="K178" s="4">
        <f t="shared" si="47"/>
        <v>55</v>
      </c>
      <c r="L178">
        <f t="shared" si="39"/>
        <v>255</v>
      </c>
      <c r="M178" s="5">
        <f t="shared" si="40"/>
        <v>100</v>
      </c>
      <c r="N178">
        <f t="shared" si="41"/>
        <v>153</v>
      </c>
      <c r="O178">
        <f t="shared" si="42"/>
        <v>55</v>
      </c>
      <c r="P178">
        <f t="shared" si="43"/>
        <v>98</v>
      </c>
      <c r="Q178" s="5">
        <f t="shared" si="44"/>
        <v>251</v>
      </c>
      <c r="R178">
        <f t="shared" si="46"/>
        <v>2</v>
      </c>
    </row>
    <row r="179" spans="1:18" x14ac:dyDescent="0.25">
      <c r="A179" s="1">
        <v>43643</v>
      </c>
      <c r="B179">
        <f t="shared" si="32"/>
        <v>27</v>
      </c>
      <c r="C179">
        <f t="shared" si="45"/>
        <v>4</v>
      </c>
      <c r="D179" t="b">
        <f t="shared" si="33"/>
        <v>0</v>
      </c>
      <c r="E179" t="b">
        <f t="shared" si="34"/>
        <v>0</v>
      </c>
      <c r="F179" t="b">
        <f t="shared" si="35"/>
        <v>0</v>
      </c>
      <c r="G179" t="b">
        <f t="shared" si="36"/>
        <v>1</v>
      </c>
      <c r="H179" s="2">
        <f>IF(G179,VLOOKUP(C179,Tabela1[],2),0)</f>
        <v>0.75</v>
      </c>
      <c r="I179" s="4">
        <f t="shared" si="37"/>
        <v>200</v>
      </c>
      <c r="J179" s="4">
        <f t="shared" si="38"/>
        <v>200</v>
      </c>
      <c r="K179" s="4">
        <f t="shared" si="47"/>
        <v>100</v>
      </c>
      <c r="L179">
        <f t="shared" si="39"/>
        <v>300</v>
      </c>
      <c r="M179" s="5">
        <f t="shared" si="40"/>
        <v>100</v>
      </c>
      <c r="N179">
        <f t="shared" si="41"/>
        <v>225</v>
      </c>
      <c r="O179">
        <f t="shared" si="42"/>
        <v>100</v>
      </c>
      <c r="P179">
        <f t="shared" si="43"/>
        <v>125</v>
      </c>
      <c r="Q179" s="5">
        <f t="shared" si="44"/>
        <v>350</v>
      </c>
      <c r="R179">
        <f t="shared" si="46"/>
        <v>0</v>
      </c>
    </row>
    <row r="180" spans="1:18" x14ac:dyDescent="0.25">
      <c r="A180" s="1">
        <v>43644</v>
      </c>
      <c r="B180">
        <f t="shared" si="32"/>
        <v>28</v>
      </c>
      <c r="C180">
        <f t="shared" si="45"/>
        <v>5</v>
      </c>
      <c r="D180" t="b">
        <f t="shared" si="33"/>
        <v>0</v>
      </c>
      <c r="E180" t="b">
        <f t="shared" si="34"/>
        <v>0</v>
      </c>
      <c r="F180" t="b">
        <f t="shared" si="35"/>
        <v>0</v>
      </c>
      <c r="G180" t="b">
        <f t="shared" si="36"/>
        <v>1</v>
      </c>
      <c r="H180" s="2">
        <f>IF(G180,VLOOKUP(C180,Tabela1[],2),0)</f>
        <v>0.8</v>
      </c>
      <c r="I180" s="4">
        <f t="shared" si="37"/>
        <v>200</v>
      </c>
      <c r="J180" s="4">
        <f t="shared" si="38"/>
        <v>200</v>
      </c>
      <c r="K180" s="4">
        <f t="shared" si="47"/>
        <v>75</v>
      </c>
      <c r="L180">
        <f t="shared" si="39"/>
        <v>275</v>
      </c>
      <c r="M180" s="5">
        <f t="shared" si="40"/>
        <v>100</v>
      </c>
      <c r="N180">
        <f t="shared" si="41"/>
        <v>220</v>
      </c>
      <c r="O180">
        <f t="shared" si="42"/>
        <v>75</v>
      </c>
      <c r="P180">
        <f t="shared" si="43"/>
        <v>145</v>
      </c>
      <c r="Q180" s="5">
        <f t="shared" si="44"/>
        <v>365</v>
      </c>
      <c r="R180">
        <f t="shared" si="46"/>
        <v>0</v>
      </c>
    </row>
    <row r="181" spans="1:18" x14ac:dyDescent="0.25">
      <c r="A181" s="1">
        <v>43645</v>
      </c>
      <c r="B181">
        <f t="shared" si="32"/>
        <v>29</v>
      </c>
      <c r="C181">
        <f t="shared" si="45"/>
        <v>6</v>
      </c>
      <c r="D181" t="b">
        <f t="shared" si="33"/>
        <v>0</v>
      </c>
      <c r="E181" t="b">
        <f t="shared" si="34"/>
        <v>0</v>
      </c>
      <c r="F181" t="b">
        <f t="shared" si="35"/>
        <v>1</v>
      </c>
      <c r="G181" t="b">
        <f t="shared" si="36"/>
        <v>1</v>
      </c>
      <c r="H181" s="2">
        <f>IF(G181,VLOOKUP(C181,Tabela1[],2),0)</f>
        <v>0.5</v>
      </c>
      <c r="I181" s="4">
        <f t="shared" si="37"/>
        <v>200</v>
      </c>
      <c r="J181" s="4">
        <f t="shared" si="38"/>
        <v>200</v>
      </c>
      <c r="K181" s="4">
        <f t="shared" si="47"/>
        <v>55</v>
      </c>
      <c r="L181">
        <f t="shared" si="39"/>
        <v>255</v>
      </c>
      <c r="M181" s="5">
        <f t="shared" si="40"/>
        <v>100</v>
      </c>
      <c r="N181">
        <f t="shared" si="41"/>
        <v>255</v>
      </c>
      <c r="O181">
        <f t="shared" si="42"/>
        <v>55</v>
      </c>
      <c r="P181">
        <f t="shared" si="43"/>
        <v>200</v>
      </c>
      <c r="Q181" s="5">
        <f t="shared" si="44"/>
        <v>455</v>
      </c>
      <c r="R181">
        <f t="shared" si="46"/>
        <v>0</v>
      </c>
    </row>
    <row r="182" spans="1:18" x14ac:dyDescent="0.25">
      <c r="A182" s="1">
        <v>43646</v>
      </c>
      <c r="B182">
        <f t="shared" si="32"/>
        <v>30</v>
      </c>
      <c r="C182">
        <f t="shared" si="45"/>
        <v>7</v>
      </c>
      <c r="D182" t="b">
        <f t="shared" si="33"/>
        <v>0</v>
      </c>
      <c r="E182" t="b">
        <f t="shared" si="34"/>
        <v>1</v>
      </c>
      <c r="F182" t="b">
        <f t="shared" si="35"/>
        <v>0</v>
      </c>
      <c r="G182" t="b">
        <f t="shared" si="36"/>
        <v>0</v>
      </c>
      <c r="H182" s="2">
        <f>IF(G182,VLOOKUP(C182,Tabela1[],2),0)</f>
        <v>0</v>
      </c>
      <c r="I182" s="4">
        <f t="shared" si="37"/>
        <v>0</v>
      </c>
      <c r="J182" s="4">
        <f t="shared" si="38"/>
        <v>0</v>
      </c>
      <c r="K182" s="4">
        <f t="shared" si="47"/>
        <v>0</v>
      </c>
      <c r="L182">
        <f t="shared" si="39"/>
        <v>0</v>
      </c>
      <c r="M182" s="5">
        <f t="shared" si="40"/>
        <v>0</v>
      </c>
      <c r="N182">
        <f t="shared" si="41"/>
        <v>0</v>
      </c>
      <c r="O182">
        <f t="shared" si="42"/>
        <v>0</v>
      </c>
      <c r="P182">
        <f t="shared" si="43"/>
        <v>0</v>
      </c>
      <c r="Q182" s="5">
        <f t="shared" si="44"/>
        <v>0</v>
      </c>
      <c r="R182">
        <f t="shared" si="46"/>
        <v>0</v>
      </c>
    </row>
    <row r="183" spans="1:18" x14ac:dyDescent="0.25">
      <c r="A183" s="1">
        <v>43647</v>
      </c>
      <c r="B183">
        <f t="shared" si="32"/>
        <v>1</v>
      </c>
      <c r="C183">
        <f t="shared" si="45"/>
        <v>1</v>
      </c>
      <c r="D183" t="b">
        <f t="shared" si="33"/>
        <v>0</v>
      </c>
      <c r="E183" t="b">
        <f t="shared" si="34"/>
        <v>0</v>
      </c>
      <c r="F183" t="b">
        <f t="shared" si="35"/>
        <v>0</v>
      </c>
      <c r="G183" t="b">
        <f t="shared" si="36"/>
        <v>1</v>
      </c>
      <c r="H183" s="2">
        <f>IF(G183,VLOOKUP(C183,Tabela1[],2),0)</f>
        <v>0.9</v>
      </c>
      <c r="I183" s="4">
        <f t="shared" si="37"/>
        <v>200</v>
      </c>
      <c r="J183" s="4">
        <f t="shared" si="38"/>
        <v>200</v>
      </c>
      <c r="K183" s="4">
        <f t="shared" si="47"/>
        <v>0</v>
      </c>
      <c r="L183">
        <f t="shared" si="39"/>
        <v>200</v>
      </c>
      <c r="M183" s="5">
        <f t="shared" si="40"/>
        <v>100</v>
      </c>
      <c r="N183">
        <f t="shared" si="41"/>
        <v>180</v>
      </c>
      <c r="O183">
        <f t="shared" si="42"/>
        <v>0</v>
      </c>
      <c r="P183">
        <f t="shared" si="43"/>
        <v>180</v>
      </c>
      <c r="Q183" s="5">
        <f t="shared" si="44"/>
        <v>360</v>
      </c>
      <c r="R183">
        <f t="shared" si="46"/>
        <v>0</v>
      </c>
    </row>
    <row r="184" spans="1:18" x14ac:dyDescent="0.25">
      <c r="A184" s="1">
        <v>43648</v>
      </c>
      <c r="B184">
        <f t="shared" si="32"/>
        <v>2</v>
      </c>
      <c r="C184">
        <f t="shared" si="45"/>
        <v>2</v>
      </c>
      <c r="D184" t="b">
        <f t="shared" si="33"/>
        <v>0</v>
      </c>
      <c r="E184" t="b">
        <f t="shared" si="34"/>
        <v>0</v>
      </c>
      <c r="F184" t="b">
        <f t="shared" si="35"/>
        <v>0</v>
      </c>
      <c r="G184" t="b">
        <f t="shared" si="36"/>
        <v>1</v>
      </c>
      <c r="H184" s="2">
        <f>IF(G184,VLOOKUP(C184,Tabela1[],2),0)</f>
        <v>0.75</v>
      </c>
      <c r="I184" s="4">
        <f t="shared" si="37"/>
        <v>200</v>
      </c>
      <c r="J184" s="4">
        <f t="shared" si="38"/>
        <v>200</v>
      </c>
      <c r="K184" s="4">
        <f t="shared" si="47"/>
        <v>20</v>
      </c>
      <c r="L184">
        <f t="shared" si="39"/>
        <v>220</v>
      </c>
      <c r="M184" s="5">
        <f t="shared" si="40"/>
        <v>100</v>
      </c>
      <c r="N184">
        <f t="shared" si="41"/>
        <v>165</v>
      </c>
      <c r="O184">
        <f t="shared" si="42"/>
        <v>20</v>
      </c>
      <c r="P184">
        <f t="shared" si="43"/>
        <v>145</v>
      </c>
      <c r="Q184" s="5">
        <f t="shared" si="44"/>
        <v>310</v>
      </c>
      <c r="R184">
        <f t="shared" si="46"/>
        <v>0</v>
      </c>
    </row>
    <row r="185" spans="1:18" x14ac:dyDescent="0.25">
      <c r="A185" s="1">
        <v>43649</v>
      </c>
      <c r="B185">
        <f t="shared" si="32"/>
        <v>3</v>
      </c>
      <c r="C185">
        <f t="shared" si="45"/>
        <v>3</v>
      </c>
      <c r="D185" t="b">
        <f t="shared" si="33"/>
        <v>0</v>
      </c>
      <c r="E185" t="b">
        <f t="shared" si="34"/>
        <v>0</v>
      </c>
      <c r="F185" t="b">
        <f t="shared" si="35"/>
        <v>0</v>
      </c>
      <c r="G185" t="b">
        <f t="shared" si="36"/>
        <v>1</v>
      </c>
      <c r="H185" s="2">
        <f>IF(G185,VLOOKUP(C185,Tabela1[],2),0)</f>
        <v>0.6</v>
      </c>
      <c r="I185" s="4">
        <f t="shared" si="37"/>
        <v>200</v>
      </c>
      <c r="J185" s="4">
        <f t="shared" si="38"/>
        <v>200</v>
      </c>
      <c r="K185" s="4">
        <f t="shared" si="47"/>
        <v>55</v>
      </c>
      <c r="L185">
        <f t="shared" si="39"/>
        <v>255</v>
      </c>
      <c r="M185" s="5">
        <f t="shared" si="40"/>
        <v>100</v>
      </c>
      <c r="N185">
        <f t="shared" si="41"/>
        <v>153</v>
      </c>
      <c r="O185">
        <f t="shared" si="42"/>
        <v>55</v>
      </c>
      <c r="P185">
        <f t="shared" si="43"/>
        <v>98</v>
      </c>
      <c r="Q185" s="5">
        <f t="shared" si="44"/>
        <v>251</v>
      </c>
      <c r="R185">
        <f t="shared" si="46"/>
        <v>2</v>
      </c>
    </row>
    <row r="186" spans="1:18" x14ac:dyDescent="0.25">
      <c r="A186" s="1">
        <v>43650</v>
      </c>
      <c r="B186">
        <f t="shared" si="32"/>
        <v>4</v>
      </c>
      <c r="C186">
        <f t="shared" si="45"/>
        <v>4</v>
      </c>
      <c r="D186" t="b">
        <f t="shared" si="33"/>
        <v>0</v>
      </c>
      <c r="E186" t="b">
        <f t="shared" si="34"/>
        <v>0</v>
      </c>
      <c r="F186" t="b">
        <f t="shared" si="35"/>
        <v>0</v>
      </c>
      <c r="G186" t="b">
        <f t="shared" si="36"/>
        <v>1</v>
      </c>
      <c r="H186" s="2">
        <f>IF(G186,VLOOKUP(C186,Tabela1[],2),0)</f>
        <v>0.75</v>
      </c>
      <c r="I186" s="4">
        <f t="shared" si="37"/>
        <v>200</v>
      </c>
      <c r="J186" s="4">
        <f t="shared" si="38"/>
        <v>200</v>
      </c>
      <c r="K186" s="4">
        <f t="shared" si="47"/>
        <v>100</v>
      </c>
      <c r="L186">
        <f t="shared" si="39"/>
        <v>300</v>
      </c>
      <c r="M186" s="5">
        <f t="shared" si="40"/>
        <v>100</v>
      </c>
      <c r="N186">
        <f t="shared" si="41"/>
        <v>225</v>
      </c>
      <c r="O186">
        <f t="shared" si="42"/>
        <v>100</v>
      </c>
      <c r="P186">
        <f t="shared" si="43"/>
        <v>125</v>
      </c>
      <c r="Q186" s="5">
        <f t="shared" si="44"/>
        <v>350</v>
      </c>
      <c r="R186">
        <f t="shared" si="46"/>
        <v>0</v>
      </c>
    </row>
    <row r="187" spans="1:18" x14ac:dyDescent="0.25">
      <c r="A187" s="1">
        <v>43651</v>
      </c>
      <c r="B187">
        <f t="shared" si="32"/>
        <v>5</v>
      </c>
      <c r="C187">
        <f t="shared" si="45"/>
        <v>5</v>
      </c>
      <c r="D187" t="b">
        <f t="shared" si="33"/>
        <v>0</v>
      </c>
      <c r="E187" t="b">
        <f t="shared" si="34"/>
        <v>0</v>
      </c>
      <c r="F187" t="b">
        <f t="shared" si="35"/>
        <v>0</v>
      </c>
      <c r="G187" t="b">
        <f t="shared" si="36"/>
        <v>1</v>
      </c>
      <c r="H187" s="2">
        <f>IF(G187,VLOOKUP(C187,Tabela1[],2),0)</f>
        <v>0.8</v>
      </c>
      <c r="I187" s="4">
        <f t="shared" si="37"/>
        <v>200</v>
      </c>
      <c r="J187" s="4">
        <f t="shared" si="38"/>
        <v>200</v>
      </c>
      <c r="K187" s="4">
        <f t="shared" si="47"/>
        <v>75</v>
      </c>
      <c r="L187">
        <f t="shared" si="39"/>
        <v>275</v>
      </c>
      <c r="M187" s="5">
        <f t="shared" si="40"/>
        <v>100</v>
      </c>
      <c r="N187">
        <f t="shared" si="41"/>
        <v>220</v>
      </c>
      <c r="O187">
        <f t="shared" si="42"/>
        <v>75</v>
      </c>
      <c r="P187">
        <f t="shared" si="43"/>
        <v>145</v>
      </c>
      <c r="Q187" s="5">
        <f t="shared" si="44"/>
        <v>365</v>
      </c>
      <c r="R187">
        <f t="shared" si="46"/>
        <v>0</v>
      </c>
    </row>
    <row r="188" spans="1:18" x14ac:dyDescent="0.25">
      <c r="A188" s="1">
        <v>43652</v>
      </c>
      <c r="B188">
        <f t="shared" si="32"/>
        <v>6</v>
      </c>
      <c r="C188">
        <f t="shared" si="45"/>
        <v>6</v>
      </c>
      <c r="D188" t="b">
        <f t="shared" si="33"/>
        <v>0</v>
      </c>
      <c r="E188" t="b">
        <f t="shared" si="34"/>
        <v>0</v>
      </c>
      <c r="F188" t="b">
        <f t="shared" si="35"/>
        <v>0</v>
      </c>
      <c r="G188" t="b">
        <f t="shared" si="36"/>
        <v>1</v>
      </c>
      <c r="H188" s="2">
        <f>IF(G188,VLOOKUP(C188,Tabela1[],2),0)</f>
        <v>0.5</v>
      </c>
      <c r="I188" s="4">
        <f t="shared" si="37"/>
        <v>200</v>
      </c>
      <c r="J188" s="4">
        <f t="shared" si="38"/>
        <v>200</v>
      </c>
      <c r="K188" s="4">
        <f t="shared" si="47"/>
        <v>55</v>
      </c>
      <c r="L188">
        <f t="shared" si="39"/>
        <v>255</v>
      </c>
      <c r="M188" s="5">
        <f t="shared" si="40"/>
        <v>100</v>
      </c>
      <c r="N188">
        <f t="shared" si="41"/>
        <v>128</v>
      </c>
      <c r="O188">
        <f t="shared" si="42"/>
        <v>55</v>
      </c>
      <c r="P188">
        <f t="shared" si="43"/>
        <v>73</v>
      </c>
      <c r="Q188" s="5">
        <f t="shared" si="44"/>
        <v>201</v>
      </c>
      <c r="R188">
        <f t="shared" si="46"/>
        <v>27</v>
      </c>
    </row>
    <row r="189" spans="1:18" x14ac:dyDescent="0.25">
      <c r="A189" s="1">
        <v>43653</v>
      </c>
      <c r="B189">
        <f t="shared" si="32"/>
        <v>7</v>
      </c>
      <c r="C189">
        <f t="shared" si="45"/>
        <v>7</v>
      </c>
      <c r="D189" t="b">
        <f t="shared" si="33"/>
        <v>1</v>
      </c>
      <c r="E189" t="b">
        <f t="shared" si="34"/>
        <v>0</v>
      </c>
      <c r="F189" t="b">
        <f t="shared" si="35"/>
        <v>0</v>
      </c>
      <c r="G189" t="b">
        <f t="shared" si="36"/>
        <v>1</v>
      </c>
      <c r="H189" s="2">
        <f>IF(G189,VLOOKUP(C189,Tabela1[],2),0)</f>
        <v>0.5</v>
      </c>
      <c r="I189" s="4">
        <f t="shared" si="37"/>
        <v>200</v>
      </c>
      <c r="J189" s="4">
        <f t="shared" si="38"/>
        <v>200</v>
      </c>
      <c r="K189" s="4">
        <f t="shared" si="47"/>
        <v>100</v>
      </c>
      <c r="L189">
        <f t="shared" si="39"/>
        <v>300</v>
      </c>
      <c r="M189" s="5">
        <f t="shared" si="40"/>
        <v>100</v>
      </c>
      <c r="N189">
        <f t="shared" si="41"/>
        <v>150</v>
      </c>
      <c r="O189">
        <f t="shared" si="42"/>
        <v>100</v>
      </c>
      <c r="P189">
        <f t="shared" si="43"/>
        <v>50</v>
      </c>
      <c r="Q189" s="5">
        <f t="shared" si="44"/>
        <v>200</v>
      </c>
      <c r="R189">
        <f t="shared" si="46"/>
        <v>50</v>
      </c>
    </row>
    <row r="190" spans="1:18" x14ac:dyDescent="0.25">
      <c r="A190" s="1">
        <v>43654</v>
      </c>
      <c r="B190">
        <f t="shared" si="32"/>
        <v>8</v>
      </c>
      <c r="C190">
        <f t="shared" si="45"/>
        <v>1</v>
      </c>
      <c r="D190" t="b">
        <f t="shared" si="33"/>
        <v>0</v>
      </c>
      <c r="E190" t="b">
        <f t="shared" si="34"/>
        <v>0</v>
      </c>
      <c r="F190" t="b">
        <f t="shared" si="35"/>
        <v>0</v>
      </c>
      <c r="G190" t="b">
        <f t="shared" si="36"/>
        <v>1</v>
      </c>
      <c r="H190" s="2">
        <f>IF(G190,VLOOKUP(C190,Tabela1[],2),0)</f>
        <v>0.9</v>
      </c>
      <c r="I190" s="4">
        <f t="shared" si="37"/>
        <v>200</v>
      </c>
      <c r="J190" s="4">
        <f t="shared" si="38"/>
        <v>200</v>
      </c>
      <c r="K190" s="4">
        <f t="shared" si="47"/>
        <v>100</v>
      </c>
      <c r="L190">
        <f t="shared" si="39"/>
        <v>300</v>
      </c>
      <c r="M190" s="5">
        <f t="shared" si="40"/>
        <v>100</v>
      </c>
      <c r="N190">
        <f t="shared" si="41"/>
        <v>270</v>
      </c>
      <c r="O190">
        <f t="shared" si="42"/>
        <v>100</v>
      </c>
      <c r="P190">
        <f t="shared" si="43"/>
        <v>170</v>
      </c>
      <c r="Q190" s="5">
        <f t="shared" si="44"/>
        <v>440</v>
      </c>
      <c r="R190">
        <f t="shared" si="46"/>
        <v>0</v>
      </c>
    </row>
    <row r="191" spans="1:18" x14ac:dyDescent="0.25">
      <c r="A191" s="1">
        <v>43655</v>
      </c>
      <c r="B191">
        <f t="shared" si="32"/>
        <v>9</v>
      </c>
      <c r="C191">
        <f t="shared" si="45"/>
        <v>2</v>
      </c>
      <c r="D191" t="b">
        <f t="shared" si="33"/>
        <v>0</v>
      </c>
      <c r="E191" t="b">
        <f t="shared" si="34"/>
        <v>0</v>
      </c>
      <c r="F191" t="b">
        <f t="shared" si="35"/>
        <v>0</v>
      </c>
      <c r="G191" t="b">
        <f t="shared" si="36"/>
        <v>1</v>
      </c>
      <c r="H191" s="2">
        <f>IF(G191,VLOOKUP(C191,Tabela1[],2),0)</f>
        <v>0.75</v>
      </c>
      <c r="I191" s="4">
        <f t="shared" si="37"/>
        <v>200</v>
      </c>
      <c r="J191" s="4">
        <f t="shared" si="38"/>
        <v>200</v>
      </c>
      <c r="K191" s="4">
        <f t="shared" si="47"/>
        <v>30</v>
      </c>
      <c r="L191">
        <f t="shared" si="39"/>
        <v>230</v>
      </c>
      <c r="M191" s="5">
        <f t="shared" si="40"/>
        <v>100</v>
      </c>
      <c r="N191">
        <f t="shared" si="41"/>
        <v>173</v>
      </c>
      <c r="O191">
        <f t="shared" si="42"/>
        <v>30</v>
      </c>
      <c r="P191">
        <f t="shared" si="43"/>
        <v>143</v>
      </c>
      <c r="Q191" s="5">
        <f t="shared" si="44"/>
        <v>316</v>
      </c>
      <c r="R191">
        <f t="shared" si="46"/>
        <v>0</v>
      </c>
    </row>
    <row r="192" spans="1:18" x14ac:dyDescent="0.25">
      <c r="A192" s="1">
        <v>43656</v>
      </c>
      <c r="B192">
        <f t="shared" si="32"/>
        <v>10</v>
      </c>
      <c r="C192">
        <f t="shared" si="45"/>
        <v>3</v>
      </c>
      <c r="D192" t="b">
        <f t="shared" si="33"/>
        <v>0</v>
      </c>
      <c r="E192" t="b">
        <f t="shared" si="34"/>
        <v>0</v>
      </c>
      <c r="F192" t="b">
        <f t="shared" si="35"/>
        <v>0</v>
      </c>
      <c r="G192" t="b">
        <f t="shared" si="36"/>
        <v>1</v>
      </c>
      <c r="H192" s="2">
        <f>IF(G192,VLOOKUP(C192,Tabela1[],2),0)</f>
        <v>0.6</v>
      </c>
      <c r="I192" s="4">
        <f t="shared" si="37"/>
        <v>200</v>
      </c>
      <c r="J192" s="4">
        <f t="shared" si="38"/>
        <v>200</v>
      </c>
      <c r="K192" s="4">
        <f t="shared" si="47"/>
        <v>57</v>
      </c>
      <c r="L192">
        <f t="shared" si="39"/>
        <v>257</v>
      </c>
      <c r="M192" s="5">
        <f t="shared" si="40"/>
        <v>100</v>
      </c>
      <c r="N192">
        <f t="shared" si="41"/>
        <v>155</v>
      </c>
      <c r="O192">
        <f t="shared" si="42"/>
        <v>57</v>
      </c>
      <c r="P192">
        <f t="shared" si="43"/>
        <v>98</v>
      </c>
      <c r="Q192" s="5">
        <f t="shared" si="44"/>
        <v>253</v>
      </c>
      <c r="R192">
        <f t="shared" si="46"/>
        <v>2</v>
      </c>
    </row>
    <row r="193" spans="1:18" x14ac:dyDescent="0.25">
      <c r="A193" s="1">
        <v>43657</v>
      </c>
      <c r="B193">
        <f t="shared" si="32"/>
        <v>11</v>
      </c>
      <c r="C193">
        <f t="shared" si="45"/>
        <v>4</v>
      </c>
      <c r="D193" t="b">
        <f t="shared" si="33"/>
        <v>0</v>
      </c>
      <c r="E193" t="b">
        <f t="shared" si="34"/>
        <v>0</v>
      </c>
      <c r="F193" t="b">
        <f t="shared" si="35"/>
        <v>0</v>
      </c>
      <c r="G193" t="b">
        <f t="shared" si="36"/>
        <v>1</v>
      </c>
      <c r="H193" s="2">
        <f>IF(G193,VLOOKUP(C193,Tabela1[],2),0)</f>
        <v>0.75</v>
      </c>
      <c r="I193" s="4">
        <f t="shared" si="37"/>
        <v>200</v>
      </c>
      <c r="J193" s="4">
        <f t="shared" si="38"/>
        <v>200</v>
      </c>
      <c r="K193" s="4">
        <f t="shared" si="47"/>
        <v>100</v>
      </c>
      <c r="L193">
        <f t="shared" si="39"/>
        <v>300</v>
      </c>
      <c r="M193" s="5">
        <f t="shared" si="40"/>
        <v>100</v>
      </c>
      <c r="N193">
        <f t="shared" si="41"/>
        <v>225</v>
      </c>
      <c r="O193">
        <f t="shared" si="42"/>
        <v>100</v>
      </c>
      <c r="P193">
        <f t="shared" si="43"/>
        <v>125</v>
      </c>
      <c r="Q193" s="5">
        <f t="shared" si="44"/>
        <v>350</v>
      </c>
      <c r="R193">
        <f t="shared" si="46"/>
        <v>0</v>
      </c>
    </row>
    <row r="194" spans="1:18" x14ac:dyDescent="0.25">
      <c r="A194" s="1">
        <v>43658</v>
      </c>
      <c r="B194">
        <f t="shared" ref="B194:B257" si="48">DAY(A194)</f>
        <v>12</v>
      </c>
      <c r="C194">
        <f t="shared" si="45"/>
        <v>5</v>
      </c>
      <c r="D194" t="b">
        <f t="shared" ref="D194:D257" si="49">AND(C194=7,B194&lt;=7)</f>
        <v>0</v>
      </c>
      <c r="E194" t="b">
        <f t="shared" ref="E194:E257" si="50">AND(C194=7,NOT(D194))</f>
        <v>0</v>
      </c>
      <c r="F194" t="b">
        <f t="shared" ref="F194:F257" si="51">E195</f>
        <v>0</v>
      </c>
      <c r="G194" t="b">
        <f t="shared" ref="G194:G257" si="52">OR(C194&lt;&gt;7,D194)</f>
        <v>1</v>
      </c>
      <c r="H194" s="2">
        <f>IF(G194,VLOOKUP(C194,Tabela1[],2),0)</f>
        <v>0.8</v>
      </c>
      <c r="I194" s="4">
        <f t="shared" ref="I194:I257" si="53">IF(G194,200,0)</f>
        <v>200</v>
      </c>
      <c r="J194" s="4">
        <f t="shared" ref="J194:J257" si="54">I194</f>
        <v>200</v>
      </c>
      <c r="K194" s="4">
        <f t="shared" si="47"/>
        <v>75</v>
      </c>
      <c r="L194">
        <f t="shared" ref="L194:L257" si="55">J194+K194</f>
        <v>275</v>
      </c>
      <c r="M194" s="5">
        <f t="shared" ref="M194:M257" si="56">I194*0.5</f>
        <v>100</v>
      </c>
      <c r="N194">
        <f t="shared" ref="N194:N257" si="57">IF(F194,J194+K194,ROUNDUP(L194*H194,0))</f>
        <v>220</v>
      </c>
      <c r="O194">
        <f t="shared" ref="O194:O257" si="58">MIN(K194,N194)</f>
        <v>75</v>
      </c>
      <c r="P194">
        <f t="shared" ref="P194:P257" si="59">N194-O194</f>
        <v>145</v>
      </c>
      <c r="Q194" s="5">
        <f t="shared" ref="Q194:Q257" si="60">O194*1+P194*2</f>
        <v>365</v>
      </c>
      <c r="R194">
        <f t="shared" si="46"/>
        <v>0</v>
      </c>
    </row>
    <row r="195" spans="1:18" x14ac:dyDescent="0.25">
      <c r="A195" s="1">
        <v>43659</v>
      </c>
      <c r="B195">
        <f t="shared" si="48"/>
        <v>13</v>
      </c>
      <c r="C195">
        <f t="shared" ref="C195:C258" si="61">WEEKDAY(A195,2)</f>
        <v>6</v>
      </c>
      <c r="D195" t="b">
        <f t="shared" si="49"/>
        <v>0</v>
      </c>
      <c r="E195" t="b">
        <f t="shared" si="50"/>
        <v>0</v>
      </c>
      <c r="F195" t="b">
        <f t="shared" si="51"/>
        <v>1</v>
      </c>
      <c r="G195" t="b">
        <f t="shared" si="52"/>
        <v>1</v>
      </c>
      <c r="H195" s="2">
        <f>IF(G195,VLOOKUP(C195,Tabela1[],2),0)</f>
        <v>0.5</v>
      </c>
      <c r="I195" s="4">
        <f t="shared" si="53"/>
        <v>200</v>
      </c>
      <c r="J195" s="4">
        <f t="shared" si="54"/>
        <v>200</v>
      </c>
      <c r="K195" s="4">
        <f t="shared" si="47"/>
        <v>55</v>
      </c>
      <c r="L195">
        <f t="shared" si="55"/>
        <v>255</v>
      </c>
      <c r="M195" s="5">
        <f t="shared" si="56"/>
        <v>100</v>
      </c>
      <c r="N195">
        <f t="shared" si="57"/>
        <v>255</v>
      </c>
      <c r="O195">
        <f t="shared" si="58"/>
        <v>55</v>
      </c>
      <c r="P195">
        <f t="shared" si="59"/>
        <v>200</v>
      </c>
      <c r="Q195" s="5">
        <f t="shared" si="60"/>
        <v>455</v>
      </c>
      <c r="R195">
        <f t="shared" ref="R195:R258" si="62">K195-O195+MAX(0,J195-P195-100)</f>
        <v>0</v>
      </c>
    </row>
    <row r="196" spans="1:18" x14ac:dyDescent="0.25">
      <c r="A196" s="1">
        <v>43660</v>
      </c>
      <c r="B196">
        <f t="shared" si="48"/>
        <v>14</v>
      </c>
      <c r="C196">
        <f t="shared" si="61"/>
        <v>7</v>
      </c>
      <c r="D196" t="b">
        <f t="shared" si="49"/>
        <v>0</v>
      </c>
      <c r="E196" t="b">
        <f t="shared" si="50"/>
        <v>1</v>
      </c>
      <c r="F196" t="b">
        <f t="shared" si="51"/>
        <v>0</v>
      </c>
      <c r="G196" t="b">
        <f t="shared" si="52"/>
        <v>0</v>
      </c>
      <c r="H196" s="2">
        <f>IF(G196,VLOOKUP(C196,Tabela1[],2),0)</f>
        <v>0</v>
      </c>
      <c r="I196" s="4">
        <f t="shared" si="53"/>
        <v>0</v>
      </c>
      <c r="J196" s="4">
        <f t="shared" si="54"/>
        <v>0</v>
      </c>
      <c r="K196" s="4">
        <f t="shared" ref="K196:K259" si="63">MIN(J195-P195,100)</f>
        <v>0</v>
      </c>
      <c r="L196">
        <f t="shared" si="55"/>
        <v>0</v>
      </c>
      <c r="M196" s="5">
        <f t="shared" si="56"/>
        <v>0</v>
      </c>
      <c r="N196">
        <f t="shared" si="57"/>
        <v>0</v>
      </c>
      <c r="O196">
        <f t="shared" si="58"/>
        <v>0</v>
      </c>
      <c r="P196">
        <f t="shared" si="59"/>
        <v>0</v>
      </c>
      <c r="Q196" s="5">
        <f t="shared" si="60"/>
        <v>0</v>
      </c>
      <c r="R196">
        <f t="shared" si="62"/>
        <v>0</v>
      </c>
    </row>
    <row r="197" spans="1:18" x14ac:dyDescent="0.25">
      <c r="A197" s="1">
        <v>43661</v>
      </c>
      <c r="B197">
        <f t="shared" si="48"/>
        <v>15</v>
      </c>
      <c r="C197">
        <f t="shared" si="61"/>
        <v>1</v>
      </c>
      <c r="D197" t="b">
        <f t="shared" si="49"/>
        <v>0</v>
      </c>
      <c r="E197" t="b">
        <f t="shared" si="50"/>
        <v>0</v>
      </c>
      <c r="F197" t="b">
        <f t="shared" si="51"/>
        <v>0</v>
      </c>
      <c r="G197" t="b">
        <f t="shared" si="52"/>
        <v>1</v>
      </c>
      <c r="H197" s="2">
        <f>IF(G197,VLOOKUP(C197,Tabela1[],2),0)</f>
        <v>0.9</v>
      </c>
      <c r="I197" s="4">
        <f t="shared" si="53"/>
        <v>200</v>
      </c>
      <c r="J197" s="4">
        <f t="shared" si="54"/>
        <v>200</v>
      </c>
      <c r="K197" s="4">
        <f t="shared" si="63"/>
        <v>0</v>
      </c>
      <c r="L197">
        <f t="shared" si="55"/>
        <v>200</v>
      </c>
      <c r="M197" s="5">
        <f t="shared" si="56"/>
        <v>100</v>
      </c>
      <c r="N197">
        <f t="shared" si="57"/>
        <v>180</v>
      </c>
      <c r="O197">
        <f t="shared" si="58"/>
        <v>0</v>
      </c>
      <c r="P197">
        <f t="shared" si="59"/>
        <v>180</v>
      </c>
      <c r="Q197" s="5">
        <f t="shared" si="60"/>
        <v>360</v>
      </c>
      <c r="R197">
        <f t="shared" si="62"/>
        <v>0</v>
      </c>
    </row>
    <row r="198" spans="1:18" x14ac:dyDescent="0.25">
      <c r="A198" s="1">
        <v>43662</v>
      </c>
      <c r="B198">
        <f t="shared" si="48"/>
        <v>16</v>
      </c>
      <c r="C198">
        <f t="shared" si="61"/>
        <v>2</v>
      </c>
      <c r="D198" t="b">
        <f t="shared" si="49"/>
        <v>0</v>
      </c>
      <c r="E198" t="b">
        <f t="shared" si="50"/>
        <v>0</v>
      </c>
      <c r="F198" t="b">
        <f t="shared" si="51"/>
        <v>0</v>
      </c>
      <c r="G198" t="b">
        <f t="shared" si="52"/>
        <v>1</v>
      </c>
      <c r="H198" s="2">
        <f>IF(G198,VLOOKUP(C198,Tabela1[],2),0)</f>
        <v>0.75</v>
      </c>
      <c r="I198" s="4">
        <f t="shared" si="53"/>
        <v>200</v>
      </c>
      <c r="J198" s="4">
        <f t="shared" si="54"/>
        <v>200</v>
      </c>
      <c r="K198" s="4">
        <f t="shared" si="63"/>
        <v>20</v>
      </c>
      <c r="L198">
        <f t="shared" si="55"/>
        <v>220</v>
      </c>
      <c r="M198" s="5">
        <f t="shared" si="56"/>
        <v>100</v>
      </c>
      <c r="N198">
        <f t="shared" si="57"/>
        <v>165</v>
      </c>
      <c r="O198">
        <f t="shared" si="58"/>
        <v>20</v>
      </c>
      <c r="P198">
        <f t="shared" si="59"/>
        <v>145</v>
      </c>
      <c r="Q198" s="5">
        <f t="shared" si="60"/>
        <v>310</v>
      </c>
      <c r="R198">
        <f t="shared" si="62"/>
        <v>0</v>
      </c>
    </row>
    <row r="199" spans="1:18" x14ac:dyDescent="0.25">
      <c r="A199" s="1">
        <v>43663</v>
      </c>
      <c r="B199">
        <f t="shared" si="48"/>
        <v>17</v>
      </c>
      <c r="C199">
        <f t="shared" si="61"/>
        <v>3</v>
      </c>
      <c r="D199" t="b">
        <f t="shared" si="49"/>
        <v>0</v>
      </c>
      <c r="E199" t="b">
        <f t="shared" si="50"/>
        <v>0</v>
      </c>
      <c r="F199" t="b">
        <f t="shared" si="51"/>
        <v>0</v>
      </c>
      <c r="G199" t="b">
        <f t="shared" si="52"/>
        <v>1</v>
      </c>
      <c r="H199" s="2">
        <f>IF(G199,VLOOKUP(C199,Tabela1[],2),0)</f>
        <v>0.6</v>
      </c>
      <c r="I199" s="4">
        <f t="shared" si="53"/>
        <v>200</v>
      </c>
      <c r="J199" s="4">
        <f t="shared" si="54"/>
        <v>200</v>
      </c>
      <c r="K199" s="4">
        <f t="shared" si="63"/>
        <v>55</v>
      </c>
      <c r="L199">
        <f t="shared" si="55"/>
        <v>255</v>
      </c>
      <c r="M199" s="5">
        <f t="shared" si="56"/>
        <v>100</v>
      </c>
      <c r="N199">
        <f t="shared" si="57"/>
        <v>153</v>
      </c>
      <c r="O199">
        <f t="shared" si="58"/>
        <v>55</v>
      </c>
      <c r="P199">
        <f t="shared" si="59"/>
        <v>98</v>
      </c>
      <c r="Q199" s="5">
        <f t="shared" si="60"/>
        <v>251</v>
      </c>
      <c r="R199">
        <f t="shared" si="62"/>
        <v>2</v>
      </c>
    </row>
    <row r="200" spans="1:18" x14ac:dyDescent="0.25">
      <c r="A200" s="1">
        <v>43664</v>
      </c>
      <c r="B200">
        <f t="shared" si="48"/>
        <v>18</v>
      </c>
      <c r="C200">
        <f t="shared" si="61"/>
        <v>4</v>
      </c>
      <c r="D200" t="b">
        <f t="shared" si="49"/>
        <v>0</v>
      </c>
      <c r="E200" t="b">
        <f t="shared" si="50"/>
        <v>0</v>
      </c>
      <c r="F200" t="b">
        <f t="shared" si="51"/>
        <v>0</v>
      </c>
      <c r="G200" t="b">
        <f t="shared" si="52"/>
        <v>1</v>
      </c>
      <c r="H200" s="2">
        <f>IF(G200,VLOOKUP(C200,Tabela1[],2),0)</f>
        <v>0.75</v>
      </c>
      <c r="I200" s="4">
        <f t="shared" si="53"/>
        <v>200</v>
      </c>
      <c r="J200" s="4">
        <f t="shared" si="54"/>
        <v>200</v>
      </c>
      <c r="K200" s="4">
        <f t="shared" si="63"/>
        <v>100</v>
      </c>
      <c r="L200">
        <f t="shared" si="55"/>
        <v>300</v>
      </c>
      <c r="M200" s="5">
        <f t="shared" si="56"/>
        <v>100</v>
      </c>
      <c r="N200">
        <f t="shared" si="57"/>
        <v>225</v>
      </c>
      <c r="O200">
        <f t="shared" si="58"/>
        <v>100</v>
      </c>
      <c r="P200">
        <f t="shared" si="59"/>
        <v>125</v>
      </c>
      <c r="Q200" s="5">
        <f t="shared" si="60"/>
        <v>350</v>
      </c>
      <c r="R200">
        <f t="shared" si="62"/>
        <v>0</v>
      </c>
    </row>
    <row r="201" spans="1:18" x14ac:dyDescent="0.25">
      <c r="A201" s="1">
        <v>43665</v>
      </c>
      <c r="B201">
        <f t="shared" si="48"/>
        <v>19</v>
      </c>
      <c r="C201">
        <f t="shared" si="61"/>
        <v>5</v>
      </c>
      <c r="D201" t="b">
        <f t="shared" si="49"/>
        <v>0</v>
      </c>
      <c r="E201" t="b">
        <f t="shared" si="50"/>
        <v>0</v>
      </c>
      <c r="F201" t="b">
        <f t="shared" si="51"/>
        <v>0</v>
      </c>
      <c r="G201" t="b">
        <f t="shared" si="52"/>
        <v>1</v>
      </c>
      <c r="H201" s="2">
        <f>IF(G201,VLOOKUP(C201,Tabela1[],2),0)</f>
        <v>0.8</v>
      </c>
      <c r="I201" s="4">
        <f t="shared" si="53"/>
        <v>200</v>
      </c>
      <c r="J201" s="4">
        <f t="shared" si="54"/>
        <v>200</v>
      </c>
      <c r="K201" s="4">
        <f t="shared" si="63"/>
        <v>75</v>
      </c>
      <c r="L201">
        <f t="shared" si="55"/>
        <v>275</v>
      </c>
      <c r="M201" s="5">
        <f t="shared" si="56"/>
        <v>100</v>
      </c>
      <c r="N201">
        <f t="shared" si="57"/>
        <v>220</v>
      </c>
      <c r="O201">
        <f t="shared" si="58"/>
        <v>75</v>
      </c>
      <c r="P201">
        <f t="shared" si="59"/>
        <v>145</v>
      </c>
      <c r="Q201" s="5">
        <f t="shared" si="60"/>
        <v>365</v>
      </c>
      <c r="R201">
        <f t="shared" si="62"/>
        <v>0</v>
      </c>
    </row>
    <row r="202" spans="1:18" x14ac:dyDescent="0.25">
      <c r="A202" s="1">
        <v>43666</v>
      </c>
      <c r="B202">
        <f t="shared" si="48"/>
        <v>20</v>
      </c>
      <c r="C202">
        <f t="shared" si="61"/>
        <v>6</v>
      </c>
      <c r="D202" t="b">
        <f t="shared" si="49"/>
        <v>0</v>
      </c>
      <c r="E202" t="b">
        <f t="shared" si="50"/>
        <v>0</v>
      </c>
      <c r="F202" t="b">
        <f t="shared" si="51"/>
        <v>1</v>
      </c>
      <c r="G202" t="b">
        <f t="shared" si="52"/>
        <v>1</v>
      </c>
      <c r="H202" s="2">
        <f>IF(G202,VLOOKUP(C202,Tabela1[],2),0)</f>
        <v>0.5</v>
      </c>
      <c r="I202" s="4">
        <f t="shared" si="53"/>
        <v>200</v>
      </c>
      <c r="J202" s="4">
        <f t="shared" si="54"/>
        <v>200</v>
      </c>
      <c r="K202" s="4">
        <f t="shared" si="63"/>
        <v>55</v>
      </c>
      <c r="L202">
        <f t="shared" si="55"/>
        <v>255</v>
      </c>
      <c r="M202" s="5">
        <f t="shared" si="56"/>
        <v>100</v>
      </c>
      <c r="N202">
        <f t="shared" si="57"/>
        <v>255</v>
      </c>
      <c r="O202">
        <f t="shared" si="58"/>
        <v>55</v>
      </c>
      <c r="P202">
        <f t="shared" si="59"/>
        <v>200</v>
      </c>
      <c r="Q202" s="5">
        <f t="shared" si="60"/>
        <v>455</v>
      </c>
      <c r="R202">
        <f t="shared" si="62"/>
        <v>0</v>
      </c>
    </row>
    <row r="203" spans="1:18" x14ac:dyDescent="0.25">
      <c r="A203" s="1">
        <v>43667</v>
      </c>
      <c r="B203">
        <f t="shared" si="48"/>
        <v>21</v>
      </c>
      <c r="C203">
        <f t="shared" si="61"/>
        <v>7</v>
      </c>
      <c r="D203" t="b">
        <f t="shared" si="49"/>
        <v>0</v>
      </c>
      <c r="E203" t="b">
        <f t="shared" si="50"/>
        <v>1</v>
      </c>
      <c r="F203" t="b">
        <f t="shared" si="51"/>
        <v>0</v>
      </c>
      <c r="G203" t="b">
        <f t="shared" si="52"/>
        <v>0</v>
      </c>
      <c r="H203" s="2">
        <f>IF(G203,VLOOKUP(C203,Tabela1[],2),0)</f>
        <v>0</v>
      </c>
      <c r="I203" s="4">
        <f t="shared" si="53"/>
        <v>0</v>
      </c>
      <c r="J203" s="4">
        <f t="shared" si="54"/>
        <v>0</v>
      </c>
      <c r="K203" s="4">
        <f t="shared" si="63"/>
        <v>0</v>
      </c>
      <c r="L203">
        <f t="shared" si="55"/>
        <v>0</v>
      </c>
      <c r="M203" s="5">
        <f t="shared" si="56"/>
        <v>0</v>
      </c>
      <c r="N203">
        <f t="shared" si="57"/>
        <v>0</v>
      </c>
      <c r="O203">
        <f t="shared" si="58"/>
        <v>0</v>
      </c>
      <c r="P203">
        <f t="shared" si="59"/>
        <v>0</v>
      </c>
      <c r="Q203" s="5">
        <f t="shared" si="60"/>
        <v>0</v>
      </c>
      <c r="R203">
        <f t="shared" si="62"/>
        <v>0</v>
      </c>
    </row>
    <row r="204" spans="1:18" x14ac:dyDescent="0.25">
      <c r="A204" s="1">
        <v>43668</v>
      </c>
      <c r="B204">
        <f t="shared" si="48"/>
        <v>22</v>
      </c>
      <c r="C204">
        <f t="shared" si="61"/>
        <v>1</v>
      </c>
      <c r="D204" t="b">
        <f t="shared" si="49"/>
        <v>0</v>
      </c>
      <c r="E204" t="b">
        <f t="shared" si="50"/>
        <v>0</v>
      </c>
      <c r="F204" t="b">
        <f t="shared" si="51"/>
        <v>0</v>
      </c>
      <c r="G204" t="b">
        <f t="shared" si="52"/>
        <v>1</v>
      </c>
      <c r="H204" s="2">
        <f>IF(G204,VLOOKUP(C204,Tabela1[],2),0)</f>
        <v>0.9</v>
      </c>
      <c r="I204" s="4">
        <f t="shared" si="53"/>
        <v>200</v>
      </c>
      <c r="J204" s="4">
        <f t="shared" si="54"/>
        <v>200</v>
      </c>
      <c r="K204" s="4">
        <f t="shared" si="63"/>
        <v>0</v>
      </c>
      <c r="L204">
        <f t="shared" si="55"/>
        <v>200</v>
      </c>
      <c r="M204" s="5">
        <f t="shared" si="56"/>
        <v>100</v>
      </c>
      <c r="N204">
        <f t="shared" si="57"/>
        <v>180</v>
      </c>
      <c r="O204">
        <f t="shared" si="58"/>
        <v>0</v>
      </c>
      <c r="P204">
        <f t="shared" si="59"/>
        <v>180</v>
      </c>
      <c r="Q204" s="5">
        <f t="shared" si="60"/>
        <v>360</v>
      </c>
      <c r="R204">
        <f t="shared" si="62"/>
        <v>0</v>
      </c>
    </row>
    <row r="205" spans="1:18" x14ac:dyDescent="0.25">
      <c r="A205" s="1">
        <v>43669</v>
      </c>
      <c r="B205">
        <f t="shared" si="48"/>
        <v>23</v>
      </c>
      <c r="C205">
        <f t="shared" si="61"/>
        <v>2</v>
      </c>
      <c r="D205" t="b">
        <f t="shared" si="49"/>
        <v>0</v>
      </c>
      <c r="E205" t="b">
        <f t="shared" si="50"/>
        <v>0</v>
      </c>
      <c r="F205" t="b">
        <f t="shared" si="51"/>
        <v>0</v>
      </c>
      <c r="G205" t="b">
        <f t="shared" si="52"/>
        <v>1</v>
      </c>
      <c r="H205" s="2">
        <f>IF(G205,VLOOKUP(C205,Tabela1[],2),0)</f>
        <v>0.75</v>
      </c>
      <c r="I205" s="4">
        <f t="shared" si="53"/>
        <v>200</v>
      </c>
      <c r="J205" s="4">
        <f t="shared" si="54"/>
        <v>200</v>
      </c>
      <c r="K205" s="4">
        <f t="shared" si="63"/>
        <v>20</v>
      </c>
      <c r="L205">
        <f t="shared" si="55"/>
        <v>220</v>
      </c>
      <c r="M205" s="5">
        <f t="shared" si="56"/>
        <v>100</v>
      </c>
      <c r="N205">
        <f t="shared" si="57"/>
        <v>165</v>
      </c>
      <c r="O205">
        <f t="shared" si="58"/>
        <v>20</v>
      </c>
      <c r="P205">
        <f t="shared" si="59"/>
        <v>145</v>
      </c>
      <c r="Q205" s="5">
        <f t="shared" si="60"/>
        <v>310</v>
      </c>
      <c r="R205">
        <f t="shared" si="62"/>
        <v>0</v>
      </c>
    </row>
    <row r="206" spans="1:18" x14ac:dyDescent="0.25">
      <c r="A206" s="1">
        <v>43670</v>
      </c>
      <c r="B206">
        <f t="shared" si="48"/>
        <v>24</v>
      </c>
      <c r="C206">
        <f t="shared" si="61"/>
        <v>3</v>
      </c>
      <c r="D206" t="b">
        <f t="shared" si="49"/>
        <v>0</v>
      </c>
      <c r="E206" t="b">
        <f t="shared" si="50"/>
        <v>0</v>
      </c>
      <c r="F206" t="b">
        <f t="shared" si="51"/>
        <v>0</v>
      </c>
      <c r="G206" t="b">
        <f t="shared" si="52"/>
        <v>1</v>
      </c>
      <c r="H206" s="2">
        <f>IF(G206,VLOOKUP(C206,Tabela1[],2),0)</f>
        <v>0.6</v>
      </c>
      <c r="I206" s="4">
        <f t="shared" si="53"/>
        <v>200</v>
      </c>
      <c r="J206" s="4">
        <f t="shared" si="54"/>
        <v>200</v>
      </c>
      <c r="K206" s="4">
        <f t="shared" si="63"/>
        <v>55</v>
      </c>
      <c r="L206">
        <f t="shared" si="55"/>
        <v>255</v>
      </c>
      <c r="M206" s="5">
        <f t="shared" si="56"/>
        <v>100</v>
      </c>
      <c r="N206">
        <f t="shared" si="57"/>
        <v>153</v>
      </c>
      <c r="O206">
        <f t="shared" si="58"/>
        <v>55</v>
      </c>
      <c r="P206">
        <f t="shared" si="59"/>
        <v>98</v>
      </c>
      <c r="Q206" s="5">
        <f t="shared" si="60"/>
        <v>251</v>
      </c>
      <c r="R206">
        <f t="shared" si="62"/>
        <v>2</v>
      </c>
    </row>
    <row r="207" spans="1:18" x14ac:dyDescent="0.25">
      <c r="A207" s="1">
        <v>43671</v>
      </c>
      <c r="B207">
        <f t="shared" si="48"/>
        <v>25</v>
      </c>
      <c r="C207">
        <f t="shared" si="61"/>
        <v>4</v>
      </c>
      <c r="D207" t="b">
        <f t="shared" si="49"/>
        <v>0</v>
      </c>
      <c r="E207" t="b">
        <f t="shared" si="50"/>
        <v>0</v>
      </c>
      <c r="F207" t="b">
        <f t="shared" si="51"/>
        <v>0</v>
      </c>
      <c r="G207" t="b">
        <f t="shared" si="52"/>
        <v>1</v>
      </c>
      <c r="H207" s="2">
        <f>IF(G207,VLOOKUP(C207,Tabela1[],2),0)</f>
        <v>0.75</v>
      </c>
      <c r="I207" s="4">
        <f t="shared" si="53"/>
        <v>200</v>
      </c>
      <c r="J207" s="4">
        <f t="shared" si="54"/>
        <v>200</v>
      </c>
      <c r="K207" s="4">
        <f t="shared" si="63"/>
        <v>100</v>
      </c>
      <c r="L207">
        <f t="shared" si="55"/>
        <v>300</v>
      </c>
      <c r="M207" s="5">
        <f t="shared" si="56"/>
        <v>100</v>
      </c>
      <c r="N207">
        <f t="shared" si="57"/>
        <v>225</v>
      </c>
      <c r="O207">
        <f t="shared" si="58"/>
        <v>100</v>
      </c>
      <c r="P207">
        <f t="shared" si="59"/>
        <v>125</v>
      </c>
      <c r="Q207" s="5">
        <f t="shared" si="60"/>
        <v>350</v>
      </c>
      <c r="R207">
        <f t="shared" si="62"/>
        <v>0</v>
      </c>
    </row>
    <row r="208" spans="1:18" x14ac:dyDescent="0.25">
      <c r="A208" s="1">
        <v>43672</v>
      </c>
      <c r="B208">
        <f t="shared" si="48"/>
        <v>26</v>
      </c>
      <c r="C208">
        <f t="shared" si="61"/>
        <v>5</v>
      </c>
      <c r="D208" t="b">
        <f t="shared" si="49"/>
        <v>0</v>
      </c>
      <c r="E208" t="b">
        <f t="shared" si="50"/>
        <v>0</v>
      </c>
      <c r="F208" t="b">
        <f t="shared" si="51"/>
        <v>0</v>
      </c>
      <c r="G208" t="b">
        <f t="shared" si="52"/>
        <v>1</v>
      </c>
      <c r="H208" s="2">
        <f>IF(G208,VLOOKUP(C208,Tabela1[],2),0)</f>
        <v>0.8</v>
      </c>
      <c r="I208" s="4">
        <f t="shared" si="53"/>
        <v>200</v>
      </c>
      <c r="J208" s="4">
        <f t="shared" si="54"/>
        <v>200</v>
      </c>
      <c r="K208" s="4">
        <f t="shared" si="63"/>
        <v>75</v>
      </c>
      <c r="L208">
        <f t="shared" si="55"/>
        <v>275</v>
      </c>
      <c r="M208" s="5">
        <f t="shared" si="56"/>
        <v>100</v>
      </c>
      <c r="N208">
        <f t="shared" si="57"/>
        <v>220</v>
      </c>
      <c r="O208">
        <f t="shared" si="58"/>
        <v>75</v>
      </c>
      <c r="P208">
        <f t="shared" si="59"/>
        <v>145</v>
      </c>
      <c r="Q208" s="5">
        <f t="shared" si="60"/>
        <v>365</v>
      </c>
      <c r="R208">
        <f t="shared" si="62"/>
        <v>0</v>
      </c>
    </row>
    <row r="209" spans="1:18" x14ac:dyDescent="0.25">
      <c r="A209" s="1">
        <v>43673</v>
      </c>
      <c r="B209">
        <f t="shared" si="48"/>
        <v>27</v>
      </c>
      <c r="C209">
        <f t="shared" si="61"/>
        <v>6</v>
      </c>
      <c r="D209" t="b">
        <f t="shared" si="49"/>
        <v>0</v>
      </c>
      <c r="E209" t="b">
        <f t="shared" si="50"/>
        <v>0</v>
      </c>
      <c r="F209" t="b">
        <f t="shared" si="51"/>
        <v>1</v>
      </c>
      <c r="G209" t="b">
        <f t="shared" si="52"/>
        <v>1</v>
      </c>
      <c r="H209" s="2">
        <f>IF(G209,VLOOKUP(C209,Tabela1[],2),0)</f>
        <v>0.5</v>
      </c>
      <c r="I209" s="4">
        <f t="shared" si="53"/>
        <v>200</v>
      </c>
      <c r="J209" s="4">
        <f t="shared" si="54"/>
        <v>200</v>
      </c>
      <c r="K209" s="4">
        <f t="shared" si="63"/>
        <v>55</v>
      </c>
      <c r="L209">
        <f t="shared" si="55"/>
        <v>255</v>
      </c>
      <c r="M209" s="5">
        <f t="shared" si="56"/>
        <v>100</v>
      </c>
      <c r="N209">
        <f t="shared" si="57"/>
        <v>255</v>
      </c>
      <c r="O209">
        <f t="shared" si="58"/>
        <v>55</v>
      </c>
      <c r="P209">
        <f t="shared" si="59"/>
        <v>200</v>
      </c>
      <c r="Q209" s="5">
        <f t="shared" si="60"/>
        <v>455</v>
      </c>
      <c r="R209">
        <f t="shared" si="62"/>
        <v>0</v>
      </c>
    </row>
    <row r="210" spans="1:18" x14ac:dyDescent="0.25">
      <c r="A210" s="1">
        <v>43674</v>
      </c>
      <c r="B210">
        <f t="shared" si="48"/>
        <v>28</v>
      </c>
      <c r="C210">
        <f t="shared" si="61"/>
        <v>7</v>
      </c>
      <c r="D210" t="b">
        <f t="shared" si="49"/>
        <v>0</v>
      </c>
      <c r="E210" t="b">
        <f t="shared" si="50"/>
        <v>1</v>
      </c>
      <c r="F210" t="b">
        <f t="shared" si="51"/>
        <v>0</v>
      </c>
      <c r="G210" t="b">
        <f t="shared" si="52"/>
        <v>0</v>
      </c>
      <c r="H210" s="2">
        <f>IF(G210,VLOOKUP(C210,Tabela1[],2),0)</f>
        <v>0</v>
      </c>
      <c r="I210" s="4">
        <f t="shared" si="53"/>
        <v>0</v>
      </c>
      <c r="J210" s="4">
        <f t="shared" si="54"/>
        <v>0</v>
      </c>
      <c r="K210" s="4">
        <f t="shared" si="63"/>
        <v>0</v>
      </c>
      <c r="L210">
        <f t="shared" si="55"/>
        <v>0</v>
      </c>
      <c r="M210" s="5">
        <f t="shared" si="56"/>
        <v>0</v>
      </c>
      <c r="N210">
        <f t="shared" si="57"/>
        <v>0</v>
      </c>
      <c r="O210">
        <f t="shared" si="58"/>
        <v>0</v>
      </c>
      <c r="P210">
        <f t="shared" si="59"/>
        <v>0</v>
      </c>
      <c r="Q210" s="5">
        <f t="shared" si="60"/>
        <v>0</v>
      </c>
      <c r="R210">
        <f t="shared" si="62"/>
        <v>0</v>
      </c>
    </row>
    <row r="211" spans="1:18" x14ac:dyDescent="0.25">
      <c r="A211" s="1">
        <v>43675</v>
      </c>
      <c r="B211">
        <f t="shared" si="48"/>
        <v>29</v>
      </c>
      <c r="C211">
        <f t="shared" si="61"/>
        <v>1</v>
      </c>
      <c r="D211" t="b">
        <f t="shared" si="49"/>
        <v>0</v>
      </c>
      <c r="E211" t="b">
        <f t="shared" si="50"/>
        <v>0</v>
      </c>
      <c r="F211" t="b">
        <f t="shared" si="51"/>
        <v>0</v>
      </c>
      <c r="G211" t="b">
        <f t="shared" si="52"/>
        <v>1</v>
      </c>
      <c r="H211" s="2">
        <f>IF(G211,VLOOKUP(C211,Tabela1[],2),0)</f>
        <v>0.9</v>
      </c>
      <c r="I211" s="4">
        <f t="shared" si="53"/>
        <v>200</v>
      </c>
      <c r="J211" s="4">
        <f t="shared" si="54"/>
        <v>200</v>
      </c>
      <c r="K211" s="4">
        <f t="shared" si="63"/>
        <v>0</v>
      </c>
      <c r="L211">
        <f t="shared" si="55"/>
        <v>200</v>
      </c>
      <c r="M211" s="5">
        <f t="shared" si="56"/>
        <v>100</v>
      </c>
      <c r="N211">
        <f t="shared" si="57"/>
        <v>180</v>
      </c>
      <c r="O211">
        <f t="shared" si="58"/>
        <v>0</v>
      </c>
      <c r="P211">
        <f t="shared" si="59"/>
        <v>180</v>
      </c>
      <c r="Q211" s="5">
        <f t="shared" si="60"/>
        <v>360</v>
      </c>
      <c r="R211">
        <f t="shared" si="62"/>
        <v>0</v>
      </c>
    </row>
    <row r="212" spans="1:18" x14ac:dyDescent="0.25">
      <c r="A212" s="1">
        <v>43676</v>
      </c>
      <c r="B212">
        <f t="shared" si="48"/>
        <v>30</v>
      </c>
      <c r="C212">
        <f t="shared" si="61"/>
        <v>2</v>
      </c>
      <c r="D212" t="b">
        <f t="shared" si="49"/>
        <v>0</v>
      </c>
      <c r="E212" t="b">
        <f t="shared" si="50"/>
        <v>0</v>
      </c>
      <c r="F212" t="b">
        <f t="shared" si="51"/>
        <v>0</v>
      </c>
      <c r="G212" t="b">
        <f t="shared" si="52"/>
        <v>1</v>
      </c>
      <c r="H212" s="2">
        <f>IF(G212,VLOOKUP(C212,Tabela1[],2),0)</f>
        <v>0.75</v>
      </c>
      <c r="I212" s="4">
        <f t="shared" si="53"/>
        <v>200</v>
      </c>
      <c r="J212" s="4">
        <f t="shared" si="54"/>
        <v>200</v>
      </c>
      <c r="K212" s="4">
        <f t="shared" si="63"/>
        <v>20</v>
      </c>
      <c r="L212">
        <f t="shared" si="55"/>
        <v>220</v>
      </c>
      <c r="M212" s="5">
        <f t="shared" si="56"/>
        <v>100</v>
      </c>
      <c r="N212">
        <f t="shared" si="57"/>
        <v>165</v>
      </c>
      <c r="O212">
        <f t="shared" si="58"/>
        <v>20</v>
      </c>
      <c r="P212">
        <f t="shared" si="59"/>
        <v>145</v>
      </c>
      <c r="Q212" s="5">
        <f t="shared" si="60"/>
        <v>310</v>
      </c>
      <c r="R212">
        <f t="shared" si="62"/>
        <v>0</v>
      </c>
    </row>
    <row r="213" spans="1:18" x14ac:dyDescent="0.25">
      <c r="A213" s="1">
        <v>43677</v>
      </c>
      <c r="B213">
        <f t="shared" si="48"/>
        <v>31</v>
      </c>
      <c r="C213">
        <f t="shared" si="61"/>
        <v>3</v>
      </c>
      <c r="D213" t="b">
        <f t="shared" si="49"/>
        <v>0</v>
      </c>
      <c r="E213" t="b">
        <f t="shared" si="50"/>
        <v>0</v>
      </c>
      <c r="F213" t="b">
        <f t="shared" si="51"/>
        <v>0</v>
      </c>
      <c r="G213" t="b">
        <f t="shared" si="52"/>
        <v>1</v>
      </c>
      <c r="H213" s="2">
        <f>IF(G213,VLOOKUP(C213,Tabela1[],2),0)</f>
        <v>0.6</v>
      </c>
      <c r="I213" s="4">
        <f t="shared" si="53"/>
        <v>200</v>
      </c>
      <c r="J213" s="4">
        <f t="shared" si="54"/>
        <v>200</v>
      </c>
      <c r="K213" s="4">
        <f t="shared" si="63"/>
        <v>55</v>
      </c>
      <c r="L213">
        <f t="shared" si="55"/>
        <v>255</v>
      </c>
      <c r="M213" s="5">
        <f t="shared" si="56"/>
        <v>100</v>
      </c>
      <c r="N213">
        <f t="shared" si="57"/>
        <v>153</v>
      </c>
      <c r="O213">
        <f t="shared" si="58"/>
        <v>55</v>
      </c>
      <c r="P213">
        <f t="shared" si="59"/>
        <v>98</v>
      </c>
      <c r="Q213" s="5">
        <f t="shared" si="60"/>
        <v>251</v>
      </c>
      <c r="R213">
        <f t="shared" si="62"/>
        <v>2</v>
      </c>
    </row>
    <row r="214" spans="1:18" x14ac:dyDescent="0.25">
      <c r="A214" s="1">
        <v>43678</v>
      </c>
      <c r="B214">
        <f t="shared" si="48"/>
        <v>1</v>
      </c>
      <c r="C214">
        <f t="shared" si="61"/>
        <v>4</v>
      </c>
      <c r="D214" t="b">
        <f t="shared" si="49"/>
        <v>0</v>
      </c>
      <c r="E214" t="b">
        <f t="shared" si="50"/>
        <v>0</v>
      </c>
      <c r="F214" t="b">
        <f t="shared" si="51"/>
        <v>0</v>
      </c>
      <c r="G214" t="b">
        <f t="shared" si="52"/>
        <v>1</v>
      </c>
      <c r="H214" s="2">
        <f>IF(G214,VLOOKUP(C214,Tabela1[],2),0)</f>
        <v>0.75</v>
      </c>
      <c r="I214" s="4">
        <f t="shared" si="53"/>
        <v>200</v>
      </c>
      <c r="J214" s="4">
        <f t="shared" si="54"/>
        <v>200</v>
      </c>
      <c r="K214" s="4">
        <f t="shared" si="63"/>
        <v>100</v>
      </c>
      <c r="L214">
        <f t="shared" si="55"/>
        <v>300</v>
      </c>
      <c r="M214" s="5">
        <f t="shared" si="56"/>
        <v>100</v>
      </c>
      <c r="N214">
        <f t="shared" si="57"/>
        <v>225</v>
      </c>
      <c r="O214">
        <f t="shared" si="58"/>
        <v>100</v>
      </c>
      <c r="P214">
        <f t="shared" si="59"/>
        <v>125</v>
      </c>
      <c r="Q214" s="5">
        <f t="shared" si="60"/>
        <v>350</v>
      </c>
      <c r="R214">
        <f t="shared" si="62"/>
        <v>0</v>
      </c>
    </row>
    <row r="215" spans="1:18" x14ac:dyDescent="0.25">
      <c r="A215" s="1">
        <v>43679</v>
      </c>
      <c r="B215">
        <f t="shared" si="48"/>
        <v>2</v>
      </c>
      <c r="C215">
        <f t="shared" si="61"/>
        <v>5</v>
      </c>
      <c r="D215" t="b">
        <f t="shared" si="49"/>
        <v>0</v>
      </c>
      <c r="E215" t="b">
        <f t="shared" si="50"/>
        <v>0</v>
      </c>
      <c r="F215" t="b">
        <f t="shared" si="51"/>
        <v>0</v>
      </c>
      <c r="G215" t="b">
        <f t="shared" si="52"/>
        <v>1</v>
      </c>
      <c r="H215" s="2">
        <f>IF(G215,VLOOKUP(C215,Tabela1[],2),0)</f>
        <v>0.8</v>
      </c>
      <c r="I215" s="4">
        <f t="shared" si="53"/>
        <v>200</v>
      </c>
      <c r="J215" s="4">
        <f t="shared" si="54"/>
        <v>200</v>
      </c>
      <c r="K215" s="4">
        <f t="shared" si="63"/>
        <v>75</v>
      </c>
      <c r="L215">
        <f t="shared" si="55"/>
        <v>275</v>
      </c>
      <c r="M215" s="5">
        <f t="shared" si="56"/>
        <v>100</v>
      </c>
      <c r="N215">
        <f t="shared" si="57"/>
        <v>220</v>
      </c>
      <c r="O215">
        <f t="shared" si="58"/>
        <v>75</v>
      </c>
      <c r="P215">
        <f t="shared" si="59"/>
        <v>145</v>
      </c>
      <c r="Q215" s="5">
        <f t="shared" si="60"/>
        <v>365</v>
      </c>
      <c r="R215">
        <f t="shared" si="62"/>
        <v>0</v>
      </c>
    </row>
    <row r="216" spans="1:18" x14ac:dyDescent="0.25">
      <c r="A216" s="1">
        <v>43680</v>
      </c>
      <c r="B216">
        <f t="shared" si="48"/>
        <v>3</v>
      </c>
      <c r="C216">
        <f t="shared" si="61"/>
        <v>6</v>
      </c>
      <c r="D216" t="b">
        <f t="shared" si="49"/>
        <v>0</v>
      </c>
      <c r="E216" t="b">
        <f t="shared" si="50"/>
        <v>0</v>
      </c>
      <c r="F216" t="b">
        <f t="shared" si="51"/>
        <v>0</v>
      </c>
      <c r="G216" t="b">
        <f t="shared" si="52"/>
        <v>1</v>
      </c>
      <c r="H216" s="2">
        <f>IF(G216,VLOOKUP(C216,Tabela1[],2),0)</f>
        <v>0.5</v>
      </c>
      <c r="I216" s="4">
        <f t="shared" si="53"/>
        <v>200</v>
      </c>
      <c r="J216" s="4">
        <f t="shared" si="54"/>
        <v>200</v>
      </c>
      <c r="K216" s="4">
        <f t="shared" si="63"/>
        <v>55</v>
      </c>
      <c r="L216">
        <f t="shared" si="55"/>
        <v>255</v>
      </c>
      <c r="M216" s="5">
        <f t="shared" si="56"/>
        <v>100</v>
      </c>
      <c r="N216">
        <f t="shared" si="57"/>
        <v>128</v>
      </c>
      <c r="O216">
        <f t="shared" si="58"/>
        <v>55</v>
      </c>
      <c r="P216">
        <f t="shared" si="59"/>
        <v>73</v>
      </c>
      <c r="Q216" s="5">
        <f t="shared" si="60"/>
        <v>201</v>
      </c>
      <c r="R216">
        <f t="shared" si="62"/>
        <v>27</v>
      </c>
    </row>
    <row r="217" spans="1:18" x14ac:dyDescent="0.25">
      <c r="A217" s="1">
        <v>43681</v>
      </c>
      <c r="B217">
        <f t="shared" si="48"/>
        <v>4</v>
      </c>
      <c r="C217">
        <f t="shared" si="61"/>
        <v>7</v>
      </c>
      <c r="D217" t="b">
        <f t="shared" si="49"/>
        <v>1</v>
      </c>
      <c r="E217" t="b">
        <f t="shared" si="50"/>
        <v>0</v>
      </c>
      <c r="F217" t="b">
        <f t="shared" si="51"/>
        <v>0</v>
      </c>
      <c r="G217" t="b">
        <f t="shared" si="52"/>
        <v>1</v>
      </c>
      <c r="H217" s="2">
        <f>IF(G217,VLOOKUP(C217,Tabela1[],2),0)</f>
        <v>0.5</v>
      </c>
      <c r="I217" s="4">
        <f t="shared" si="53"/>
        <v>200</v>
      </c>
      <c r="J217" s="4">
        <f t="shared" si="54"/>
        <v>200</v>
      </c>
      <c r="K217" s="4">
        <f t="shared" si="63"/>
        <v>100</v>
      </c>
      <c r="L217">
        <f t="shared" si="55"/>
        <v>300</v>
      </c>
      <c r="M217" s="5">
        <f t="shared" si="56"/>
        <v>100</v>
      </c>
      <c r="N217">
        <f t="shared" si="57"/>
        <v>150</v>
      </c>
      <c r="O217">
        <f t="shared" si="58"/>
        <v>100</v>
      </c>
      <c r="P217">
        <f t="shared" si="59"/>
        <v>50</v>
      </c>
      <c r="Q217" s="5">
        <f t="shared" si="60"/>
        <v>200</v>
      </c>
      <c r="R217">
        <f t="shared" si="62"/>
        <v>50</v>
      </c>
    </row>
    <row r="218" spans="1:18" x14ac:dyDescent="0.25">
      <c r="A218" s="1">
        <v>43682</v>
      </c>
      <c r="B218">
        <f t="shared" si="48"/>
        <v>5</v>
      </c>
      <c r="C218">
        <f t="shared" si="61"/>
        <v>1</v>
      </c>
      <c r="D218" t="b">
        <f t="shared" si="49"/>
        <v>0</v>
      </c>
      <c r="E218" t="b">
        <f t="shared" si="50"/>
        <v>0</v>
      </c>
      <c r="F218" t="b">
        <f t="shared" si="51"/>
        <v>0</v>
      </c>
      <c r="G218" t="b">
        <f t="shared" si="52"/>
        <v>1</v>
      </c>
      <c r="H218" s="2">
        <f>IF(G218,VLOOKUP(C218,Tabela1[],2),0)</f>
        <v>0.9</v>
      </c>
      <c r="I218" s="4">
        <f t="shared" si="53"/>
        <v>200</v>
      </c>
      <c r="J218" s="4">
        <f t="shared" si="54"/>
        <v>200</v>
      </c>
      <c r="K218" s="4">
        <f t="shared" si="63"/>
        <v>100</v>
      </c>
      <c r="L218">
        <f t="shared" si="55"/>
        <v>300</v>
      </c>
      <c r="M218" s="5">
        <f t="shared" si="56"/>
        <v>100</v>
      </c>
      <c r="N218">
        <f t="shared" si="57"/>
        <v>270</v>
      </c>
      <c r="O218">
        <f t="shared" si="58"/>
        <v>100</v>
      </c>
      <c r="P218">
        <f t="shared" si="59"/>
        <v>170</v>
      </c>
      <c r="Q218" s="5">
        <f t="shared" si="60"/>
        <v>440</v>
      </c>
      <c r="R218">
        <f t="shared" si="62"/>
        <v>0</v>
      </c>
    </row>
    <row r="219" spans="1:18" x14ac:dyDescent="0.25">
      <c r="A219" s="1">
        <v>43683</v>
      </c>
      <c r="B219">
        <f t="shared" si="48"/>
        <v>6</v>
      </c>
      <c r="C219">
        <f t="shared" si="61"/>
        <v>2</v>
      </c>
      <c r="D219" t="b">
        <f t="shared" si="49"/>
        <v>0</v>
      </c>
      <c r="E219" t="b">
        <f t="shared" si="50"/>
        <v>0</v>
      </c>
      <c r="F219" t="b">
        <f t="shared" si="51"/>
        <v>0</v>
      </c>
      <c r="G219" t="b">
        <f t="shared" si="52"/>
        <v>1</v>
      </c>
      <c r="H219" s="2">
        <f>IF(G219,VLOOKUP(C219,Tabela1[],2),0)</f>
        <v>0.75</v>
      </c>
      <c r="I219" s="4">
        <f t="shared" si="53"/>
        <v>200</v>
      </c>
      <c r="J219" s="4">
        <f t="shared" si="54"/>
        <v>200</v>
      </c>
      <c r="K219" s="4">
        <f t="shared" si="63"/>
        <v>30</v>
      </c>
      <c r="L219">
        <f t="shared" si="55"/>
        <v>230</v>
      </c>
      <c r="M219" s="5">
        <f t="shared" si="56"/>
        <v>100</v>
      </c>
      <c r="N219">
        <f t="shared" si="57"/>
        <v>173</v>
      </c>
      <c r="O219">
        <f t="shared" si="58"/>
        <v>30</v>
      </c>
      <c r="P219">
        <f t="shared" si="59"/>
        <v>143</v>
      </c>
      <c r="Q219" s="5">
        <f t="shared" si="60"/>
        <v>316</v>
      </c>
      <c r="R219">
        <f t="shared" si="62"/>
        <v>0</v>
      </c>
    </row>
    <row r="220" spans="1:18" x14ac:dyDescent="0.25">
      <c r="A220" s="1">
        <v>43684</v>
      </c>
      <c r="B220">
        <f t="shared" si="48"/>
        <v>7</v>
      </c>
      <c r="C220">
        <f t="shared" si="61"/>
        <v>3</v>
      </c>
      <c r="D220" t="b">
        <f t="shared" si="49"/>
        <v>0</v>
      </c>
      <c r="E220" t="b">
        <f t="shared" si="50"/>
        <v>0</v>
      </c>
      <c r="F220" t="b">
        <f t="shared" si="51"/>
        <v>0</v>
      </c>
      <c r="G220" t="b">
        <f t="shared" si="52"/>
        <v>1</v>
      </c>
      <c r="H220" s="2">
        <f>IF(G220,VLOOKUP(C220,Tabela1[],2),0)</f>
        <v>0.6</v>
      </c>
      <c r="I220" s="4">
        <f t="shared" si="53"/>
        <v>200</v>
      </c>
      <c r="J220" s="4">
        <f t="shared" si="54"/>
        <v>200</v>
      </c>
      <c r="K220" s="4">
        <f t="shared" si="63"/>
        <v>57</v>
      </c>
      <c r="L220">
        <f t="shared" si="55"/>
        <v>257</v>
      </c>
      <c r="M220" s="5">
        <f t="shared" si="56"/>
        <v>100</v>
      </c>
      <c r="N220">
        <f t="shared" si="57"/>
        <v>155</v>
      </c>
      <c r="O220">
        <f t="shared" si="58"/>
        <v>57</v>
      </c>
      <c r="P220">
        <f t="shared" si="59"/>
        <v>98</v>
      </c>
      <c r="Q220" s="5">
        <f t="shared" si="60"/>
        <v>253</v>
      </c>
      <c r="R220">
        <f t="shared" si="62"/>
        <v>2</v>
      </c>
    </row>
    <row r="221" spans="1:18" x14ac:dyDescent="0.25">
      <c r="A221" s="1">
        <v>43685</v>
      </c>
      <c r="B221">
        <f t="shared" si="48"/>
        <v>8</v>
      </c>
      <c r="C221">
        <f t="shared" si="61"/>
        <v>4</v>
      </c>
      <c r="D221" t="b">
        <f t="shared" si="49"/>
        <v>0</v>
      </c>
      <c r="E221" t="b">
        <f t="shared" si="50"/>
        <v>0</v>
      </c>
      <c r="F221" t="b">
        <f t="shared" si="51"/>
        <v>0</v>
      </c>
      <c r="G221" t="b">
        <f t="shared" si="52"/>
        <v>1</v>
      </c>
      <c r="H221" s="2">
        <f>IF(G221,VLOOKUP(C221,Tabela1[],2),0)</f>
        <v>0.75</v>
      </c>
      <c r="I221" s="4">
        <f t="shared" si="53"/>
        <v>200</v>
      </c>
      <c r="J221" s="4">
        <f t="shared" si="54"/>
        <v>200</v>
      </c>
      <c r="K221" s="4">
        <f t="shared" si="63"/>
        <v>100</v>
      </c>
      <c r="L221">
        <f t="shared" si="55"/>
        <v>300</v>
      </c>
      <c r="M221" s="5">
        <f t="shared" si="56"/>
        <v>100</v>
      </c>
      <c r="N221">
        <f t="shared" si="57"/>
        <v>225</v>
      </c>
      <c r="O221">
        <f t="shared" si="58"/>
        <v>100</v>
      </c>
      <c r="P221">
        <f t="shared" si="59"/>
        <v>125</v>
      </c>
      <c r="Q221" s="5">
        <f t="shared" si="60"/>
        <v>350</v>
      </c>
      <c r="R221">
        <f t="shared" si="62"/>
        <v>0</v>
      </c>
    </row>
    <row r="222" spans="1:18" x14ac:dyDescent="0.25">
      <c r="A222" s="1">
        <v>43686</v>
      </c>
      <c r="B222">
        <f t="shared" si="48"/>
        <v>9</v>
      </c>
      <c r="C222">
        <f t="shared" si="61"/>
        <v>5</v>
      </c>
      <c r="D222" t="b">
        <f t="shared" si="49"/>
        <v>0</v>
      </c>
      <c r="E222" t="b">
        <f t="shared" si="50"/>
        <v>0</v>
      </c>
      <c r="F222" t="b">
        <f t="shared" si="51"/>
        <v>0</v>
      </c>
      <c r="G222" t="b">
        <f t="shared" si="52"/>
        <v>1</v>
      </c>
      <c r="H222" s="2">
        <f>IF(G222,VLOOKUP(C222,Tabela1[],2),0)</f>
        <v>0.8</v>
      </c>
      <c r="I222" s="4">
        <f t="shared" si="53"/>
        <v>200</v>
      </c>
      <c r="J222" s="4">
        <f t="shared" si="54"/>
        <v>200</v>
      </c>
      <c r="K222" s="4">
        <f t="shared" si="63"/>
        <v>75</v>
      </c>
      <c r="L222">
        <f t="shared" si="55"/>
        <v>275</v>
      </c>
      <c r="M222" s="5">
        <f t="shared" si="56"/>
        <v>100</v>
      </c>
      <c r="N222">
        <f t="shared" si="57"/>
        <v>220</v>
      </c>
      <c r="O222">
        <f t="shared" si="58"/>
        <v>75</v>
      </c>
      <c r="P222">
        <f t="shared" si="59"/>
        <v>145</v>
      </c>
      <c r="Q222" s="5">
        <f t="shared" si="60"/>
        <v>365</v>
      </c>
      <c r="R222">
        <f t="shared" si="62"/>
        <v>0</v>
      </c>
    </row>
    <row r="223" spans="1:18" x14ac:dyDescent="0.25">
      <c r="A223" s="1">
        <v>43687</v>
      </c>
      <c r="B223">
        <f t="shared" si="48"/>
        <v>10</v>
      </c>
      <c r="C223">
        <f t="shared" si="61"/>
        <v>6</v>
      </c>
      <c r="D223" t="b">
        <f t="shared" si="49"/>
        <v>0</v>
      </c>
      <c r="E223" t="b">
        <f t="shared" si="50"/>
        <v>0</v>
      </c>
      <c r="F223" t="b">
        <f t="shared" si="51"/>
        <v>1</v>
      </c>
      <c r="G223" t="b">
        <f t="shared" si="52"/>
        <v>1</v>
      </c>
      <c r="H223" s="2">
        <f>IF(G223,VLOOKUP(C223,Tabela1[],2),0)</f>
        <v>0.5</v>
      </c>
      <c r="I223" s="4">
        <f t="shared" si="53"/>
        <v>200</v>
      </c>
      <c r="J223" s="4">
        <f t="shared" si="54"/>
        <v>200</v>
      </c>
      <c r="K223" s="4">
        <f t="shared" si="63"/>
        <v>55</v>
      </c>
      <c r="L223">
        <f t="shared" si="55"/>
        <v>255</v>
      </c>
      <c r="M223" s="5">
        <f t="shared" si="56"/>
        <v>100</v>
      </c>
      <c r="N223">
        <f t="shared" si="57"/>
        <v>255</v>
      </c>
      <c r="O223">
        <f t="shared" si="58"/>
        <v>55</v>
      </c>
      <c r="P223">
        <f t="shared" si="59"/>
        <v>200</v>
      </c>
      <c r="Q223" s="5">
        <f t="shared" si="60"/>
        <v>455</v>
      </c>
      <c r="R223">
        <f t="shared" si="62"/>
        <v>0</v>
      </c>
    </row>
    <row r="224" spans="1:18" x14ac:dyDescent="0.25">
      <c r="A224" s="1">
        <v>43688</v>
      </c>
      <c r="B224">
        <f t="shared" si="48"/>
        <v>11</v>
      </c>
      <c r="C224">
        <f t="shared" si="61"/>
        <v>7</v>
      </c>
      <c r="D224" t="b">
        <f t="shared" si="49"/>
        <v>0</v>
      </c>
      <c r="E224" t="b">
        <f t="shared" si="50"/>
        <v>1</v>
      </c>
      <c r="F224" t="b">
        <f t="shared" si="51"/>
        <v>0</v>
      </c>
      <c r="G224" t="b">
        <f t="shared" si="52"/>
        <v>0</v>
      </c>
      <c r="H224" s="2">
        <f>IF(G224,VLOOKUP(C224,Tabela1[],2),0)</f>
        <v>0</v>
      </c>
      <c r="I224" s="4">
        <f t="shared" si="53"/>
        <v>0</v>
      </c>
      <c r="J224" s="4">
        <f t="shared" si="54"/>
        <v>0</v>
      </c>
      <c r="K224" s="4">
        <f t="shared" si="63"/>
        <v>0</v>
      </c>
      <c r="L224">
        <f t="shared" si="55"/>
        <v>0</v>
      </c>
      <c r="M224" s="5">
        <f t="shared" si="56"/>
        <v>0</v>
      </c>
      <c r="N224">
        <f t="shared" si="57"/>
        <v>0</v>
      </c>
      <c r="O224">
        <f t="shared" si="58"/>
        <v>0</v>
      </c>
      <c r="P224">
        <f t="shared" si="59"/>
        <v>0</v>
      </c>
      <c r="Q224" s="5">
        <f t="shared" si="60"/>
        <v>0</v>
      </c>
      <c r="R224">
        <f t="shared" si="62"/>
        <v>0</v>
      </c>
    </row>
    <row r="225" spans="1:18" x14ac:dyDescent="0.25">
      <c r="A225" s="1">
        <v>43689</v>
      </c>
      <c r="B225">
        <f t="shared" si="48"/>
        <v>12</v>
      </c>
      <c r="C225">
        <f t="shared" si="61"/>
        <v>1</v>
      </c>
      <c r="D225" t="b">
        <f t="shared" si="49"/>
        <v>0</v>
      </c>
      <c r="E225" t="b">
        <f t="shared" si="50"/>
        <v>0</v>
      </c>
      <c r="F225" t="b">
        <f t="shared" si="51"/>
        <v>0</v>
      </c>
      <c r="G225" t="b">
        <f t="shared" si="52"/>
        <v>1</v>
      </c>
      <c r="H225" s="2">
        <f>IF(G225,VLOOKUP(C225,Tabela1[],2),0)</f>
        <v>0.9</v>
      </c>
      <c r="I225" s="4">
        <f t="shared" si="53"/>
        <v>200</v>
      </c>
      <c r="J225" s="4">
        <f t="shared" si="54"/>
        <v>200</v>
      </c>
      <c r="K225" s="4">
        <f t="shared" si="63"/>
        <v>0</v>
      </c>
      <c r="L225">
        <f t="shared" si="55"/>
        <v>200</v>
      </c>
      <c r="M225" s="5">
        <f t="shared" si="56"/>
        <v>100</v>
      </c>
      <c r="N225">
        <f t="shared" si="57"/>
        <v>180</v>
      </c>
      <c r="O225">
        <f t="shared" si="58"/>
        <v>0</v>
      </c>
      <c r="P225">
        <f t="shared" si="59"/>
        <v>180</v>
      </c>
      <c r="Q225" s="5">
        <f t="shared" si="60"/>
        <v>360</v>
      </c>
      <c r="R225">
        <f t="shared" si="62"/>
        <v>0</v>
      </c>
    </row>
    <row r="226" spans="1:18" x14ac:dyDescent="0.25">
      <c r="A226" s="1">
        <v>43690</v>
      </c>
      <c r="B226">
        <f t="shared" si="48"/>
        <v>13</v>
      </c>
      <c r="C226">
        <f t="shared" si="61"/>
        <v>2</v>
      </c>
      <c r="D226" t="b">
        <f t="shared" si="49"/>
        <v>0</v>
      </c>
      <c r="E226" t="b">
        <f t="shared" si="50"/>
        <v>0</v>
      </c>
      <c r="F226" t="b">
        <f t="shared" si="51"/>
        <v>0</v>
      </c>
      <c r="G226" t="b">
        <f t="shared" si="52"/>
        <v>1</v>
      </c>
      <c r="H226" s="2">
        <f>IF(G226,VLOOKUP(C226,Tabela1[],2),0)</f>
        <v>0.75</v>
      </c>
      <c r="I226" s="4">
        <f t="shared" si="53"/>
        <v>200</v>
      </c>
      <c r="J226" s="4">
        <f t="shared" si="54"/>
        <v>200</v>
      </c>
      <c r="K226" s="4">
        <f t="shared" si="63"/>
        <v>20</v>
      </c>
      <c r="L226">
        <f t="shared" si="55"/>
        <v>220</v>
      </c>
      <c r="M226" s="5">
        <f t="shared" si="56"/>
        <v>100</v>
      </c>
      <c r="N226">
        <f t="shared" si="57"/>
        <v>165</v>
      </c>
      <c r="O226">
        <f t="shared" si="58"/>
        <v>20</v>
      </c>
      <c r="P226">
        <f t="shared" si="59"/>
        <v>145</v>
      </c>
      <c r="Q226" s="5">
        <f t="shared" si="60"/>
        <v>310</v>
      </c>
      <c r="R226">
        <f t="shared" si="62"/>
        <v>0</v>
      </c>
    </row>
    <row r="227" spans="1:18" x14ac:dyDescent="0.25">
      <c r="A227" s="1">
        <v>43691</v>
      </c>
      <c r="B227">
        <f t="shared" si="48"/>
        <v>14</v>
      </c>
      <c r="C227">
        <f t="shared" si="61"/>
        <v>3</v>
      </c>
      <c r="D227" t="b">
        <f t="shared" si="49"/>
        <v>0</v>
      </c>
      <c r="E227" t="b">
        <f t="shared" si="50"/>
        <v>0</v>
      </c>
      <c r="F227" t="b">
        <f t="shared" si="51"/>
        <v>0</v>
      </c>
      <c r="G227" t="b">
        <f t="shared" si="52"/>
        <v>1</v>
      </c>
      <c r="H227" s="2">
        <f>IF(G227,VLOOKUP(C227,Tabela1[],2),0)</f>
        <v>0.6</v>
      </c>
      <c r="I227" s="4">
        <f t="shared" si="53"/>
        <v>200</v>
      </c>
      <c r="J227" s="4">
        <f t="shared" si="54"/>
        <v>200</v>
      </c>
      <c r="K227" s="4">
        <f t="shared" si="63"/>
        <v>55</v>
      </c>
      <c r="L227">
        <f t="shared" si="55"/>
        <v>255</v>
      </c>
      <c r="M227" s="5">
        <f t="shared" si="56"/>
        <v>100</v>
      </c>
      <c r="N227">
        <f t="shared" si="57"/>
        <v>153</v>
      </c>
      <c r="O227">
        <f t="shared" si="58"/>
        <v>55</v>
      </c>
      <c r="P227">
        <f t="shared" si="59"/>
        <v>98</v>
      </c>
      <c r="Q227" s="5">
        <f t="shared" si="60"/>
        <v>251</v>
      </c>
      <c r="R227">
        <f t="shared" si="62"/>
        <v>2</v>
      </c>
    </row>
    <row r="228" spans="1:18" x14ac:dyDescent="0.25">
      <c r="A228" s="1">
        <v>43692</v>
      </c>
      <c r="B228">
        <f t="shared" si="48"/>
        <v>15</v>
      </c>
      <c r="C228">
        <f t="shared" si="61"/>
        <v>4</v>
      </c>
      <c r="D228" t="b">
        <f t="shared" si="49"/>
        <v>0</v>
      </c>
      <c r="E228" t="b">
        <f t="shared" si="50"/>
        <v>0</v>
      </c>
      <c r="F228" t="b">
        <f t="shared" si="51"/>
        <v>0</v>
      </c>
      <c r="G228" t="b">
        <f t="shared" si="52"/>
        <v>1</v>
      </c>
      <c r="H228" s="2">
        <f>IF(G228,VLOOKUP(C228,Tabela1[],2),0)</f>
        <v>0.75</v>
      </c>
      <c r="I228" s="4">
        <f t="shared" si="53"/>
        <v>200</v>
      </c>
      <c r="J228" s="4">
        <f t="shared" si="54"/>
        <v>200</v>
      </c>
      <c r="K228" s="4">
        <f t="shared" si="63"/>
        <v>100</v>
      </c>
      <c r="L228">
        <f t="shared" si="55"/>
        <v>300</v>
      </c>
      <c r="M228" s="5">
        <f t="shared" si="56"/>
        <v>100</v>
      </c>
      <c r="N228">
        <f t="shared" si="57"/>
        <v>225</v>
      </c>
      <c r="O228">
        <f t="shared" si="58"/>
        <v>100</v>
      </c>
      <c r="P228">
        <f t="shared" si="59"/>
        <v>125</v>
      </c>
      <c r="Q228" s="5">
        <f t="shared" si="60"/>
        <v>350</v>
      </c>
      <c r="R228">
        <f t="shared" si="62"/>
        <v>0</v>
      </c>
    </row>
    <row r="229" spans="1:18" x14ac:dyDescent="0.25">
      <c r="A229" s="1">
        <v>43693</v>
      </c>
      <c r="B229">
        <f t="shared" si="48"/>
        <v>16</v>
      </c>
      <c r="C229">
        <f t="shared" si="61"/>
        <v>5</v>
      </c>
      <c r="D229" t="b">
        <f t="shared" si="49"/>
        <v>0</v>
      </c>
      <c r="E229" t="b">
        <f t="shared" si="50"/>
        <v>0</v>
      </c>
      <c r="F229" t="b">
        <f t="shared" si="51"/>
        <v>0</v>
      </c>
      <c r="G229" t="b">
        <f t="shared" si="52"/>
        <v>1</v>
      </c>
      <c r="H229" s="2">
        <f>IF(G229,VLOOKUP(C229,Tabela1[],2),0)</f>
        <v>0.8</v>
      </c>
      <c r="I229" s="4">
        <f t="shared" si="53"/>
        <v>200</v>
      </c>
      <c r="J229" s="4">
        <f t="shared" si="54"/>
        <v>200</v>
      </c>
      <c r="K229" s="4">
        <f t="shared" si="63"/>
        <v>75</v>
      </c>
      <c r="L229">
        <f t="shared" si="55"/>
        <v>275</v>
      </c>
      <c r="M229" s="5">
        <f t="shared" si="56"/>
        <v>100</v>
      </c>
      <c r="N229">
        <f t="shared" si="57"/>
        <v>220</v>
      </c>
      <c r="O229">
        <f t="shared" si="58"/>
        <v>75</v>
      </c>
      <c r="P229">
        <f t="shared" si="59"/>
        <v>145</v>
      </c>
      <c r="Q229" s="5">
        <f t="shared" si="60"/>
        <v>365</v>
      </c>
      <c r="R229">
        <f t="shared" si="62"/>
        <v>0</v>
      </c>
    </row>
    <row r="230" spans="1:18" x14ac:dyDescent="0.25">
      <c r="A230" s="1">
        <v>43694</v>
      </c>
      <c r="B230">
        <f t="shared" si="48"/>
        <v>17</v>
      </c>
      <c r="C230">
        <f t="shared" si="61"/>
        <v>6</v>
      </c>
      <c r="D230" t="b">
        <f t="shared" si="49"/>
        <v>0</v>
      </c>
      <c r="E230" t="b">
        <f t="shared" si="50"/>
        <v>0</v>
      </c>
      <c r="F230" t="b">
        <f t="shared" si="51"/>
        <v>1</v>
      </c>
      <c r="G230" t="b">
        <f t="shared" si="52"/>
        <v>1</v>
      </c>
      <c r="H230" s="2">
        <f>IF(G230,VLOOKUP(C230,Tabela1[],2),0)</f>
        <v>0.5</v>
      </c>
      <c r="I230" s="4">
        <f t="shared" si="53"/>
        <v>200</v>
      </c>
      <c r="J230" s="4">
        <f t="shared" si="54"/>
        <v>200</v>
      </c>
      <c r="K230" s="4">
        <f t="shared" si="63"/>
        <v>55</v>
      </c>
      <c r="L230">
        <f t="shared" si="55"/>
        <v>255</v>
      </c>
      <c r="M230" s="5">
        <f t="shared" si="56"/>
        <v>100</v>
      </c>
      <c r="N230">
        <f t="shared" si="57"/>
        <v>255</v>
      </c>
      <c r="O230">
        <f t="shared" si="58"/>
        <v>55</v>
      </c>
      <c r="P230">
        <f t="shared" si="59"/>
        <v>200</v>
      </c>
      <c r="Q230" s="5">
        <f t="shared" si="60"/>
        <v>455</v>
      </c>
      <c r="R230">
        <f t="shared" si="62"/>
        <v>0</v>
      </c>
    </row>
    <row r="231" spans="1:18" x14ac:dyDescent="0.25">
      <c r="A231" s="1">
        <v>43695</v>
      </c>
      <c r="B231">
        <f t="shared" si="48"/>
        <v>18</v>
      </c>
      <c r="C231">
        <f t="shared" si="61"/>
        <v>7</v>
      </c>
      <c r="D231" t="b">
        <f t="shared" si="49"/>
        <v>0</v>
      </c>
      <c r="E231" t="b">
        <f t="shared" si="50"/>
        <v>1</v>
      </c>
      <c r="F231" t="b">
        <f t="shared" si="51"/>
        <v>0</v>
      </c>
      <c r="G231" t="b">
        <f t="shared" si="52"/>
        <v>0</v>
      </c>
      <c r="H231" s="2">
        <f>IF(G231,VLOOKUP(C231,Tabela1[],2),0)</f>
        <v>0</v>
      </c>
      <c r="I231" s="4">
        <f t="shared" si="53"/>
        <v>0</v>
      </c>
      <c r="J231" s="4">
        <f t="shared" si="54"/>
        <v>0</v>
      </c>
      <c r="K231" s="4">
        <f t="shared" si="63"/>
        <v>0</v>
      </c>
      <c r="L231">
        <f t="shared" si="55"/>
        <v>0</v>
      </c>
      <c r="M231" s="5">
        <f t="shared" si="56"/>
        <v>0</v>
      </c>
      <c r="N231">
        <f t="shared" si="57"/>
        <v>0</v>
      </c>
      <c r="O231">
        <f t="shared" si="58"/>
        <v>0</v>
      </c>
      <c r="P231">
        <f t="shared" si="59"/>
        <v>0</v>
      </c>
      <c r="Q231" s="5">
        <f t="shared" si="60"/>
        <v>0</v>
      </c>
      <c r="R231">
        <f t="shared" si="62"/>
        <v>0</v>
      </c>
    </row>
    <row r="232" spans="1:18" x14ac:dyDescent="0.25">
      <c r="A232" s="1">
        <v>43696</v>
      </c>
      <c r="B232">
        <f t="shared" si="48"/>
        <v>19</v>
      </c>
      <c r="C232">
        <f t="shared" si="61"/>
        <v>1</v>
      </c>
      <c r="D232" t="b">
        <f t="shared" si="49"/>
        <v>0</v>
      </c>
      <c r="E232" t="b">
        <f t="shared" si="50"/>
        <v>0</v>
      </c>
      <c r="F232" t="b">
        <f t="shared" si="51"/>
        <v>0</v>
      </c>
      <c r="G232" t="b">
        <f t="shared" si="52"/>
        <v>1</v>
      </c>
      <c r="H232" s="2">
        <f>IF(G232,VLOOKUP(C232,Tabela1[],2),0)</f>
        <v>0.9</v>
      </c>
      <c r="I232" s="4">
        <f t="shared" si="53"/>
        <v>200</v>
      </c>
      <c r="J232" s="4">
        <f t="shared" si="54"/>
        <v>200</v>
      </c>
      <c r="K232" s="4">
        <f t="shared" si="63"/>
        <v>0</v>
      </c>
      <c r="L232">
        <f t="shared" si="55"/>
        <v>200</v>
      </c>
      <c r="M232" s="5">
        <f t="shared" si="56"/>
        <v>100</v>
      </c>
      <c r="N232">
        <f t="shared" si="57"/>
        <v>180</v>
      </c>
      <c r="O232">
        <f t="shared" si="58"/>
        <v>0</v>
      </c>
      <c r="P232">
        <f t="shared" si="59"/>
        <v>180</v>
      </c>
      <c r="Q232" s="5">
        <f t="shared" si="60"/>
        <v>360</v>
      </c>
      <c r="R232">
        <f t="shared" si="62"/>
        <v>0</v>
      </c>
    </row>
    <row r="233" spans="1:18" x14ac:dyDescent="0.25">
      <c r="A233" s="1">
        <v>43697</v>
      </c>
      <c r="B233">
        <f t="shared" si="48"/>
        <v>20</v>
      </c>
      <c r="C233">
        <f t="shared" si="61"/>
        <v>2</v>
      </c>
      <c r="D233" t="b">
        <f t="shared" si="49"/>
        <v>0</v>
      </c>
      <c r="E233" t="b">
        <f t="shared" si="50"/>
        <v>0</v>
      </c>
      <c r="F233" t="b">
        <f t="shared" si="51"/>
        <v>0</v>
      </c>
      <c r="G233" t="b">
        <f t="shared" si="52"/>
        <v>1</v>
      </c>
      <c r="H233" s="2">
        <f>IF(G233,VLOOKUP(C233,Tabela1[],2),0)</f>
        <v>0.75</v>
      </c>
      <c r="I233" s="4">
        <f t="shared" si="53"/>
        <v>200</v>
      </c>
      <c r="J233" s="4">
        <f t="shared" si="54"/>
        <v>200</v>
      </c>
      <c r="K233" s="4">
        <f t="shared" si="63"/>
        <v>20</v>
      </c>
      <c r="L233">
        <f t="shared" si="55"/>
        <v>220</v>
      </c>
      <c r="M233" s="5">
        <f t="shared" si="56"/>
        <v>100</v>
      </c>
      <c r="N233">
        <f t="shared" si="57"/>
        <v>165</v>
      </c>
      <c r="O233">
        <f t="shared" si="58"/>
        <v>20</v>
      </c>
      <c r="P233">
        <f t="shared" si="59"/>
        <v>145</v>
      </c>
      <c r="Q233" s="5">
        <f t="shared" si="60"/>
        <v>310</v>
      </c>
      <c r="R233">
        <f t="shared" si="62"/>
        <v>0</v>
      </c>
    </row>
    <row r="234" spans="1:18" x14ac:dyDescent="0.25">
      <c r="A234" s="1">
        <v>43698</v>
      </c>
      <c r="B234">
        <f t="shared" si="48"/>
        <v>21</v>
      </c>
      <c r="C234">
        <f t="shared" si="61"/>
        <v>3</v>
      </c>
      <c r="D234" t="b">
        <f t="shared" si="49"/>
        <v>0</v>
      </c>
      <c r="E234" t="b">
        <f t="shared" si="50"/>
        <v>0</v>
      </c>
      <c r="F234" t="b">
        <f t="shared" si="51"/>
        <v>0</v>
      </c>
      <c r="G234" t="b">
        <f t="shared" si="52"/>
        <v>1</v>
      </c>
      <c r="H234" s="2">
        <f>IF(G234,VLOOKUP(C234,Tabela1[],2),0)</f>
        <v>0.6</v>
      </c>
      <c r="I234" s="4">
        <f t="shared" si="53"/>
        <v>200</v>
      </c>
      <c r="J234" s="4">
        <f t="shared" si="54"/>
        <v>200</v>
      </c>
      <c r="K234" s="4">
        <f t="shared" si="63"/>
        <v>55</v>
      </c>
      <c r="L234">
        <f t="shared" si="55"/>
        <v>255</v>
      </c>
      <c r="M234" s="5">
        <f t="shared" si="56"/>
        <v>100</v>
      </c>
      <c r="N234">
        <f t="shared" si="57"/>
        <v>153</v>
      </c>
      <c r="O234">
        <f t="shared" si="58"/>
        <v>55</v>
      </c>
      <c r="P234">
        <f t="shared" si="59"/>
        <v>98</v>
      </c>
      <c r="Q234" s="5">
        <f t="shared" si="60"/>
        <v>251</v>
      </c>
      <c r="R234">
        <f t="shared" si="62"/>
        <v>2</v>
      </c>
    </row>
    <row r="235" spans="1:18" x14ac:dyDescent="0.25">
      <c r="A235" s="1">
        <v>43699</v>
      </c>
      <c r="B235">
        <f t="shared" si="48"/>
        <v>22</v>
      </c>
      <c r="C235">
        <f t="shared" si="61"/>
        <v>4</v>
      </c>
      <c r="D235" t="b">
        <f t="shared" si="49"/>
        <v>0</v>
      </c>
      <c r="E235" t="b">
        <f t="shared" si="50"/>
        <v>0</v>
      </c>
      <c r="F235" t="b">
        <f t="shared" si="51"/>
        <v>0</v>
      </c>
      <c r="G235" t="b">
        <f t="shared" si="52"/>
        <v>1</v>
      </c>
      <c r="H235" s="2">
        <f>IF(G235,VLOOKUP(C235,Tabela1[],2),0)</f>
        <v>0.75</v>
      </c>
      <c r="I235" s="4">
        <f t="shared" si="53"/>
        <v>200</v>
      </c>
      <c r="J235" s="4">
        <f t="shared" si="54"/>
        <v>200</v>
      </c>
      <c r="K235" s="4">
        <f t="shared" si="63"/>
        <v>100</v>
      </c>
      <c r="L235">
        <f t="shared" si="55"/>
        <v>300</v>
      </c>
      <c r="M235" s="5">
        <f t="shared" si="56"/>
        <v>100</v>
      </c>
      <c r="N235">
        <f t="shared" si="57"/>
        <v>225</v>
      </c>
      <c r="O235">
        <f t="shared" si="58"/>
        <v>100</v>
      </c>
      <c r="P235">
        <f t="shared" si="59"/>
        <v>125</v>
      </c>
      <c r="Q235" s="5">
        <f t="shared" si="60"/>
        <v>350</v>
      </c>
      <c r="R235">
        <f t="shared" si="62"/>
        <v>0</v>
      </c>
    </row>
    <row r="236" spans="1:18" x14ac:dyDescent="0.25">
      <c r="A236" s="1">
        <v>43700</v>
      </c>
      <c r="B236">
        <f t="shared" si="48"/>
        <v>23</v>
      </c>
      <c r="C236">
        <f t="shared" si="61"/>
        <v>5</v>
      </c>
      <c r="D236" t="b">
        <f t="shared" si="49"/>
        <v>0</v>
      </c>
      <c r="E236" t="b">
        <f t="shared" si="50"/>
        <v>0</v>
      </c>
      <c r="F236" t="b">
        <f t="shared" si="51"/>
        <v>0</v>
      </c>
      <c r="G236" t="b">
        <f t="shared" si="52"/>
        <v>1</v>
      </c>
      <c r="H236" s="2">
        <f>IF(G236,VLOOKUP(C236,Tabela1[],2),0)</f>
        <v>0.8</v>
      </c>
      <c r="I236" s="4">
        <f t="shared" si="53"/>
        <v>200</v>
      </c>
      <c r="J236" s="4">
        <f t="shared" si="54"/>
        <v>200</v>
      </c>
      <c r="K236" s="4">
        <f t="shared" si="63"/>
        <v>75</v>
      </c>
      <c r="L236">
        <f t="shared" si="55"/>
        <v>275</v>
      </c>
      <c r="M236" s="5">
        <f t="shared" si="56"/>
        <v>100</v>
      </c>
      <c r="N236">
        <f t="shared" si="57"/>
        <v>220</v>
      </c>
      <c r="O236">
        <f t="shared" si="58"/>
        <v>75</v>
      </c>
      <c r="P236">
        <f t="shared" si="59"/>
        <v>145</v>
      </c>
      <c r="Q236" s="5">
        <f t="shared" si="60"/>
        <v>365</v>
      </c>
      <c r="R236">
        <f t="shared" si="62"/>
        <v>0</v>
      </c>
    </row>
    <row r="237" spans="1:18" x14ac:dyDescent="0.25">
      <c r="A237" s="1">
        <v>43701</v>
      </c>
      <c r="B237">
        <f t="shared" si="48"/>
        <v>24</v>
      </c>
      <c r="C237">
        <f t="shared" si="61"/>
        <v>6</v>
      </c>
      <c r="D237" t="b">
        <f t="shared" si="49"/>
        <v>0</v>
      </c>
      <c r="E237" t="b">
        <f t="shared" si="50"/>
        <v>0</v>
      </c>
      <c r="F237" t="b">
        <f t="shared" si="51"/>
        <v>1</v>
      </c>
      <c r="G237" t="b">
        <f t="shared" si="52"/>
        <v>1</v>
      </c>
      <c r="H237" s="2">
        <f>IF(G237,VLOOKUP(C237,Tabela1[],2),0)</f>
        <v>0.5</v>
      </c>
      <c r="I237" s="4">
        <f t="shared" si="53"/>
        <v>200</v>
      </c>
      <c r="J237" s="4">
        <f t="shared" si="54"/>
        <v>200</v>
      </c>
      <c r="K237" s="4">
        <f t="shared" si="63"/>
        <v>55</v>
      </c>
      <c r="L237">
        <f t="shared" si="55"/>
        <v>255</v>
      </c>
      <c r="M237" s="5">
        <f t="shared" si="56"/>
        <v>100</v>
      </c>
      <c r="N237">
        <f t="shared" si="57"/>
        <v>255</v>
      </c>
      <c r="O237">
        <f t="shared" si="58"/>
        <v>55</v>
      </c>
      <c r="P237">
        <f t="shared" si="59"/>
        <v>200</v>
      </c>
      <c r="Q237" s="5">
        <f t="shared" si="60"/>
        <v>455</v>
      </c>
      <c r="R237">
        <f t="shared" si="62"/>
        <v>0</v>
      </c>
    </row>
    <row r="238" spans="1:18" x14ac:dyDescent="0.25">
      <c r="A238" s="1">
        <v>43702</v>
      </c>
      <c r="B238">
        <f t="shared" si="48"/>
        <v>25</v>
      </c>
      <c r="C238">
        <f t="shared" si="61"/>
        <v>7</v>
      </c>
      <c r="D238" t="b">
        <f t="shared" si="49"/>
        <v>0</v>
      </c>
      <c r="E238" t="b">
        <f t="shared" si="50"/>
        <v>1</v>
      </c>
      <c r="F238" t="b">
        <f t="shared" si="51"/>
        <v>0</v>
      </c>
      <c r="G238" t="b">
        <f t="shared" si="52"/>
        <v>0</v>
      </c>
      <c r="H238" s="2">
        <f>IF(G238,VLOOKUP(C238,Tabela1[],2),0)</f>
        <v>0</v>
      </c>
      <c r="I238" s="4">
        <f t="shared" si="53"/>
        <v>0</v>
      </c>
      <c r="J238" s="4">
        <f t="shared" si="54"/>
        <v>0</v>
      </c>
      <c r="K238" s="4">
        <f t="shared" si="63"/>
        <v>0</v>
      </c>
      <c r="L238">
        <f t="shared" si="55"/>
        <v>0</v>
      </c>
      <c r="M238" s="5">
        <f t="shared" si="56"/>
        <v>0</v>
      </c>
      <c r="N238">
        <f t="shared" si="57"/>
        <v>0</v>
      </c>
      <c r="O238">
        <f t="shared" si="58"/>
        <v>0</v>
      </c>
      <c r="P238">
        <f t="shared" si="59"/>
        <v>0</v>
      </c>
      <c r="Q238" s="5">
        <f t="shared" si="60"/>
        <v>0</v>
      </c>
      <c r="R238">
        <f t="shared" si="62"/>
        <v>0</v>
      </c>
    </row>
    <row r="239" spans="1:18" x14ac:dyDescent="0.25">
      <c r="A239" s="1">
        <v>43703</v>
      </c>
      <c r="B239">
        <f t="shared" si="48"/>
        <v>26</v>
      </c>
      <c r="C239">
        <f t="shared" si="61"/>
        <v>1</v>
      </c>
      <c r="D239" t="b">
        <f t="shared" si="49"/>
        <v>0</v>
      </c>
      <c r="E239" t="b">
        <f t="shared" si="50"/>
        <v>0</v>
      </c>
      <c r="F239" t="b">
        <f t="shared" si="51"/>
        <v>0</v>
      </c>
      <c r="G239" t="b">
        <f t="shared" si="52"/>
        <v>1</v>
      </c>
      <c r="H239" s="2">
        <f>IF(G239,VLOOKUP(C239,Tabela1[],2),0)</f>
        <v>0.9</v>
      </c>
      <c r="I239" s="4">
        <f t="shared" si="53"/>
        <v>200</v>
      </c>
      <c r="J239" s="4">
        <f t="shared" si="54"/>
        <v>200</v>
      </c>
      <c r="K239" s="4">
        <f t="shared" si="63"/>
        <v>0</v>
      </c>
      <c r="L239">
        <f t="shared" si="55"/>
        <v>200</v>
      </c>
      <c r="M239" s="5">
        <f t="shared" si="56"/>
        <v>100</v>
      </c>
      <c r="N239">
        <f t="shared" si="57"/>
        <v>180</v>
      </c>
      <c r="O239">
        <f t="shared" si="58"/>
        <v>0</v>
      </c>
      <c r="P239">
        <f t="shared" si="59"/>
        <v>180</v>
      </c>
      <c r="Q239" s="5">
        <f t="shared" si="60"/>
        <v>360</v>
      </c>
      <c r="R239">
        <f t="shared" si="62"/>
        <v>0</v>
      </c>
    </row>
    <row r="240" spans="1:18" x14ac:dyDescent="0.25">
      <c r="A240" s="1">
        <v>43704</v>
      </c>
      <c r="B240">
        <f t="shared" si="48"/>
        <v>27</v>
      </c>
      <c r="C240">
        <f t="shared" si="61"/>
        <v>2</v>
      </c>
      <c r="D240" t="b">
        <f t="shared" si="49"/>
        <v>0</v>
      </c>
      <c r="E240" t="b">
        <f t="shared" si="50"/>
        <v>0</v>
      </c>
      <c r="F240" t="b">
        <f t="shared" si="51"/>
        <v>0</v>
      </c>
      <c r="G240" t="b">
        <f t="shared" si="52"/>
        <v>1</v>
      </c>
      <c r="H240" s="2">
        <f>IF(G240,VLOOKUP(C240,Tabela1[],2),0)</f>
        <v>0.75</v>
      </c>
      <c r="I240" s="4">
        <f t="shared" si="53"/>
        <v>200</v>
      </c>
      <c r="J240" s="4">
        <f t="shared" si="54"/>
        <v>200</v>
      </c>
      <c r="K240" s="4">
        <f t="shared" si="63"/>
        <v>20</v>
      </c>
      <c r="L240">
        <f t="shared" si="55"/>
        <v>220</v>
      </c>
      <c r="M240" s="5">
        <f t="shared" si="56"/>
        <v>100</v>
      </c>
      <c r="N240">
        <f t="shared" si="57"/>
        <v>165</v>
      </c>
      <c r="O240">
        <f t="shared" si="58"/>
        <v>20</v>
      </c>
      <c r="P240">
        <f t="shared" si="59"/>
        <v>145</v>
      </c>
      <c r="Q240" s="5">
        <f t="shared" si="60"/>
        <v>310</v>
      </c>
      <c r="R240">
        <f t="shared" si="62"/>
        <v>0</v>
      </c>
    </row>
    <row r="241" spans="1:18" x14ac:dyDescent="0.25">
      <c r="A241" s="1">
        <v>43705</v>
      </c>
      <c r="B241">
        <f t="shared" si="48"/>
        <v>28</v>
      </c>
      <c r="C241">
        <f t="shared" si="61"/>
        <v>3</v>
      </c>
      <c r="D241" t="b">
        <f t="shared" si="49"/>
        <v>0</v>
      </c>
      <c r="E241" t="b">
        <f t="shared" si="50"/>
        <v>0</v>
      </c>
      <c r="F241" t="b">
        <f t="shared" si="51"/>
        <v>0</v>
      </c>
      <c r="G241" t="b">
        <f t="shared" si="52"/>
        <v>1</v>
      </c>
      <c r="H241" s="2">
        <f>IF(G241,VLOOKUP(C241,Tabela1[],2),0)</f>
        <v>0.6</v>
      </c>
      <c r="I241" s="4">
        <f t="shared" si="53"/>
        <v>200</v>
      </c>
      <c r="J241" s="4">
        <f t="shared" si="54"/>
        <v>200</v>
      </c>
      <c r="K241" s="4">
        <f t="shared" si="63"/>
        <v>55</v>
      </c>
      <c r="L241">
        <f t="shared" si="55"/>
        <v>255</v>
      </c>
      <c r="M241" s="5">
        <f t="shared" si="56"/>
        <v>100</v>
      </c>
      <c r="N241">
        <f t="shared" si="57"/>
        <v>153</v>
      </c>
      <c r="O241">
        <f t="shared" si="58"/>
        <v>55</v>
      </c>
      <c r="P241">
        <f t="shared" si="59"/>
        <v>98</v>
      </c>
      <c r="Q241" s="5">
        <f t="shared" si="60"/>
        <v>251</v>
      </c>
      <c r="R241">
        <f t="shared" si="62"/>
        <v>2</v>
      </c>
    </row>
    <row r="242" spans="1:18" x14ac:dyDescent="0.25">
      <c r="A242" s="1">
        <v>43706</v>
      </c>
      <c r="B242">
        <f t="shared" si="48"/>
        <v>29</v>
      </c>
      <c r="C242">
        <f t="shared" si="61"/>
        <v>4</v>
      </c>
      <c r="D242" t="b">
        <f t="shared" si="49"/>
        <v>0</v>
      </c>
      <c r="E242" t="b">
        <f t="shared" si="50"/>
        <v>0</v>
      </c>
      <c r="F242" t="b">
        <f t="shared" si="51"/>
        <v>0</v>
      </c>
      <c r="G242" t="b">
        <f t="shared" si="52"/>
        <v>1</v>
      </c>
      <c r="H242" s="2">
        <f>IF(G242,VLOOKUP(C242,Tabela1[],2),0)</f>
        <v>0.75</v>
      </c>
      <c r="I242" s="4">
        <f t="shared" si="53"/>
        <v>200</v>
      </c>
      <c r="J242" s="4">
        <f t="shared" si="54"/>
        <v>200</v>
      </c>
      <c r="K242" s="4">
        <f t="shared" si="63"/>
        <v>100</v>
      </c>
      <c r="L242">
        <f t="shared" si="55"/>
        <v>300</v>
      </c>
      <c r="M242" s="5">
        <f t="shared" si="56"/>
        <v>100</v>
      </c>
      <c r="N242">
        <f t="shared" si="57"/>
        <v>225</v>
      </c>
      <c r="O242">
        <f t="shared" si="58"/>
        <v>100</v>
      </c>
      <c r="P242">
        <f t="shared" si="59"/>
        <v>125</v>
      </c>
      <c r="Q242" s="5">
        <f t="shared" si="60"/>
        <v>350</v>
      </c>
      <c r="R242">
        <f t="shared" si="62"/>
        <v>0</v>
      </c>
    </row>
    <row r="243" spans="1:18" x14ac:dyDescent="0.25">
      <c r="A243" s="1">
        <v>43707</v>
      </c>
      <c r="B243">
        <f t="shared" si="48"/>
        <v>30</v>
      </c>
      <c r="C243">
        <f t="shared" si="61"/>
        <v>5</v>
      </c>
      <c r="D243" t="b">
        <f t="shared" si="49"/>
        <v>0</v>
      </c>
      <c r="E243" t="b">
        <f t="shared" si="50"/>
        <v>0</v>
      </c>
      <c r="F243" t="b">
        <f t="shared" si="51"/>
        <v>0</v>
      </c>
      <c r="G243" t="b">
        <f t="shared" si="52"/>
        <v>1</v>
      </c>
      <c r="H243" s="2">
        <f>IF(G243,VLOOKUP(C243,Tabela1[],2),0)</f>
        <v>0.8</v>
      </c>
      <c r="I243" s="4">
        <f t="shared" si="53"/>
        <v>200</v>
      </c>
      <c r="J243" s="4">
        <f t="shared" si="54"/>
        <v>200</v>
      </c>
      <c r="K243" s="4">
        <f t="shared" si="63"/>
        <v>75</v>
      </c>
      <c r="L243">
        <f t="shared" si="55"/>
        <v>275</v>
      </c>
      <c r="M243" s="5">
        <f t="shared" si="56"/>
        <v>100</v>
      </c>
      <c r="N243">
        <f t="shared" si="57"/>
        <v>220</v>
      </c>
      <c r="O243">
        <f t="shared" si="58"/>
        <v>75</v>
      </c>
      <c r="P243">
        <f t="shared" si="59"/>
        <v>145</v>
      </c>
      <c r="Q243" s="5">
        <f t="shared" si="60"/>
        <v>365</v>
      </c>
      <c r="R243">
        <f t="shared" si="62"/>
        <v>0</v>
      </c>
    </row>
    <row r="244" spans="1:18" x14ac:dyDescent="0.25">
      <c r="A244" s="1">
        <v>43708</v>
      </c>
      <c r="B244">
        <f t="shared" si="48"/>
        <v>31</v>
      </c>
      <c r="C244">
        <f t="shared" si="61"/>
        <v>6</v>
      </c>
      <c r="D244" t="b">
        <f t="shared" si="49"/>
        <v>0</v>
      </c>
      <c r="E244" t="b">
        <f t="shared" si="50"/>
        <v>0</v>
      </c>
      <c r="F244" t="b">
        <f t="shared" si="51"/>
        <v>0</v>
      </c>
      <c r="G244" t="b">
        <f t="shared" si="52"/>
        <v>1</v>
      </c>
      <c r="H244" s="2">
        <f>IF(G244,VLOOKUP(C244,Tabela1[],2),0)</f>
        <v>0.5</v>
      </c>
      <c r="I244" s="4">
        <f t="shared" si="53"/>
        <v>200</v>
      </c>
      <c r="J244" s="4">
        <f t="shared" si="54"/>
        <v>200</v>
      </c>
      <c r="K244" s="4">
        <f t="shared" si="63"/>
        <v>55</v>
      </c>
      <c r="L244">
        <f t="shared" si="55"/>
        <v>255</v>
      </c>
      <c r="M244" s="5">
        <f t="shared" si="56"/>
        <v>100</v>
      </c>
      <c r="N244">
        <f t="shared" si="57"/>
        <v>128</v>
      </c>
      <c r="O244">
        <f t="shared" si="58"/>
        <v>55</v>
      </c>
      <c r="P244">
        <f t="shared" si="59"/>
        <v>73</v>
      </c>
      <c r="Q244" s="5">
        <f t="shared" si="60"/>
        <v>201</v>
      </c>
      <c r="R244">
        <f t="shared" si="62"/>
        <v>27</v>
      </c>
    </row>
    <row r="245" spans="1:18" x14ac:dyDescent="0.25">
      <c r="A245" s="1">
        <v>43709</v>
      </c>
      <c r="B245">
        <f t="shared" si="48"/>
        <v>1</v>
      </c>
      <c r="C245">
        <f t="shared" si="61"/>
        <v>7</v>
      </c>
      <c r="D245" t="b">
        <f t="shared" si="49"/>
        <v>1</v>
      </c>
      <c r="E245" t="b">
        <f t="shared" si="50"/>
        <v>0</v>
      </c>
      <c r="F245" t="b">
        <f t="shared" si="51"/>
        <v>0</v>
      </c>
      <c r="G245" t="b">
        <f t="shared" si="52"/>
        <v>1</v>
      </c>
      <c r="H245" s="2">
        <f>IF(G245,VLOOKUP(C245,Tabela1[],2),0)</f>
        <v>0.5</v>
      </c>
      <c r="I245" s="4">
        <f t="shared" si="53"/>
        <v>200</v>
      </c>
      <c r="J245" s="4">
        <f t="shared" si="54"/>
        <v>200</v>
      </c>
      <c r="K245" s="4">
        <f t="shared" si="63"/>
        <v>100</v>
      </c>
      <c r="L245">
        <f t="shared" si="55"/>
        <v>300</v>
      </c>
      <c r="M245" s="5">
        <f t="shared" si="56"/>
        <v>100</v>
      </c>
      <c r="N245">
        <f t="shared" si="57"/>
        <v>150</v>
      </c>
      <c r="O245">
        <f t="shared" si="58"/>
        <v>100</v>
      </c>
      <c r="P245">
        <f t="shared" si="59"/>
        <v>50</v>
      </c>
      <c r="Q245" s="5">
        <f t="shared" si="60"/>
        <v>200</v>
      </c>
      <c r="R245">
        <f t="shared" si="62"/>
        <v>50</v>
      </c>
    </row>
    <row r="246" spans="1:18" x14ac:dyDescent="0.25">
      <c r="A246" s="1">
        <v>43710</v>
      </c>
      <c r="B246">
        <f t="shared" si="48"/>
        <v>2</v>
      </c>
      <c r="C246">
        <f t="shared" si="61"/>
        <v>1</v>
      </c>
      <c r="D246" t="b">
        <f t="shared" si="49"/>
        <v>0</v>
      </c>
      <c r="E246" t="b">
        <f t="shared" si="50"/>
        <v>0</v>
      </c>
      <c r="F246" t="b">
        <f t="shared" si="51"/>
        <v>0</v>
      </c>
      <c r="G246" t="b">
        <f t="shared" si="52"/>
        <v>1</v>
      </c>
      <c r="H246" s="2">
        <f>IF(G246,VLOOKUP(C246,Tabela1[],2),0)</f>
        <v>0.9</v>
      </c>
      <c r="I246" s="4">
        <f t="shared" si="53"/>
        <v>200</v>
      </c>
      <c r="J246" s="4">
        <f t="shared" si="54"/>
        <v>200</v>
      </c>
      <c r="K246" s="4">
        <f t="shared" si="63"/>
        <v>100</v>
      </c>
      <c r="L246">
        <f t="shared" si="55"/>
        <v>300</v>
      </c>
      <c r="M246" s="5">
        <f t="shared" si="56"/>
        <v>100</v>
      </c>
      <c r="N246">
        <f t="shared" si="57"/>
        <v>270</v>
      </c>
      <c r="O246">
        <f t="shared" si="58"/>
        <v>100</v>
      </c>
      <c r="P246">
        <f t="shared" si="59"/>
        <v>170</v>
      </c>
      <c r="Q246" s="5">
        <f t="shared" si="60"/>
        <v>440</v>
      </c>
      <c r="R246">
        <f t="shared" si="62"/>
        <v>0</v>
      </c>
    </row>
    <row r="247" spans="1:18" x14ac:dyDescent="0.25">
      <c r="A247" s="1">
        <v>43711</v>
      </c>
      <c r="B247">
        <f t="shared" si="48"/>
        <v>3</v>
      </c>
      <c r="C247">
        <f t="shared" si="61"/>
        <v>2</v>
      </c>
      <c r="D247" t="b">
        <f t="shared" si="49"/>
        <v>0</v>
      </c>
      <c r="E247" t="b">
        <f t="shared" si="50"/>
        <v>0</v>
      </c>
      <c r="F247" t="b">
        <f t="shared" si="51"/>
        <v>0</v>
      </c>
      <c r="G247" t="b">
        <f t="shared" si="52"/>
        <v>1</v>
      </c>
      <c r="H247" s="2">
        <f>IF(G247,VLOOKUP(C247,Tabela1[],2),0)</f>
        <v>0.75</v>
      </c>
      <c r="I247" s="4">
        <f t="shared" si="53"/>
        <v>200</v>
      </c>
      <c r="J247" s="4">
        <f t="shared" si="54"/>
        <v>200</v>
      </c>
      <c r="K247" s="4">
        <f t="shared" si="63"/>
        <v>30</v>
      </c>
      <c r="L247">
        <f t="shared" si="55"/>
        <v>230</v>
      </c>
      <c r="M247" s="5">
        <f t="shared" si="56"/>
        <v>100</v>
      </c>
      <c r="N247">
        <f t="shared" si="57"/>
        <v>173</v>
      </c>
      <c r="O247">
        <f t="shared" si="58"/>
        <v>30</v>
      </c>
      <c r="P247">
        <f t="shared" si="59"/>
        <v>143</v>
      </c>
      <c r="Q247" s="5">
        <f t="shared" si="60"/>
        <v>316</v>
      </c>
      <c r="R247">
        <f t="shared" si="62"/>
        <v>0</v>
      </c>
    </row>
    <row r="248" spans="1:18" x14ac:dyDescent="0.25">
      <c r="A248" s="1">
        <v>43712</v>
      </c>
      <c r="B248">
        <f t="shared" si="48"/>
        <v>4</v>
      </c>
      <c r="C248">
        <f t="shared" si="61"/>
        <v>3</v>
      </c>
      <c r="D248" t="b">
        <f t="shared" si="49"/>
        <v>0</v>
      </c>
      <c r="E248" t="b">
        <f t="shared" si="50"/>
        <v>0</v>
      </c>
      <c r="F248" t="b">
        <f t="shared" si="51"/>
        <v>0</v>
      </c>
      <c r="G248" t="b">
        <f t="shared" si="52"/>
        <v>1</v>
      </c>
      <c r="H248" s="2">
        <f>IF(G248,VLOOKUP(C248,Tabela1[],2),0)</f>
        <v>0.6</v>
      </c>
      <c r="I248" s="4">
        <f t="shared" si="53"/>
        <v>200</v>
      </c>
      <c r="J248" s="4">
        <f t="shared" si="54"/>
        <v>200</v>
      </c>
      <c r="K248" s="4">
        <f t="shared" si="63"/>
        <v>57</v>
      </c>
      <c r="L248">
        <f t="shared" si="55"/>
        <v>257</v>
      </c>
      <c r="M248" s="5">
        <f t="shared" si="56"/>
        <v>100</v>
      </c>
      <c r="N248">
        <f t="shared" si="57"/>
        <v>155</v>
      </c>
      <c r="O248">
        <f t="shared" si="58"/>
        <v>57</v>
      </c>
      <c r="P248">
        <f t="shared" si="59"/>
        <v>98</v>
      </c>
      <c r="Q248" s="5">
        <f t="shared" si="60"/>
        <v>253</v>
      </c>
      <c r="R248">
        <f t="shared" si="62"/>
        <v>2</v>
      </c>
    </row>
    <row r="249" spans="1:18" x14ac:dyDescent="0.25">
      <c r="A249" s="1">
        <v>43713</v>
      </c>
      <c r="B249">
        <f t="shared" si="48"/>
        <v>5</v>
      </c>
      <c r="C249">
        <f t="shared" si="61"/>
        <v>4</v>
      </c>
      <c r="D249" t="b">
        <f t="shared" si="49"/>
        <v>0</v>
      </c>
      <c r="E249" t="b">
        <f t="shared" si="50"/>
        <v>0</v>
      </c>
      <c r="F249" t="b">
        <f t="shared" si="51"/>
        <v>0</v>
      </c>
      <c r="G249" t="b">
        <f t="shared" si="52"/>
        <v>1</v>
      </c>
      <c r="H249" s="2">
        <f>IF(G249,VLOOKUP(C249,Tabela1[],2),0)</f>
        <v>0.75</v>
      </c>
      <c r="I249" s="4">
        <f t="shared" si="53"/>
        <v>200</v>
      </c>
      <c r="J249" s="4">
        <f t="shared" si="54"/>
        <v>200</v>
      </c>
      <c r="K249" s="4">
        <f t="shared" si="63"/>
        <v>100</v>
      </c>
      <c r="L249">
        <f t="shared" si="55"/>
        <v>300</v>
      </c>
      <c r="M249" s="5">
        <f t="shared" si="56"/>
        <v>100</v>
      </c>
      <c r="N249">
        <f t="shared" si="57"/>
        <v>225</v>
      </c>
      <c r="O249">
        <f t="shared" si="58"/>
        <v>100</v>
      </c>
      <c r="P249">
        <f t="shared" si="59"/>
        <v>125</v>
      </c>
      <c r="Q249" s="5">
        <f t="shared" si="60"/>
        <v>350</v>
      </c>
      <c r="R249">
        <f t="shared" si="62"/>
        <v>0</v>
      </c>
    </row>
    <row r="250" spans="1:18" x14ac:dyDescent="0.25">
      <c r="A250" s="1">
        <v>43714</v>
      </c>
      <c r="B250">
        <f t="shared" si="48"/>
        <v>6</v>
      </c>
      <c r="C250">
        <f t="shared" si="61"/>
        <v>5</v>
      </c>
      <c r="D250" t="b">
        <f t="shared" si="49"/>
        <v>0</v>
      </c>
      <c r="E250" t="b">
        <f t="shared" si="50"/>
        <v>0</v>
      </c>
      <c r="F250" t="b">
        <f t="shared" si="51"/>
        <v>0</v>
      </c>
      <c r="G250" t="b">
        <f t="shared" si="52"/>
        <v>1</v>
      </c>
      <c r="H250" s="2">
        <f>IF(G250,VLOOKUP(C250,Tabela1[],2),0)</f>
        <v>0.8</v>
      </c>
      <c r="I250" s="4">
        <f t="shared" si="53"/>
        <v>200</v>
      </c>
      <c r="J250" s="4">
        <f t="shared" si="54"/>
        <v>200</v>
      </c>
      <c r="K250" s="4">
        <f t="shared" si="63"/>
        <v>75</v>
      </c>
      <c r="L250">
        <f t="shared" si="55"/>
        <v>275</v>
      </c>
      <c r="M250" s="5">
        <f t="shared" si="56"/>
        <v>100</v>
      </c>
      <c r="N250">
        <f t="shared" si="57"/>
        <v>220</v>
      </c>
      <c r="O250">
        <f t="shared" si="58"/>
        <v>75</v>
      </c>
      <c r="P250">
        <f t="shared" si="59"/>
        <v>145</v>
      </c>
      <c r="Q250" s="5">
        <f t="shared" si="60"/>
        <v>365</v>
      </c>
      <c r="R250">
        <f t="shared" si="62"/>
        <v>0</v>
      </c>
    </row>
    <row r="251" spans="1:18" x14ac:dyDescent="0.25">
      <c r="A251" s="1">
        <v>43715</v>
      </c>
      <c r="B251">
        <f t="shared" si="48"/>
        <v>7</v>
      </c>
      <c r="C251">
        <f t="shared" si="61"/>
        <v>6</v>
      </c>
      <c r="D251" t="b">
        <f t="shared" si="49"/>
        <v>0</v>
      </c>
      <c r="E251" t="b">
        <f t="shared" si="50"/>
        <v>0</v>
      </c>
      <c r="F251" t="b">
        <f t="shared" si="51"/>
        <v>1</v>
      </c>
      <c r="G251" t="b">
        <f t="shared" si="52"/>
        <v>1</v>
      </c>
      <c r="H251" s="2">
        <f>IF(G251,VLOOKUP(C251,Tabela1[],2),0)</f>
        <v>0.5</v>
      </c>
      <c r="I251" s="4">
        <f t="shared" si="53"/>
        <v>200</v>
      </c>
      <c r="J251" s="4">
        <f t="shared" si="54"/>
        <v>200</v>
      </c>
      <c r="K251" s="4">
        <f t="shared" si="63"/>
        <v>55</v>
      </c>
      <c r="L251">
        <f t="shared" si="55"/>
        <v>255</v>
      </c>
      <c r="M251" s="5">
        <f t="shared" si="56"/>
        <v>100</v>
      </c>
      <c r="N251">
        <f t="shared" si="57"/>
        <v>255</v>
      </c>
      <c r="O251">
        <f t="shared" si="58"/>
        <v>55</v>
      </c>
      <c r="P251">
        <f t="shared" si="59"/>
        <v>200</v>
      </c>
      <c r="Q251" s="5">
        <f t="shared" si="60"/>
        <v>455</v>
      </c>
      <c r="R251">
        <f t="shared" si="62"/>
        <v>0</v>
      </c>
    </row>
    <row r="252" spans="1:18" x14ac:dyDescent="0.25">
      <c r="A252" s="1">
        <v>43716</v>
      </c>
      <c r="B252">
        <f t="shared" si="48"/>
        <v>8</v>
      </c>
      <c r="C252">
        <f t="shared" si="61"/>
        <v>7</v>
      </c>
      <c r="D252" t="b">
        <f t="shared" si="49"/>
        <v>0</v>
      </c>
      <c r="E252" t="b">
        <f t="shared" si="50"/>
        <v>1</v>
      </c>
      <c r="F252" t="b">
        <f t="shared" si="51"/>
        <v>0</v>
      </c>
      <c r="G252" t="b">
        <f t="shared" si="52"/>
        <v>0</v>
      </c>
      <c r="H252" s="2">
        <f>IF(G252,VLOOKUP(C252,Tabela1[],2),0)</f>
        <v>0</v>
      </c>
      <c r="I252" s="4">
        <f t="shared" si="53"/>
        <v>0</v>
      </c>
      <c r="J252" s="4">
        <f t="shared" si="54"/>
        <v>0</v>
      </c>
      <c r="K252" s="4">
        <f t="shared" si="63"/>
        <v>0</v>
      </c>
      <c r="L252">
        <f t="shared" si="55"/>
        <v>0</v>
      </c>
      <c r="M252" s="5">
        <f t="shared" si="56"/>
        <v>0</v>
      </c>
      <c r="N252">
        <f t="shared" si="57"/>
        <v>0</v>
      </c>
      <c r="O252">
        <f t="shared" si="58"/>
        <v>0</v>
      </c>
      <c r="P252">
        <f t="shared" si="59"/>
        <v>0</v>
      </c>
      <c r="Q252" s="5">
        <f t="shared" si="60"/>
        <v>0</v>
      </c>
      <c r="R252">
        <f t="shared" si="62"/>
        <v>0</v>
      </c>
    </row>
    <row r="253" spans="1:18" x14ac:dyDescent="0.25">
      <c r="A253" s="1">
        <v>43717</v>
      </c>
      <c r="B253">
        <f t="shared" si="48"/>
        <v>9</v>
      </c>
      <c r="C253">
        <f t="shared" si="61"/>
        <v>1</v>
      </c>
      <c r="D253" t="b">
        <f t="shared" si="49"/>
        <v>0</v>
      </c>
      <c r="E253" t="b">
        <f t="shared" si="50"/>
        <v>0</v>
      </c>
      <c r="F253" t="b">
        <f t="shared" si="51"/>
        <v>0</v>
      </c>
      <c r="G253" t="b">
        <f t="shared" si="52"/>
        <v>1</v>
      </c>
      <c r="H253" s="2">
        <f>IF(G253,VLOOKUP(C253,Tabela1[],2),0)</f>
        <v>0.9</v>
      </c>
      <c r="I253" s="4">
        <f t="shared" si="53"/>
        <v>200</v>
      </c>
      <c r="J253" s="4">
        <f t="shared" si="54"/>
        <v>200</v>
      </c>
      <c r="K253" s="4">
        <f t="shared" si="63"/>
        <v>0</v>
      </c>
      <c r="L253">
        <f t="shared" si="55"/>
        <v>200</v>
      </c>
      <c r="M253" s="5">
        <f t="shared" si="56"/>
        <v>100</v>
      </c>
      <c r="N253">
        <f t="shared" si="57"/>
        <v>180</v>
      </c>
      <c r="O253">
        <f t="shared" si="58"/>
        <v>0</v>
      </c>
      <c r="P253">
        <f t="shared" si="59"/>
        <v>180</v>
      </c>
      <c r="Q253" s="5">
        <f t="shared" si="60"/>
        <v>360</v>
      </c>
      <c r="R253">
        <f t="shared" si="62"/>
        <v>0</v>
      </c>
    </row>
    <row r="254" spans="1:18" x14ac:dyDescent="0.25">
      <c r="A254" s="1">
        <v>43718</v>
      </c>
      <c r="B254">
        <f t="shared" si="48"/>
        <v>10</v>
      </c>
      <c r="C254">
        <f t="shared" si="61"/>
        <v>2</v>
      </c>
      <c r="D254" t="b">
        <f t="shared" si="49"/>
        <v>0</v>
      </c>
      <c r="E254" t="b">
        <f t="shared" si="50"/>
        <v>0</v>
      </c>
      <c r="F254" t="b">
        <f t="shared" si="51"/>
        <v>0</v>
      </c>
      <c r="G254" t="b">
        <f t="shared" si="52"/>
        <v>1</v>
      </c>
      <c r="H254" s="2">
        <f>IF(G254,VLOOKUP(C254,Tabela1[],2),0)</f>
        <v>0.75</v>
      </c>
      <c r="I254" s="4">
        <f t="shared" si="53"/>
        <v>200</v>
      </c>
      <c r="J254" s="4">
        <f t="shared" si="54"/>
        <v>200</v>
      </c>
      <c r="K254" s="4">
        <f t="shared" si="63"/>
        <v>20</v>
      </c>
      <c r="L254">
        <f t="shared" si="55"/>
        <v>220</v>
      </c>
      <c r="M254" s="5">
        <f t="shared" si="56"/>
        <v>100</v>
      </c>
      <c r="N254">
        <f t="shared" si="57"/>
        <v>165</v>
      </c>
      <c r="O254">
        <f t="shared" si="58"/>
        <v>20</v>
      </c>
      <c r="P254">
        <f t="shared" si="59"/>
        <v>145</v>
      </c>
      <c r="Q254" s="5">
        <f t="shared" si="60"/>
        <v>310</v>
      </c>
      <c r="R254">
        <f t="shared" si="62"/>
        <v>0</v>
      </c>
    </row>
    <row r="255" spans="1:18" x14ac:dyDescent="0.25">
      <c r="A255" s="1">
        <v>43719</v>
      </c>
      <c r="B255">
        <f t="shared" si="48"/>
        <v>11</v>
      </c>
      <c r="C255">
        <f t="shared" si="61"/>
        <v>3</v>
      </c>
      <c r="D255" t="b">
        <f t="shared" si="49"/>
        <v>0</v>
      </c>
      <c r="E255" t="b">
        <f t="shared" si="50"/>
        <v>0</v>
      </c>
      <c r="F255" t="b">
        <f t="shared" si="51"/>
        <v>0</v>
      </c>
      <c r="G255" t="b">
        <f t="shared" si="52"/>
        <v>1</v>
      </c>
      <c r="H255" s="2">
        <f>IF(G255,VLOOKUP(C255,Tabela1[],2),0)</f>
        <v>0.6</v>
      </c>
      <c r="I255" s="4">
        <f t="shared" si="53"/>
        <v>200</v>
      </c>
      <c r="J255" s="4">
        <f t="shared" si="54"/>
        <v>200</v>
      </c>
      <c r="K255" s="4">
        <f t="shared" si="63"/>
        <v>55</v>
      </c>
      <c r="L255">
        <f t="shared" si="55"/>
        <v>255</v>
      </c>
      <c r="M255" s="5">
        <f t="shared" si="56"/>
        <v>100</v>
      </c>
      <c r="N255">
        <f t="shared" si="57"/>
        <v>153</v>
      </c>
      <c r="O255">
        <f t="shared" si="58"/>
        <v>55</v>
      </c>
      <c r="P255">
        <f t="shared" si="59"/>
        <v>98</v>
      </c>
      <c r="Q255" s="5">
        <f t="shared" si="60"/>
        <v>251</v>
      </c>
      <c r="R255">
        <f t="shared" si="62"/>
        <v>2</v>
      </c>
    </row>
    <row r="256" spans="1:18" x14ac:dyDescent="0.25">
      <c r="A256" s="1">
        <v>43720</v>
      </c>
      <c r="B256">
        <f t="shared" si="48"/>
        <v>12</v>
      </c>
      <c r="C256">
        <f t="shared" si="61"/>
        <v>4</v>
      </c>
      <c r="D256" t="b">
        <f t="shared" si="49"/>
        <v>0</v>
      </c>
      <c r="E256" t="b">
        <f t="shared" si="50"/>
        <v>0</v>
      </c>
      <c r="F256" t="b">
        <f t="shared" si="51"/>
        <v>0</v>
      </c>
      <c r="G256" t="b">
        <f t="shared" si="52"/>
        <v>1</v>
      </c>
      <c r="H256" s="2">
        <f>IF(G256,VLOOKUP(C256,Tabela1[],2),0)</f>
        <v>0.75</v>
      </c>
      <c r="I256" s="4">
        <f t="shared" si="53"/>
        <v>200</v>
      </c>
      <c r="J256" s="4">
        <f t="shared" si="54"/>
        <v>200</v>
      </c>
      <c r="K256" s="4">
        <f t="shared" si="63"/>
        <v>100</v>
      </c>
      <c r="L256">
        <f t="shared" si="55"/>
        <v>300</v>
      </c>
      <c r="M256" s="5">
        <f t="shared" si="56"/>
        <v>100</v>
      </c>
      <c r="N256">
        <f t="shared" si="57"/>
        <v>225</v>
      </c>
      <c r="O256">
        <f t="shared" si="58"/>
        <v>100</v>
      </c>
      <c r="P256">
        <f t="shared" si="59"/>
        <v>125</v>
      </c>
      <c r="Q256" s="5">
        <f t="shared" si="60"/>
        <v>350</v>
      </c>
      <c r="R256">
        <f t="shared" si="62"/>
        <v>0</v>
      </c>
    </row>
    <row r="257" spans="1:18" x14ac:dyDescent="0.25">
      <c r="A257" s="1">
        <v>43721</v>
      </c>
      <c r="B257">
        <f t="shared" si="48"/>
        <v>13</v>
      </c>
      <c r="C257">
        <f t="shared" si="61"/>
        <v>5</v>
      </c>
      <c r="D257" t="b">
        <f t="shared" si="49"/>
        <v>0</v>
      </c>
      <c r="E257" t="b">
        <f t="shared" si="50"/>
        <v>0</v>
      </c>
      <c r="F257" t="b">
        <f t="shared" si="51"/>
        <v>0</v>
      </c>
      <c r="G257" t="b">
        <f t="shared" si="52"/>
        <v>1</v>
      </c>
      <c r="H257" s="2">
        <f>IF(G257,VLOOKUP(C257,Tabela1[],2),0)</f>
        <v>0.8</v>
      </c>
      <c r="I257" s="4">
        <f t="shared" si="53"/>
        <v>200</v>
      </c>
      <c r="J257" s="4">
        <f t="shared" si="54"/>
        <v>200</v>
      </c>
      <c r="K257" s="4">
        <f t="shared" si="63"/>
        <v>75</v>
      </c>
      <c r="L257">
        <f t="shared" si="55"/>
        <v>275</v>
      </c>
      <c r="M257" s="5">
        <f t="shared" si="56"/>
        <v>100</v>
      </c>
      <c r="N257">
        <f t="shared" si="57"/>
        <v>220</v>
      </c>
      <c r="O257">
        <f t="shared" si="58"/>
        <v>75</v>
      </c>
      <c r="P257">
        <f t="shared" si="59"/>
        <v>145</v>
      </c>
      <c r="Q257" s="5">
        <f t="shared" si="60"/>
        <v>365</v>
      </c>
      <c r="R257">
        <f t="shared" si="62"/>
        <v>0</v>
      </c>
    </row>
    <row r="258" spans="1:18" x14ac:dyDescent="0.25">
      <c r="A258" s="1">
        <v>43722</v>
      </c>
      <c r="B258">
        <f t="shared" ref="B258:B321" si="64">DAY(A258)</f>
        <v>14</v>
      </c>
      <c r="C258">
        <f t="shared" si="61"/>
        <v>6</v>
      </c>
      <c r="D258" t="b">
        <f t="shared" ref="D258:D321" si="65">AND(C258=7,B258&lt;=7)</f>
        <v>0</v>
      </c>
      <c r="E258" t="b">
        <f t="shared" ref="E258:E321" si="66">AND(C258=7,NOT(D258))</f>
        <v>0</v>
      </c>
      <c r="F258" t="b">
        <f t="shared" ref="F258:F321" si="67">E259</f>
        <v>1</v>
      </c>
      <c r="G258" t="b">
        <f t="shared" ref="G258:G321" si="68">OR(C258&lt;&gt;7,D258)</f>
        <v>1</v>
      </c>
      <c r="H258" s="2">
        <f>IF(G258,VLOOKUP(C258,Tabela1[],2),0)</f>
        <v>0.5</v>
      </c>
      <c r="I258" s="4">
        <f t="shared" ref="I258:I321" si="69">IF(G258,200,0)</f>
        <v>200</v>
      </c>
      <c r="J258" s="4">
        <f t="shared" ref="J258:J321" si="70">I258</f>
        <v>200</v>
      </c>
      <c r="K258" s="4">
        <f t="shared" si="63"/>
        <v>55</v>
      </c>
      <c r="L258">
        <f t="shared" ref="L258:L321" si="71">J258+K258</f>
        <v>255</v>
      </c>
      <c r="M258" s="5">
        <f t="shared" ref="M258:M321" si="72">I258*0.5</f>
        <v>100</v>
      </c>
      <c r="N258">
        <f t="shared" ref="N258:N321" si="73">IF(F258,J258+K258,ROUNDUP(L258*H258,0))</f>
        <v>255</v>
      </c>
      <c r="O258">
        <f t="shared" ref="O258:O321" si="74">MIN(K258,N258)</f>
        <v>55</v>
      </c>
      <c r="P258">
        <f t="shared" ref="P258:P321" si="75">N258-O258</f>
        <v>200</v>
      </c>
      <c r="Q258" s="5">
        <f t="shared" ref="Q258:Q321" si="76">O258*1+P258*2</f>
        <v>455</v>
      </c>
      <c r="R258">
        <f t="shared" si="62"/>
        <v>0</v>
      </c>
    </row>
    <row r="259" spans="1:18" x14ac:dyDescent="0.25">
      <c r="A259" s="1">
        <v>43723</v>
      </c>
      <c r="B259">
        <f t="shared" si="64"/>
        <v>15</v>
      </c>
      <c r="C259">
        <f t="shared" ref="C259:C322" si="77">WEEKDAY(A259,2)</f>
        <v>7</v>
      </c>
      <c r="D259" t="b">
        <f t="shared" si="65"/>
        <v>0</v>
      </c>
      <c r="E259" t="b">
        <f t="shared" si="66"/>
        <v>1</v>
      </c>
      <c r="F259" t="b">
        <f t="shared" si="67"/>
        <v>0</v>
      </c>
      <c r="G259" t="b">
        <f t="shared" si="68"/>
        <v>0</v>
      </c>
      <c r="H259" s="2">
        <f>IF(G259,VLOOKUP(C259,Tabela1[],2),0)</f>
        <v>0</v>
      </c>
      <c r="I259" s="4">
        <f t="shared" si="69"/>
        <v>0</v>
      </c>
      <c r="J259" s="4">
        <f t="shared" si="70"/>
        <v>0</v>
      </c>
      <c r="K259" s="4">
        <f t="shared" si="63"/>
        <v>0</v>
      </c>
      <c r="L259">
        <f t="shared" si="71"/>
        <v>0</v>
      </c>
      <c r="M259" s="5">
        <f t="shared" si="72"/>
        <v>0</v>
      </c>
      <c r="N259">
        <f t="shared" si="73"/>
        <v>0</v>
      </c>
      <c r="O259">
        <f t="shared" si="74"/>
        <v>0</v>
      </c>
      <c r="P259">
        <f t="shared" si="75"/>
        <v>0</v>
      </c>
      <c r="Q259" s="5">
        <f t="shared" si="76"/>
        <v>0</v>
      </c>
      <c r="R259">
        <f t="shared" ref="R259:R322" si="78">K259-O259+MAX(0,J259-P259-100)</f>
        <v>0</v>
      </c>
    </row>
    <row r="260" spans="1:18" x14ac:dyDescent="0.25">
      <c r="A260" s="1">
        <v>43724</v>
      </c>
      <c r="B260">
        <f t="shared" si="64"/>
        <v>16</v>
      </c>
      <c r="C260">
        <f t="shared" si="77"/>
        <v>1</v>
      </c>
      <c r="D260" t="b">
        <f t="shared" si="65"/>
        <v>0</v>
      </c>
      <c r="E260" t="b">
        <f t="shared" si="66"/>
        <v>0</v>
      </c>
      <c r="F260" t="b">
        <f t="shared" si="67"/>
        <v>0</v>
      </c>
      <c r="G260" t="b">
        <f t="shared" si="68"/>
        <v>1</v>
      </c>
      <c r="H260" s="2">
        <f>IF(G260,VLOOKUP(C260,Tabela1[],2),0)</f>
        <v>0.9</v>
      </c>
      <c r="I260" s="4">
        <f t="shared" si="69"/>
        <v>200</v>
      </c>
      <c r="J260" s="4">
        <f t="shared" si="70"/>
        <v>200</v>
      </c>
      <c r="K260" s="4">
        <f t="shared" ref="K260:K323" si="79">MIN(J259-P259,100)</f>
        <v>0</v>
      </c>
      <c r="L260">
        <f t="shared" si="71"/>
        <v>200</v>
      </c>
      <c r="M260" s="5">
        <f t="shared" si="72"/>
        <v>100</v>
      </c>
      <c r="N260">
        <f t="shared" si="73"/>
        <v>180</v>
      </c>
      <c r="O260">
        <f t="shared" si="74"/>
        <v>0</v>
      </c>
      <c r="P260">
        <f t="shared" si="75"/>
        <v>180</v>
      </c>
      <c r="Q260" s="5">
        <f t="shared" si="76"/>
        <v>360</v>
      </c>
      <c r="R260">
        <f t="shared" si="78"/>
        <v>0</v>
      </c>
    </row>
    <row r="261" spans="1:18" x14ac:dyDescent="0.25">
      <c r="A261" s="1">
        <v>43725</v>
      </c>
      <c r="B261">
        <f t="shared" si="64"/>
        <v>17</v>
      </c>
      <c r="C261">
        <f t="shared" si="77"/>
        <v>2</v>
      </c>
      <c r="D261" t="b">
        <f t="shared" si="65"/>
        <v>0</v>
      </c>
      <c r="E261" t="b">
        <f t="shared" si="66"/>
        <v>0</v>
      </c>
      <c r="F261" t="b">
        <f t="shared" si="67"/>
        <v>0</v>
      </c>
      <c r="G261" t="b">
        <f t="shared" si="68"/>
        <v>1</v>
      </c>
      <c r="H261" s="2">
        <f>IF(G261,VLOOKUP(C261,Tabela1[],2),0)</f>
        <v>0.75</v>
      </c>
      <c r="I261" s="4">
        <f t="shared" si="69"/>
        <v>200</v>
      </c>
      <c r="J261" s="4">
        <f t="shared" si="70"/>
        <v>200</v>
      </c>
      <c r="K261" s="4">
        <f t="shared" si="79"/>
        <v>20</v>
      </c>
      <c r="L261">
        <f t="shared" si="71"/>
        <v>220</v>
      </c>
      <c r="M261" s="5">
        <f t="shared" si="72"/>
        <v>100</v>
      </c>
      <c r="N261">
        <f t="shared" si="73"/>
        <v>165</v>
      </c>
      <c r="O261">
        <f t="shared" si="74"/>
        <v>20</v>
      </c>
      <c r="P261">
        <f t="shared" si="75"/>
        <v>145</v>
      </c>
      <c r="Q261" s="5">
        <f t="shared" si="76"/>
        <v>310</v>
      </c>
      <c r="R261">
        <f t="shared" si="78"/>
        <v>0</v>
      </c>
    </row>
    <row r="262" spans="1:18" x14ac:dyDescent="0.25">
      <c r="A262" s="1">
        <v>43726</v>
      </c>
      <c r="B262">
        <f t="shared" si="64"/>
        <v>18</v>
      </c>
      <c r="C262">
        <f t="shared" si="77"/>
        <v>3</v>
      </c>
      <c r="D262" t="b">
        <f t="shared" si="65"/>
        <v>0</v>
      </c>
      <c r="E262" t="b">
        <f t="shared" si="66"/>
        <v>0</v>
      </c>
      <c r="F262" t="b">
        <f t="shared" si="67"/>
        <v>0</v>
      </c>
      <c r="G262" t="b">
        <f t="shared" si="68"/>
        <v>1</v>
      </c>
      <c r="H262" s="2">
        <f>IF(G262,VLOOKUP(C262,Tabela1[],2),0)</f>
        <v>0.6</v>
      </c>
      <c r="I262" s="4">
        <f t="shared" si="69"/>
        <v>200</v>
      </c>
      <c r="J262" s="4">
        <f t="shared" si="70"/>
        <v>200</v>
      </c>
      <c r="K262" s="4">
        <f t="shared" si="79"/>
        <v>55</v>
      </c>
      <c r="L262">
        <f t="shared" si="71"/>
        <v>255</v>
      </c>
      <c r="M262" s="5">
        <f t="shared" si="72"/>
        <v>100</v>
      </c>
      <c r="N262">
        <f t="shared" si="73"/>
        <v>153</v>
      </c>
      <c r="O262">
        <f t="shared" si="74"/>
        <v>55</v>
      </c>
      <c r="P262">
        <f t="shared" si="75"/>
        <v>98</v>
      </c>
      <c r="Q262" s="5">
        <f t="shared" si="76"/>
        <v>251</v>
      </c>
      <c r="R262">
        <f t="shared" si="78"/>
        <v>2</v>
      </c>
    </row>
    <row r="263" spans="1:18" x14ac:dyDescent="0.25">
      <c r="A263" s="1">
        <v>43727</v>
      </c>
      <c r="B263">
        <f t="shared" si="64"/>
        <v>19</v>
      </c>
      <c r="C263">
        <f t="shared" si="77"/>
        <v>4</v>
      </c>
      <c r="D263" t="b">
        <f t="shared" si="65"/>
        <v>0</v>
      </c>
      <c r="E263" t="b">
        <f t="shared" si="66"/>
        <v>0</v>
      </c>
      <c r="F263" t="b">
        <f t="shared" si="67"/>
        <v>0</v>
      </c>
      <c r="G263" t="b">
        <f t="shared" si="68"/>
        <v>1</v>
      </c>
      <c r="H263" s="2">
        <f>IF(G263,VLOOKUP(C263,Tabela1[],2),0)</f>
        <v>0.75</v>
      </c>
      <c r="I263" s="4">
        <f t="shared" si="69"/>
        <v>200</v>
      </c>
      <c r="J263" s="4">
        <f t="shared" si="70"/>
        <v>200</v>
      </c>
      <c r="K263" s="4">
        <f t="shared" si="79"/>
        <v>100</v>
      </c>
      <c r="L263">
        <f t="shared" si="71"/>
        <v>300</v>
      </c>
      <c r="M263" s="5">
        <f t="shared" si="72"/>
        <v>100</v>
      </c>
      <c r="N263">
        <f t="shared" si="73"/>
        <v>225</v>
      </c>
      <c r="O263">
        <f t="shared" si="74"/>
        <v>100</v>
      </c>
      <c r="P263">
        <f t="shared" si="75"/>
        <v>125</v>
      </c>
      <c r="Q263" s="5">
        <f t="shared" si="76"/>
        <v>350</v>
      </c>
      <c r="R263">
        <f t="shared" si="78"/>
        <v>0</v>
      </c>
    </row>
    <row r="264" spans="1:18" x14ac:dyDescent="0.25">
      <c r="A264" s="1">
        <v>43728</v>
      </c>
      <c r="B264">
        <f t="shared" si="64"/>
        <v>20</v>
      </c>
      <c r="C264">
        <f t="shared" si="77"/>
        <v>5</v>
      </c>
      <c r="D264" t="b">
        <f t="shared" si="65"/>
        <v>0</v>
      </c>
      <c r="E264" t="b">
        <f t="shared" si="66"/>
        <v>0</v>
      </c>
      <c r="F264" t="b">
        <f t="shared" si="67"/>
        <v>0</v>
      </c>
      <c r="G264" t="b">
        <f t="shared" si="68"/>
        <v>1</v>
      </c>
      <c r="H264" s="2">
        <f>IF(G264,VLOOKUP(C264,Tabela1[],2),0)</f>
        <v>0.8</v>
      </c>
      <c r="I264" s="4">
        <f t="shared" si="69"/>
        <v>200</v>
      </c>
      <c r="J264" s="4">
        <f t="shared" si="70"/>
        <v>200</v>
      </c>
      <c r="K264" s="4">
        <f t="shared" si="79"/>
        <v>75</v>
      </c>
      <c r="L264">
        <f t="shared" si="71"/>
        <v>275</v>
      </c>
      <c r="M264" s="5">
        <f t="shared" si="72"/>
        <v>100</v>
      </c>
      <c r="N264">
        <f t="shared" si="73"/>
        <v>220</v>
      </c>
      <c r="O264">
        <f t="shared" si="74"/>
        <v>75</v>
      </c>
      <c r="P264">
        <f t="shared" si="75"/>
        <v>145</v>
      </c>
      <c r="Q264" s="5">
        <f t="shared" si="76"/>
        <v>365</v>
      </c>
      <c r="R264">
        <f t="shared" si="78"/>
        <v>0</v>
      </c>
    </row>
    <row r="265" spans="1:18" x14ac:dyDescent="0.25">
      <c r="A265" s="1">
        <v>43729</v>
      </c>
      <c r="B265">
        <f t="shared" si="64"/>
        <v>21</v>
      </c>
      <c r="C265">
        <f t="shared" si="77"/>
        <v>6</v>
      </c>
      <c r="D265" t="b">
        <f t="shared" si="65"/>
        <v>0</v>
      </c>
      <c r="E265" t="b">
        <f t="shared" si="66"/>
        <v>0</v>
      </c>
      <c r="F265" t="b">
        <f t="shared" si="67"/>
        <v>1</v>
      </c>
      <c r="G265" t="b">
        <f t="shared" si="68"/>
        <v>1</v>
      </c>
      <c r="H265" s="2">
        <f>IF(G265,VLOOKUP(C265,Tabela1[],2),0)</f>
        <v>0.5</v>
      </c>
      <c r="I265" s="4">
        <f t="shared" si="69"/>
        <v>200</v>
      </c>
      <c r="J265" s="4">
        <f t="shared" si="70"/>
        <v>200</v>
      </c>
      <c r="K265" s="4">
        <f t="shared" si="79"/>
        <v>55</v>
      </c>
      <c r="L265">
        <f t="shared" si="71"/>
        <v>255</v>
      </c>
      <c r="M265" s="5">
        <f t="shared" si="72"/>
        <v>100</v>
      </c>
      <c r="N265">
        <f t="shared" si="73"/>
        <v>255</v>
      </c>
      <c r="O265">
        <f t="shared" si="74"/>
        <v>55</v>
      </c>
      <c r="P265">
        <f t="shared" si="75"/>
        <v>200</v>
      </c>
      <c r="Q265" s="5">
        <f t="shared" si="76"/>
        <v>455</v>
      </c>
      <c r="R265">
        <f t="shared" si="78"/>
        <v>0</v>
      </c>
    </row>
    <row r="266" spans="1:18" x14ac:dyDescent="0.25">
      <c r="A266" s="1">
        <v>43730</v>
      </c>
      <c r="B266">
        <f t="shared" si="64"/>
        <v>22</v>
      </c>
      <c r="C266">
        <f t="shared" si="77"/>
        <v>7</v>
      </c>
      <c r="D266" t="b">
        <f t="shared" si="65"/>
        <v>0</v>
      </c>
      <c r="E266" t="b">
        <f t="shared" si="66"/>
        <v>1</v>
      </c>
      <c r="F266" t="b">
        <f t="shared" si="67"/>
        <v>0</v>
      </c>
      <c r="G266" t="b">
        <f t="shared" si="68"/>
        <v>0</v>
      </c>
      <c r="H266" s="2">
        <f>IF(G266,VLOOKUP(C266,Tabela1[],2),0)</f>
        <v>0</v>
      </c>
      <c r="I266" s="4">
        <f t="shared" si="69"/>
        <v>0</v>
      </c>
      <c r="J266" s="4">
        <f t="shared" si="70"/>
        <v>0</v>
      </c>
      <c r="K266" s="4">
        <f t="shared" si="79"/>
        <v>0</v>
      </c>
      <c r="L266">
        <f t="shared" si="71"/>
        <v>0</v>
      </c>
      <c r="M266" s="5">
        <f t="shared" si="72"/>
        <v>0</v>
      </c>
      <c r="N266">
        <f t="shared" si="73"/>
        <v>0</v>
      </c>
      <c r="O266">
        <f t="shared" si="74"/>
        <v>0</v>
      </c>
      <c r="P266">
        <f t="shared" si="75"/>
        <v>0</v>
      </c>
      <c r="Q266" s="5">
        <f t="shared" si="76"/>
        <v>0</v>
      </c>
      <c r="R266">
        <f t="shared" si="78"/>
        <v>0</v>
      </c>
    </row>
    <row r="267" spans="1:18" x14ac:dyDescent="0.25">
      <c r="A267" s="1">
        <v>43731</v>
      </c>
      <c r="B267">
        <f t="shared" si="64"/>
        <v>23</v>
      </c>
      <c r="C267">
        <f t="shared" si="77"/>
        <v>1</v>
      </c>
      <c r="D267" t="b">
        <f t="shared" si="65"/>
        <v>0</v>
      </c>
      <c r="E267" t="b">
        <f t="shared" si="66"/>
        <v>0</v>
      </c>
      <c r="F267" t="b">
        <f t="shared" si="67"/>
        <v>0</v>
      </c>
      <c r="G267" t="b">
        <f t="shared" si="68"/>
        <v>1</v>
      </c>
      <c r="H267" s="2">
        <f>IF(G267,VLOOKUP(C267,Tabela1[],2),0)</f>
        <v>0.9</v>
      </c>
      <c r="I267" s="4">
        <f t="shared" si="69"/>
        <v>200</v>
      </c>
      <c r="J267" s="4">
        <f t="shared" si="70"/>
        <v>200</v>
      </c>
      <c r="K267" s="4">
        <f t="shared" si="79"/>
        <v>0</v>
      </c>
      <c r="L267">
        <f t="shared" si="71"/>
        <v>200</v>
      </c>
      <c r="M267" s="5">
        <f t="shared" si="72"/>
        <v>100</v>
      </c>
      <c r="N267">
        <f t="shared" si="73"/>
        <v>180</v>
      </c>
      <c r="O267">
        <f t="shared" si="74"/>
        <v>0</v>
      </c>
      <c r="P267">
        <f t="shared" si="75"/>
        <v>180</v>
      </c>
      <c r="Q267" s="5">
        <f t="shared" si="76"/>
        <v>360</v>
      </c>
      <c r="R267">
        <f t="shared" si="78"/>
        <v>0</v>
      </c>
    </row>
    <row r="268" spans="1:18" x14ac:dyDescent="0.25">
      <c r="A268" s="1">
        <v>43732</v>
      </c>
      <c r="B268">
        <f t="shared" si="64"/>
        <v>24</v>
      </c>
      <c r="C268">
        <f t="shared" si="77"/>
        <v>2</v>
      </c>
      <c r="D268" t="b">
        <f t="shared" si="65"/>
        <v>0</v>
      </c>
      <c r="E268" t="b">
        <f t="shared" si="66"/>
        <v>0</v>
      </c>
      <c r="F268" t="b">
        <f t="shared" si="67"/>
        <v>0</v>
      </c>
      <c r="G268" t="b">
        <f t="shared" si="68"/>
        <v>1</v>
      </c>
      <c r="H268" s="2">
        <f>IF(G268,VLOOKUP(C268,Tabela1[],2),0)</f>
        <v>0.75</v>
      </c>
      <c r="I268" s="4">
        <f t="shared" si="69"/>
        <v>200</v>
      </c>
      <c r="J268" s="4">
        <f t="shared" si="70"/>
        <v>200</v>
      </c>
      <c r="K268" s="4">
        <f t="shared" si="79"/>
        <v>20</v>
      </c>
      <c r="L268">
        <f t="shared" si="71"/>
        <v>220</v>
      </c>
      <c r="M268" s="5">
        <f t="shared" si="72"/>
        <v>100</v>
      </c>
      <c r="N268">
        <f t="shared" si="73"/>
        <v>165</v>
      </c>
      <c r="O268">
        <f t="shared" si="74"/>
        <v>20</v>
      </c>
      <c r="P268">
        <f t="shared" si="75"/>
        <v>145</v>
      </c>
      <c r="Q268" s="5">
        <f t="shared" si="76"/>
        <v>310</v>
      </c>
      <c r="R268">
        <f t="shared" si="78"/>
        <v>0</v>
      </c>
    </row>
    <row r="269" spans="1:18" x14ac:dyDescent="0.25">
      <c r="A269" s="1">
        <v>43733</v>
      </c>
      <c r="B269">
        <f t="shared" si="64"/>
        <v>25</v>
      </c>
      <c r="C269">
        <f t="shared" si="77"/>
        <v>3</v>
      </c>
      <c r="D269" t="b">
        <f t="shared" si="65"/>
        <v>0</v>
      </c>
      <c r="E269" t="b">
        <f t="shared" si="66"/>
        <v>0</v>
      </c>
      <c r="F269" t="b">
        <f t="shared" si="67"/>
        <v>0</v>
      </c>
      <c r="G269" t="b">
        <f t="shared" si="68"/>
        <v>1</v>
      </c>
      <c r="H269" s="2">
        <f>IF(G269,VLOOKUP(C269,Tabela1[],2),0)</f>
        <v>0.6</v>
      </c>
      <c r="I269" s="4">
        <f t="shared" si="69"/>
        <v>200</v>
      </c>
      <c r="J269" s="4">
        <f t="shared" si="70"/>
        <v>200</v>
      </c>
      <c r="K269" s="4">
        <f t="shared" si="79"/>
        <v>55</v>
      </c>
      <c r="L269">
        <f t="shared" si="71"/>
        <v>255</v>
      </c>
      <c r="M269" s="5">
        <f t="shared" si="72"/>
        <v>100</v>
      </c>
      <c r="N269">
        <f t="shared" si="73"/>
        <v>153</v>
      </c>
      <c r="O269">
        <f t="shared" si="74"/>
        <v>55</v>
      </c>
      <c r="P269">
        <f t="shared" si="75"/>
        <v>98</v>
      </c>
      <c r="Q269" s="5">
        <f t="shared" si="76"/>
        <v>251</v>
      </c>
      <c r="R269">
        <f t="shared" si="78"/>
        <v>2</v>
      </c>
    </row>
    <row r="270" spans="1:18" x14ac:dyDescent="0.25">
      <c r="A270" s="1">
        <v>43734</v>
      </c>
      <c r="B270">
        <f t="shared" si="64"/>
        <v>26</v>
      </c>
      <c r="C270">
        <f t="shared" si="77"/>
        <v>4</v>
      </c>
      <c r="D270" t="b">
        <f t="shared" si="65"/>
        <v>0</v>
      </c>
      <c r="E270" t="b">
        <f t="shared" si="66"/>
        <v>0</v>
      </c>
      <c r="F270" t="b">
        <f t="shared" si="67"/>
        <v>0</v>
      </c>
      <c r="G270" t="b">
        <f t="shared" si="68"/>
        <v>1</v>
      </c>
      <c r="H270" s="2">
        <f>IF(G270,VLOOKUP(C270,Tabela1[],2),0)</f>
        <v>0.75</v>
      </c>
      <c r="I270" s="4">
        <f t="shared" si="69"/>
        <v>200</v>
      </c>
      <c r="J270" s="4">
        <f t="shared" si="70"/>
        <v>200</v>
      </c>
      <c r="K270" s="4">
        <f t="shared" si="79"/>
        <v>100</v>
      </c>
      <c r="L270">
        <f t="shared" si="71"/>
        <v>300</v>
      </c>
      <c r="M270" s="5">
        <f t="shared" si="72"/>
        <v>100</v>
      </c>
      <c r="N270">
        <f t="shared" si="73"/>
        <v>225</v>
      </c>
      <c r="O270">
        <f t="shared" si="74"/>
        <v>100</v>
      </c>
      <c r="P270">
        <f t="shared" si="75"/>
        <v>125</v>
      </c>
      <c r="Q270" s="5">
        <f t="shared" si="76"/>
        <v>350</v>
      </c>
      <c r="R270">
        <f t="shared" si="78"/>
        <v>0</v>
      </c>
    </row>
    <row r="271" spans="1:18" x14ac:dyDescent="0.25">
      <c r="A271" s="1">
        <v>43735</v>
      </c>
      <c r="B271">
        <f t="shared" si="64"/>
        <v>27</v>
      </c>
      <c r="C271">
        <f t="shared" si="77"/>
        <v>5</v>
      </c>
      <c r="D271" t="b">
        <f t="shared" si="65"/>
        <v>0</v>
      </c>
      <c r="E271" t="b">
        <f t="shared" si="66"/>
        <v>0</v>
      </c>
      <c r="F271" t="b">
        <f t="shared" si="67"/>
        <v>0</v>
      </c>
      <c r="G271" t="b">
        <f t="shared" si="68"/>
        <v>1</v>
      </c>
      <c r="H271" s="2">
        <f>IF(G271,VLOOKUP(C271,Tabela1[],2),0)</f>
        <v>0.8</v>
      </c>
      <c r="I271" s="4">
        <f t="shared" si="69"/>
        <v>200</v>
      </c>
      <c r="J271" s="4">
        <f t="shared" si="70"/>
        <v>200</v>
      </c>
      <c r="K271" s="4">
        <f t="shared" si="79"/>
        <v>75</v>
      </c>
      <c r="L271">
        <f t="shared" si="71"/>
        <v>275</v>
      </c>
      <c r="M271" s="5">
        <f t="shared" si="72"/>
        <v>100</v>
      </c>
      <c r="N271">
        <f t="shared" si="73"/>
        <v>220</v>
      </c>
      <c r="O271">
        <f t="shared" si="74"/>
        <v>75</v>
      </c>
      <c r="P271">
        <f t="shared" si="75"/>
        <v>145</v>
      </c>
      <c r="Q271" s="5">
        <f t="shared" si="76"/>
        <v>365</v>
      </c>
      <c r="R271">
        <f t="shared" si="78"/>
        <v>0</v>
      </c>
    </row>
    <row r="272" spans="1:18" x14ac:dyDescent="0.25">
      <c r="A272" s="1">
        <v>43736</v>
      </c>
      <c r="B272">
        <f t="shared" si="64"/>
        <v>28</v>
      </c>
      <c r="C272">
        <f t="shared" si="77"/>
        <v>6</v>
      </c>
      <c r="D272" t="b">
        <f t="shared" si="65"/>
        <v>0</v>
      </c>
      <c r="E272" t="b">
        <f t="shared" si="66"/>
        <v>0</v>
      </c>
      <c r="F272" t="b">
        <f t="shared" si="67"/>
        <v>1</v>
      </c>
      <c r="G272" t="b">
        <f t="shared" si="68"/>
        <v>1</v>
      </c>
      <c r="H272" s="2">
        <f>IF(G272,VLOOKUP(C272,Tabela1[],2),0)</f>
        <v>0.5</v>
      </c>
      <c r="I272" s="4">
        <f t="shared" si="69"/>
        <v>200</v>
      </c>
      <c r="J272" s="4">
        <f t="shared" si="70"/>
        <v>200</v>
      </c>
      <c r="K272" s="4">
        <f t="shared" si="79"/>
        <v>55</v>
      </c>
      <c r="L272">
        <f t="shared" si="71"/>
        <v>255</v>
      </c>
      <c r="M272" s="5">
        <f t="shared" si="72"/>
        <v>100</v>
      </c>
      <c r="N272">
        <f t="shared" si="73"/>
        <v>255</v>
      </c>
      <c r="O272">
        <f t="shared" si="74"/>
        <v>55</v>
      </c>
      <c r="P272">
        <f t="shared" si="75"/>
        <v>200</v>
      </c>
      <c r="Q272" s="5">
        <f t="shared" si="76"/>
        <v>455</v>
      </c>
      <c r="R272">
        <f t="shared" si="78"/>
        <v>0</v>
      </c>
    </row>
    <row r="273" spans="1:18" x14ac:dyDescent="0.25">
      <c r="A273" s="1">
        <v>43737</v>
      </c>
      <c r="B273">
        <f t="shared" si="64"/>
        <v>29</v>
      </c>
      <c r="C273">
        <f t="shared" si="77"/>
        <v>7</v>
      </c>
      <c r="D273" t="b">
        <f t="shared" si="65"/>
        <v>0</v>
      </c>
      <c r="E273" t="b">
        <f t="shared" si="66"/>
        <v>1</v>
      </c>
      <c r="F273" t="b">
        <f t="shared" si="67"/>
        <v>0</v>
      </c>
      <c r="G273" t="b">
        <f t="shared" si="68"/>
        <v>0</v>
      </c>
      <c r="H273" s="2">
        <f>IF(G273,VLOOKUP(C273,Tabela1[],2),0)</f>
        <v>0</v>
      </c>
      <c r="I273" s="4">
        <f t="shared" si="69"/>
        <v>0</v>
      </c>
      <c r="J273" s="4">
        <f t="shared" si="70"/>
        <v>0</v>
      </c>
      <c r="K273" s="4">
        <f t="shared" si="79"/>
        <v>0</v>
      </c>
      <c r="L273">
        <f t="shared" si="71"/>
        <v>0</v>
      </c>
      <c r="M273" s="5">
        <f t="shared" si="72"/>
        <v>0</v>
      </c>
      <c r="N273">
        <f t="shared" si="73"/>
        <v>0</v>
      </c>
      <c r="O273">
        <f t="shared" si="74"/>
        <v>0</v>
      </c>
      <c r="P273">
        <f t="shared" si="75"/>
        <v>0</v>
      </c>
      <c r="Q273" s="5">
        <f t="shared" si="76"/>
        <v>0</v>
      </c>
      <c r="R273">
        <f t="shared" si="78"/>
        <v>0</v>
      </c>
    </row>
    <row r="274" spans="1:18" x14ac:dyDescent="0.25">
      <c r="A274" s="1">
        <v>43738</v>
      </c>
      <c r="B274">
        <f t="shared" si="64"/>
        <v>30</v>
      </c>
      <c r="C274">
        <f t="shared" si="77"/>
        <v>1</v>
      </c>
      <c r="D274" t="b">
        <f t="shared" si="65"/>
        <v>0</v>
      </c>
      <c r="E274" t="b">
        <f t="shared" si="66"/>
        <v>0</v>
      </c>
      <c r="F274" t="b">
        <f t="shared" si="67"/>
        <v>0</v>
      </c>
      <c r="G274" t="b">
        <f t="shared" si="68"/>
        <v>1</v>
      </c>
      <c r="H274" s="2">
        <f>IF(G274,VLOOKUP(C274,Tabela1[],2),0)</f>
        <v>0.9</v>
      </c>
      <c r="I274" s="4">
        <f t="shared" si="69"/>
        <v>200</v>
      </c>
      <c r="J274" s="4">
        <f t="shared" si="70"/>
        <v>200</v>
      </c>
      <c r="K274" s="4">
        <f t="shared" si="79"/>
        <v>0</v>
      </c>
      <c r="L274">
        <f t="shared" si="71"/>
        <v>200</v>
      </c>
      <c r="M274" s="5">
        <f t="shared" si="72"/>
        <v>100</v>
      </c>
      <c r="N274">
        <f t="shared" si="73"/>
        <v>180</v>
      </c>
      <c r="O274">
        <f t="shared" si="74"/>
        <v>0</v>
      </c>
      <c r="P274">
        <f t="shared" si="75"/>
        <v>180</v>
      </c>
      <c r="Q274" s="5">
        <f t="shared" si="76"/>
        <v>360</v>
      </c>
      <c r="R274">
        <f t="shared" si="78"/>
        <v>0</v>
      </c>
    </row>
    <row r="275" spans="1:18" x14ac:dyDescent="0.25">
      <c r="A275" s="1">
        <v>43739</v>
      </c>
      <c r="B275">
        <f t="shared" si="64"/>
        <v>1</v>
      </c>
      <c r="C275">
        <f t="shared" si="77"/>
        <v>2</v>
      </c>
      <c r="D275" t="b">
        <f t="shared" si="65"/>
        <v>0</v>
      </c>
      <c r="E275" t="b">
        <f t="shared" si="66"/>
        <v>0</v>
      </c>
      <c r="F275" t="b">
        <f t="shared" si="67"/>
        <v>0</v>
      </c>
      <c r="G275" t="b">
        <f t="shared" si="68"/>
        <v>1</v>
      </c>
      <c r="H275" s="2">
        <f>IF(G275,VLOOKUP(C275,Tabela1[],2),0)</f>
        <v>0.75</v>
      </c>
      <c r="I275" s="4">
        <f t="shared" si="69"/>
        <v>200</v>
      </c>
      <c r="J275" s="4">
        <f t="shared" si="70"/>
        <v>200</v>
      </c>
      <c r="K275" s="4">
        <f t="shared" si="79"/>
        <v>20</v>
      </c>
      <c r="L275">
        <f t="shared" si="71"/>
        <v>220</v>
      </c>
      <c r="M275" s="5">
        <f t="shared" si="72"/>
        <v>100</v>
      </c>
      <c r="N275">
        <f t="shared" si="73"/>
        <v>165</v>
      </c>
      <c r="O275">
        <f t="shared" si="74"/>
        <v>20</v>
      </c>
      <c r="P275">
        <f t="shared" si="75"/>
        <v>145</v>
      </c>
      <c r="Q275" s="5">
        <f t="shared" si="76"/>
        <v>310</v>
      </c>
      <c r="R275">
        <f t="shared" si="78"/>
        <v>0</v>
      </c>
    </row>
    <row r="276" spans="1:18" x14ac:dyDescent="0.25">
      <c r="A276" s="1">
        <v>43740</v>
      </c>
      <c r="B276">
        <f t="shared" si="64"/>
        <v>2</v>
      </c>
      <c r="C276">
        <f t="shared" si="77"/>
        <v>3</v>
      </c>
      <c r="D276" t="b">
        <f t="shared" si="65"/>
        <v>0</v>
      </c>
      <c r="E276" t="b">
        <f t="shared" si="66"/>
        <v>0</v>
      </c>
      <c r="F276" t="b">
        <f t="shared" si="67"/>
        <v>0</v>
      </c>
      <c r="G276" t="b">
        <f t="shared" si="68"/>
        <v>1</v>
      </c>
      <c r="H276" s="2">
        <f>IF(G276,VLOOKUP(C276,Tabela1[],2),0)</f>
        <v>0.6</v>
      </c>
      <c r="I276" s="4">
        <f t="shared" si="69"/>
        <v>200</v>
      </c>
      <c r="J276" s="4">
        <f t="shared" si="70"/>
        <v>200</v>
      </c>
      <c r="K276" s="4">
        <f t="shared" si="79"/>
        <v>55</v>
      </c>
      <c r="L276">
        <f t="shared" si="71"/>
        <v>255</v>
      </c>
      <c r="M276" s="5">
        <f t="shared" si="72"/>
        <v>100</v>
      </c>
      <c r="N276">
        <f t="shared" si="73"/>
        <v>153</v>
      </c>
      <c r="O276">
        <f t="shared" si="74"/>
        <v>55</v>
      </c>
      <c r="P276">
        <f t="shared" si="75"/>
        <v>98</v>
      </c>
      <c r="Q276" s="5">
        <f t="shared" si="76"/>
        <v>251</v>
      </c>
      <c r="R276">
        <f t="shared" si="78"/>
        <v>2</v>
      </c>
    </row>
    <row r="277" spans="1:18" x14ac:dyDescent="0.25">
      <c r="A277" s="1">
        <v>43741</v>
      </c>
      <c r="B277">
        <f t="shared" si="64"/>
        <v>3</v>
      </c>
      <c r="C277">
        <f t="shared" si="77"/>
        <v>4</v>
      </c>
      <c r="D277" t="b">
        <f t="shared" si="65"/>
        <v>0</v>
      </c>
      <c r="E277" t="b">
        <f t="shared" si="66"/>
        <v>0</v>
      </c>
      <c r="F277" t="b">
        <f t="shared" si="67"/>
        <v>0</v>
      </c>
      <c r="G277" t="b">
        <f t="shared" si="68"/>
        <v>1</v>
      </c>
      <c r="H277" s="2">
        <f>IF(G277,VLOOKUP(C277,Tabela1[],2),0)</f>
        <v>0.75</v>
      </c>
      <c r="I277" s="4">
        <f t="shared" si="69"/>
        <v>200</v>
      </c>
      <c r="J277" s="4">
        <f t="shared" si="70"/>
        <v>200</v>
      </c>
      <c r="K277" s="4">
        <f t="shared" si="79"/>
        <v>100</v>
      </c>
      <c r="L277">
        <f t="shared" si="71"/>
        <v>300</v>
      </c>
      <c r="M277" s="5">
        <f t="shared" si="72"/>
        <v>100</v>
      </c>
      <c r="N277">
        <f t="shared" si="73"/>
        <v>225</v>
      </c>
      <c r="O277">
        <f t="shared" si="74"/>
        <v>100</v>
      </c>
      <c r="P277">
        <f t="shared" si="75"/>
        <v>125</v>
      </c>
      <c r="Q277" s="5">
        <f t="shared" si="76"/>
        <v>350</v>
      </c>
      <c r="R277">
        <f t="shared" si="78"/>
        <v>0</v>
      </c>
    </row>
    <row r="278" spans="1:18" x14ac:dyDescent="0.25">
      <c r="A278" s="1">
        <v>43742</v>
      </c>
      <c r="B278">
        <f t="shared" si="64"/>
        <v>4</v>
      </c>
      <c r="C278">
        <f t="shared" si="77"/>
        <v>5</v>
      </c>
      <c r="D278" t="b">
        <f t="shared" si="65"/>
        <v>0</v>
      </c>
      <c r="E278" t="b">
        <f t="shared" si="66"/>
        <v>0</v>
      </c>
      <c r="F278" t="b">
        <f t="shared" si="67"/>
        <v>0</v>
      </c>
      <c r="G278" t="b">
        <f t="shared" si="68"/>
        <v>1</v>
      </c>
      <c r="H278" s="2">
        <f>IF(G278,VLOOKUP(C278,Tabela1[],2),0)</f>
        <v>0.8</v>
      </c>
      <c r="I278" s="4">
        <f t="shared" si="69"/>
        <v>200</v>
      </c>
      <c r="J278" s="4">
        <f t="shared" si="70"/>
        <v>200</v>
      </c>
      <c r="K278" s="4">
        <f t="shared" si="79"/>
        <v>75</v>
      </c>
      <c r="L278">
        <f t="shared" si="71"/>
        <v>275</v>
      </c>
      <c r="M278" s="5">
        <f t="shared" si="72"/>
        <v>100</v>
      </c>
      <c r="N278">
        <f t="shared" si="73"/>
        <v>220</v>
      </c>
      <c r="O278">
        <f t="shared" si="74"/>
        <v>75</v>
      </c>
      <c r="P278">
        <f t="shared" si="75"/>
        <v>145</v>
      </c>
      <c r="Q278" s="5">
        <f t="shared" si="76"/>
        <v>365</v>
      </c>
      <c r="R278">
        <f t="shared" si="78"/>
        <v>0</v>
      </c>
    </row>
    <row r="279" spans="1:18" x14ac:dyDescent="0.25">
      <c r="A279" s="1">
        <v>43743</v>
      </c>
      <c r="B279">
        <f t="shared" si="64"/>
        <v>5</v>
      </c>
      <c r="C279">
        <f t="shared" si="77"/>
        <v>6</v>
      </c>
      <c r="D279" t="b">
        <f t="shared" si="65"/>
        <v>0</v>
      </c>
      <c r="E279" t="b">
        <f t="shared" si="66"/>
        <v>0</v>
      </c>
      <c r="F279" t="b">
        <f t="shared" si="67"/>
        <v>0</v>
      </c>
      <c r="G279" t="b">
        <f t="shared" si="68"/>
        <v>1</v>
      </c>
      <c r="H279" s="2">
        <f>IF(G279,VLOOKUP(C279,Tabela1[],2),0)</f>
        <v>0.5</v>
      </c>
      <c r="I279" s="4">
        <f t="shared" si="69"/>
        <v>200</v>
      </c>
      <c r="J279" s="4">
        <f t="shared" si="70"/>
        <v>200</v>
      </c>
      <c r="K279" s="4">
        <f t="shared" si="79"/>
        <v>55</v>
      </c>
      <c r="L279">
        <f t="shared" si="71"/>
        <v>255</v>
      </c>
      <c r="M279" s="5">
        <f t="shared" si="72"/>
        <v>100</v>
      </c>
      <c r="N279">
        <f t="shared" si="73"/>
        <v>128</v>
      </c>
      <c r="O279">
        <f t="shared" si="74"/>
        <v>55</v>
      </c>
      <c r="P279">
        <f t="shared" si="75"/>
        <v>73</v>
      </c>
      <c r="Q279" s="5">
        <f t="shared" si="76"/>
        <v>201</v>
      </c>
      <c r="R279">
        <f t="shared" si="78"/>
        <v>27</v>
      </c>
    </row>
    <row r="280" spans="1:18" x14ac:dyDescent="0.25">
      <c r="A280" s="1">
        <v>43744</v>
      </c>
      <c r="B280">
        <f t="shared" si="64"/>
        <v>6</v>
      </c>
      <c r="C280">
        <f t="shared" si="77"/>
        <v>7</v>
      </c>
      <c r="D280" t="b">
        <f t="shared" si="65"/>
        <v>1</v>
      </c>
      <c r="E280" t="b">
        <f t="shared" si="66"/>
        <v>0</v>
      </c>
      <c r="F280" t="b">
        <f t="shared" si="67"/>
        <v>0</v>
      </c>
      <c r="G280" t="b">
        <f t="shared" si="68"/>
        <v>1</v>
      </c>
      <c r="H280" s="2">
        <f>IF(G280,VLOOKUP(C280,Tabela1[],2),0)</f>
        <v>0.5</v>
      </c>
      <c r="I280" s="4">
        <f t="shared" si="69"/>
        <v>200</v>
      </c>
      <c r="J280" s="4">
        <f t="shared" si="70"/>
        <v>200</v>
      </c>
      <c r="K280" s="4">
        <f t="shared" si="79"/>
        <v>100</v>
      </c>
      <c r="L280">
        <f t="shared" si="71"/>
        <v>300</v>
      </c>
      <c r="M280" s="5">
        <f t="shared" si="72"/>
        <v>100</v>
      </c>
      <c r="N280">
        <f t="shared" si="73"/>
        <v>150</v>
      </c>
      <c r="O280">
        <f t="shared" si="74"/>
        <v>100</v>
      </c>
      <c r="P280">
        <f t="shared" si="75"/>
        <v>50</v>
      </c>
      <c r="Q280" s="5">
        <f t="shared" si="76"/>
        <v>200</v>
      </c>
      <c r="R280">
        <f t="shared" si="78"/>
        <v>50</v>
      </c>
    </row>
    <row r="281" spans="1:18" x14ac:dyDescent="0.25">
      <c r="A281" s="1">
        <v>43745</v>
      </c>
      <c r="B281">
        <f t="shared" si="64"/>
        <v>7</v>
      </c>
      <c r="C281">
        <f t="shared" si="77"/>
        <v>1</v>
      </c>
      <c r="D281" t="b">
        <f t="shared" si="65"/>
        <v>0</v>
      </c>
      <c r="E281" t="b">
        <f t="shared" si="66"/>
        <v>0</v>
      </c>
      <c r="F281" t="b">
        <f t="shared" si="67"/>
        <v>0</v>
      </c>
      <c r="G281" t="b">
        <f t="shared" si="68"/>
        <v>1</v>
      </c>
      <c r="H281" s="2">
        <f>IF(G281,VLOOKUP(C281,Tabela1[],2),0)</f>
        <v>0.9</v>
      </c>
      <c r="I281" s="4">
        <f t="shared" si="69"/>
        <v>200</v>
      </c>
      <c r="J281" s="4">
        <f t="shared" si="70"/>
        <v>200</v>
      </c>
      <c r="K281" s="4">
        <f t="shared" si="79"/>
        <v>100</v>
      </c>
      <c r="L281">
        <f t="shared" si="71"/>
        <v>300</v>
      </c>
      <c r="M281" s="5">
        <f t="shared" si="72"/>
        <v>100</v>
      </c>
      <c r="N281">
        <f t="shared" si="73"/>
        <v>270</v>
      </c>
      <c r="O281">
        <f t="shared" si="74"/>
        <v>100</v>
      </c>
      <c r="P281">
        <f t="shared" si="75"/>
        <v>170</v>
      </c>
      <c r="Q281" s="5">
        <f t="shared" si="76"/>
        <v>440</v>
      </c>
      <c r="R281">
        <f t="shared" si="78"/>
        <v>0</v>
      </c>
    </row>
    <row r="282" spans="1:18" x14ac:dyDescent="0.25">
      <c r="A282" s="1">
        <v>43746</v>
      </c>
      <c r="B282">
        <f t="shared" si="64"/>
        <v>8</v>
      </c>
      <c r="C282">
        <f t="shared" si="77"/>
        <v>2</v>
      </c>
      <c r="D282" t="b">
        <f t="shared" si="65"/>
        <v>0</v>
      </c>
      <c r="E282" t="b">
        <f t="shared" si="66"/>
        <v>0</v>
      </c>
      <c r="F282" t="b">
        <f t="shared" si="67"/>
        <v>0</v>
      </c>
      <c r="G282" t="b">
        <f t="shared" si="68"/>
        <v>1</v>
      </c>
      <c r="H282" s="2">
        <f>IF(G282,VLOOKUP(C282,Tabela1[],2),0)</f>
        <v>0.75</v>
      </c>
      <c r="I282" s="4">
        <f t="shared" si="69"/>
        <v>200</v>
      </c>
      <c r="J282" s="4">
        <f t="shared" si="70"/>
        <v>200</v>
      </c>
      <c r="K282" s="4">
        <f t="shared" si="79"/>
        <v>30</v>
      </c>
      <c r="L282">
        <f t="shared" si="71"/>
        <v>230</v>
      </c>
      <c r="M282" s="5">
        <f t="shared" si="72"/>
        <v>100</v>
      </c>
      <c r="N282">
        <f t="shared" si="73"/>
        <v>173</v>
      </c>
      <c r="O282">
        <f t="shared" si="74"/>
        <v>30</v>
      </c>
      <c r="P282">
        <f t="shared" si="75"/>
        <v>143</v>
      </c>
      <c r="Q282" s="5">
        <f t="shared" si="76"/>
        <v>316</v>
      </c>
      <c r="R282">
        <f t="shared" si="78"/>
        <v>0</v>
      </c>
    </row>
    <row r="283" spans="1:18" x14ac:dyDescent="0.25">
      <c r="A283" s="1">
        <v>43747</v>
      </c>
      <c r="B283">
        <f t="shared" si="64"/>
        <v>9</v>
      </c>
      <c r="C283">
        <f t="shared" si="77"/>
        <v>3</v>
      </c>
      <c r="D283" t="b">
        <f t="shared" si="65"/>
        <v>0</v>
      </c>
      <c r="E283" t="b">
        <f t="shared" si="66"/>
        <v>0</v>
      </c>
      <c r="F283" t="b">
        <f t="shared" si="67"/>
        <v>0</v>
      </c>
      <c r="G283" t="b">
        <f t="shared" si="68"/>
        <v>1</v>
      </c>
      <c r="H283" s="2">
        <f>IF(G283,VLOOKUP(C283,Tabela1[],2),0)</f>
        <v>0.6</v>
      </c>
      <c r="I283" s="4">
        <f t="shared" si="69"/>
        <v>200</v>
      </c>
      <c r="J283" s="4">
        <f t="shared" si="70"/>
        <v>200</v>
      </c>
      <c r="K283" s="4">
        <f t="shared" si="79"/>
        <v>57</v>
      </c>
      <c r="L283">
        <f t="shared" si="71"/>
        <v>257</v>
      </c>
      <c r="M283" s="5">
        <f t="shared" si="72"/>
        <v>100</v>
      </c>
      <c r="N283">
        <f t="shared" si="73"/>
        <v>155</v>
      </c>
      <c r="O283">
        <f t="shared" si="74"/>
        <v>57</v>
      </c>
      <c r="P283">
        <f t="shared" si="75"/>
        <v>98</v>
      </c>
      <c r="Q283" s="5">
        <f t="shared" si="76"/>
        <v>253</v>
      </c>
      <c r="R283">
        <f t="shared" si="78"/>
        <v>2</v>
      </c>
    </row>
    <row r="284" spans="1:18" x14ac:dyDescent="0.25">
      <c r="A284" s="1">
        <v>43748</v>
      </c>
      <c r="B284">
        <f t="shared" si="64"/>
        <v>10</v>
      </c>
      <c r="C284">
        <f t="shared" si="77"/>
        <v>4</v>
      </c>
      <c r="D284" t="b">
        <f t="shared" si="65"/>
        <v>0</v>
      </c>
      <c r="E284" t="b">
        <f t="shared" si="66"/>
        <v>0</v>
      </c>
      <c r="F284" t="b">
        <f t="shared" si="67"/>
        <v>0</v>
      </c>
      <c r="G284" t="b">
        <f t="shared" si="68"/>
        <v>1</v>
      </c>
      <c r="H284" s="2">
        <f>IF(G284,VLOOKUP(C284,Tabela1[],2),0)</f>
        <v>0.75</v>
      </c>
      <c r="I284" s="4">
        <f t="shared" si="69"/>
        <v>200</v>
      </c>
      <c r="J284" s="4">
        <f t="shared" si="70"/>
        <v>200</v>
      </c>
      <c r="K284" s="4">
        <f t="shared" si="79"/>
        <v>100</v>
      </c>
      <c r="L284">
        <f t="shared" si="71"/>
        <v>300</v>
      </c>
      <c r="M284" s="5">
        <f t="shared" si="72"/>
        <v>100</v>
      </c>
      <c r="N284">
        <f t="shared" si="73"/>
        <v>225</v>
      </c>
      <c r="O284">
        <f t="shared" si="74"/>
        <v>100</v>
      </c>
      <c r="P284">
        <f t="shared" si="75"/>
        <v>125</v>
      </c>
      <c r="Q284" s="5">
        <f t="shared" si="76"/>
        <v>350</v>
      </c>
      <c r="R284">
        <f t="shared" si="78"/>
        <v>0</v>
      </c>
    </row>
    <row r="285" spans="1:18" x14ac:dyDescent="0.25">
      <c r="A285" s="1">
        <v>43749</v>
      </c>
      <c r="B285">
        <f t="shared" si="64"/>
        <v>11</v>
      </c>
      <c r="C285">
        <f t="shared" si="77"/>
        <v>5</v>
      </c>
      <c r="D285" t="b">
        <f t="shared" si="65"/>
        <v>0</v>
      </c>
      <c r="E285" t="b">
        <f t="shared" si="66"/>
        <v>0</v>
      </c>
      <c r="F285" t="b">
        <f t="shared" si="67"/>
        <v>0</v>
      </c>
      <c r="G285" t="b">
        <f t="shared" si="68"/>
        <v>1</v>
      </c>
      <c r="H285" s="2">
        <f>IF(G285,VLOOKUP(C285,Tabela1[],2),0)</f>
        <v>0.8</v>
      </c>
      <c r="I285" s="4">
        <f t="shared" si="69"/>
        <v>200</v>
      </c>
      <c r="J285" s="4">
        <f t="shared" si="70"/>
        <v>200</v>
      </c>
      <c r="K285" s="4">
        <f t="shared" si="79"/>
        <v>75</v>
      </c>
      <c r="L285">
        <f t="shared" si="71"/>
        <v>275</v>
      </c>
      <c r="M285" s="5">
        <f t="shared" si="72"/>
        <v>100</v>
      </c>
      <c r="N285">
        <f t="shared" si="73"/>
        <v>220</v>
      </c>
      <c r="O285">
        <f t="shared" si="74"/>
        <v>75</v>
      </c>
      <c r="P285">
        <f t="shared" si="75"/>
        <v>145</v>
      </c>
      <c r="Q285" s="5">
        <f t="shared" si="76"/>
        <v>365</v>
      </c>
      <c r="R285">
        <f t="shared" si="78"/>
        <v>0</v>
      </c>
    </row>
    <row r="286" spans="1:18" x14ac:dyDescent="0.25">
      <c r="A286" s="1">
        <v>43750</v>
      </c>
      <c r="B286">
        <f t="shared" si="64"/>
        <v>12</v>
      </c>
      <c r="C286">
        <f t="shared" si="77"/>
        <v>6</v>
      </c>
      <c r="D286" t="b">
        <f t="shared" si="65"/>
        <v>0</v>
      </c>
      <c r="E286" t="b">
        <f t="shared" si="66"/>
        <v>0</v>
      </c>
      <c r="F286" t="b">
        <f t="shared" si="67"/>
        <v>1</v>
      </c>
      <c r="G286" t="b">
        <f t="shared" si="68"/>
        <v>1</v>
      </c>
      <c r="H286" s="2">
        <f>IF(G286,VLOOKUP(C286,Tabela1[],2),0)</f>
        <v>0.5</v>
      </c>
      <c r="I286" s="4">
        <f t="shared" si="69"/>
        <v>200</v>
      </c>
      <c r="J286" s="4">
        <f t="shared" si="70"/>
        <v>200</v>
      </c>
      <c r="K286" s="4">
        <f t="shared" si="79"/>
        <v>55</v>
      </c>
      <c r="L286">
        <f t="shared" si="71"/>
        <v>255</v>
      </c>
      <c r="M286" s="5">
        <f t="shared" si="72"/>
        <v>100</v>
      </c>
      <c r="N286">
        <f t="shared" si="73"/>
        <v>255</v>
      </c>
      <c r="O286">
        <f t="shared" si="74"/>
        <v>55</v>
      </c>
      <c r="P286">
        <f t="shared" si="75"/>
        <v>200</v>
      </c>
      <c r="Q286" s="5">
        <f t="shared" si="76"/>
        <v>455</v>
      </c>
      <c r="R286">
        <f t="shared" si="78"/>
        <v>0</v>
      </c>
    </row>
    <row r="287" spans="1:18" x14ac:dyDescent="0.25">
      <c r="A287" s="1">
        <v>43751</v>
      </c>
      <c r="B287">
        <f t="shared" si="64"/>
        <v>13</v>
      </c>
      <c r="C287">
        <f t="shared" si="77"/>
        <v>7</v>
      </c>
      <c r="D287" t="b">
        <f t="shared" si="65"/>
        <v>0</v>
      </c>
      <c r="E287" t="b">
        <f t="shared" si="66"/>
        <v>1</v>
      </c>
      <c r="F287" t="b">
        <f t="shared" si="67"/>
        <v>0</v>
      </c>
      <c r="G287" t="b">
        <f t="shared" si="68"/>
        <v>0</v>
      </c>
      <c r="H287" s="2">
        <f>IF(G287,VLOOKUP(C287,Tabela1[],2),0)</f>
        <v>0</v>
      </c>
      <c r="I287" s="4">
        <f t="shared" si="69"/>
        <v>0</v>
      </c>
      <c r="J287" s="4">
        <f t="shared" si="70"/>
        <v>0</v>
      </c>
      <c r="K287" s="4">
        <f t="shared" si="79"/>
        <v>0</v>
      </c>
      <c r="L287">
        <f t="shared" si="71"/>
        <v>0</v>
      </c>
      <c r="M287" s="5">
        <f t="shared" si="72"/>
        <v>0</v>
      </c>
      <c r="N287">
        <f t="shared" si="73"/>
        <v>0</v>
      </c>
      <c r="O287">
        <f t="shared" si="74"/>
        <v>0</v>
      </c>
      <c r="P287">
        <f t="shared" si="75"/>
        <v>0</v>
      </c>
      <c r="Q287" s="5">
        <f t="shared" si="76"/>
        <v>0</v>
      </c>
      <c r="R287">
        <f t="shared" si="78"/>
        <v>0</v>
      </c>
    </row>
    <row r="288" spans="1:18" x14ac:dyDescent="0.25">
      <c r="A288" s="1">
        <v>43752</v>
      </c>
      <c r="B288">
        <f t="shared" si="64"/>
        <v>14</v>
      </c>
      <c r="C288">
        <f t="shared" si="77"/>
        <v>1</v>
      </c>
      <c r="D288" t="b">
        <f t="shared" si="65"/>
        <v>0</v>
      </c>
      <c r="E288" t="b">
        <f t="shared" si="66"/>
        <v>0</v>
      </c>
      <c r="F288" t="b">
        <f t="shared" si="67"/>
        <v>0</v>
      </c>
      <c r="G288" t="b">
        <f t="shared" si="68"/>
        <v>1</v>
      </c>
      <c r="H288" s="2">
        <f>IF(G288,VLOOKUP(C288,Tabela1[],2),0)</f>
        <v>0.9</v>
      </c>
      <c r="I288" s="4">
        <f t="shared" si="69"/>
        <v>200</v>
      </c>
      <c r="J288" s="4">
        <f t="shared" si="70"/>
        <v>200</v>
      </c>
      <c r="K288" s="4">
        <f t="shared" si="79"/>
        <v>0</v>
      </c>
      <c r="L288">
        <f t="shared" si="71"/>
        <v>200</v>
      </c>
      <c r="M288" s="5">
        <f t="shared" si="72"/>
        <v>100</v>
      </c>
      <c r="N288">
        <f t="shared" si="73"/>
        <v>180</v>
      </c>
      <c r="O288">
        <f t="shared" si="74"/>
        <v>0</v>
      </c>
      <c r="P288">
        <f t="shared" si="75"/>
        <v>180</v>
      </c>
      <c r="Q288" s="5">
        <f t="shared" si="76"/>
        <v>360</v>
      </c>
      <c r="R288">
        <f t="shared" si="78"/>
        <v>0</v>
      </c>
    </row>
    <row r="289" spans="1:18" x14ac:dyDescent="0.25">
      <c r="A289" s="1">
        <v>43753</v>
      </c>
      <c r="B289">
        <f t="shared" si="64"/>
        <v>15</v>
      </c>
      <c r="C289">
        <f t="shared" si="77"/>
        <v>2</v>
      </c>
      <c r="D289" t="b">
        <f t="shared" si="65"/>
        <v>0</v>
      </c>
      <c r="E289" t="b">
        <f t="shared" si="66"/>
        <v>0</v>
      </c>
      <c r="F289" t="b">
        <f t="shared" si="67"/>
        <v>0</v>
      </c>
      <c r="G289" t="b">
        <f t="shared" si="68"/>
        <v>1</v>
      </c>
      <c r="H289" s="2">
        <f>IF(G289,VLOOKUP(C289,Tabela1[],2),0)</f>
        <v>0.75</v>
      </c>
      <c r="I289" s="4">
        <f t="shared" si="69"/>
        <v>200</v>
      </c>
      <c r="J289" s="4">
        <f t="shared" si="70"/>
        <v>200</v>
      </c>
      <c r="K289" s="4">
        <f t="shared" si="79"/>
        <v>20</v>
      </c>
      <c r="L289">
        <f t="shared" si="71"/>
        <v>220</v>
      </c>
      <c r="M289" s="5">
        <f t="shared" si="72"/>
        <v>100</v>
      </c>
      <c r="N289">
        <f t="shared" si="73"/>
        <v>165</v>
      </c>
      <c r="O289">
        <f t="shared" si="74"/>
        <v>20</v>
      </c>
      <c r="P289">
        <f t="shared" si="75"/>
        <v>145</v>
      </c>
      <c r="Q289" s="5">
        <f t="shared" si="76"/>
        <v>310</v>
      </c>
      <c r="R289">
        <f t="shared" si="78"/>
        <v>0</v>
      </c>
    </row>
    <row r="290" spans="1:18" x14ac:dyDescent="0.25">
      <c r="A290" s="1">
        <v>43754</v>
      </c>
      <c r="B290">
        <f t="shared" si="64"/>
        <v>16</v>
      </c>
      <c r="C290">
        <f t="shared" si="77"/>
        <v>3</v>
      </c>
      <c r="D290" t="b">
        <f t="shared" si="65"/>
        <v>0</v>
      </c>
      <c r="E290" t="b">
        <f t="shared" si="66"/>
        <v>0</v>
      </c>
      <c r="F290" t="b">
        <f t="shared" si="67"/>
        <v>0</v>
      </c>
      <c r="G290" t="b">
        <f t="shared" si="68"/>
        <v>1</v>
      </c>
      <c r="H290" s="2">
        <f>IF(G290,VLOOKUP(C290,Tabela1[],2),0)</f>
        <v>0.6</v>
      </c>
      <c r="I290" s="4">
        <f t="shared" si="69"/>
        <v>200</v>
      </c>
      <c r="J290" s="4">
        <f t="shared" si="70"/>
        <v>200</v>
      </c>
      <c r="K290" s="4">
        <f t="shared" si="79"/>
        <v>55</v>
      </c>
      <c r="L290">
        <f t="shared" si="71"/>
        <v>255</v>
      </c>
      <c r="M290" s="5">
        <f t="shared" si="72"/>
        <v>100</v>
      </c>
      <c r="N290">
        <f t="shared" si="73"/>
        <v>153</v>
      </c>
      <c r="O290">
        <f t="shared" si="74"/>
        <v>55</v>
      </c>
      <c r="P290">
        <f t="shared" si="75"/>
        <v>98</v>
      </c>
      <c r="Q290" s="5">
        <f t="shared" si="76"/>
        <v>251</v>
      </c>
      <c r="R290">
        <f t="shared" si="78"/>
        <v>2</v>
      </c>
    </row>
    <row r="291" spans="1:18" x14ac:dyDescent="0.25">
      <c r="A291" s="1">
        <v>43755</v>
      </c>
      <c r="B291">
        <f t="shared" si="64"/>
        <v>17</v>
      </c>
      <c r="C291">
        <f t="shared" si="77"/>
        <v>4</v>
      </c>
      <c r="D291" t="b">
        <f t="shared" si="65"/>
        <v>0</v>
      </c>
      <c r="E291" t="b">
        <f t="shared" si="66"/>
        <v>0</v>
      </c>
      <c r="F291" t="b">
        <f t="shared" si="67"/>
        <v>0</v>
      </c>
      <c r="G291" t="b">
        <f t="shared" si="68"/>
        <v>1</v>
      </c>
      <c r="H291" s="2">
        <f>IF(G291,VLOOKUP(C291,Tabela1[],2),0)</f>
        <v>0.75</v>
      </c>
      <c r="I291" s="4">
        <f t="shared" si="69"/>
        <v>200</v>
      </c>
      <c r="J291" s="4">
        <f t="shared" si="70"/>
        <v>200</v>
      </c>
      <c r="K291" s="4">
        <f t="shared" si="79"/>
        <v>100</v>
      </c>
      <c r="L291">
        <f t="shared" si="71"/>
        <v>300</v>
      </c>
      <c r="M291" s="5">
        <f t="shared" si="72"/>
        <v>100</v>
      </c>
      <c r="N291">
        <f t="shared" si="73"/>
        <v>225</v>
      </c>
      <c r="O291">
        <f t="shared" si="74"/>
        <v>100</v>
      </c>
      <c r="P291">
        <f t="shared" si="75"/>
        <v>125</v>
      </c>
      <c r="Q291" s="5">
        <f t="shared" si="76"/>
        <v>350</v>
      </c>
      <c r="R291">
        <f t="shared" si="78"/>
        <v>0</v>
      </c>
    </row>
    <row r="292" spans="1:18" x14ac:dyDescent="0.25">
      <c r="A292" s="1">
        <v>43756</v>
      </c>
      <c r="B292">
        <f t="shared" si="64"/>
        <v>18</v>
      </c>
      <c r="C292">
        <f t="shared" si="77"/>
        <v>5</v>
      </c>
      <c r="D292" t="b">
        <f t="shared" si="65"/>
        <v>0</v>
      </c>
      <c r="E292" t="b">
        <f t="shared" si="66"/>
        <v>0</v>
      </c>
      <c r="F292" t="b">
        <f t="shared" si="67"/>
        <v>0</v>
      </c>
      <c r="G292" t="b">
        <f t="shared" si="68"/>
        <v>1</v>
      </c>
      <c r="H292" s="2">
        <f>IF(G292,VLOOKUP(C292,Tabela1[],2),0)</f>
        <v>0.8</v>
      </c>
      <c r="I292" s="4">
        <f t="shared" si="69"/>
        <v>200</v>
      </c>
      <c r="J292" s="4">
        <f t="shared" si="70"/>
        <v>200</v>
      </c>
      <c r="K292" s="4">
        <f t="shared" si="79"/>
        <v>75</v>
      </c>
      <c r="L292">
        <f t="shared" si="71"/>
        <v>275</v>
      </c>
      <c r="M292" s="5">
        <f t="shared" si="72"/>
        <v>100</v>
      </c>
      <c r="N292">
        <f t="shared" si="73"/>
        <v>220</v>
      </c>
      <c r="O292">
        <f t="shared" si="74"/>
        <v>75</v>
      </c>
      <c r="P292">
        <f t="shared" si="75"/>
        <v>145</v>
      </c>
      <c r="Q292" s="5">
        <f t="shared" si="76"/>
        <v>365</v>
      </c>
      <c r="R292">
        <f t="shared" si="78"/>
        <v>0</v>
      </c>
    </row>
    <row r="293" spans="1:18" x14ac:dyDescent="0.25">
      <c r="A293" s="1">
        <v>43757</v>
      </c>
      <c r="B293">
        <f t="shared" si="64"/>
        <v>19</v>
      </c>
      <c r="C293">
        <f t="shared" si="77"/>
        <v>6</v>
      </c>
      <c r="D293" t="b">
        <f t="shared" si="65"/>
        <v>0</v>
      </c>
      <c r="E293" t="b">
        <f t="shared" si="66"/>
        <v>0</v>
      </c>
      <c r="F293" t="b">
        <f t="shared" si="67"/>
        <v>1</v>
      </c>
      <c r="G293" t="b">
        <f t="shared" si="68"/>
        <v>1</v>
      </c>
      <c r="H293" s="2">
        <f>IF(G293,VLOOKUP(C293,Tabela1[],2),0)</f>
        <v>0.5</v>
      </c>
      <c r="I293" s="4">
        <f t="shared" si="69"/>
        <v>200</v>
      </c>
      <c r="J293" s="4">
        <f t="shared" si="70"/>
        <v>200</v>
      </c>
      <c r="K293" s="4">
        <f t="shared" si="79"/>
        <v>55</v>
      </c>
      <c r="L293">
        <f t="shared" si="71"/>
        <v>255</v>
      </c>
      <c r="M293" s="5">
        <f t="shared" si="72"/>
        <v>100</v>
      </c>
      <c r="N293">
        <f t="shared" si="73"/>
        <v>255</v>
      </c>
      <c r="O293">
        <f t="shared" si="74"/>
        <v>55</v>
      </c>
      <c r="P293">
        <f t="shared" si="75"/>
        <v>200</v>
      </c>
      <c r="Q293" s="5">
        <f t="shared" si="76"/>
        <v>455</v>
      </c>
      <c r="R293">
        <f t="shared" si="78"/>
        <v>0</v>
      </c>
    </row>
    <row r="294" spans="1:18" x14ac:dyDescent="0.25">
      <c r="A294" s="1">
        <v>43758</v>
      </c>
      <c r="B294">
        <f t="shared" si="64"/>
        <v>20</v>
      </c>
      <c r="C294">
        <f t="shared" si="77"/>
        <v>7</v>
      </c>
      <c r="D294" t="b">
        <f t="shared" si="65"/>
        <v>0</v>
      </c>
      <c r="E294" t="b">
        <f t="shared" si="66"/>
        <v>1</v>
      </c>
      <c r="F294" t="b">
        <f t="shared" si="67"/>
        <v>0</v>
      </c>
      <c r="G294" t="b">
        <f t="shared" si="68"/>
        <v>0</v>
      </c>
      <c r="H294" s="2">
        <f>IF(G294,VLOOKUP(C294,Tabela1[],2),0)</f>
        <v>0</v>
      </c>
      <c r="I294" s="4">
        <f t="shared" si="69"/>
        <v>0</v>
      </c>
      <c r="J294" s="4">
        <f t="shared" si="70"/>
        <v>0</v>
      </c>
      <c r="K294" s="4">
        <f t="shared" si="79"/>
        <v>0</v>
      </c>
      <c r="L294">
        <f t="shared" si="71"/>
        <v>0</v>
      </c>
      <c r="M294" s="5">
        <f t="shared" si="72"/>
        <v>0</v>
      </c>
      <c r="N294">
        <f t="shared" si="73"/>
        <v>0</v>
      </c>
      <c r="O294">
        <f t="shared" si="74"/>
        <v>0</v>
      </c>
      <c r="P294">
        <f t="shared" si="75"/>
        <v>0</v>
      </c>
      <c r="Q294" s="5">
        <f t="shared" si="76"/>
        <v>0</v>
      </c>
      <c r="R294">
        <f t="shared" si="78"/>
        <v>0</v>
      </c>
    </row>
    <row r="295" spans="1:18" x14ac:dyDescent="0.25">
      <c r="A295" s="1">
        <v>43759</v>
      </c>
      <c r="B295">
        <f t="shared" si="64"/>
        <v>21</v>
      </c>
      <c r="C295">
        <f t="shared" si="77"/>
        <v>1</v>
      </c>
      <c r="D295" t="b">
        <f t="shared" si="65"/>
        <v>0</v>
      </c>
      <c r="E295" t="b">
        <f t="shared" si="66"/>
        <v>0</v>
      </c>
      <c r="F295" t="b">
        <f t="shared" si="67"/>
        <v>0</v>
      </c>
      <c r="G295" t="b">
        <f t="shared" si="68"/>
        <v>1</v>
      </c>
      <c r="H295" s="2">
        <f>IF(G295,VLOOKUP(C295,Tabela1[],2),0)</f>
        <v>0.9</v>
      </c>
      <c r="I295" s="4">
        <f t="shared" si="69"/>
        <v>200</v>
      </c>
      <c r="J295" s="4">
        <f t="shared" si="70"/>
        <v>200</v>
      </c>
      <c r="K295" s="4">
        <f t="shared" si="79"/>
        <v>0</v>
      </c>
      <c r="L295">
        <f t="shared" si="71"/>
        <v>200</v>
      </c>
      <c r="M295" s="5">
        <f t="shared" si="72"/>
        <v>100</v>
      </c>
      <c r="N295">
        <f t="shared" si="73"/>
        <v>180</v>
      </c>
      <c r="O295">
        <f t="shared" si="74"/>
        <v>0</v>
      </c>
      <c r="P295">
        <f t="shared" si="75"/>
        <v>180</v>
      </c>
      <c r="Q295" s="5">
        <f t="shared" si="76"/>
        <v>360</v>
      </c>
      <c r="R295">
        <f t="shared" si="78"/>
        <v>0</v>
      </c>
    </row>
    <row r="296" spans="1:18" x14ac:dyDescent="0.25">
      <c r="A296" s="1">
        <v>43760</v>
      </c>
      <c r="B296">
        <f t="shared" si="64"/>
        <v>22</v>
      </c>
      <c r="C296">
        <f t="shared" si="77"/>
        <v>2</v>
      </c>
      <c r="D296" t="b">
        <f t="shared" si="65"/>
        <v>0</v>
      </c>
      <c r="E296" t="b">
        <f t="shared" si="66"/>
        <v>0</v>
      </c>
      <c r="F296" t="b">
        <f t="shared" si="67"/>
        <v>0</v>
      </c>
      <c r="G296" t="b">
        <f t="shared" si="68"/>
        <v>1</v>
      </c>
      <c r="H296" s="2">
        <f>IF(G296,VLOOKUP(C296,Tabela1[],2),0)</f>
        <v>0.75</v>
      </c>
      <c r="I296" s="4">
        <f t="shared" si="69"/>
        <v>200</v>
      </c>
      <c r="J296" s="4">
        <f t="shared" si="70"/>
        <v>200</v>
      </c>
      <c r="K296" s="4">
        <f t="shared" si="79"/>
        <v>20</v>
      </c>
      <c r="L296">
        <f t="shared" si="71"/>
        <v>220</v>
      </c>
      <c r="M296" s="5">
        <f t="shared" si="72"/>
        <v>100</v>
      </c>
      <c r="N296">
        <f t="shared" si="73"/>
        <v>165</v>
      </c>
      <c r="O296">
        <f t="shared" si="74"/>
        <v>20</v>
      </c>
      <c r="P296">
        <f t="shared" si="75"/>
        <v>145</v>
      </c>
      <c r="Q296" s="5">
        <f t="shared" si="76"/>
        <v>310</v>
      </c>
      <c r="R296">
        <f t="shared" si="78"/>
        <v>0</v>
      </c>
    </row>
    <row r="297" spans="1:18" x14ac:dyDescent="0.25">
      <c r="A297" s="1">
        <v>43761</v>
      </c>
      <c r="B297">
        <f t="shared" si="64"/>
        <v>23</v>
      </c>
      <c r="C297">
        <f t="shared" si="77"/>
        <v>3</v>
      </c>
      <c r="D297" t="b">
        <f t="shared" si="65"/>
        <v>0</v>
      </c>
      <c r="E297" t="b">
        <f t="shared" si="66"/>
        <v>0</v>
      </c>
      <c r="F297" t="b">
        <f t="shared" si="67"/>
        <v>0</v>
      </c>
      <c r="G297" t="b">
        <f t="shared" si="68"/>
        <v>1</v>
      </c>
      <c r="H297" s="2">
        <f>IF(G297,VLOOKUP(C297,Tabela1[],2),0)</f>
        <v>0.6</v>
      </c>
      <c r="I297" s="4">
        <f t="shared" si="69"/>
        <v>200</v>
      </c>
      <c r="J297" s="4">
        <f t="shared" si="70"/>
        <v>200</v>
      </c>
      <c r="K297" s="4">
        <f t="shared" si="79"/>
        <v>55</v>
      </c>
      <c r="L297">
        <f t="shared" si="71"/>
        <v>255</v>
      </c>
      <c r="M297" s="5">
        <f t="shared" si="72"/>
        <v>100</v>
      </c>
      <c r="N297">
        <f t="shared" si="73"/>
        <v>153</v>
      </c>
      <c r="O297">
        <f t="shared" si="74"/>
        <v>55</v>
      </c>
      <c r="P297">
        <f t="shared" si="75"/>
        <v>98</v>
      </c>
      <c r="Q297" s="5">
        <f t="shared" si="76"/>
        <v>251</v>
      </c>
      <c r="R297">
        <f t="shared" si="78"/>
        <v>2</v>
      </c>
    </row>
    <row r="298" spans="1:18" x14ac:dyDescent="0.25">
      <c r="A298" s="1">
        <v>43762</v>
      </c>
      <c r="B298">
        <f t="shared" si="64"/>
        <v>24</v>
      </c>
      <c r="C298">
        <f t="shared" si="77"/>
        <v>4</v>
      </c>
      <c r="D298" t="b">
        <f t="shared" si="65"/>
        <v>0</v>
      </c>
      <c r="E298" t="b">
        <f t="shared" si="66"/>
        <v>0</v>
      </c>
      <c r="F298" t="b">
        <f t="shared" si="67"/>
        <v>0</v>
      </c>
      <c r="G298" t="b">
        <f t="shared" si="68"/>
        <v>1</v>
      </c>
      <c r="H298" s="2">
        <f>IF(G298,VLOOKUP(C298,Tabela1[],2),0)</f>
        <v>0.75</v>
      </c>
      <c r="I298" s="4">
        <f t="shared" si="69"/>
        <v>200</v>
      </c>
      <c r="J298" s="4">
        <f t="shared" si="70"/>
        <v>200</v>
      </c>
      <c r="K298" s="4">
        <f t="shared" si="79"/>
        <v>100</v>
      </c>
      <c r="L298">
        <f t="shared" si="71"/>
        <v>300</v>
      </c>
      <c r="M298" s="5">
        <f t="shared" si="72"/>
        <v>100</v>
      </c>
      <c r="N298">
        <f t="shared" si="73"/>
        <v>225</v>
      </c>
      <c r="O298">
        <f t="shared" si="74"/>
        <v>100</v>
      </c>
      <c r="P298">
        <f t="shared" si="75"/>
        <v>125</v>
      </c>
      <c r="Q298" s="5">
        <f t="shared" si="76"/>
        <v>350</v>
      </c>
      <c r="R298">
        <f t="shared" si="78"/>
        <v>0</v>
      </c>
    </row>
    <row r="299" spans="1:18" x14ac:dyDescent="0.25">
      <c r="A299" s="1">
        <v>43763</v>
      </c>
      <c r="B299">
        <f t="shared" si="64"/>
        <v>25</v>
      </c>
      <c r="C299">
        <f t="shared" si="77"/>
        <v>5</v>
      </c>
      <c r="D299" t="b">
        <f t="shared" si="65"/>
        <v>0</v>
      </c>
      <c r="E299" t="b">
        <f t="shared" si="66"/>
        <v>0</v>
      </c>
      <c r="F299" t="b">
        <f t="shared" si="67"/>
        <v>0</v>
      </c>
      <c r="G299" t="b">
        <f t="shared" si="68"/>
        <v>1</v>
      </c>
      <c r="H299" s="2">
        <f>IF(G299,VLOOKUP(C299,Tabela1[],2),0)</f>
        <v>0.8</v>
      </c>
      <c r="I299" s="4">
        <f t="shared" si="69"/>
        <v>200</v>
      </c>
      <c r="J299" s="4">
        <f t="shared" si="70"/>
        <v>200</v>
      </c>
      <c r="K299" s="4">
        <f t="shared" si="79"/>
        <v>75</v>
      </c>
      <c r="L299">
        <f t="shared" si="71"/>
        <v>275</v>
      </c>
      <c r="M299" s="5">
        <f t="shared" si="72"/>
        <v>100</v>
      </c>
      <c r="N299">
        <f t="shared" si="73"/>
        <v>220</v>
      </c>
      <c r="O299">
        <f t="shared" si="74"/>
        <v>75</v>
      </c>
      <c r="P299">
        <f t="shared" si="75"/>
        <v>145</v>
      </c>
      <c r="Q299" s="5">
        <f t="shared" si="76"/>
        <v>365</v>
      </c>
      <c r="R299">
        <f t="shared" si="78"/>
        <v>0</v>
      </c>
    </row>
    <row r="300" spans="1:18" x14ac:dyDescent="0.25">
      <c r="A300" s="1">
        <v>43764</v>
      </c>
      <c r="B300">
        <f t="shared" si="64"/>
        <v>26</v>
      </c>
      <c r="C300">
        <f t="shared" si="77"/>
        <v>6</v>
      </c>
      <c r="D300" t="b">
        <f t="shared" si="65"/>
        <v>0</v>
      </c>
      <c r="E300" t="b">
        <f t="shared" si="66"/>
        <v>0</v>
      </c>
      <c r="F300" t="b">
        <f t="shared" si="67"/>
        <v>1</v>
      </c>
      <c r="G300" t="b">
        <f t="shared" si="68"/>
        <v>1</v>
      </c>
      <c r="H300" s="2">
        <f>IF(G300,VLOOKUP(C300,Tabela1[],2),0)</f>
        <v>0.5</v>
      </c>
      <c r="I300" s="4">
        <f t="shared" si="69"/>
        <v>200</v>
      </c>
      <c r="J300" s="4">
        <f t="shared" si="70"/>
        <v>200</v>
      </c>
      <c r="K300" s="4">
        <f t="shared" si="79"/>
        <v>55</v>
      </c>
      <c r="L300">
        <f t="shared" si="71"/>
        <v>255</v>
      </c>
      <c r="M300" s="5">
        <f t="shared" si="72"/>
        <v>100</v>
      </c>
      <c r="N300">
        <f t="shared" si="73"/>
        <v>255</v>
      </c>
      <c r="O300">
        <f t="shared" si="74"/>
        <v>55</v>
      </c>
      <c r="P300">
        <f t="shared" si="75"/>
        <v>200</v>
      </c>
      <c r="Q300" s="5">
        <f t="shared" si="76"/>
        <v>455</v>
      </c>
      <c r="R300">
        <f t="shared" si="78"/>
        <v>0</v>
      </c>
    </row>
    <row r="301" spans="1:18" x14ac:dyDescent="0.25">
      <c r="A301" s="1">
        <v>43765</v>
      </c>
      <c r="B301">
        <f t="shared" si="64"/>
        <v>27</v>
      </c>
      <c r="C301">
        <f t="shared" si="77"/>
        <v>7</v>
      </c>
      <c r="D301" t="b">
        <f t="shared" si="65"/>
        <v>0</v>
      </c>
      <c r="E301" t="b">
        <f t="shared" si="66"/>
        <v>1</v>
      </c>
      <c r="F301" t="b">
        <f t="shared" si="67"/>
        <v>0</v>
      </c>
      <c r="G301" t="b">
        <f t="shared" si="68"/>
        <v>0</v>
      </c>
      <c r="H301" s="2">
        <f>IF(G301,VLOOKUP(C301,Tabela1[],2),0)</f>
        <v>0</v>
      </c>
      <c r="I301" s="4">
        <f t="shared" si="69"/>
        <v>0</v>
      </c>
      <c r="J301" s="4">
        <f t="shared" si="70"/>
        <v>0</v>
      </c>
      <c r="K301" s="4">
        <f t="shared" si="79"/>
        <v>0</v>
      </c>
      <c r="L301">
        <f t="shared" si="71"/>
        <v>0</v>
      </c>
      <c r="M301" s="5">
        <f t="shared" si="72"/>
        <v>0</v>
      </c>
      <c r="N301">
        <f t="shared" si="73"/>
        <v>0</v>
      </c>
      <c r="O301">
        <f t="shared" si="74"/>
        <v>0</v>
      </c>
      <c r="P301">
        <f t="shared" si="75"/>
        <v>0</v>
      </c>
      <c r="Q301" s="5">
        <f t="shared" si="76"/>
        <v>0</v>
      </c>
      <c r="R301">
        <f t="shared" si="78"/>
        <v>0</v>
      </c>
    </row>
    <row r="302" spans="1:18" x14ac:dyDescent="0.25">
      <c r="A302" s="1">
        <v>43766</v>
      </c>
      <c r="B302">
        <f t="shared" si="64"/>
        <v>28</v>
      </c>
      <c r="C302">
        <f t="shared" si="77"/>
        <v>1</v>
      </c>
      <c r="D302" t="b">
        <f t="shared" si="65"/>
        <v>0</v>
      </c>
      <c r="E302" t="b">
        <f t="shared" si="66"/>
        <v>0</v>
      </c>
      <c r="F302" t="b">
        <f t="shared" si="67"/>
        <v>0</v>
      </c>
      <c r="G302" t="b">
        <f t="shared" si="68"/>
        <v>1</v>
      </c>
      <c r="H302" s="2">
        <f>IF(G302,VLOOKUP(C302,Tabela1[],2),0)</f>
        <v>0.9</v>
      </c>
      <c r="I302" s="4">
        <f t="shared" si="69"/>
        <v>200</v>
      </c>
      <c r="J302" s="4">
        <f t="shared" si="70"/>
        <v>200</v>
      </c>
      <c r="K302" s="4">
        <f t="shared" si="79"/>
        <v>0</v>
      </c>
      <c r="L302">
        <f t="shared" si="71"/>
        <v>200</v>
      </c>
      <c r="M302" s="5">
        <f t="shared" si="72"/>
        <v>100</v>
      </c>
      <c r="N302">
        <f t="shared" si="73"/>
        <v>180</v>
      </c>
      <c r="O302">
        <f t="shared" si="74"/>
        <v>0</v>
      </c>
      <c r="P302">
        <f t="shared" si="75"/>
        <v>180</v>
      </c>
      <c r="Q302" s="5">
        <f t="shared" si="76"/>
        <v>360</v>
      </c>
      <c r="R302">
        <f t="shared" si="78"/>
        <v>0</v>
      </c>
    </row>
    <row r="303" spans="1:18" x14ac:dyDescent="0.25">
      <c r="A303" s="1">
        <v>43767</v>
      </c>
      <c r="B303">
        <f t="shared" si="64"/>
        <v>29</v>
      </c>
      <c r="C303">
        <f t="shared" si="77"/>
        <v>2</v>
      </c>
      <c r="D303" t="b">
        <f t="shared" si="65"/>
        <v>0</v>
      </c>
      <c r="E303" t="b">
        <f t="shared" si="66"/>
        <v>0</v>
      </c>
      <c r="F303" t="b">
        <f t="shared" si="67"/>
        <v>0</v>
      </c>
      <c r="G303" t="b">
        <f t="shared" si="68"/>
        <v>1</v>
      </c>
      <c r="H303" s="2">
        <f>IF(G303,VLOOKUP(C303,Tabela1[],2),0)</f>
        <v>0.75</v>
      </c>
      <c r="I303" s="4">
        <f t="shared" si="69"/>
        <v>200</v>
      </c>
      <c r="J303" s="4">
        <f t="shared" si="70"/>
        <v>200</v>
      </c>
      <c r="K303" s="4">
        <f t="shared" si="79"/>
        <v>20</v>
      </c>
      <c r="L303">
        <f t="shared" si="71"/>
        <v>220</v>
      </c>
      <c r="M303" s="5">
        <f t="shared" si="72"/>
        <v>100</v>
      </c>
      <c r="N303">
        <f t="shared" si="73"/>
        <v>165</v>
      </c>
      <c r="O303">
        <f t="shared" si="74"/>
        <v>20</v>
      </c>
      <c r="P303">
        <f t="shared" si="75"/>
        <v>145</v>
      </c>
      <c r="Q303" s="5">
        <f t="shared" si="76"/>
        <v>310</v>
      </c>
      <c r="R303">
        <f t="shared" si="78"/>
        <v>0</v>
      </c>
    </row>
    <row r="304" spans="1:18" x14ac:dyDescent="0.25">
      <c r="A304" s="1">
        <v>43768</v>
      </c>
      <c r="B304">
        <f t="shared" si="64"/>
        <v>30</v>
      </c>
      <c r="C304">
        <f t="shared" si="77"/>
        <v>3</v>
      </c>
      <c r="D304" t="b">
        <f t="shared" si="65"/>
        <v>0</v>
      </c>
      <c r="E304" t="b">
        <f t="shared" si="66"/>
        <v>0</v>
      </c>
      <c r="F304" t="b">
        <f t="shared" si="67"/>
        <v>0</v>
      </c>
      <c r="G304" t="b">
        <f t="shared" si="68"/>
        <v>1</v>
      </c>
      <c r="H304" s="2">
        <f>IF(G304,VLOOKUP(C304,Tabela1[],2),0)</f>
        <v>0.6</v>
      </c>
      <c r="I304" s="4">
        <f t="shared" si="69"/>
        <v>200</v>
      </c>
      <c r="J304" s="4">
        <f t="shared" si="70"/>
        <v>200</v>
      </c>
      <c r="K304" s="4">
        <f t="shared" si="79"/>
        <v>55</v>
      </c>
      <c r="L304">
        <f t="shared" si="71"/>
        <v>255</v>
      </c>
      <c r="M304" s="5">
        <f t="shared" si="72"/>
        <v>100</v>
      </c>
      <c r="N304">
        <f t="shared" si="73"/>
        <v>153</v>
      </c>
      <c r="O304">
        <f t="shared" si="74"/>
        <v>55</v>
      </c>
      <c r="P304">
        <f t="shared" si="75"/>
        <v>98</v>
      </c>
      <c r="Q304" s="5">
        <f t="shared" si="76"/>
        <v>251</v>
      </c>
      <c r="R304">
        <f t="shared" si="78"/>
        <v>2</v>
      </c>
    </row>
    <row r="305" spans="1:18" x14ac:dyDescent="0.25">
      <c r="A305" s="1">
        <v>43769</v>
      </c>
      <c r="B305">
        <f t="shared" si="64"/>
        <v>31</v>
      </c>
      <c r="C305">
        <f t="shared" si="77"/>
        <v>4</v>
      </c>
      <c r="D305" t="b">
        <f t="shared" si="65"/>
        <v>0</v>
      </c>
      <c r="E305" t="b">
        <f t="shared" si="66"/>
        <v>0</v>
      </c>
      <c r="F305" t="b">
        <f t="shared" si="67"/>
        <v>0</v>
      </c>
      <c r="G305" t="b">
        <f t="shared" si="68"/>
        <v>1</v>
      </c>
      <c r="H305" s="2">
        <f>IF(G305,VLOOKUP(C305,Tabela1[],2),0)</f>
        <v>0.75</v>
      </c>
      <c r="I305" s="4">
        <f t="shared" si="69"/>
        <v>200</v>
      </c>
      <c r="J305" s="4">
        <f t="shared" si="70"/>
        <v>200</v>
      </c>
      <c r="K305" s="4">
        <f t="shared" si="79"/>
        <v>100</v>
      </c>
      <c r="L305">
        <f t="shared" si="71"/>
        <v>300</v>
      </c>
      <c r="M305" s="5">
        <f t="shared" si="72"/>
        <v>100</v>
      </c>
      <c r="N305">
        <f t="shared" si="73"/>
        <v>225</v>
      </c>
      <c r="O305">
        <f t="shared" si="74"/>
        <v>100</v>
      </c>
      <c r="P305">
        <f t="shared" si="75"/>
        <v>125</v>
      </c>
      <c r="Q305" s="5">
        <f t="shared" si="76"/>
        <v>350</v>
      </c>
      <c r="R305">
        <f t="shared" si="78"/>
        <v>0</v>
      </c>
    </row>
    <row r="306" spans="1:18" x14ac:dyDescent="0.25">
      <c r="A306" s="1">
        <v>43770</v>
      </c>
      <c r="B306">
        <f t="shared" si="64"/>
        <v>1</v>
      </c>
      <c r="C306">
        <f t="shared" si="77"/>
        <v>5</v>
      </c>
      <c r="D306" t="b">
        <f t="shared" si="65"/>
        <v>0</v>
      </c>
      <c r="E306" t="b">
        <f t="shared" si="66"/>
        <v>0</v>
      </c>
      <c r="F306" t="b">
        <f t="shared" si="67"/>
        <v>0</v>
      </c>
      <c r="G306" t="b">
        <f t="shared" si="68"/>
        <v>1</v>
      </c>
      <c r="H306" s="2">
        <f>IF(G306,VLOOKUP(C306,Tabela1[],2),0)</f>
        <v>0.8</v>
      </c>
      <c r="I306" s="4">
        <f t="shared" si="69"/>
        <v>200</v>
      </c>
      <c r="J306" s="4">
        <f t="shared" si="70"/>
        <v>200</v>
      </c>
      <c r="K306" s="4">
        <f t="shared" si="79"/>
        <v>75</v>
      </c>
      <c r="L306">
        <f t="shared" si="71"/>
        <v>275</v>
      </c>
      <c r="M306" s="5">
        <f t="shared" si="72"/>
        <v>100</v>
      </c>
      <c r="N306">
        <f t="shared" si="73"/>
        <v>220</v>
      </c>
      <c r="O306">
        <f t="shared" si="74"/>
        <v>75</v>
      </c>
      <c r="P306">
        <f t="shared" si="75"/>
        <v>145</v>
      </c>
      <c r="Q306" s="5">
        <f t="shared" si="76"/>
        <v>365</v>
      </c>
      <c r="R306">
        <f t="shared" si="78"/>
        <v>0</v>
      </c>
    </row>
    <row r="307" spans="1:18" x14ac:dyDescent="0.25">
      <c r="A307" s="1">
        <v>43771</v>
      </c>
      <c r="B307">
        <f t="shared" si="64"/>
        <v>2</v>
      </c>
      <c r="C307">
        <f t="shared" si="77"/>
        <v>6</v>
      </c>
      <c r="D307" t="b">
        <f t="shared" si="65"/>
        <v>0</v>
      </c>
      <c r="E307" t="b">
        <f t="shared" si="66"/>
        <v>0</v>
      </c>
      <c r="F307" t="b">
        <f t="shared" si="67"/>
        <v>0</v>
      </c>
      <c r="G307" t="b">
        <f t="shared" si="68"/>
        <v>1</v>
      </c>
      <c r="H307" s="2">
        <f>IF(G307,VLOOKUP(C307,Tabela1[],2),0)</f>
        <v>0.5</v>
      </c>
      <c r="I307" s="4">
        <f t="shared" si="69"/>
        <v>200</v>
      </c>
      <c r="J307" s="4">
        <f t="shared" si="70"/>
        <v>200</v>
      </c>
      <c r="K307" s="4">
        <f t="shared" si="79"/>
        <v>55</v>
      </c>
      <c r="L307">
        <f t="shared" si="71"/>
        <v>255</v>
      </c>
      <c r="M307" s="5">
        <f t="shared" si="72"/>
        <v>100</v>
      </c>
      <c r="N307">
        <f t="shared" si="73"/>
        <v>128</v>
      </c>
      <c r="O307">
        <f t="shared" si="74"/>
        <v>55</v>
      </c>
      <c r="P307">
        <f t="shared" si="75"/>
        <v>73</v>
      </c>
      <c r="Q307" s="5">
        <f t="shared" si="76"/>
        <v>201</v>
      </c>
      <c r="R307">
        <f t="shared" si="78"/>
        <v>27</v>
      </c>
    </row>
    <row r="308" spans="1:18" x14ac:dyDescent="0.25">
      <c r="A308" s="1">
        <v>43772</v>
      </c>
      <c r="B308">
        <f t="shared" si="64"/>
        <v>3</v>
      </c>
      <c r="C308">
        <f t="shared" si="77"/>
        <v>7</v>
      </c>
      <c r="D308" t="b">
        <f t="shared" si="65"/>
        <v>1</v>
      </c>
      <c r="E308" t="b">
        <f t="shared" si="66"/>
        <v>0</v>
      </c>
      <c r="F308" t="b">
        <f t="shared" si="67"/>
        <v>0</v>
      </c>
      <c r="G308" t="b">
        <f t="shared" si="68"/>
        <v>1</v>
      </c>
      <c r="H308" s="2">
        <f>IF(G308,VLOOKUP(C308,Tabela1[],2),0)</f>
        <v>0.5</v>
      </c>
      <c r="I308" s="4">
        <f t="shared" si="69"/>
        <v>200</v>
      </c>
      <c r="J308" s="4">
        <f t="shared" si="70"/>
        <v>200</v>
      </c>
      <c r="K308" s="4">
        <f t="shared" si="79"/>
        <v>100</v>
      </c>
      <c r="L308">
        <f t="shared" si="71"/>
        <v>300</v>
      </c>
      <c r="M308" s="5">
        <f t="shared" si="72"/>
        <v>100</v>
      </c>
      <c r="N308">
        <f t="shared" si="73"/>
        <v>150</v>
      </c>
      <c r="O308">
        <f t="shared" si="74"/>
        <v>100</v>
      </c>
      <c r="P308">
        <f t="shared" si="75"/>
        <v>50</v>
      </c>
      <c r="Q308" s="5">
        <f t="shared" si="76"/>
        <v>200</v>
      </c>
      <c r="R308">
        <f t="shared" si="78"/>
        <v>50</v>
      </c>
    </row>
    <row r="309" spans="1:18" x14ac:dyDescent="0.25">
      <c r="A309" s="1">
        <v>43773</v>
      </c>
      <c r="B309">
        <f t="shared" si="64"/>
        <v>4</v>
      </c>
      <c r="C309">
        <f t="shared" si="77"/>
        <v>1</v>
      </c>
      <c r="D309" t="b">
        <f t="shared" si="65"/>
        <v>0</v>
      </c>
      <c r="E309" t="b">
        <f t="shared" si="66"/>
        <v>0</v>
      </c>
      <c r="F309" t="b">
        <f t="shared" si="67"/>
        <v>0</v>
      </c>
      <c r="G309" t="b">
        <f t="shared" si="68"/>
        <v>1</v>
      </c>
      <c r="H309" s="2">
        <f>IF(G309,VLOOKUP(C309,Tabela1[],2),0)</f>
        <v>0.9</v>
      </c>
      <c r="I309" s="4">
        <f t="shared" si="69"/>
        <v>200</v>
      </c>
      <c r="J309" s="4">
        <f t="shared" si="70"/>
        <v>200</v>
      </c>
      <c r="K309" s="4">
        <f t="shared" si="79"/>
        <v>100</v>
      </c>
      <c r="L309">
        <f t="shared" si="71"/>
        <v>300</v>
      </c>
      <c r="M309" s="5">
        <f t="shared" si="72"/>
        <v>100</v>
      </c>
      <c r="N309">
        <f t="shared" si="73"/>
        <v>270</v>
      </c>
      <c r="O309">
        <f t="shared" si="74"/>
        <v>100</v>
      </c>
      <c r="P309">
        <f t="shared" si="75"/>
        <v>170</v>
      </c>
      <c r="Q309" s="5">
        <f t="shared" si="76"/>
        <v>440</v>
      </c>
      <c r="R309">
        <f t="shared" si="78"/>
        <v>0</v>
      </c>
    </row>
    <row r="310" spans="1:18" x14ac:dyDescent="0.25">
      <c r="A310" s="1">
        <v>43774</v>
      </c>
      <c r="B310">
        <f t="shared" si="64"/>
        <v>5</v>
      </c>
      <c r="C310">
        <f t="shared" si="77"/>
        <v>2</v>
      </c>
      <c r="D310" t="b">
        <f t="shared" si="65"/>
        <v>0</v>
      </c>
      <c r="E310" t="b">
        <f t="shared" si="66"/>
        <v>0</v>
      </c>
      <c r="F310" t="b">
        <f t="shared" si="67"/>
        <v>0</v>
      </c>
      <c r="G310" t="b">
        <f t="shared" si="68"/>
        <v>1</v>
      </c>
      <c r="H310" s="2">
        <f>IF(G310,VLOOKUP(C310,Tabela1[],2),0)</f>
        <v>0.75</v>
      </c>
      <c r="I310" s="4">
        <f t="shared" si="69"/>
        <v>200</v>
      </c>
      <c r="J310" s="4">
        <f t="shared" si="70"/>
        <v>200</v>
      </c>
      <c r="K310" s="4">
        <f t="shared" si="79"/>
        <v>30</v>
      </c>
      <c r="L310">
        <f t="shared" si="71"/>
        <v>230</v>
      </c>
      <c r="M310" s="5">
        <f t="shared" si="72"/>
        <v>100</v>
      </c>
      <c r="N310">
        <f t="shared" si="73"/>
        <v>173</v>
      </c>
      <c r="O310">
        <f t="shared" si="74"/>
        <v>30</v>
      </c>
      <c r="P310">
        <f t="shared" si="75"/>
        <v>143</v>
      </c>
      <c r="Q310" s="5">
        <f t="shared" si="76"/>
        <v>316</v>
      </c>
      <c r="R310">
        <f t="shared" si="78"/>
        <v>0</v>
      </c>
    </row>
    <row r="311" spans="1:18" x14ac:dyDescent="0.25">
      <c r="A311" s="1">
        <v>43775</v>
      </c>
      <c r="B311">
        <f t="shared" si="64"/>
        <v>6</v>
      </c>
      <c r="C311">
        <f t="shared" si="77"/>
        <v>3</v>
      </c>
      <c r="D311" t="b">
        <f t="shared" si="65"/>
        <v>0</v>
      </c>
      <c r="E311" t="b">
        <f t="shared" si="66"/>
        <v>0</v>
      </c>
      <c r="F311" t="b">
        <f t="shared" si="67"/>
        <v>0</v>
      </c>
      <c r="G311" t="b">
        <f t="shared" si="68"/>
        <v>1</v>
      </c>
      <c r="H311" s="2">
        <f>IF(G311,VLOOKUP(C311,Tabela1[],2),0)</f>
        <v>0.6</v>
      </c>
      <c r="I311" s="4">
        <f t="shared" si="69"/>
        <v>200</v>
      </c>
      <c r="J311" s="4">
        <f t="shared" si="70"/>
        <v>200</v>
      </c>
      <c r="K311" s="4">
        <f t="shared" si="79"/>
        <v>57</v>
      </c>
      <c r="L311">
        <f t="shared" si="71"/>
        <v>257</v>
      </c>
      <c r="M311" s="5">
        <f t="shared" si="72"/>
        <v>100</v>
      </c>
      <c r="N311">
        <f t="shared" si="73"/>
        <v>155</v>
      </c>
      <c r="O311">
        <f t="shared" si="74"/>
        <v>57</v>
      </c>
      <c r="P311">
        <f t="shared" si="75"/>
        <v>98</v>
      </c>
      <c r="Q311" s="5">
        <f t="shared" si="76"/>
        <v>253</v>
      </c>
      <c r="R311">
        <f t="shared" si="78"/>
        <v>2</v>
      </c>
    </row>
    <row r="312" spans="1:18" x14ac:dyDescent="0.25">
      <c r="A312" s="1">
        <v>43776</v>
      </c>
      <c r="B312">
        <f t="shared" si="64"/>
        <v>7</v>
      </c>
      <c r="C312">
        <f t="shared" si="77"/>
        <v>4</v>
      </c>
      <c r="D312" t="b">
        <f t="shared" si="65"/>
        <v>0</v>
      </c>
      <c r="E312" t="b">
        <f t="shared" si="66"/>
        <v>0</v>
      </c>
      <c r="F312" t="b">
        <f t="shared" si="67"/>
        <v>0</v>
      </c>
      <c r="G312" t="b">
        <f t="shared" si="68"/>
        <v>1</v>
      </c>
      <c r="H312" s="2">
        <f>IF(G312,VLOOKUP(C312,Tabela1[],2),0)</f>
        <v>0.75</v>
      </c>
      <c r="I312" s="4">
        <f t="shared" si="69"/>
        <v>200</v>
      </c>
      <c r="J312" s="4">
        <f t="shared" si="70"/>
        <v>200</v>
      </c>
      <c r="K312" s="4">
        <f t="shared" si="79"/>
        <v>100</v>
      </c>
      <c r="L312">
        <f t="shared" si="71"/>
        <v>300</v>
      </c>
      <c r="M312" s="5">
        <f t="shared" si="72"/>
        <v>100</v>
      </c>
      <c r="N312">
        <f t="shared" si="73"/>
        <v>225</v>
      </c>
      <c r="O312">
        <f t="shared" si="74"/>
        <v>100</v>
      </c>
      <c r="P312">
        <f t="shared" si="75"/>
        <v>125</v>
      </c>
      <c r="Q312" s="5">
        <f t="shared" si="76"/>
        <v>350</v>
      </c>
      <c r="R312">
        <f t="shared" si="78"/>
        <v>0</v>
      </c>
    </row>
    <row r="313" spans="1:18" x14ac:dyDescent="0.25">
      <c r="A313" s="1">
        <v>43777</v>
      </c>
      <c r="B313">
        <f t="shared" si="64"/>
        <v>8</v>
      </c>
      <c r="C313">
        <f t="shared" si="77"/>
        <v>5</v>
      </c>
      <c r="D313" t="b">
        <f t="shared" si="65"/>
        <v>0</v>
      </c>
      <c r="E313" t="b">
        <f t="shared" si="66"/>
        <v>0</v>
      </c>
      <c r="F313" t="b">
        <f t="shared" si="67"/>
        <v>0</v>
      </c>
      <c r="G313" t="b">
        <f t="shared" si="68"/>
        <v>1</v>
      </c>
      <c r="H313" s="2">
        <f>IF(G313,VLOOKUP(C313,Tabela1[],2),0)</f>
        <v>0.8</v>
      </c>
      <c r="I313" s="4">
        <f t="shared" si="69"/>
        <v>200</v>
      </c>
      <c r="J313" s="4">
        <f t="shared" si="70"/>
        <v>200</v>
      </c>
      <c r="K313" s="4">
        <f t="shared" si="79"/>
        <v>75</v>
      </c>
      <c r="L313">
        <f t="shared" si="71"/>
        <v>275</v>
      </c>
      <c r="M313" s="5">
        <f t="shared" si="72"/>
        <v>100</v>
      </c>
      <c r="N313">
        <f t="shared" si="73"/>
        <v>220</v>
      </c>
      <c r="O313">
        <f t="shared" si="74"/>
        <v>75</v>
      </c>
      <c r="P313">
        <f t="shared" si="75"/>
        <v>145</v>
      </c>
      <c r="Q313" s="5">
        <f t="shared" si="76"/>
        <v>365</v>
      </c>
      <c r="R313">
        <f t="shared" si="78"/>
        <v>0</v>
      </c>
    </row>
    <row r="314" spans="1:18" x14ac:dyDescent="0.25">
      <c r="A314" s="1">
        <v>43778</v>
      </c>
      <c r="B314">
        <f t="shared" si="64"/>
        <v>9</v>
      </c>
      <c r="C314">
        <f t="shared" si="77"/>
        <v>6</v>
      </c>
      <c r="D314" t="b">
        <f t="shared" si="65"/>
        <v>0</v>
      </c>
      <c r="E314" t="b">
        <f t="shared" si="66"/>
        <v>0</v>
      </c>
      <c r="F314" t="b">
        <f t="shared" si="67"/>
        <v>1</v>
      </c>
      <c r="G314" t="b">
        <f t="shared" si="68"/>
        <v>1</v>
      </c>
      <c r="H314" s="2">
        <f>IF(G314,VLOOKUP(C314,Tabela1[],2),0)</f>
        <v>0.5</v>
      </c>
      <c r="I314" s="4">
        <f t="shared" si="69"/>
        <v>200</v>
      </c>
      <c r="J314" s="4">
        <f t="shared" si="70"/>
        <v>200</v>
      </c>
      <c r="K314" s="4">
        <f t="shared" si="79"/>
        <v>55</v>
      </c>
      <c r="L314">
        <f t="shared" si="71"/>
        <v>255</v>
      </c>
      <c r="M314" s="5">
        <f t="shared" si="72"/>
        <v>100</v>
      </c>
      <c r="N314">
        <f t="shared" si="73"/>
        <v>255</v>
      </c>
      <c r="O314">
        <f t="shared" si="74"/>
        <v>55</v>
      </c>
      <c r="P314">
        <f t="shared" si="75"/>
        <v>200</v>
      </c>
      <c r="Q314" s="5">
        <f t="shared" si="76"/>
        <v>455</v>
      </c>
      <c r="R314">
        <f t="shared" si="78"/>
        <v>0</v>
      </c>
    </row>
    <row r="315" spans="1:18" x14ac:dyDescent="0.25">
      <c r="A315" s="1">
        <v>43779</v>
      </c>
      <c r="B315">
        <f t="shared" si="64"/>
        <v>10</v>
      </c>
      <c r="C315">
        <f t="shared" si="77"/>
        <v>7</v>
      </c>
      <c r="D315" t="b">
        <f t="shared" si="65"/>
        <v>0</v>
      </c>
      <c r="E315" t="b">
        <f t="shared" si="66"/>
        <v>1</v>
      </c>
      <c r="F315" t="b">
        <f t="shared" si="67"/>
        <v>0</v>
      </c>
      <c r="G315" t="b">
        <f t="shared" si="68"/>
        <v>0</v>
      </c>
      <c r="H315" s="2">
        <f>IF(G315,VLOOKUP(C315,Tabela1[],2),0)</f>
        <v>0</v>
      </c>
      <c r="I315" s="4">
        <f t="shared" si="69"/>
        <v>0</v>
      </c>
      <c r="J315" s="4">
        <f t="shared" si="70"/>
        <v>0</v>
      </c>
      <c r="K315" s="4">
        <f t="shared" si="79"/>
        <v>0</v>
      </c>
      <c r="L315">
        <f t="shared" si="71"/>
        <v>0</v>
      </c>
      <c r="M315" s="5">
        <f t="shared" si="72"/>
        <v>0</v>
      </c>
      <c r="N315">
        <f t="shared" si="73"/>
        <v>0</v>
      </c>
      <c r="O315">
        <f t="shared" si="74"/>
        <v>0</v>
      </c>
      <c r="P315">
        <f t="shared" si="75"/>
        <v>0</v>
      </c>
      <c r="Q315" s="5">
        <f t="shared" si="76"/>
        <v>0</v>
      </c>
      <c r="R315">
        <f t="shared" si="78"/>
        <v>0</v>
      </c>
    </row>
    <row r="316" spans="1:18" x14ac:dyDescent="0.25">
      <c r="A316" s="1">
        <v>43780</v>
      </c>
      <c r="B316">
        <f t="shared" si="64"/>
        <v>11</v>
      </c>
      <c r="C316">
        <f t="shared" si="77"/>
        <v>1</v>
      </c>
      <c r="D316" t="b">
        <f t="shared" si="65"/>
        <v>0</v>
      </c>
      <c r="E316" t="b">
        <f t="shared" si="66"/>
        <v>0</v>
      </c>
      <c r="F316" t="b">
        <f t="shared" si="67"/>
        <v>0</v>
      </c>
      <c r="G316" t="b">
        <f t="shared" si="68"/>
        <v>1</v>
      </c>
      <c r="H316" s="2">
        <f>IF(G316,VLOOKUP(C316,Tabela1[],2),0)</f>
        <v>0.9</v>
      </c>
      <c r="I316" s="4">
        <f t="shared" si="69"/>
        <v>200</v>
      </c>
      <c r="J316" s="4">
        <f t="shared" si="70"/>
        <v>200</v>
      </c>
      <c r="K316" s="4">
        <f t="shared" si="79"/>
        <v>0</v>
      </c>
      <c r="L316">
        <f t="shared" si="71"/>
        <v>200</v>
      </c>
      <c r="M316" s="5">
        <f t="shared" si="72"/>
        <v>100</v>
      </c>
      <c r="N316">
        <f t="shared" si="73"/>
        <v>180</v>
      </c>
      <c r="O316">
        <f t="shared" si="74"/>
        <v>0</v>
      </c>
      <c r="P316">
        <f t="shared" si="75"/>
        <v>180</v>
      </c>
      <c r="Q316" s="5">
        <f t="shared" si="76"/>
        <v>360</v>
      </c>
      <c r="R316">
        <f t="shared" si="78"/>
        <v>0</v>
      </c>
    </row>
    <row r="317" spans="1:18" x14ac:dyDescent="0.25">
      <c r="A317" s="1">
        <v>43781</v>
      </c>
      <c r="B317">
        <f t="shared" si="64"/>
        <v>12</v>
      </c>
      <c r="C317">
        <f t="shared" si="77"/>
        <v>2</v>
      </c>
      <c r="D317" t="b">
        <f t="shared" si="65"/>
        <v>0</v>
      </c>
      <c r="E317" t="b">
        <f t="shared" si="66"/>
        <v>0</v>
      </c>
      <c r="F317" t="b">
        <f t="shared" si="67"/>
        <v>0</v>
      </c>
      <c r="G317" t="b">
        <f t="shared" si="68"/>
        <v>1</v>
      </c>
      <c r="H317" s="2">
        <f>IF(G317,VLOOKUP(C317,Tabela1[],2),0)</f>
        <v>0.75</v>
      </c>
      <c r="I317" s="4">
        <f t="shared" si="69"/>
        <v>200</v>
      </c>
      <c r="J317" s="4">
        <f t="shared" si="70"/>
        <v>200</v>
      </c>
      <c r="K317" s="4">
        <f t="shared" si="79"/>
        <v>20</v>
      </c>
      <c r="L317">
        <f t="shared" si="71"/>
        <v>220</v>
      </c>
      <c r="M317" s="5">
        <f t="shared" si="72"/>
        <v>100</v>
      </c>
      <c r="N317">
        <f t="shared" si="73"/>
        <v>165</v>
      </c>
      <c r="O317">
        <f t="shared" si="74"/>
        <v>20</v>
      </c>
      <c r="P317">
        <f t="shared" si="75"/>
        <v>145</v>
      </c>
      <c r="Q317" s="5">
        <f t="shared" si="76"/>
        <v>310</v>
      </c>
      <c r="R317">
        <f t="shared" si="78"/>
        <v>0</v>
      </c>
    </row>
    <row r="318" spans="1:18" x14ac:dyDescent="0.25">
      <c r="A318" s="1">
        <v>43782</v>
      </c>
      <c r="B318">
        <f t="shared" si="64"/>
        <v>13</v>
      </c>
      <c r="C318">
        <f t="shared" si="77"/>
        <v>3</v>
      </c>
      <c r="D318" t="b">
        <f t="shared" si="65"/>
        <v>0</v>
      </c>
      <c r="E318" t="b">
        <f t="shared" si="66"/>
        <v>0</v>
      </c>
      <c r="F318" t="b">
        <f t="shared" si="67"/>
        <v>0</v>
      </c>
      <c r="G318" t="b">
        <f t="shared" si="68"/>
        <v>1</v>
      </c>
      <c r="H318" s="2">
        <f>IF(G318,VLOOKUP(C318,Tabela1[],2),0)</f>
        <v>0.6</v>
      </c>
      <c r="I318" s="4">
        <f t="shared" si="69"/>
        <v>200</v>
      </c>
      <c r="J318" s="4">
        <f t="shared" si="70"/>
        <v>200</v>
      </c>
      <c r="K318" s="4">
        <f t="shared" si="79"/>
        <v>55</v>
      </c>
      <c r="L318">
        <f t="shared" si="71"/>
        <v>255</v>
      </c>
      <c r="M318" s="5">
        <f t="shared" si="72"/>
        <v>100</v>
      </c>
      <c r="N318">
        <f t="shared" si="73"/>
        <v>153</v>
      </c>
      <c r="O318">
        <f t="shared" si="74"/>
        <v>55</v>
      </c>
      <c r="P318">
        <f t="shared" si="75"/>
        <v>98</v>
      </c>
      <c r="Q318" s="5">
        <f t="shared" si="76"/>
        <v>251</v>
      </c>
      <c r="R318">
        <f t="shared" si="78"/>
        <v>2</v>
      </c>
    </row>
    <row r="319" spans="1:18" x14ac:dyDescent="0.25">
      <c r="A319" s="1">
        <v>43783</v>
      </c>
      <c r="B319">
        <f t="shared" si="64"/>
        <v>14</v>
      </c>
      <c r="C319">
        <f t="shared" si="77"/>
        <v>4</v>
      </c>
      <c r="D319" t="b">
        <f t="shared" si="65"/>
        <v>0</v>
      </c>
      <c r="E319" t="b">
        <f t="shared" si="66"/>
        <v>0</v>
      </c>
      <c r="F319" t="b">
        <f t="shared" si="67"/>
        <v>0</v>
      </c>
      <c r="G319" t="b">
        <f t="shared" si="68"/>
        <v>1</v>
      </c>
      <c r="H319" s="2">
        <f>IF(G319,VLOOKUP(C319,Tabela1[],2),0)</f>
        <v>0.75</v>
      </c>
      <c r="I319" s="4">
        <f t="shared" si="69"/>
        <v>200</v>
      </c>
      <c r="J319" s="4">
        <f t="shared" si="70"/>
        <v>200</v>
      </c>
      <c r="K319" s="4">
        <f t="shared" si="79"/>
        <v>100</v>
      </c>
      <c r="L319">
        <f t="shared" si="71"/>
        <v>300</v>
      </c>
      <c r="M319" s="5">
        <f t="shared" si="72"/>
        <v>100</v>
      </c>
      <c r="N319">
        <f t="shared" si="73"/>
        <v>225</v>
      </c>
      <c r="O319">
        <f t="shared" si="74"/>
        <v>100</v>
      </c>
      <c r="P319">
        <f t="shared" si="75"/>
        <v>125</v>
      </c>
      <c r="Q319" s="5">
        <f t="shared" si="76"/>
        <v>350</v>
      </c>
      <c r="R319">
        <f t="shared" si="78"/>
        <v>0</v>
      </c>
    </row>
    <row r="320" spans="1:18" x14ac:dyDescent="0.25">
      <c r="A320" s="1">
        <v>43784</v>
      </c>
      <c r="B320">
        <f t="shared" si="64"/>
        <v>15</v>
      </c>
      <c r="C320">
        <f t="shared" si="77"/>
        <v>5</v>
      </c>
      <c r="D320" t="b">
        <f t="shared" si="65"/>
        <v>0</v>
      </c>
      <c r="E320" t="b">
        <f t="shared" si="66"/>
        <v>0</v>
      </c>
      <c r="F320" t="b">
        <f t="shared" si="67"/>
        <v>0</v>
      </c>
      <c r="G320" t="b">
        <f t="shared" si="68"/>
        <v>1</v>
      </c>
      <c r="H320" s="2">
        <f>IF(G320,VLOOKUP(C320,Tabela1[],2),0)</f>
        <v>0.8</v>
      </c>
      <c r="I320" s="4">
        <f t="shared" si="69"/>
        <v>200</v>
      </c>
      <c r="J320" s="4">
        <f t="shared" si="70"/>
        <v>200</v>
      </c>
      <c r="K320" s="4">
        <f t="shared" si="79"/>
        <v>75</v>
      </c>
      <c r="L320">
        <f t="shared" si="71"/>
        <v>275</v>
      </c>
      <c r="M320" s="5">
        <f t="shared" si="72"/>
        <v>100</v>
      </c>
      <c r="N320">
        <f t="shared" si="73"/>
        <v>220</v>
      </c>
      <c r="O320">
        <f t="shared" si="74"/>
        <v>75</v>
      </c>
      <c r="P320">
        <f t="shared" si="75"/>
        <v>145</v>
      </c>
      <c r="Q320" s="5">
        <f t="shared" si="76"/>
        <v>365</v>
      </c>
      <c r="R320">
        <f t="shared" si="78"/>
        <v>0</v>
      </c>
    </row>
    <row r="321" spans="1:18" x14ac:dyDescent="0.25">
      <c r="A321" s="1">
        <v>43785</v>
      </c>
      <c r="B321">
        <f t="shared" si="64"/>
        <v>16</v>
      </c>
      <c r="C321">
        <f t="shared" si="77"/>
        <v>6</v>
      </c>
      <c r="D321" t="b">
        <f t="shared" si="65"/>
        <v>0</v>
      </c>
      <c r="E321" t="b">
        <f t="shared" si="66"/>
        <v>0</v>
      </c>
      <c r="F321" t="b">
        <f t="shared" si="67"/>
        <v>1</v>
      </c>
      <c r="G321" t="b">
        <f t="shared" si="68"/>
        <v>1</v>
      </c>
      <c r="H321" s="2">
        <f>IF(G321,VLOOKUP(C321,Tabela1[],2),0)</f>
        <v>0.5</v>
      </c>
      <c r="I321" s="4">
        <f t="shared" si="69"/>
        <v>200</v>
      </c>
      <c r="J321" s="4">
        <f t="shared" si="70"/>
        <v>200</v>
      </c>
      <c r="K321" s="4">
        <f t="shared" si="79"/>
        <v>55</v>
      </c>
      <c r="L321">
        <f t="shared" si="71"/>
        <v>255</v>
      </c>
      <c r="M321" s="5">
        <f t="shared" si="72"/>
        <v>100</v>
      </c>
      <c r="N321">
        <f t="shared" si="73"/>
        <v>255</v>
      </c>
      <c r="O321">
        <f t="shared" si="74"/>
        <v>55</v>
      </c>
      <c r="P321">
        <f t="shared" si="75"/>
        <v>200</v>
      </c>
      <c r="Q321" s="5">
        <f t="shared" si="76"/>
        <v>455</v>
      </c>
      <c r="R321">
        <f t="shared" si="78"/>
        <v>0</v>
      </c>
    </row>
    <row r="322" spans="1:18" x14ac:dyDescent="0.25">
      <c r="A322" s="1">
        <v>43786</v>
      </c>
      <c r="B322">
        <f t="shared" ref="B322:B366" si="80">DAY(A322)</f>
        <v>17</v>
      </c>
      <c r="C322">
        <f t="shared" si="77"/>
        <v>7</v>
      </c>
      <c r="D322" t="b">
        <f t="shared" ref="D322:D366" si="81">AND(C322=7,B322&lt;=7)</f>
        <v>0</v>
      </c>
      <c r="E322" t="b">
        <f t="shared" ref="E322:E366" si="82">AND(C322=7,NOT(D322))</f>
        <v>1</v>
      </c>
      <c r="F322" t="b">
        <f t="shared" ref="F322:F365" si="83">E323</f>
        <v>0</v>
      </c>
      <c r="G322" t="b">
        <f t="shared" ref="G322:G366" si="84">OR(C322&lt;&gt;7,D322)</f>
        <v>0</v>
      </c>
      <c r="H322" s="2">
        <f>IF(G322,VLOOKUP(C322,Tabela1[],2),0)</f>
        <v>0</v>
      </c>
      <c r="I322" s="4">
        <f t="shared" ref="I322:I366" si="85">IF(G322,200,0)</f>
        <v>0</v>
      </c>
      <c r="J322" s="4">
        <f t="shared" ref="J322:J366" si="86">I322</f>
        <v>0</v>
      </c>
      <c r="K322" s="4">
        <f t="shared" si="79"/>
        <v>0</v>
      </c>
      <c r="L322">
        <f t="shared" ref="L322:L366" si="87">J322+K322</f>
        <v>0</v>
      </c>
      <c r="M322" s="5">
        <f t="shared" ref="M322:M366" si="88">I322*0.5</f>
        <v>0</v>
      </c>
      <c r="N322">
        <f t="shared" ref="N322:N366" si="89">IF(F322,J322+K322,ROUNDUP(L322*H322,0))</f>
        <v>0</v>
      </c>
      <c r="O322">
        <f t="shared" ref="O322:O366" si="90">MIN(K322,N322)</f>
        <v>0</v>
      </c>
      <c r="P322">
        <f t="shared" ref="P322:P366" si="91">N322-O322</f>
        <v>0</v>
      </c>
      <c r="Q322" s="5">
        <f t="shared" ref="Q322:Q366" si="92">O322*1+P322*2</f>
        <v>0</v>
      </c>
      <c r="R322">
        <f t="shared" si="78"/>
        <v>0</v>
      </c>
    </row>
    <row r="323" spans="1:18" x14ac:dyDescent="0.25">
      <c r="A323" s="1">
        <v>43787</v>
      </c>
      <c r="B323">
        <f t="shared" si="80"/>
        <v>18</v>
      </c>
      <c r="C323">
        <f t="shared" ref="C323:C366" si="93">WEEKDAY(A323,2)</f>
        <v>1</v>
      </c>
      <c r="D323" t="b">
        <f t="shared" si="81"/>
        <v>0</v>
      </c>
      <c r="E323" t="b">
        <f t="shared" si="82"/>
        <v>0</v>
      </c>
      <c r="F323" t="b">
        <f t="shared" si="83"/>
        <v>0</v>
      </c>
      <c r="G323" t="b">
        <f t="shared" si="84"/>
        <v>1</v>
      </c>
      <c r="H323" s="2">
        <f>IF(G323,VLOOKUP(C323,Tabela1[],2),0)</f>
        <v>0.9</v>
      </c>
      <c r="I323" s="4">
        <f t="shared" si="85"/>
        <v>200</v>
      </c>
      <c r="J323" s="4">
        <f t="shared" si="86"/>
        <v>200</v>
      </c>
      <c r="K323" s="4">
        <f t="shared" si="79"/>
        <v>0</v>
      </c>
      <c r="L323">
        <f t="shared" si="87"/>
        <v>200</v>
      </c>
      <c r="M323" s="5">
        <f t="shared" si="88"/>
        <v>100</v>
      </c>
      <c r="N323">
        <f t="shared" si="89"/>
        <v>180</v>
      </c>
      <c r="O323">
        <f t="shared" si="90"/>
        <v>0</v>
      </c>
      <c r="P323">
        <f t="shared" si="91"/>
        <v>180</v>
      </c>
      <c r="Q323" s="5">
        <f t="shared" si="92"/>
        <v>360</v>
      </c>
      <c r="R323">
        <f t="shared" ref="R323:R366" si="94">K323-O323+MAX(0,J323-P323-100)</f>
        <v>0</v>
      </c>
    </row>
    <row r="324" spans="1:18" x14ac:dyDescent="0.25">
      <c r="A324" s="1">
        <v>43788</v>
      </c>
      <c r="B324">
        <f t="shared" si="80"/>
        <v>19</v>
      </c>
      <c r="C324">
        <f t="shared" si="93"/>
        <v>2</v>
      </c>
      <c r="D324" t="b">
        <f t="shared" si="81"/>
        <v>0</v>
      </c>
      <c r="E324" t="b">
        <f t="shared" si="82"/>
        <v>0</v>
      </c>
      <c r="F324" t="b">
        <f t="shared" si="83"/>
        <v>0</v>
      </c>
      <c r="G324" t="b">
        <f t="shared" si="84"/>
        <v>1</v>
      </c>
      <c r="H324" s="2">
        <f>IF(G324,VLOOKUP(C324,Tabela1[],2),0)</f>
        <v>0.75</v>
      </c>
      <c r="I324" s="4">
        <f t="shared" si="85"/>
        <v>200</v>
      </c>
      <c r="J324" s="4">
        <f t="shared" si="86"/>
        <v>200</v>
      </c>
      <c r="K324" s="4">
        <f t="shared" ref="K324:K366" si="95">MIN(J323-P323,100)</f>
        <v>20</v>
      </c>
      <c r="L324">
        <f t="shared" si="87"/>
        <v>220</v>
      </c>
      <c r="M324" s="5">
        <f t="shared" si="88"/>
        <v>100</v>
      </c>
      <c r="N324">
        <f t="shared" si="89"/>
        <v>165</v>
      </c>
      <c r="O324">
        <f t="shared" si="90"/>
        <v>20</v>
      </c>
      <c r="P324">
        <f t="shared" si="91"/>
        <v>145</v>
      </c>
      <c r="Q324" s="5">
        <f t="shared" si="92"/>
        <v>310</v>
      </c>
      <c r="R324">
        <f t="shared" si="94"/>
        <v>0</v>
      </c>
    </row>
    <row r="325" spans="1:18" x14ac:dyDescent="0.25">
      <c r="A325" s="1">
        <v>43789</v>
      </c>
      <c r="B325">
        <f t="shared" si="80"/>
        <v>20</v>
      </c>
      <c r="C325">
        <f t="shared" si="93"/>
        <v>3</v>
      </c>
      <c r="D325" t="b">
        <f t="shared" si="81"/>
        <v>0</v>
      </c>
      <c r="E325" t="b">
        <f t="shared" si="82"/>
        <v>0</v>
      </c>
      <c r="F325" t="b">
        <f t="shared" si="83"/>
        <v>0</v>
      </c>
      <c r="G325" t="b">
        <f t="shared" si="84"/>
        <v>1</v>
      </c>
      <c r="H325" s="2">
        <f>IF(G325,VLOOKUP(C325,Tabela1[],2),0)</f>
        <v>0.6</v>
      </c>
      <c r="I325" s="4">
        <f t="shared" si="85"/>
        <v>200</v>
      </c>
      <c r="J325" s="4">
        <f t="shared" si="86"/>
        <v>200</v>
      </c>
      <c r="K325" s="4">
        <f t="shared" si="95"/>
        <v>55</v>
      </c>
      <c r="L325">
        <f t="shared" si="87"/>
        <v>255</v>
      </c>
      <c r="M325" s="5">
        <f t="shared" si="88"/>
        <v>100</v>
      </c>
      <c r="N325">
        <f t="shared" si="89"/>
        <v>153</v>
      </c>
      <c r="O325">
        <f t="shared" si="90"/>
        <v>55</v>
      </c>
      <c r="P325">
        <f t="shared" si="91"/>
        <v>98</v>
      </c>
      <c r="Q325" s="5">
        <f t="shared" si="92"/>
        <v>251</v>
      </c>
      <c r="R325">
        <f t="shared" si="94"/>
        <v>2</v>
      </c>
    </row>
    <row r="326" spans="1:18" x14ac:dyDescent="0.25">
      <c r="A326" s="1">
        <v>43790</v>
      </c>
      <c r="B326">
        <f t="shared" si="80"/>
        <v>21</v>
      </c>
      <c r="C326">
        <f t="shared" si="93"/>
        <v>4</v>
      </c>
      <c r="D326" t="b">
        <f t="shared" si="81"/>
        <v>0</v>
      </c>
      <c r="E326" t="b">
        <f t="shared" si="82"/>
        <v>0</v>
      </c>
      <c r="F326" t="b">
        <f t="shared" si="83"/>
        <v>0</v>
      </c>
      <c r="G326" t="b">
        <f t="shared" si="84"/>
        <v>1</v>
      </c>
      <c r="H326" s="2">
        <f>IF(G326,VLOOKUP(C326,Tabela1[],2),0)</f>
        <v>0.75</v>
      </c>
      <c r="I326" s="4">
        <f t="shared" si="85"/>
        <v>200</v>
      </c>
      <c r="J326" s="4">
        <f t="shared" si="86"/>
        <v>200</v>
      </c>
      <c r="K326" s="4">
        <f t="shared" si="95"/>
        <v>100</v>
      </c>
      <c r="L326">
        <f t="shared" si="87"/>
        <v>300</v>
      </c>
      <c r="M326" s="5">
        <f t="shared" si="88"/>
        <v>100</v>
      </c>
      <c r="N326">
        <f t="shared" si="89"/>
        <v>225</v>
      </c>
      <c r="O326">
        <f t="shared" si="90"/>
        <v>100</v>
      </c>
      <c r="P326">
        <f t="shared" si="91"/>
        <v>125</v>
      </c>
      <c r="Q326" s="5">
        <f t="shared" si="92"/>
        <v>350</v>
      </c>
      <c r="R326">
        <f t="shared" si="94"/>
        <v>0</v>
      </c>
    </row>
    <row r="327" spans="1:18" x14ac:dyDescent="0.25">
      <c r="A327" s="1">
        <v>43791</v>
      </c>
      <c r="B327">
        <f t="shared" si="80"/>
        <v>22</v>
      </c>
      <c r="C327">
        <f t="shared" si="93"/>
        <v>5</v>
      </c>
      <c r="D327" t="b">
        <f t="shared" si="81"/>
        <v>0</v>
      </c>
      <c r="E327" t="b">
        <f t="shared" si="82"/>
        <v>0</v>
      </c>
      <c r="F327" t="b">
        <f t="shared" si="83"/>
        <v>0</v>
      </c>
      <c r="G327" t="b">
        <f t="shared" si="84"/>
        <v>1</v>
      </c>
      <c r="H327" s="2">
        <f>IF(G327,VLOOKUP(C327,Tabela1[],2),0)</f>
        <v>0.8</v>
      </c>
      <c r="I327" s="4">
        <f t="shared" si="85"/>
        <v>200</v>
      </c>
      <c r="J327" s="4">
        <f t="shared" si="86"/>
        <v>200</v>
      </c>
      <c r="K327" s="4">
        <f t="shared" si="95"/>
        <v>75</v>
      </c>
      <c r="L327">
        <f t="shared" si="87"/>
        <v>275</v>
      </c>
      <c r="M327" s="5">
        <f t="shared" si="88"/>
        <v>100</v>
      </c>
      <c r="N327">
        <f t="shared" si="89"/>
        <v>220</v>
      </c>
      <c r="O327">
        <f t="shared" si="90"/>
        <v>75</v>
      </c>
      <c r="P327">
        <f t="shared" si="91"/>
        <v>145</v>
      </c>
      <c r="Q327" s="5">
        <f t="shared" si="92"/>
        <v>365</v>
      </c>
      <c r="R327">
        <f t="shared" si="94"/>
        <v>0</v>
      </c>
    </row>
    <row r="328" spans="1:18" x14ac:dyDescent="0.25">
      <c r="A328" s="1">
        <v>43792</v>
      </c>
      <c r="B328">
        <f t="shared" si="80"/>
        <v>23</v>
      </c>
      <c r="C328">
        <f t="shared" si="93"/>
        <v>6</v>
      </c>
      <c r="D328" t="b">
        <f t="shared" si="81"/>
        <v>0</v>
      </c>
      <c r="E328" t="b">
        <f t="shared" si="82"/>
        <v>0</v>
      </c>
      <c r="F328" t="b">
        <f t="shared" si="83"/>
        <v>1</v>
      </c>
      <c r="G328" t="b">
        <f t="shared" si="84"/>
        <v>1</v>
      </c>
      <c r="H328" s="2">
        <f>IF(G328,VLOOKUP(C328,Tabela1[],2),0)</f>
        <v>0.5</v>
      </c>
      <c r="I328" s="4">
        <f t="shared" si="85"/>
        <v>200</v>
      </c>
      <c r="J328" s="4">
        <f t="shared" si="86"/>
        <v>200</v>
      </c>
      <c r="K328" s="4">
        <f t="shared" si="95"/>
        <v>55</v>
      </c>
      <c r="L328">
        <f t="shared" si="87"/>
        <v>255</v>
      </c>
      <c r="M328" s="5">
        <f t="shared" si="88"/>
        <v>100</v>
      </c>
      <c r="N328">
        <f t="shared" si="89"/>
        <v>255</v>
      </c>
      <c r="O328">
        <f t="shared" si="90"/>
        <v>55</v>
      </c>
      <c r="P328">
        <f t="shared" si="91"/>
        <v>200</v>
      </c>
      <c r="Q328" s="5">
        <f t="shared" si="92"/>
        <v>455</v>
      </c>
      <c r="R328">
        <f t="shared" si="94"/>
        <v>0</v>
      </c>
    </row>
    <row r="329" spans="1:18" x14ac:dyDescent="0.25">
      <c r="A329" s="1">
        <v>43793</v>
      </c>
      <c r="B329">
        <f t="shared" si="80"/>
        <v>24</v>
      </c>
      <c r="C329">
        <f t="shared" si="93"/>
        <v>7</v>
      </c>
      <c r="D329" t="b">
        <f t="shared" si="81"/>
        <v>0</v>
      </c>
      <c r="E329" t="b">
        <f t="shared" si="82"/>
        <v>1</v>
      </c>
      <c r="F329" t="b">
        <f t="shared" si="83"/>
        <v>0</v>
      </c>
      <c r="G329" t="b">
        <f t="shared" si="84"/>
        <v>0</v>
      </c>
      <c r="H329" s="2">
        <f>IF(G329,VLOOKUP(C329,Tabela1[],2),0)</f>
        <v>0</v>
      </c>
      <c r="I329" s="4">
        <f t="shared" si="85"/>
        <v>0</v>
      </c>
      <c r="J329" s="4">
        <f t="shared" si="86"/>
        <v>0</v>
      </c>
      <c r="K329" s="4">
        <f t="shared" si="95"/>
        <v>0</v>
      </c>
      <c r="L329">
        <f t="shared" si="87"/>
        <v>0</v>
      </c>
      <c r="M329" s="5">
        <f t="shared" si="88"/>
        <v>0</v>
      </c>
      <c r="N329">
        <f t="shared" si="89"/>
        <v>0</v>
      </c>
      <c r="O329">
        <f t="shared" si="90"/>
        <v>0</v>
      </c>
      <c r="P329">
        <f t="shared" si="91"/>
        <v>0</v>
      </c>
      <c r="Q329" s="5">
        <f t="shared" si="92"/>
        <v>0</v>
      </c>
      <c r="R329">
        <f t="shared" si="94"/>
        <v>0</v>
      </c>
    </row>
    <row r="330" spans="1:18" x14ac:dyDescent="0.25">
      <c r="A330" s="1">
        <v>43794</v>
      </c>
      <c r="B330">
        <f t="shared" si="80"/>
        <v>25</v>
      </c>
      <c r="C330">
        <f t="shared" si="93"/>
        <v>1</v>
      </c>
      <c r="D330" t="b">
        <f t="shared" si="81"/>
        <v>0</v>
      </c>
      <c r="E330" t="b">
        <f t="shared" si="82"/>
        <v>0</v>
      </c>
      <c r="F330" t="b">
        <f t="shared" si="83"/>
        <v>0</v>
      </c>
      <c r="G330" t="b">
        <f t="shared" si="84"/>
        <v>1</v>
      </c>
      <c r="H330" s="2">
        <f>IF(G330,VLOOKUP(C330,Tabela1[],2),0)</f>
        <v>0.9</v>
      </c>
      <c r="I330" s="4">
        <f t="shared" si="85"/>
        <v>200</v>
      </c>
      <c r="J330" s="4">
        <f t="shared" si="86"/>
        <v>200</v>
      </c>
      <c r="K330" s="4">
        <f t="shared" si="95"/>
        <v>0</v>
      </c>
      <c r="L330">
        <f t="shared" si="87"/>
        <v>200</v>
      </c>
      <c r="M330" s="5">
        <f t="shared" si="88"/>
        <v>100</v>
      </c>
      <c r="N330">
        <f t="shared" si="89"/>
        <v>180</v>
      </c>
      <c r="O330">
        <f t="shared" si="90"/>
        <v>0</v>
      </c>
      <c r="P330">
        <f t="shared" si="91"/>
        <v>180</v>
      </c>
      <c r="Q330" s="5">
        <f t="shared" si="92"/>
        <v>360</v>
      </c>
      <c r="R330">
        <f t="shared" si="94"/>
        <v>0</v>
      </c>
    </row>
    <row r="331" spans="1:18" x14ac:dyDescent="0.25">
      <c r="A331" s="1">
        <v>43795</v>
      </c>
      <c r="B331">
        <f t="shared" si="80"/>
        <v>26</v>
      </c>
      <c r="C331">
        <f t="shared" si="93"/>
        <v>2</v>
      </c>
      <c r="D331" t="b">
        <f t="shared" si="81"/>
        <v>0</v>
      </c>
      <c r="E331" t="b">
        <f t="shared" si="82"/>
        <v>0</v>
      </c>
      <c r="F331" t="b">
        <f t="shared" si="83"/>
        <v>0</v>
      </c>
      <c r="G331" t="b">
        <f t="shared" si="84"/>
        <v>1</v>
      </c>
      <c r="H331" s="2">
        <f>IF(G331,VLOOKUP(C331,Tabela1[],2),0)</f>
        <v>0.75</v>
      </c>
      <c r="I331" s="4">
        <f t="shared" si="85"/>
        <v>200</v>
      </c>
      <c r="J331" s="4">
        <f t="shared" si="86"/>
        <v>200</v>
      </c>
      <c r="K331" s="4">
        <f t="shared" si="95"/>
        <v>20</v>
      </c>
      <c r="L331">
        <f t="shared" si="87"/>
        <v>220</v>
      </c>
      <c r="M331" s="5">
        <f t="shared" si="88"/>
        <v>100</v>
      </c>
      <c r="N331">
        <f t="shared" si="89"/>
        <v>165</v>
      </c>
      <c r="O331">
        <f t="shared" si="90"/>
        <v>20</v>
      </c>
      <c r="P331">
        <f t="shared" si="91"/>
        <v>145</v>
      </c>
      <c r="Q331" s="5">
        <f t="shared" si="92"/>
        <v>310</v>
      </c>
      <c r="R331">
        <f t="shared" si="94"/>
        <v>0</v>
      </c>
    </row>
    <row r="332" spans="1:18" x14ac:dyDescent="0.25">
      <c r="A332" s="1">
        <v>43796</v>
      </c>
      <c r="B332">
        <f t="shared" si="80"/>
        <v>27</v>
      </c>
      <c r="C332">
        <f t="shared" si="93"/>
        <v>3</v>
      </c>
      <c r="D332" t="b">
        <f t="shared" si="81"/>
        <v>0</v>
      </c>
      <c r="E332" t="b">
        <f t="shared" si="82"/>
        <v>0</v>
      </c>
      <c r="F332" t="b">
        <f t="shared" si="83"/>
        <v>0</v>
      </c>
      <c r="G332" t="b">
        <f t="shared" si="84"/>
        <v>1</v>
      </c>
      <c r="H332" s="2">
        <f>IF(G332,VLOOKUP(C332,Tabela1[],2),0)</f>
        <v>0.6</v>
      </c>
      <c r="I332" s="4">
        <f t="shared" si="85"/>
        <v>200</v>
      </c>
      <c r="J332" s="4">
        <f t="shared" si="86"/>
        <v>200</v>
      </c>
      <c r="K332" s="4">
        <f t="shared" si="95"/>
        <v>55</v>
      </c>
      <c r="L332">
        <f t="shared" si="87"/>
        <v>255</v>
      </c>
      <c r="M332" s="5">
        <f t="shared" si="88"/>
        <v>100</v>
      </c>
      <c r="N332">
        <f t="shared" si="89"/>
        <v>153</v>
      </c>
      <c r="O332">
        <f t="shared" si="90"/>
        <v>55</v>
      </c>
      <c r="P332">
        <f t="shared" si="91"/>
        <v>98</v>
      </c>
      <c r="Q332" s="5">
        <f t="shared" si="92"/>
        <v>251</v>
      </c>
      <c r="R332">
        <f t="shared" si="94"/>
        <v>2</v>
      </c>
    </row>
    <row r="333" spans="1:18" x14ac:dyDescent="0.25">
      <c r="A333" s="1">
        <v>43797</v>
      </c>
      <c r="B333">
        <f t="shared" si="80"/>
        <v>28</v>
      </c>
      <c r="C333">
        <f t="shared" si="93"/>
        <v>4</v>
      </c>
      <c r="D333" t="b">
        <f t="shared" si="81"/>
        <v>0</v>
      </c>
      <c r="E333" t="b">
        <f t="shared" si="82"/>
        <v>0</v>
      </c>
      <c r="F333" t="b">
        <f t="shared" si="83"/>
        <v>0</v>
      </c>
      <c r="G333" t="b">
        <f t="shared" si="84"/>
        <v>1</v>
      </c>
      <c r="H333" s="2">
        <f>IF(G333,VLOOKUP(C333,Tabela1[],2),0)</f>
        <v>0.75</v>
      </c>
      <c r="I333" s="4">
        <f t="shared" si="85"/>
        <v>200</v>
      </c>
      <c r="J333" s="4">
        <f t="shared" si="86"/>
        <v>200</v>
      </c>
      <c r="K333" s="4">
        <f t="shared" si="95"/>
        <v>100</v>
      </c>
      <c r="L333">
        <f t="shared" si="87"/>
        <v>300</v>
      </c>
      <c r="M333" s="5">
        <f t="shared" si="88"/>
        <v>100</v>
      </c>
      <c r="N333">
        <f t="shared" si="89"/>
        <v>225</v>
      </c>
      <c r="O333">
        <f t="shared" si="90"/>
        <v>100</v>
      </c>
      <c r="P333">
        <f t="shared" si="91"/>
        <v>125</v>
      </c>
      <c r="Q333" s="5">
        <f t="shared" si="92"/>
        <v>350</v>
      </c>
      <c r="R333">
        <f t="shared" si="94"/>
        <v>0</v>
      </c>
    </row>
    <row r="334" spans="1:18" x14ac:dyDescent="0.25">
      <c r="A334" s="1">
        <v>43798</v>
      </c>
      <c r="B334">
        <f t="shared" si="80"/>
        <v>29</v>
      </c>
      <c r="C334">
        <f t="shared" si="93"/>
        <v>5</v>
      </c>
      <c r="D334" t="b">
        <f t="shared" si="81"/>
        <v>0</v>
      </c>
      <c r="E334" t="b">
        <f t="shared" si="82"/>
        <v>0</v>
      </c>
      <c r="F334" t="b">
        <f t="shared" si="83"/>
        <v>0</v>
      </c>
      <c r="G334" t="b">
        <f t="shared" si="84"/>
        <v>1</v>
      </c>
      <c r="H334" s="2">
        <f>IF(G334,VLOOKUP(C334,Tabela1[],2),0)</f>
        <v>0.8</v>
      </c>
      <c r="I334" s="4">
        <f t="shared" si="85"/>
        <v>200</v>
      </c>
      <c r="J334" s="4">
        <f t="shared" si="86"/>
        <v>200</v>
      </c>
      <c r="K334" s="4">
        <f t="shared" si="95"/>
        <v>75</v>
      </c>
      <c r="L334">
        <f t="shared" si="87"/>
        <v>275</v>
      </c>
      <c r="M334" s="5">
        <f t="shared" si="88"/>
        <v>100</v>
      </c>
      <c r="N334">
        <f t="shared" si="89"/>
        <v>220</v>
      </c>
      <c r="O334">
        <f t="shared" si="90"/>
        <v>75</v>
      </c>
      <c r="P334">
        <f t="shared" si="91"/>
        <v>145</v>
      </c>
      <c r="Q334" s="5">
        <f t="shared" si="92"/>
        <v>365</v>
      </c>
      <c r="R334">
        <f t="shared" si="94"/>
        <v>0</v>
      </c>
    </row>
    <row r="335" spans="1:18" x14ac:dyDescent="0.25">
      <c r="A335" s="1">
        <v>43799</v>
      </c>
      <c r="B335">
        <f t="shared" si="80"/>
        <v>30</v>
      </c>
      <c r="C335">
        <f t="shared" si="93"/>
        <v>6</v>
      </c>
      <c r="D335" t="b">
        <f t="shared" si="81"/>
        <v>0</v>
      </c>
      <c r="E335" t="b">
        <f t="shared" si="82"/>
        <v>0</v>
      </c>
      <c r="F335" t="b">
        <f t="shared" si="83"/>
        <v>0</v>
      </c>
      <c r="G335" t="b">
        <f t="shared" si="84"/>
        <v>1</v>
      </c>
      <c r="H335" s="2">
        <f>IF(G335,VLOOKUP(C335,Tabela1[],2),0)</f>
        <v>0.5</v>
      </c>
      <c r="I335" s="4">
        <f t="shared" si="85"/>
        <v>200</v>
      </c>
      <c r="J335" s="4">
        <f t="shared" si="86"/>
        <v>200</v>
      </c>
      <c r="K335" s="4">
        <f t="shared" si="95"/>
        <v>55</v>
      </c>
      <c r="L335">
        <f t="shared" si="87"/>
        <v>255</v>
      </c>
      <c r="M335" s="5">
        <f t="shared" si="88"/>
        <v>100</v>
      </c>
      <c r="N335">
        <f t="shared" si="89"/>
        <v>128</v>
      </c>
      <c r="O335">
        <f t="shared" si="90"/>
        <v>55</v>
      </c>
      <c r="P335">
        <f t="shared" si="91"/>
        <v>73</v>
      </c>
      <c r="Q335" s="5">
        <f t="shared" si="92"/>
        <v>201</v>
      </c>
      <c r="R335">
        <f t="shared" si="94"/>
        <v>27</v>
      </c>
    </row>
    <row r="336" spans="1:18" x14ac:dyDescent="0.25">
      <c r="A336" s="1">
        <v>43800</v>
      </c>
      <c r="B336">
        <f t="shared" si="80"/>
        <v>1</v>
      </c>
      <c r="C336">
        <f t="shared" si="93"/>
        <v>7</v>
      </c>
      <c r="D336" t="b">
        <f t="shared" si="81"/>
        <v>1</v>
      </c>
      <c r="E336" t="b">
        <f t="shared" si="82"/>
        <v>0</v>
      </c>
      <c r="F336" t="b">
        <f t="shared" si="83"/>
        <v>0</v>
      </c>
      <c r="G336" t="b">
        <f t="shared" si="84"/>
        <v>1</v>
      </c>
      <c r="H336" s="2">
        <f>IF(G336,VLOOKUP(C336,Tabela1[],2),0)</f>
        <v>0.5</v>
      </c>
      <c r="I336" s="4">
        <f t="shared" si="85"/>
        <v>200</v>
      </c>
      <c r="J336" s="4">
        <f t="shared" si="86"/>
        <v>200</v>
      </c>
      <c r="K336" s="4">
        <f t="shared" si="95"/>
        <v>100</v>
      </c>
      <c r="L336">
        <f t="shared" si="87"/>
        <v>300</v>
      </c>
      <c r="M336" s="5">
        <f t="shared" si="88"/>
        <v>100</v>
      </c>
      <c r="N336">
        <f t="shared" si="89"/>
        <v>150</v>
      </c>
      <c r="O336">
        <f t="shared" si="90"/>
        <v>100</v>
      </c>
      <c r="P336">
        <f t="shared" si="91"/>
        <v>50</v>
      </c>
      <c r="Q336" s="5">
        <f t="shared" si="92"/>
        <v>200</v>
      </c>
      <c r="R336">
        <f t="shared" si="94"/>
        <v>50</v>
      </c>
    </row>
    <row r="337" spans="1:18" x14ac:dyDescent="0.25">
      <c r="A337" s="1">
        <v>43801</v>
      </c>
      <c r="B337">
        <f t="shared" si="80"/>
        <v>2</v>
      </c>
      <c r="C337">
        <f t="shared" si="93"/>
        <v>1</v>
      </c>
      <c r="D337" t="b">
        <f t="shared" si="81"/>
        <v>0</v>
      </c>
      <c r="E337" t="b">
        <f t="shared" si="82"/>
        <v>0</v>
      </c>
      <c r="F337" t="b">
        <f t="shared" si="83"/>
        <v>0</v>
      </c>
      <c r="G337" t="b">
        <f t="shared" si="84"/>
        <v>1</v>
      </c>
      <c r="H337" s="2">
        <f>IF(G337,VLOOKUP(C337,Tabela1[],2),0)</f>
        <v>0.9</v>
      </c>
      <c r="I337" s="4">
        <f t="shared" si="85"/>
        <v>200</v>
      </c>
      <c r="J337" s="4">
        <f t="shared" si="86"/>
        <v>200</v>
      </c>
      <c r="K337" s="4">
        <f t="shared" si="95"/>
        <v>100</v>
      </c>
      <c r="L337">
        <f t="shared" si="87"/>
        <v>300</v>
      </c>
      <c r="M337" s="5">
        <f t="shared" si="88"/>
        <v>100</v>
      </c>
      <c r="N337">
        <f t="shared" si="89"/>
        <v>270</v>
      </c>
      <c r="O337">
        <f t="shared" si="90"/>
        <v>100</v>
      </c>
      <c r="P337">
        <f t="shared" si="91"/>
        <v>170</v>
      </c>
      <c r="Q337" s="5">
        <f t="shared" si="92"/>
        <v>440</v>
      </c>
      <c r="R337">
        <f t="shared" si="94"/>
        <v>0</v>
      </c>
    </row>
    <row r="338" spans="1:18" x14ac:dyDescent="0.25">
      <c r="A338" s="1">
        <v>43802</v>
      </c>
      <c r="B338">
        <f t="shared" si="80"/>
        <v>3</v>
      </c>
      <c r="C338">
        <f t="shared" si="93"/>
        <v>2</v>
      </c>
      <c r="D338" t="b">
        <f t="shared" si="81"/>
        <v>0</v>
      </c>
      <c r="E338" t="b">
        <f t="shared" si="82"/>
        <v>0</v>
      </c>
      <c r="F338" t="b">
        <f t="shared" si="83"/>
        <v>0</v>
      </c>
      <c r="G338" t="b">
        <f t="shared" si="84"/>
        <v>1</v>
      </c>
      <c r="H338" s="2">
        <f>IF(G338,VLOOKUP(C338,Tabela1[],2),0)</f>
        <v>0.75</v>
      </c>
      <c r="I338" s="4">
        <f t="shared" si="85"/>
        <v>200</v>
      </c>
      <c r="J338" s="4">
        <f t="shared" si="86"/>
        <v>200</v>
      </c>
      <c r="K338" s="4">
        <f t="shared" si="95"/>
        <v>30</v>
      </c>
      <c r="L338">
        <f t="shared" si="87"/>
        <v>230</v>
      </c>
      <c r="M338" s="5">
        <f t="shared" si="88"/>
        <v>100</v>
      </c>
      <c r="N338">
        <f t="shared" si="89"/>
        <v>173</v>
      </c>
      <c r="O338">
        <f t="shared" si="90"/>
        <v>30</v>
      </c>
      <c r="P338">
        <f t="shared" si="91"/>
        <v>143</v>
      </c>
      <c r="Q338" s="5">
        <f t="shared" si="92"/>
        <v>316</v>
      </c>
      <c r="R338">
        <f t="shared" si="94"/>
        <v>0</v>
      </c>
    </row>
    <row r="339" spans="1:18" x14ac:dyDescent="0.25">
      <c r="A339" s="1">
        <v>43803</v>
      </c>
      <c r="B339">
        <f t="shared" si="80"/>
        <v>4</v>
      </c>
      <c r="C339">
        <f t="shared" si="93"/>
        <v>3</v>
      </c>
      <c r="D339" t="b">
        <f t="shared" si="81"/>
        <v>0</v>
      </c>
      <c r="E339" t="b">
        <f t="shared" si="82"/>
        <v>0</v>
      </c>
      <c r="F339" t="b">
        <f t="shared" si="83"/>
        <v>0</v>
      </c>
      <c r="G339" t="b">
        <f t="shared" si="84"/>
        <v>1</v>
      </c>
      <c r="H339" s="2">
        <f>IF(G339,VLOOKUP(C339,Tabela1[],2),0)</f>
        <v>0.6</v>
      </c>
      <c r="I339" s="4">
        <f t="shared" si="85"/>
        <v>200</v>
      </c>
      <c r="J339" s="4">
        <f t="shared" si="86"/>
        <v>200</v>
      </c>
      <c r="K339" s="4">
        <f t="shared" si="95"/>
        <v>57</v>
      </c>
      <c r="L339">
        <f t="shared" si="87"/>
        <v>257</v>
      </c>
      <c r="M339" s="5">
        <f t="shared" si="88"/>
        <v>100</v>
      </c>
      <c r="N339">
        <f t="shared" si="89"/>
        <v>155</v>
      </c>
      <c r="O339">
        <f t="shared" si="90"/>
        <v>57</v>
      </c>
      <c r="P339">
        <f t="shared" si="91"/>
        <v>98</v>
      </c>
      <c r="Q339" s="5">
        <f t="shared" si="92"/>
        <v>253</v>
      </c>
      <c r="R339">
        <f t="shared" si="94"/>
        <v>2</v>
      </c>
    </row>
    <row r="340" spans="1:18" x14ac:dyDescent="0.25">
      <c r="A340" s="1">
        <v>43804</v>
      </c>
      <c r="B340">
        <f t="shared" si="80"/>
        <v>5</v>
      </c>
      <c r="C340">
        <f t="shared" si="93"/>
        <v>4</v>
      </c>
      <c r="D340" t="b">
        <f t="shared" si="81"/>
        <v>0</v>
      </c>
      <c r="E340" t="b">
        <f t="shared" si="82"/>
        <v>0</v>
      </c>
      <c r="F340" t="b">
        <f t="shared" si="83"/>
        <v>0</v>
      </c>
      <c r="G340" t="b">
        <f t="shared" si="84"/>
        <v>1</v>
      </c>
      <c r="H340" s="2">
        <f>IF(G340,VLOOKUP(C340,Tabela1[],2),0)</f>
        <v>0.75</v>
      </c>
      <c r="I340" s="4">
        <f t="shared" si="85"/>
        <v>200</v>
      </c>
      <c r="J340" s="4">
        <f t="shared" si="86"/>
        <v>200</v>
      </c>
      <c r="K340" s="4">
        <f t="shared" si="95"/>
        <v>100</v>
      </c>
      <c r="L340">
        <f t="shared" si="87"/>
        <v>300</v>
      </c>
      <c r="M340" s="5">
        <f t="shared" si="88"/>
        <v>100</v>
      </c>
      <c r="N340">
        <f t="shared" si="89"/>
        <v>225</v>
      </c>
      <c r="O340">
        <f t="shared" si="90"/>
        <v>100</v>
      </c>
      <c r="P340">
        <f t="shared" si="91"/>
        <v>125</v>
      </c>
      <c r="Q340" s="5">
        <f t="shared" si="92"/>
        <v>350</v>
      </c>
      <c r="R340">
        <f t="shared" si="94"/>
        <v>0</v>
      </c>
    </row>
    <row r="341" spans="1:18" x14ac:dyDescent="0.25">
      <c r="A341" s="1">
        <v>43805</v>
      </c>
      <c r="B341">
        <f t="shared" si="80"/>
        <v>6</v>
      </c>
      <c r="C341">
        <f t="shared" si="93"/>
        <v>5</v>
      </c>
      <c r="D341" t="b">
        <f t="shared" si="81"/>
        <v>0</v>
      </c>
      <c r="E341" t="b">
        <f t="shared" si="82"/>
        <v>0</v>
      </c>
      <c r="F341" t="b">
        <f t="shared" si="83"/>
        <v>0</v>
      </c>
      <c r="G341" t="b">
        <f t="shared" si="84"/>
        <v>1</v>
      </c>
      <c r="H341" s="2">
        <f>IF(G341,VLOOKUP(C341,Tabela1[],2),0)</f>
        <v>0.8</v>
      </c>
      <c r="I341" s="4">
        <f t="shared" si="85"/>
        <v>200</v>
      </c>
      <c r="J341" s="4">
        <f t="shared" si="86"/>
        <v>200</v>
      </c>
      <c r="K341" s="4">
        <f t="shared" si="95"/>
        <v>75</v>
      </c>
      <c r="L341">
        <f t="shared" si="87"/>
        <v>275</v>
      </c>
      <c r="M341" s="5">
        <f t="shared" si="88"/>
        <v>100</v>
      </c>
      <c r="N341">
        <f t="shared" si="89"/>
        <v>220</v>
      </c>
      <c r="O341">
        <f t="shared" si="90"/>
        <v>75</v>
      </c>
      <c r="P341">
        <f t="shared" si="91"/>
        <v>145</v>
      </c>
      <c r="Q341" s="5">
        <f t="shared" si="92"/>
        <v>365</v>
      </c>
      <c r="R341">
        <f t="shared" si="94"/>
        <v>0</v>
      </c>
    </row>
    <row r="342" spans="1:18" x14ac:dyDescent="0.25">
      <c r="A342" s="1">
        <v>43806</v>
      </c>
      <c r="B342">
        <f t="shared" si="80"/>
        <v>7</v>
      </c>
      <c r="C342">
        <f t="shared" si="93"/>
        <v>6</v>
      </c>
      <c r="D342" t="b">
        <f t="shared" si="81"/>
        <v>0</v>
      </c>
      <c r="E342" t="b">
        <f t="shared" si="82"/>
        <v>0</v>
      </c>
      <c r="F342" t="b">
        <f t="shared" si="83"/>
        <v>1</v>
      </c>
      <c r="G342" t="b">
        <f t="shared" si="84"/>
        <v>1</v>
      </c>
      <c r="H342" s="2">
        <f>IF(G342,VLOOKUP(C342,Tabela1[],2),0)</f>
        <v>0.5</v>
      </c>
      <c r="I342" s="4">
        <f t="shared" si="85"/>
        <v>200</v>
      </c>
      <c r="J342" s="4">
        <f t="shared" si="86"/>
        <v>200</v>
      </c>
      <c r="K342" s="4">
        <f t="shared" si="95"/>
        <v>55</v>
      </c>
      <c r="L342">
        <f t="shared" si="87"/>
        <v>255</v>
      </c>
      <c r="M342" s="5">
        <f t="shared" si="88"/>
        <v>100</v>
      </c>
      <c r="N342">
        <f t="shared" si="89"/>
        <v>255</v>
      </c>
      <c r="O342">
        <f t="shared" si="90"/>
        <v>55</v>
      </c>
      <c r="P342">
        <f t="shared" si="91"/>
        <v>200</v>
      </c>
      <c r="Q342" s="5">
        <f t="shared" si="92"/>
        <v>455</v>
      </c>
      <c r="R342">
        <f t="shared" si="94"/>
        <v>0</v>
      </c>
    </row>
    <row r="343" spans="1:18" x14ac:dyDescent="0.25">
      <c r="A343" s="1">
        <v>43807</v>
      </c>
      <c r="B343">
        <f t="shared" si="80"/>
        <v>8</v>
      </c>
      <c r="C343">
        <f t="shared" si="93"/>
        <v>7</v>
      </c>
      <c r="D343" t="b">
        <f t="shared" si="81"/>
        <v>0</v>
      </c>
      <c r="E343" t="b">
        <f t="shared" si="82"/>
        <v>1</v>
      </c>
      <c r="F343" t="b">
        <f t="shared" si="83"/>
        <v>0</v>
      </c>
      <c r="G343" t="b">
        <f t="shared" si="84"/>
        <v>0</v>
      </c>
      <c r="H343" s="2">
        <f>IF(G343,VLOOKUP(C343,Tabela1[],2),0)</f>
        <v>0</v>
      </c>
      <c r="I343" s="4">
        <f t="shared" si="85"/>
        <v>0</v>
      </c>
      <c r="J343" s="4">
        <f t="shared" si="86"/>
        <v>0</v>
      </c>
      <c r="K343" s="4">
        <f t="shared" si="95"/>
        <v>0</v>
      </c>
      <c r="L343">
        <f t="shared" si="87"/>
        <v>0</v>
      </c>
      <c r="M343" s="5">
        <f t="shared" si="88"/>
        <v>0</v>
      </c>
      <c r="N343">
        <f t="shared" si="89"/>
        <v>0</v>
      </c>
      <c r="O343">
        <f t="shared" si="90"/>
        <v>0</v>
      </c>
      <c r="P343">
        <f t="shared" si="91"/>
        <v>0</v>
      </c>
      <c r="Q343" s="5">
        <f t="shared" si="92"/>
        <v>0</v>
      </c>
      <c r="R343">
        <f t="shared" si="94"/>
        <v>0</v>
      </c>
    </row>
    <row r="344" spans="1:18" x14ac:dyDescent="0.25">
      <c r="A344" s="1">
        <v>43808</v>
      </c>
      <c r="B344">
        <f t="shared" si="80"/>
        <v>9</v>
      </c>
      <c r="C344">
        <f t="shared" si="93"/>
        <v>1</v>
      </c>
      <c r="D344" t="b">
        <f t="shared" si="81"/>
        <v>0</v>
      </c>
      <c r="E344" t="b">
        <f t="shared" si="82"/>
        <v>0</v>
      </c>
      <c r="F344" t="b">
        <f t="shared" si="83"/>
        <v>0</v>
      </c>
      <c r="G344" t="b">
        <f t="shared" si="84"/>
        <v>1</v>
      </c>
      <c r="H344" s="2">
        <f>IF(G344,VLOOKUP(C344,Tabela1[],2),0)</f>
        <v>0.9</v>
      </c>
      <c r="I344" s="4">
        <f t="shared" si="85"/>
        <v>200</v>
      </c>
      <c r="J344" s="4">
        <f t="shared" si="86"/>
        <v>200</v>
      </c>
      <c r="K344" s="4">
        <f t="shared" si="95"/>
        <v>0</v>
      </c>
      <c r="L344">
        <f t="shared" si="87"/>
        <v>200</v>
      </c>
      <c r="M344" s="5">
        <f t="shared" si="88"/>
        <v>100</v>
      </c>
      <c r="N344">
        <f t="shared" si="89"/>
        <v>180</v>
      </c>
      <c r="O344">
        <f t="shared" si="90"/>
        <v>0</v>
      </c>
      <c r="P344">
        <f t="shared" si="91"/>
        <v>180</v>
      </c>
      <c r="Q344" s="5">
        <f t="shared" si="92"/>
        <v>360</v>
      </c>
      <c r="R344">
        <f t="shared" si="94"/>
        <v>0</v>
      </c>
    </row>
    <row r="345" spans="1:18" x14ac:dyDescent="0.25">
      <c r="A345" s="1">
        <v>43809</v>
      </c>
      <c r="B345">
        <f t="shared" si="80"/>
        <v>10</v>
      </c>
      <c r="C345">
        <f t="shared" si="93"/>
        <v>2</v>
      </c>
      <c r="D345" t="b">
        <f t="shared" si="81"/>
        <v>0</v>
      </c>
      <c r="E345" t="b">
        <f t="shared" si="82"/>
        <v>0</v>
      </c>
      <c r="F345" t="b">
        <f t="shared" si="83"/>
        <v>0</v>
      </c>
      <c r="G345" t="b">
        <f t="shared" si="84"/>
        <v>1</v>
      </c>
      <c r="H345" s="2">
        <f>IF(G345,VLOOKUP(C345,Tabela1[],2),0)</f>
        <v>0.75</v>
      </c>
      <c r="I345" s="4">
        <f t="shared" si="85"/>
        <v>200</v>
      </c>
      <c r="J345" s="4">
        <f t="shared" si="86"/>
        <v>200</v>
      </c>
      <c r="K345" s="4">
        <f t="shared" si="95"/>
        <v>20</v>
      </c>
      <c r="L345">
        <f t="shared" si="87"/>
        <v>220</v>
      </c>
      <c r="M345" s="5">
        <f t="shared" si="88"/>
        <v>100</v>
      </c>
      <c r="N345">
        <f t="shared" si="89"/>
        <v>165</v>
      </c>
      <c r="O345">
        <f t="shared" si="90"/>
        <v>20</v>
      </c>
      <c r="P345">
        <f t="shared" si="91"/>
        <v>145</v>
      </c>
      <c r="Q345" s="5">
        <f t="shared" si="92"/>
        <v>310</v>
      </c>
      <c r="R345">
        <f t="shared" si="94"/>
        <v>0</v>
      </c>
    </row>
    <row r="346" spans="1:18" x14ac:dyDescent="0.25">
      <c r="A346" s="1">
        <v>43810</v>
      </c>
      <c r="B346">
        <f t="shared" si="80"/>
        <v>11</v>
      </c>
      <c r="C346">
        <f t="shared" si="93"/>
        <v>3</v>
      </c>
      <c r="D346" t="b">
        <f t="shared" si="81"/>
        <v>0</v>
      </c>
      <c r="E346" t="b">
        <f t="shared" si="82"/>
        <v>0</v>
      </c>
      <c r="F346" t="b">
        <f t="shared" si="83"/>
        <v>0</v>
      </c>
      <c r="G346" t="b">
        <f t="shared" si="84"/>
        <v>1</v>
      </c>
      <c r="H346" s="2">
        <f>IF(G346,VLOOKUP(C346,Tabela1[],2),0)</f>
        <v>0.6</v>
      </c>
      <c r="I346" s="4">
        <f t="shared" si="85"/>
        <v>200</v>
      </c>
      <c r="J346" s="4">
        <f t="shared" si="86"/>
        <v>200</v>
      </c>
      <c r="K346" s="4">
        <f t="shared" si="95"/>
        <v>55</v>
      </c>
      <c r="L346">
        <f t="shared" si="87"/>
        <v>255</v>
      </c>
      <c r="M346" s="5">
        <f t="shared" si="88"/>
        <v>100</v>
      </c>
      <c r="N346">
        <f t="shared" si="89"/>
        <v>153</v>
      </c>
      <c r="O346">
        <f t="shared" si="90"/>
        <v>55</v>
      </c>
      <c r="P346">
        <f t="shared" si="91"/>
        <v>98</v>
      </c>
      <c r="Q346" s="5">
        <f t="shared" si="92"/>
        <v>251</v>
      </c>
      <c r="R346">
        <f t="shared" si="94"/>
        <v>2</v>
      </c>
    </row>
    <row r="347" spans="1:18" x14ac:dyDescent="0.25">
      <c r="A347" s="1">
        <v>43811</v>
      </c>
      <c r="B347">
        <f t="shared" si="80"/>
        <v>12</v>
      </c>
      <c r="C347">
        <f t="shared" si="93"/>
        <v>4</v>
      </c>
      <c r="D347" t="b">
        <f t="shared" si="81"/>
        <v>0</v>
      </c>
      <c r="E347" t="b">
        <f t="shared" si="82"/>
        <v>0</v>
      </c>
      <c r="F347" t="b">
        <f t="shared" si="83"/>
        <v>0</v>
      </c>
      <c r="G347" t="b">
        <f t="shared" si="84"/>
        <v>1</v>
      </c>
      <c r="H347" s="2">
        <f>IF(G347,VLOOKUP(C347,Tabela1[],2),0)</f>
        <v>0.75</v>
      </c>
      <c r="I347" s="4">
        <f t="shared" si="85"/>
        <v>200</v>
      </c>
      <c r="J347" s="4">
        <f t="shared" si="86"/>
        <v>200</v>
      </c>
      <c r="K347" s="4">
        <f t="shared" si="95"/>
        <v>100</v>
      </c>
      <c r="L347">
        <f t="shared" si="87"/>
        <v>300</v>
      </c>
      <c r="M347" s="5">
        <f t="shared" si="88"/>
        <v>100</v>
      </c>
      <c r="N347">
        <f t="shared" si="89"/>
        <v>225</v>
      </c>
      <c r="O347">
        <f t="shared" si="90"/>
        <v>100</v>
      </c>
      <c r="P347">
        <f t="shared" si="91"/>
        <v>125</v>
      </c>
      <c r="Q347" s="5">
        <f t="shared" si="92"/>
        <v>350</v>
      </c>
      <c r="R347">
        <f t="shared" si="94"/>
        <v>0</v>
      </c>
    </row>
    <row r="348" spans="1:18" x14ac:dyDescent="0.25">
      <c r="A348" s="1">
        <v>43812</v>
      </c>
      <c r="B348">
        <f t="shared" si="80"/>
        <v>13</v>
      </c>
      <c r="C348">
        <f t="shared" si="93"/>
        <v>5</v>
      </c>
      <c r="D348" t="b">
        <f t="shared" si="81"/>
        <v>0</v>
      </c>
      <c r="E348" t="b">
        <f t="shared" si="82"/>
        <v>0</v>
      </c>
      <c r="F348" t="b">
        <f t="shared" si="83"/>
        <v>0</v>
      </c>
      <c r="G348" t="b">
        <f t="shared" si="84"/>
        <v>1</v>
      </c>
      <c r="H348" s="2">
        <f>IF(G348,VLOOKUP(C348,Tabela1[],2),0)</f>
        <v>0.8</v>
      </c>
      <c r="I348" s="4">
        <f t="shared" si="85"/>
        <v>200</v>
      </c>
      <c r="J348" s="4">
        <f t="shared" si="86"/>
        <v>200</v>
      </c>
      <c r="K348" s="4">
        <f t="shared" si="95"/>
        <v>75</v>
      </c>
      <c r="L348">
        <f t="shared" si="87"/>
        <v>275</v>
      </c>
      <c r="M348" s="5">
        <f t="shared" si="88"/>
        <v>100</v>
      </c>
      <c r="N348">
        <f t="shared" si="89"/>
        <v>220</v>
      </c>
      <c r="O348">
        <f t="shared" si="90"/>
        <v>75</v>
      </c>
      <c r="P348">
        <f t="shared" si="91"/>
        <v>145</v>
      </c>
      <c r="Q348" s="5">
        <f t="shared" si="92"/>
        <v>365</v>
      </c>
      <c r="R348">
        <f t="shared" si="94"/>
        <v>0</v>
      </c>
    </row>
    <row r="349" spans="1:18" x14ac:dyDescent="0.25">
      <c r="A349" s="1">
        <v>43813</v>
      </c>
      <c r="B349">
        <f t="shared" si="80"/>
        <v>14</v>
      </c>
      <c r="C349">
        <f t="shared" si="93"/>
        <v>6</v>
      </c>
      <c r="D349" t="b">
        <f t="shared" si="81"/>
        <v>0</v>
      </c>
      <c r="E349" t="b">
        <f t="shared" si="82"/>
        <v>0</v>
      </c>
      <c r="F349" t="b">
        <f t="shared" si="83"/>
        <v>1</v>
      </c>
      <c r="G349" t="b">
        <f t="shared" si="84"/>
        <v>1</v>
      </c>
      <c r="H349" s="2">
        <f>IF(G349,VLOOKUP(C349,Tabela1[],2),0)</f>
        <v>0.5</v>
      </c>
      <c r="I349" s="4">
        <f t="shared" si="85"/>
        <v>200</v>
      </c>
      <c r="J349" s="4">
        <f t="shared" si="86"/>
        <v>200</v>
      </c>
      <c r="K349" s="4">
        <f t="shared" si="95"/>
        <v>55</v>
      </c>
      <c r="L349">
        <f t="shared" si="87"/>
        <v>255</v>
      </c>
      <c r="M349" s="5">
        <f t="shared" si="88"/>
        <v>100</v>
      </c>
      <c r="N349">
        <f t="shared" si="89"/>
        <v>255</v>
      </c>
      <c r="O349">
        <f t="shared" si="90"/>
        <v>55</v>
      </c>
      <c r="P349">
        <f t="shared" si="91"/>
        <v>200</v>
      </c>
      <c r="Q349" s="5">
        <f t="shared" si="92"/>
        <v>455</v>
      </c>
      <c r="R349">
        <f t="shared" si="94"/>
        <v>0</v>
      </c>
    </row>
    <row r="350" spans="1:18" x14ac:dyDescent="0.25">
      <c r="A350" s="1">
        <v>43814</v>
      </c>
      <c r="B350">
        <f t="shared" si="80"/>
        <v>15</v>
      </c>
      <c r="C350">
        <f t="shared" si="93"/>
        <v>7</v>
      </c>
      <c r="D350" t="b">
        <f t="shared" si="81"/>
        <v>0</v>
      </c>
      <c r="E350" t="b">
        <f t="shared" si="82"/>
        <v>1</v>
      </c>
      <c r="F350" t="b">
        <f t="shared" si="83"/>
        <v>0</v>
      </c>
      <c r="G350" t="b">
        <f t="shared" si="84"/>
        <v>0</v>
      </c>
      <c r="H350" s="2">
        <f>IF(G350,VLOOKUP(C350,Tabela1[],2),0)</f>
        <v>0</v>
      </c>
      <c r="I350" s="4">
        <f t="shared" si="85"/>
        <v>0</v>
      </c>
      <c r="J350" s="4">
        <f t="shared" si="86"/>
        <v>0</v>
      </c>
      <c r="K350" s="4">
        <f t="shared" si="95"/>
        <v>0</v>
      </c>
      <c r="L350">
        <f t="shared" si="87"/>
        <v>0</v>
      </c>
      <c r="M350" s="5">
        <f t="shared" si="88"/>
        <v>0</v>
      </c>
      <c r="N350">
        <f t="shared" si="89"/>
        <v>0</v>
      </c>
      <c r="O350">
        <f t="shared" si="90"/>
        <v>0</v>
      </c>
      <c r="P350">
        <f t="shared" si="91"/>
        <v>0</v>
      </c>
      <c r="Q350" s="5">
        <f t="shared" si="92"/>
        <v>0</v>
      </c>
      <c r="R350">
        <f t="shared" si="94"/>
        <v>0</v>
      </c>
    </row>
    <row r="351" spans="1:18" x14ac:dyDescent="0.25">
      <c r="A351" s="1">
        <v>43815</v>
      </c>
      <c r="B351">
        <f t="shared" si="80"/>
        <v>16</v>
      </c>
      <c r="C351">
        <f t="shared" si="93"/>
        <v>1</v>
      </c>
      <c r="D351" t="b">
        <f t="shared" si="81"/>
        <v>0</v>
      </c>
      <c r="E351" t="b">
        <f t="shared" si="82"/>
        <v>0</v>
      </c>
      <c r="F351" t="b">
        <f t="shared" si="83"/>
        <v>0</v>
      </c>
      <c r="G351" t="b">
        <f t="shared" si="84"/>
        <v>1</v>
      </c>
      <c r="H351" s="2">
        <f>IF(G351,VLOOKUP(C351,Tabela1[],2),0)</f>
        <v>0.9</v>
      </c>
      <c r="I351" s="4">
        <f t="shared" si="85"/>
        <v>200</v>
      </c>
      <c r="J351" s="4">
        <f t="shared" si="86"/>
        <v>200</v>
      </c>
      <c r="K351" s="4">
        <f t="shared" si="95"/>
        <v>0</v>
      </c>
      <c r="L351">
        <f t="shared" si="87"/>
        <v>200</v>
      </c>
      <c r="M351" s="5">
        <f t="shared" si="88"/>
        <v>100</v>
      </c>
      <c r="N351">
        <f t="shared" si="89"/>
        <v>180</v>
      </c>
      <c r="O351">
        <f t="shared" si="90"/>
        <v>0</v>
      </c>
      <c r="P351">
        <f t="shared" si="91"/>
        <v>180</v>
      </c>
      <c r="Q351" s="5">
        <f t="shared" si="92"/>
        <v>360</v>
      </c>
      <c r="R351">
        <f t="shared" si="94"/>
        <v>0</v>
      </c>
    </row>
    <row r="352" spans="1:18" x14ac:dyDescent="0.25">
      <c r="A352" s="1">
        <v>43816</v>
      </c>
      <c r="B352">
        <f t="shared" si="80"/>
        <v>17</v>
      </c>
      <c r="C352">
        <f t="shared" si="93"/>
        <v>2</v>
      </c>
      <c r="D352" t="b">
        <f t="shared" si="81"/>
        <v>0</v>
      </c>
      <c r="E352" t="b">
        <f t="shared" si="82"/>
        <v>0</v>
      </c>
      <c r="F352" t="b">
        <f t="shared" si="83"/>
        <v>0</v>
      </c>
      <c r="G352" t="b">
        <f t="shared" si="84"/>
        <v>1</v>
      </c>
      <c r="H352" s="2">
        <f>IF(G352,VLOOKUP(C352,Tabela1[],2),0)</f>
        <v>0.75</v>
      </c>
      <c r="I352" s="4">
        <f t="shared" si="85"/>
        <v>200</v>
      </c>
      <c r="J352" s="4">
        <f t="shared" si="86"/>
        <v>200</v>
      </c>
      <c r="K352" s="4">
        <f t="shared" si="95"/>
        <v>20</v>
      </c>
      <c r="L352">
        <f t="shared" si="87"/>
        <v>220</v>
      </c>
      <c r="M352" s="5">
        <f t="shared" si="88"/>
        <v>100</v>
      </c>
      <c r="N352">
        <f t="shared" si="89"/>
        <v>165</v>
      </c>
      <c r="O352">
        <f t="shared" si="90"/>
        <v>20</v>
      </c>
      <c r="P352">
        <f t="shared" si="91"/>
        <v>145</v>
      </c>
      <c r="Q352" s="5">
        <f t="shared" si="92"/>
        <v>310</v>
      </c>
      <c r="R352">
        <f t="shared" si="94"/>
        <v>0</v>
      </c>
    </row>
    <row r="353" spans="1:18" x14ac:dyDescent="0.25">
      <c r="A353" s="1">
        <v>43817</v>
      </c>
      <c r="B353">
        <f t="shared" si="80"/>
        <v>18</v>
      </c>
      <c r="C353">
        <f t="shared" si="93"/>
        <v>3</v>
      </c>
      <c r="D353" t="b">
        <f t="shared" si="81"/>
        <v>0</v>
      </c>
      <c r="E353" t="b">
        <f t="shared" si="82"/>
        <v>0</v>
      </c>
      <c r="F353" t="b">
        <f t="shared" si="83"/>
        <v>0</v>
      </c>
      <c r="G353" t="b">
        <f t="shared" si="84"/>
        <v>1</v>
      </c>
      <c r="H353" s="2">
        <f>IF(G353,VLOOKUP(C353,Tabela1[],2),0)</f>
        <v>0.6</v>
      </c>
      <c r="I353" s="4">
        <f t="shared" si="85"/>
        <v>200</v>
      </c>
      <c r="J353" s="4">
        <f t="shared" si="86"/>
        <v>200</v>
      </c>
      <c r="K353" s="4">
        <f t="shared" si="95"/>
        <v>55</v>
      </c>
      <c r="L353">
        <f t="shared" si="87"/>
        <v>255</v>
      </c>
      <c r="M353" s="5">
        <f t="shared" si="88"/>
        <v>100</v>
      </c>
      <c r="N353">
        <f t="shared" si="89"/>
        <v>153</v>
      </c>
      <c r="O353">
        <f t="shared" si="90"/>
        <v>55</v>
      </c>
      <c r="P353">
        <f t="shared" si="91"/>
        <v>98</v>
      </c>
      <c r="Q353" s="5">
        <f t="shared" si="92"/>
        <v>251</v>
      </c>
      <c r="R353">
        <f t="shared" si="94"/>
        <v>2</v>
      </c>
    </row>
    <row r="354" spans="1:18" x14ac:dyDescent="0.25">
      <c r="A354" s="1">
        <v>43818</v>
      </c>
      <c r="B354">
        <f t="shared" si="80"/>
        <v>19</v>
      </c>
      <c r="C354">
        <f t="shared" si="93"/>
        <v>4</v>
      </c>
      <c r="D354" t="b">
        <f t="shared" si="81"/>
        <v>0</v>
      </c>
      <c r="E354" t="b">
        <f t="shared" si="82"/>
        <v>0</v>
      </c>
      <c r="F354" t="b">
        <f t="shared" si="83"/>
        <v>0</v>
      </c>
      <c r="G354" t="b">
        <f t="shared" si="84"/>
        <v>1</v>
      </c>
      <c r="H354" s="2">
        <f>IF(G354,VLOOKUP(C354,Tabela1[],2),0)</f>
        <v>0.75</v>
      </c>
      <c r="I354" s="4">
        <f t="shared" si="85"/>
        <v>200</v>
      </c>
      <c r="J354" s="4">
        <f t="shared" si="86"/>
        <v>200</v>
      </c>
      <c r="K354" s="4">
        <f t="shared" si="95"/>
        <v>100</v>
      </c>
      <c r="L354">
        <f t="shared" si="87"/>
        <v>300</v>
      </c>
      <c r="M354" s="5">
        <f t="shared" si="88"/>
        <v>100</v>
      </c>
      <c r="N354">
        <f t="shared" si="89"/>
        <v>225</v>
      </c>
      <c r="O354">
        <f t="shared" si="90"/>
        <v>100</v>
      </c>
      <c r="P354">
        <f t="shared" si="91"/>
        <v>125</v>
      </c>
      <c r="Q354" s="5">
        <f t="shared" si="92"/>
        <v>350</v>
      </c>
      <c r="R354">
        <f t="shared" si="94"/>
        <v>0</v>
      </c>
    </row>
    <row r="355" spans="1:18" x14ac:dyDescent="0.25">
      <c r="A355" s="1">
        <v>43819</v>
      </c>
      <c r="B355">
        <f t="shared" si="80"/>
        <v>20</v>
      </c>
      <c r="C355">
        <f t="shared" si="93"/>
        <v>5</v>
      </c>
      <c r="D355" t="b">
        <f t="shared" si="81"/>
        <v>0</v>
      </c>
      <c r="E355" t="b">
        <f t="shared" si="82"/>
        <v>0</v>
      </c>
      <c r="F355" t="b">
        <f t="shared" si="83"/>
        <v>0</v>
      </c>
      <c r="G355" t="b">
        <f t="shared" si="84"/>
        <v>1</v>
      </c>
      <c r="H355" s="2">
        <f>IF(G355,VLOOKUP(C355,Tabela1[],2),0)</f>
        <v>0.8</v>
      </c>
      <c r="I355" s="4">
        <f t="shared" si="85"/>
        <v>200</v>
      </c>
      <c r="J355" s="4">
        <f t="shared" si="86"/>
        <v>200</v>
      </c>
      <c r="K355" s="4">
        <f t="shared" si="95"/>
        <v>75</v>
      </c>
      <c r="L355">
        <f t="shared" si="87"/>
        <v>275</v>
      </c>
      <c r="M355" s="5">
        <f t="shared" si="88"/>
        <v>100</v>
      </c>
      <c r="N355">
        <f t="shared" si="89"/>
        <v>220</v>
      </c>
      <c r="O355">
        <f t="shared" si="90"/>
        <v>75</v>
      </c>
      <c r="P355">
        <f t="shared" si="91"/>
        <v>145</v>
      </c>
      <c r="Q355" s="5">
        <f t="shared" si="92"/>
        <v>365</v>
      </c>
      <c r="R355">
        <f t="shared" si="94"/>
        <v>0</v>
      </c>
    </row>
    <row r="356" spans="1:18" x14ac:dyDescent="0.25">
      <c r="A356" s="1">
        <v>43820</v>
      </c>
      <c r="B356">
        <f t="shared" si="80"/>
        <v>21</v>
      </c>
      <c r="C356">
        <f t="shared" si="93"/>
        <v>6</v>
      </c>
      <c r="D356" t="b">
        <f t="shared" si="81"/>
        <v>0</v>
      </c>
      <c r="E356" t="b">
        <f t="shared" si="82"/>
        <v>0</v>
      </c>
      <c r="F356" t="b">
        <f t="shared" si="83"/>
        <v>1</v>
      </c>
      <c r="G356" t="b">
        <f t="shared" si="84"/>
        <v>1</v>
      </c>
      <c r="H356" s="2">
        <f>IF(G356,VLOOKUP(C356,Tabela1[],2),0)</f>
        <v>0.5</v>
      </c>
      <c r="I356" s="4">
        <f t="shared" si="85"/>
        <v>200</v>
      </c>
      <c r="J356" s="4">
        <f t="shared" si="86"/>
        <v>200</v>
      </c>
      <c r="K356" s="4">
        <f t="shared" si="95"/>
        <v>55</v>
      </c>
      <c r="L356">
        <f t="shared" si="87"/>
        <v>255</v>
      </c>
      <c r="M356" s="5">
        <f t="shared" si="88"/>
        <v>100</v>
      </c>
      <c r="N356">
        <f t="shared" si="89"/>
        <v>255</v>
      </c>
      <c r="O356">
        <f t="shared" si="90"/>
        <v>55</v>
      </c>
      <c r="P356">
        <f t="shared" si="91"/>
        <v>200</v>
      </c>
      <c r="Q356" s="5">
        <f t="shared" si="92"/>
        <v>455</v>
      </c>
      <c r="R356">
        <f t="shared" si="94"/>
        <v>0</v>
      </c>
    </row>
    <row r="357" spans="1:18" x14ac:dyDescent="0.25">
      <c r="A357" s="1">
        <v>43821</v>
      </c>
      <c r="B357">
        <f t="shared" si="80"/>
        <v>22</v>
      </c>
      <c r="C357">
        <f t="shared" si="93"/>
        <v>7</v>
      </c>
      <c r="D357" t="b">
        <f t="shared" si="81"/>
        <v>0</v>
      </c>
      <c r="E357" t="b">
        <f t="shared" si="82"/>
        <v>1</v>
      </c>
      <c r="F357" t="b">
        <f t="shared" si="83"/>
        <v>0</v>
      </c>
      <c r="G357" t="b">
        <f t="shared" si="84"/>
        <v>0</v>
      </c>
      <c r="H357" s="2">
        <f>IF(G357,VLOOKUP(C357,Tabela1[],2),0)</f>
        <v>0</v>
      </c>
      <c r="I357" s="4">
        <f t="shared" si="85"/>
        <v>0</v>
      </c>
      <c r="J357" s="4">
        <f t="shared" si="86"/>
        <v>0</v>
      </c>
      <c r="K357" s="4">
        <f t="shared" si="95"/>
        <v>0</v>
      </c>
      <c r="L357">
        <f t="shared" si="87"/>
        <v>0</v>
      </c>
      <c r="M357" s="5">
        <f t="shared" si="88"/>
        <v>0</v>
      </c>
      <c r="N357">
        <f t="shared" si="89"/>
        <v>0</v>
      </c>
      <c r="O357">
        <f t="shared" si="90"/>
        <v>0</v>
      </c>
      <c r="P357">
        <f t="shared" si="91"/>
        <v>0</v>
      </c>
      <c r="Q357" s="5">
        <f t="shared" si="92"/>
        <v>0</v>
      </c>
      <c r="R357">
        <f t="shared" si="94"/>
        <v>0</v>
      </c>
    </row>
    <row r="358" spans="1:18" x14ac:dyDescent="0.25">
      <c r="A358" s="1">
        <v>43822</v>
      </c>
      <c r="B358">
        <f t="shared" si="80"/>
        <v>23</v>
      </c>
      <c r="C358">
        <f t="shared" si="93"/>
        <v>1</v>
      </c>
      <c r="D358" t="b">
        <f t="shared" si="81"/>
        <v>0</v>
      </c>
      <c r="E358" t="b">
        <f t="shared" si="82"/>
        <v>0</v>
      </c>
      <c r="F358" t="b">
        <f t="shared" si="83"/>
        <v>0</v>
      </c>
      <c r="G358" t="b">
        <f t="shared" si="84"/>
        <v>1</v>
      </c>
      <c r="H358" s="2">
        <f>IF(G358,VLOOKUP(C358,Tabela1[],2),0)</f>
        <v>0.9</v>
      </c>
      <c r="I358" s="4">
        <f t="shared" si="85"/>
        <v>200</v>
      </c>
      <c r="J358" s="4">
        <f t="shared" si="86"/>
        <v>200</v>
      </c>
      <c r="K358" s="4">
        <f t="shared" si="95"/>
        <v>0</v>
      </c>
      <c r="L358">
        <f t="shared" si="87"/>
        <v>200</v>
      </c>
      <c r="M358" s="5">
        <f t="shared" si="88"/>
        <v>100</v>
      </c>
      <c r="N358">
        <f t="shared" si="89"/>
        <v>180</v>
      </c>
      <c r="O358">
        <f t="shared" si="90"/>
        <v>0</v>
      </c>
      <c r="P358">
        <f t="shared" si="91"/>
        <v>180</v>
      </c>
      <c r="Q358" s="5">
        <f t="shared" si="92"/>
        <v>360</v>
      </c>
      <c r="R358">
        <f t="shared" si="94"/>
        <v>0</v>
      </c>
    </row>
    <row r="359" spans="1:18" x14ac:dyDescent="0.25">
      <c r="A359" s="1">
        <v>43823</v>
      </c>
      <c r="B359">
        <f t="shared" si="80"/>
        <v>24</v>
      </c>
      <c r="C359">
        <f t="shared" si="93"/>
        <v>2</v>
      </c>
      <c r="D359" t="b">
        <f t="shared" si="81"/>
        <v>0</v>
      </c>
      <c r="E359" t="b">
        <f t="shared" si="82"/>
        <v>0</v>
      </c>
      <c r="F359" t="b">
        <f t="shared" si="83"/>
        <v>0</v>
      </c>
      <c r="G359" t="b">
        <f t="shared" si="84"/>
        <v>1</v>
      </c>
      <c r="H359" s="2">
        <f>IF(G359,VLOOKUP(C359,Tabela1[],2),0)</f>
        <v>0.75</v>
      </c>
      <c r="I359" s="4">
        <f t="shared" si="85"/>
        <v>200</v>
      </c>
      <c r="J359" s="4">
        <f t="shared" si="86"/>
        <v>200</v>
      </c>
      <c r="K359" s="4">
        <f t="shared" si="95"/>
        <v>20</v>
      </c>
      <c r="L359">
        <f t="shared" si="87"/>
        <v>220</v>
      </c>
      <c r="M359" s="5">
        <f t="shared" si="88"/>
        <v>100</v>
      </c>
      <c r="N359">
        <f t="shared" si="89"/>
        <v>165</v>
      </c>
      <c r="O359">
        <f t="shared" si="90"/>
        <v>20</v>
      </c>
      <c r="P359">
        <f t="shared" si="91"/>
        <v>145</v>
      </c>
      <c r="Q359" s="5">
        <f t="shared" si="92"/>
        <v>310</v>
      </c>
      <c r="R359">
        <f t="shared" si="94"/>
        <v>0</v>
      </c>
    </row>
    <row r="360" spans="1:18" x14ac:dyDescent="0.25">
      <c r="A360" s="1">
        <v>43824</v>
      </c>
      <c r="B360">
        <f t="shared" si="80"/>
        <v>25</v>
      </c>
      <c r="C360">
        <f t="shared" si="93"/>
        <v>3</v>
      </c>
      <c r="D360" t="b">
        <f t="shared" si="81"/>
        <v>0</v>
      </c>
      <c r="E360" t="b">
        <f t="shared" si="82"/>
        <v>0</v>
      </c>
      <c r="F360" t="b">
        <f t="shared" si="83"/>
        <v>0</v>
      </c>
      <c r="G360" t="b">
        <f t="shared" si="84"/>
        <v>1</v>
      </c>
      <c r="H360" s="2">
        <f>IF(G360,VLOOKUP(C360,Tabela1[],2),0)</f>
        <v>0.6</v>
      </c>
      <c r="I360" s="4">
        <f t="shared" si="85"/>
        <v>200</v>
      </c>
      <c r="J360" s="4">
        <f t="shared" si="86"/>
        <v>200</v>
      </c>
      <c r="K360" s="4">
        <f t="shared" si="95"/>
        <v>55</v>
      </c>
      <c r="L360">
        <f t="shared" si="87"/>
        <v>255</v>
      </c>
      <c r="M360" s="5">
        <f t="shared" si="88"/>
        <v>100</v>
      </c>
      <c r="N360">
        <f t="shared" si="89"/>
        <v>153</v>
      </c>
      <c r="O360">
        <f t="shared" si="90"/>
        <v>55</v>
      </c>
      <c r="P360">
        <f t="shared" si="91"/>
        <v>98</v>
      </c>
      <c r="Q360" s="5">
        <f t="shared" si="92"/>
        <v>251</v>
      </c>
      <c r="R360">
        <f t="shared" si="94"/>
        <v>2</v>
      </c>
    </row>
    <row r="361" spans="1:18" x14ac:dyDescent="0.25">
      <c r="A361" s="1">
        <v>43825</v>
      </c>
      <c r="B361">
        <f t="shared" si="80"/>
        <v>26</v>
      </c>
      <c r="C361">
        <f t="shared" si="93"/>
        <v>4</v>
      </c>
      <c r="D361" t="b">
        <f t="shared" si="81"/>
        <v>0</v>
      </c>
      <c r="E361" t="b">
        <f t="shared" si="82"/>
        <v>0</v>
      </c>
      <c r="F361" t="b">
        <f t="shared" si="83"/>
        <v>0</v>
      </c>
      <c r="G361" t="b">
        <f t="shared" si="84"/>
        <v>1</v>
      </c>
      <c r="H361" s="2">
        <f>IF(G361,VLOOKUP(C361,Tabela1[],2),0)</f>
        <v>0.75</v>
      </c>
      <c r="I361" s="4">
        <f t="shared" si="85"/>
        <v>200</v>
      </c>
      <c r="J361" s="4">
        <f t="shared" si="86"/>
        <v>200</v>
      </c>
      <c r="K361" s="4">
        <f t="shared" si="95"/>
        <v>100</v>
      </c>
      <c r="L361">
        <f t="shared" si="87"/>
        <v>300</v>
      </c>
      <c r="M361" s="5">
        <f t="shared" si="88"/>
        <v>100</v>
      </c>
      <c r="N361">
        <f t="shared" si="89"/>
        <v>225</v>
      </c>
      <c r="O361">
        <f t="shared" si="90"/>
        <v>100</v>
      </c>
      <c r="P361">
        <f t="shared" si="91"/>
        <v>125</v>
      </c>
      <c r="Q361" s="5">
        <f t="shared" si="92"/>
        <v>350</v>
      </c>
      <c r="R361">
        <f t="shared" si="94"/>
        <v>0</v>
      </c>
    </row>
    <row r="362" spans="1:18" x14ac:dyDescent="0.25">
      <c r="A362" s="1">
        <v>43826</v>
      </c>
      <c r="B362">
        <f t="shared" si="80"/>
        <v>27</v>
      </c>
      <c r="C362">
        <f t="shared" si="93"/>
        <v>5</v>
      </c>
      <c r="D362" t="b">
        <f t="shared" si="81"/>
        <v>0</v>
      </c>
      <c r="E362" t="b">
        <f t="shared" si="82"/>
        <v>0</v>
      </c>
      <c r="F362" t="b">
        <f t="shared" si="83"/>
        <v>0</v>
      </c>
      <c r="G362" t="b">
        <f t="shared" si="84"/>
        <v>1</v>
      </c>
      <c r="H362" s="2">
        <f>IF(G362,VLOOKUP(C362,Tabela1[],2),0)</f>
        <v>0.8</v>
      </c>
      <c r="I362" s="4">
        <f t="shared" si="85"/>
        <v>200</v>
      </c>
      <c r="J362" s="4">
        <f t="shared" si="86"/>
        <v>200</v>
      </c>
      <c r="K362" s="4">
        <f t="shared" si="95"/>
        <v>75</v>
      </c>
      <c r="L362">
        <f t="shared" si="87"/>
        <v>275</v>
      </c>
      <c r="M362" s="5">
        <f t="shared" si="88"/>
        <v>100</v>
      </c>
      <c r="N362">
        <f t="shared" si="89"/>
        <v>220</v>
      </c>
      <c r="O362">
        <f t="shared" si="90"/>
        <v>75</v>
      </c>
      <c r="P362">
        <f t="shared" si="91"/>
        <v>145</v>
      </c>
      <c r="Q362" s="5">
        <f t="shared" si="92"/>
        <v>365</v>
      </c>
      <c r="R362">
        <f t="shared" si="94"/>
        <v>0</v>
      </c>
    </row>
    <row r="363" spans="1:18" x14ac:dyDescent="0.25">
      <c r="A363" s="1">
        <v>43827</v>
      </c>
      <c r="B363">
        <f t="shared" si="80"/>
        <v>28</v>
      </c>
      <c r="C363">
        <f t="shared" si="93"/>
        <v>6</v>
      </c>
      <c r="D363" t="b">
        <f t="shared" si="81"/>
        <v>0</v>
      </c>
      <c r="E363" t="b">
        <f t="shared" si="82"/>
        <v>0</v>
      </c>
      <c r="F363" t="b">
        <f t="shared" si="83"/>
        <v>1</v>
      </c>
      <c r="G363" t="b">
        <f t="shared" si="84"/>
        <v>1</v>
      </c>
      <c r="H363" s="2">
        <f>IF(G363,VLOOKUP(C363,Tabela1[],2),0)</f>
        <v>0.5</v>
      </c>
      <c r="I363" s="4">
        <f t="shared" si="85"/>
        <v>200</v>
      </c>
      <c r="J363" s="4">
        <f t="shared" si="86"/>
        <v>200</v>
      </c>
      <c r="K363" s="4">
        <f t="shared" si="95"/>
        <v>55</v>
      </c>
      <c r="L363">
        <f t="shared" si="87"/>
        <v>255</v>
      </c>
      <c r="M363" s="5">
        <f t="shared" si="88"/>
        <v>100</v>
      </c>
      <c r="N363">
        <f t="shared" si="89"/>
        <v>255</v>
      </c>
      <c r="O363">
        <f t="shared" si="90"/>
        <v>55</v>
      </c>
      <c r="P363">
        <f t="shared" si="91"/>
        <v>200</v>
      </c>
      <c r="Q363" s="5">
        <f t="shared" si="92"/>
        <v>455</v>
      </c>
      <c r="R363">
        <f t="shared" si="94"/>
        <v>0</v>
      </c>
    </row>
    <row r="364" spans="1:18" x14ac:dyDescent="0.25">
      <c r="A364" s="1">
        <v>43828</v>
      </c>
      <c r="B364">
        <f t="shared" si="80"/>
        <v>29</v>
      </c>
      <c r="C364">
        <f t="shared" si="93"/>
        <v>7</v>
      </c>
      <c r="D364" t="b">
        <f t="shared" si="81"/>
        <v>0</v>
      </c>
      <c r="E364" t="b">
        <f t="shared" si="82"/>
        <v>1</v>
      </c>
      <c r="F364" t="b">
        <f t="shared" si="83"/>
        <v>0</v>
      </c>
      <c r="G364" t="b">
        <f t="shared" si="84"/>
        <v>0</v>
      </c>
      <c r="H364" s="2">
        <f>IF(G364,VLOOKUP(C364,Tabela1[],2),0)</f>
        <v>0</v>
      </c>
      <c r="I364" s="4">
        <f t="shared" si="85"/>
        <v>0</v>
      </c>
      <c r="J364" s="4">
        <f t="shared" si="86"/>
        <v>0</v>
      </c>
      <c r="K364" s="4">
        <f t="shared" si="95"/>
        <v>0</v>
      </c>
      <c r="L364">
        <f t="shared" si="87"/>
        <v>0</v>
      </c>
      <c r="M364" s="5">
        <f t="shared" si="88"/>
        <v>0</v>
      </c>
      <c r="N364">
        <f t="shared" si="89"/>
        <v>0</v>
      </c>
      <c r="O364">
        <f t="shared" si="90"/>
        <v>0</v>
      </c>
      <c r="P364">
        <f t="shared" si="91"/>
        <v>0</v>
      </c>
      <c r="Q364" s="5">
        <f t="shared" si="92"/>
        <v>0</v>
      </c>
      <c r="R364">
        <f t="shared" si="94"/>
        <v>0</v>
      </c>
    </row>
    <row r="365" spans="1:18" x14ac:dyDescent="0.25">
      <c r="A365" s="1">
        <v>43829</v>
      </c>
      <c r="B365">
        <f t="shared" si="80"/>
        <v>30</v>
      </c>
      <c r="C365">
        <f t="shared" si="93"/>
        <v>1</v>
      </c>
      <c r="D365" t="b">
        <f t="shared" si="81"/>
        <v>0</v>
      </c>
      <c r="E365" t="b">
        <f t="shared" si="82"/>
        <v>0</v>
      </c>
      <c r="F365" t="b">
        <f t="shared" si="83"/>
        <v>0</v>
      </c>
      <c r="G365" t="b">
        <f t="shared" si="84"/>
        <v>1</v>
      </c>
      <c r="H365" s="2">
        <f>IF(G365,VLOOKUP(C365,Tabela1[],2),0)</f>
        <v>0.9</v>
      </c>
      <c r="I365" s="4">
        <f t="shared" si="85"/>
        <v>200</v>
      </c>
      <c r="J365" s="4">
        <f t="shared" si="86"/>
        <v>200</v>
      </c>
      <c r="K365" s="4">
        <f t="shared" si="95"/>
        <v>0</v>
      </c>
      <c r="L365">
        <f t="shared" si="87"/>
        <v>200</v>
      </c>
      <c r="M365" s="5">
        <f t="shared" si="88"/>
        <v>100</v>
      </c>
      <c r="N365">
        <f t="shared" si="89"/>
        <v>180</v>
      </c>
      <c r="O365">
        <f t="shared" si="90"/>
        <v>0</v>
      </c>
      <c r="P365">
        <f t="shared" si="91"/>
        <v>180</v>
      </c>
      <c r="Q365" s="5">
        <f t="shared" si="92"/>
        <v>360</v>
      </c>
      <c r="R365">
        <f t="shared" si="94"/>
        <v>0</v>
      </c>
    </row>
    <row r="366" spans="1:18" x14ac:dyDescent="0.25">
      <c r="A366" s="1">
        <v>43830</v>
      </c>
      <c r="B366">
        <f t="shared" si="80"/>
        <v>31</v>
      </c>
      <c r="C366">
        <f t="shared" si="93"/>
        <v>2</v>
      </c>
      <c r="D366" t="b">
        <f t="shared" si="81"/>
        <v>0</v>
      </c>
      <c r="E366" t="b">
        <f t="shared" si="82"/>
        <v>0</v>
      </c>
      <c r="F366" t="b">
        <v>0</v>
      </c>
      <c r="G366" t="b">
        <f t="shared" si="84"/>
        <v>1</v>
      </c>
      <c r="H366" s="2">
        <f>IF(G366,VLOOKUP(C366,Tabela1[],2),0)</f>
        <v>0.75</v>
      </c>
      <c r="I366" s="4">
        <f t="shared" si="85"/>
        <v>200</v>
      </c>
      <c r="J366" s="4">
        <f t="shared" si="86"/>
        <v>200</v>
      </c>
      <c r="K366" s="4">
        <f t="shared" si="95"/>
        <v>20</v>
      </c>
      <c r="L366">
        <f t="shared" si="87"/>
        <v>220</v>
      </c>
      <c r="M366" s="5">
        <f t="shared" si="88"/>
        <v>100</v>
      </c>
      <c r="N366">
        <f t="shared" si="89"/>
        <v>165</v>
      </c>
      <c r="O366">
        <f t="shared" si="90"/>
        <v>20</v>
      </c>
      <c r="P366">
        <f t="shared" si="91"/>
        <v>145</v>
      </c>
      <c r="Q366" s="5">
        <f t="shared" si="92"/>
        <v>310</v>
      </c>
      <c r="R366">
        <f t="shared" si="94"/>
        <v>0</v>
      </c>
    </row>
    <row r="367" spans="1:18" x14ac:dyDescent="0.25">
      <c r="A367" t="s">
        <v>8</v>
      </c>
      <c r="I367">
        <f>SUBTOTAL(109,Tabela245[Liczba wypiekanych bochenków])</f>
        <v>65000</v>
      </c>
      <c r="L367">
        <f>SUBTOTAL(109,Tabela245[Liczba bochenków na stanie])</f>
        <v>83399</v>
      </c>
      <c r="M367" s="7">
        <f>SUBTOTAL(109,Tabela245[Koszt produkcji])</f>
        <v>32500</v>
      </c>
      <c r="N367">
        <f>SUBTOTAL(109,Tabela245[Liczba sprzedanych bochenków])</f>
        <v>63919</v>
      </c>
      <c r="O367">
        <f>SUBTOTAL(109,Tabela245[Liczba sprzedanych wczorajszych bochenków])</f>
        <v>18399</v>
      </c>
      <c r="P367">
        <f>SUBTOTAL(109,Tabela245[Liczba sprzedanych świeżych bochenków])</f>
        <v>45520</v>
      </c>
      <c r="Q367" s="7">
        <f>SUBTOTAL(109,Tabela245[Przychód ze sprzedaży])</f>
        <v>109439</v>
      </c>
      <c r="R367">
        <f>SUBTOTAL(109,Tabela245[Liczba bochenków dla zwierząt])</f>
        <v>1026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6A52-F820-41A4-8DFB-7EF79EE07F48}">
  <dimension ref="A1:AD368"/>
  <sheetViews>
    <sheetView topLeftCell="T1" workbookViewId="0">
      <selection activeCell="AD3" sqref="AD3"/>
    </sheetView>
  </sheetViews>
  <sheetFormatPr defaultRowHeight="15" x14ac:dyDescent="0.25"/>
  <cols>
    <col min="1" max="1" width="10.140625" bestFit="1" customWidth="1"/>
    <col min="2" max="2" width="12.7109375" customWidth="1"/>
    <col min="3" max="3" width="12.42578125" customWidth="1"/>
    <col min="4" max="4" width="13" customWidth="1"/>
    <col min="5" max="5" width="15" customWidth="1"/>
    <col min="6" max="6" width="23.5703125" customWidth="1"/>
    <col min="7" max="7" width="11.5703125" customWidth="1"/>
    <col min="8" max="8" width="22.42578125" customWidth="1"/>
    <col min="9" max="9" width="16.5703125" customWidth="1"/>
    <col min="10" max="10" width="18.85546875" customWidth="1"/>
    <col min="11" max="11" width="20.85546875" customWidth="1"/>
    <col min="12" max="12" width="24.28515625" customWidth="1"/>
    <col min="13" max="13" width="23.28515625" customWidth="1"/>
    <col min="14" max="14" width="17.5703125" customWidth="1"/>
    <col min="15" max="15" width="12.42578125" customWidth="1"/>
    <col min="16" max="16" width="18.85546875" customWidth="1"/>
    <col min="17" max="17" width="20.42578125" customWidth="1"/>
    <col min="18" max="18" width="25.42578125" customWidth="1"/>
    <col min="19" max="19" width="29.140625" customWidth="1"/>
    <col min="20" max="20" width="19" customWidth="1"/>
    <col min="21" max="21" width="16.85546875" customWidth="1"/>
    <col min="22" max="22" width="19.7109375" customWidth="1"/>
    <col min="23" max="23" width="17.85546875" customWidth="1"/>
    <col min="25" max="25" width="37.7109375" bestFit="1" customWidth="1"/>
    <col min="26" max="26" width="41.28515625" bestFit="1" customWidth="1"/>
    <col min="27" max="27" width="17.7109375" bestFit="1" customWidth="1"/>
    <col min="28" max="28" width="20.85546875" bestFit="1" customWidth="1"/>
    <col min="29" max="29" width="11.85546875" bestFit="1" customWidth="1"/>
    <col min="30" max="30" width="17.28515625" bestFit="1" customWidth="1"/>
  </cols>
  <sheetData>
    <row r="1" spans="1:30" s="10" customFormat="1" ht="34.5" customHeight="1" x14ac:dyDescent="0.25">
      <c r="A1" s="10" t="s">
        <v>0</v>
      </c>
      <c r="B1" s="10" t="s">
        <v>14</v>
      </c>
      <c r="C1" s="10" t="s">
        <v>1</v>
      </c>
      <c r="D1" s="10" t="s">
        <v>13</v>
      </c>
      <c r="E1" s="10" t="s">
        <v>15</v>
      </c>
      <c r="F1" s="10" t="s">
        <v>16</v>
      </c>
      <c r="G1" s="10" t="s">
        <v>17</v>
      </c>
      <c r="H1" s="10" t="s">
        <v>20</v>
      </c>
      <c r="I1" s="10" t="s">
        <v>2</v>
      </c>
      <c r="J1" s="10" t="s">
        <v>5</v>
      </c>
      <c r="K1" s="10" t="s">
        <v>18</v>
      </c>
      <c r="L1" s="10" t="s">
        <v>9</v>
      </c>
      <c r="M1" s="10" t="s">
        <v>10</v>
      </c>
      <c r="N1" s="10" t="s">
        <v>3</v>
      </c>
      <c r="O1" s="10" t="s">
        <v>4</v>
      </c>
      <c r="P1" s="10" t="s">
        <v>19</v>
      </c>
      <c r="Q1" s="10" t="s">
        <v>6</v>
      </c>
      <c r="R1" s="10" t="s">
        <v>11</v>
      </c>
      <c r="S1" s="10" t="s">
        <v>12</v>
      </c>
      <c r="T1" s="10" t="s">
        <v>22</v>
      </c>
      <c r="U1" s="10" t="s">
        <v>21</v>
      </c>
      <c r="V1" t="s">
        <v>23</v>
      </c>
      <c r="W1" s="10" t="s">
        <v>7</v>
      </c>
      <c r="Y1" s="11" t="s">
        <v>12</v>
      </c>
      <c r="Z1" s="11" t="s">
        <v>11</v>
      </c>
      <c r="AA1" s="14" t="s">
        <v>19</v>
      </c>
      <c r="AB1" s="11" t="s">
        <v>23</v>
      </c>
      <c r="AC1" s="14" t="s">
        <v>4</v>
      </c>
      <c r="AD1" s="15" t="s">
        <v>7</v>
      </c>
    </row>
    <row r="2" spans="1:30" x14ac:dyDescent="0.25">
      <c r="A2" s="1">
        <v>43831</v>
      </c>
      <c r="B2">
        <f t="shared" ref="B2:B65" si="0">DAY(A2)</f>
        <v>1</v>
      </c>
      <c r="C2">
        <f>WEEKDAY(A2,2)</f>
        <v>3</v>
      </c>
      <c r="D2" t="b">
        <f t="shared" ref="D2:D65" si="1">AND(C2=7,B2&lt;=7)</f>
        <v>0</v>
      </c>
      <c r="E2" t="b">
        <f t="shared" ref="E2:E65" si="2">AND(C2=7,NOT(D2))</f>
        <v>0</v>
      </c>
      <c r="F2" t="b">
        <f t="shared" ref="F2:F65" si="3">E3</f>
        <v>0</v>
      </c>
      <c r="G2" t="b">
        <f t="shared" ref="G2:G65" si="4">OR(C2&lt;&gt;7,D2)</f>
        <v>1</v>
      </c>
      <c r="H2" s="2">
        <f t="shared" ref="H2:H65" si="5">IF(OR(C2=1,C2=5),0.1,0)</f>
        <v>0</v>
      </c>
      <c r="I2" s="2">
        <f>IF(G2,VLOOKUP(C2,Tabela1[],2)-H2,0)</f>
        <v>0.6</v>
      </c>
      <c r="J2" s="4">
        <f t="shared" ref="J2:J65" si="6">IF(G2,200,0)</f>
        <v>200</v>
      </c>
      <c r="K2" s="4">
        <f t="shared" ref="K2:K65" si="7">IF(C2=1,150,IF(C2=5,90,0))</f>
        <v>0</v>
      </c>
      <c r="L2" s="4">
        <f t="shared" ref="L2:L65" si="8">J2</f>
        <v>200</v>
      </c>
      <c r="M2" s="4">
        <v>0</v>
      </c>
      <c r="N2">
        <f t="shared" ref="N2:N65" si="9">L2+M2</f>
        <v>200</v>
      </c>
      <c r="O2" s="5">
        <f t="shared" ref="O2:O65" si="10">J2*0.5+K2*0.1</f>
        <v>100</v>
      </c>
      <c r="P2" s="9">
        <f t="shared" ref="P2:P65" si="11">K2</f>
        <v>0</v>
      </c>
      <c r="Q2">
        <f t="shared" ref="Q2:Q65" si="12">IF(F2,N2,ROUNDUP(N2*I2,0))</f>
        <v>120</v>
      </c>
      <c r="R2">
        <f t="shared" ref="R2:R65" si="13">MIN(M2,Q2)</f>
        <v>0</v>
      </c>
      <c r="S2">
        <f t="shared" ref="S2:S65" si="14">Q2-R2</f>
        <v>120</v>
      </c>
      <c r="T2" s="5">
        <f t="shared" ref="T2:T65" si="15">R2*1</f>
        <v>0</v>
      </c>
      <c r="U2" s="5">
        <f t="shared" ref="U2:U65" si="16">S2*2</f>
        <v>240</v>
      </c>
      <c r="V2" s="5">
        <f t="shared" ref="V2:V65" si="17">R2*1+S2*2+P2*0.5</f>
        <v>240</v>
      </c>
      <c r="W2">
        <f>M2-R2+MAX(0,L2-S2-100)</f>
        <v>0</v>
      </c>
      <c r="Y2">
        <f>Tabela2456[[#Totals],[Liczba sprzedanych świeżych bochenków]]</f>
        <v>42464</v>
      </c>
      <c r="Z2">
        <f>Tabela2456[[#Totals],[Liczba sprzedanych wczorajszych bochenków]]</f>
        <v>21338</v>
      </c>
      <c r="AA2">
        <f>Tabela2456[[#Totals],[Liczba sprzedanych bułek]]</f>
        <v>12480</v>
      </c>
      <c r="AB2" s="7">
        <f>Tabela2456[[#Totals],[Przychód ze sprzedaży]]</f>
        <v>112506</v>
      </c>
      <c r="AC2" s="7">
        <f>Tabela2456[[#Totals],[Koszt produkcji]]</f>
        <v>33848</v>
      </c>
      <c r="AD2">
        <f>Tabela2456[[#Totals],[Liczba bochenków dla zwierząt]]</f>
        <v>1323</v>
      </c>
    </row>
    <row r="3" spans="1:30" x14ac:dyDescent="0.25">
      <c r="A3" s="1">
        <v>43832</v>
      </c>
      <c r="B3">
        <f t="shared" si="0"/>
        <v>2</v>
      </c>
      <c r="C3">
        <f t="shared" ref="C3:C66" si="18">WEEKDAY(A3,2)</f>
        <v>4</v>
      </c>
      <c r="D3" t="b">
        <f t="shared" si="1"/>
        <v>0</v>
      </c>
      <c r="E3" t="b">
        <f t="shared" si="2"/>
        <v>0</v>
      </c>
      <c r="F3" t="b">
        <f t="shared" si="3"/>
        <v>0</v>
      </c>
      <c r="G3" t="b">
        <f t="shared" si="4"/>
        <v>1</v>
      </c>
      <c r="H3" s="2">
        <f t="shared" si="5"/>
        <v>0</v>
      </c>
      <c r="I3" s="2">
        <f>IF(G3,VLOOKUP(C3,Tabela1[],2)-H3,0)</f>
        <v>0.75</v>
      </c>
      <c r="J3" s="4">
        <f t="shared" si="6"/>
        <v>200</v>
      </c>
      <c r="K3" s="4">
        <f t="shared" si="7"/>
        <v>0</v>
      </c>
      <c r="L3" s="4">
        <f t="shared" si="8"/>
        <v>200</v>
      </c>
      <c r="M3" s="4">
        <f>MIN(L2-S2,100)</f>
        <v>80</v>
      </c>
      <c r="N3">
        <f t="shared" si="9"/>
        <v>280</v>
      </c>
      <c r="O3" s="5">
        <f t="shared" si="10"/>
        <v>100</v>
      </c>
      <c r="P3" s="9">
        <f t="shared" si="11"/>
        <v>0</v>
      </c>
      <c r="Q3">
        <f t="shared" si="12"/>
        <v>210</v>
      </c>
      <c r="R3">
        <f t="shared" si="13"/>
        <v>80</v>
      </c>
      <c r="S3">
        <f t="shared" si="14"/>
        <v>130</v>
      </c>
      <c r="T3" s="5">
        <f t="shared" si="15"/>
        <v>80</v>
      </c>
      <c r="U3" s="5">
        <f t="shared" si="16"/>
        <v>260</v>
      </c>
      <c r="V3" s="5">
        <f t="shared" si="17"/>
        <v>340</v>
      </c>
      <c r="W3">
        <f t="shared" ref="W3:W66" si="19">M3-R3+MAX(0,L3-S3-100)</f>
        <v>0</v>
      </c>
    </row>
    <row r="4" spans="1:30" x14ac:dyDescent="0.25">
      <c r="A4" s="1">
        <v>43833</v>
      </c>
      <c r="B4">
        <f t="shared" si="0"/>
        <v>3</v>
      </c>
      <c r="C4">
        <f t="shared" si="18"/>
        <v>5</v>
      </c>
      <c r="D4" t="b">
        <f t="shared" si="1"/>
        <v>0</v>
      </c>
      <c r="E4" t="b">
        <f t="shared" si="2"/>
        <v>0</v>
      </c>
      <c r="F4" t="b">
        <f t="shared" si="3"/>
        <v>0</v>
      </c>
      <c r="G4" t="b">
        <f t="shared" si="4"/>
        <v>1</v>
      </c>
      <c r="H4" s="2">
        <f t="shared" si="5"/>
        <v>0.1</v>
      </c>
      <c r="I4" s="2">
        <f>IF(G4,VLOOKUP(C4,Tabela1[],2)-H4,0)</f>
        <v>0.70000000000000007</v>
      </c>
      <c r="J4" s="4">
        <f t="shared" si="6"/>
        <v>200</v>
      </c>
      <c r="K4" s="4">
        <f t="shared" si="7"/>
        <v>90</v>
      </c>
      <c r="L4" s="4">
        <f t="shared" si="8"/>
        <v>200</v>
      </c>
      <c r="M4" s="4">
        <f t="shared" ref="M4:M67" si="20">MIN(L3-S3,100)</f>
        <v>70</v>
      </c>
      <c r="N4">
        <f t="shared" si="9"/>
        <v>270</v>
      </c>
      <c r="O4" s="5">
        <f t="shared" si="10"/>
        <v>109</v>
      </c>
      <c r="P4" s="9">
        <f t="shared" si="11"/>
        <v>90</v>
      </c>
      <c r="Q4">
        <f t="shared" si="12"/>
        <v>189</v>
      </c>
      <c r="R4">
        <f t="shared" si="13"/>
        <v>70</v>
      </c>
      <c r="S4">
        <f t="shared" si="14"/>
        <v>119</v>
      </c>
      <c r="T4" s="5">
        <f t="shared" si="15"/>
        <v>70</v>
      </c>
      <c r="U4" s="5">
        <f t="shared" si="16"/>
        <v>238</v>
      </c>
      <c r="V4" s="5">
        <f t="shared" si="17"/>
        <v>353</v>
      </c>
      <c r="W4">
        <f t="shared" si="19"/>
        <v>0</v>
      </c>
    </row>
    <row r="5" spans="1:30" x14ac:dyDescent="0.25">
      <c r="A5" s="1">
        <v>43834</v>
      </c>
      <c r="B5">
        <f t="shared" si="0"/>
        <v>4</v>
      </c>
      <c r="C5">
        <f t="shared" si="18"/>
        <v>6</v>
      </c>
      <c r="D5" t="b">
        <f t="shared" si="1"/>
        <v>0</v>
      </c>
      <c r="E5" t="b">
        <f t="shared" si="2"/>
        <v>0</v>
      </c>
      <c r="F5" t="b">
        <f t="shared" si="3"/>
        <v>0</v>
      </c>
      <c r="G5" t="b">
        <f t="shared" si="4"/>
        <v>1</v>
      </c>
      <c r="H5" s="2">
        <f t="shared" si="5"/>
        <v>0</v>
      </c>
      <c r="I5" s="2">
        <f>IF(G5,VLOOKUP(C5,Tabela1[],2)-H5,0)</f>
        <v>0.5</v>
      </c>
      <c r="J5" s="4">
        <f t="shared" si="6"/>
        <v>200</v>
      </c>
      <c r="K5" s="4">
        <f t="shared" si="7"/>
        <v>0</v>
      </c>
      <c r="L5" s="4">
        <f t="shared" si="8"/>
        <v>200</v>
      </c>
      <c r="M5" s="4">
        <f t="shared" si="20"/>
        <v>81</v>
      </c>
      <c r="N5">
        <f t="shared" si="9"/>
        <v>281</v>
      </c>
      <c r="O5" s="5">
        <f t="shared" si="10"/>
        <v>100</v>
      </c>
      <c r="P5" s="9">
        <f t="shared" si="11"/>
        <v>0</v>
      </c>
      <c r="Q5">
        <f t="shared" si="12"/>
        <v>141</v>
      </c>
      <c r="R5">
        <f t="shared" si="13"/>
        <v>81</v>
      </c>
      <c r="S5">
        <f t="shared" si="14"/>
        <v>60</v>
      </c>
      <c r="T5" s="5">
        <f t="shared" si="15"/>
        <v>81</v>
      </c>
      <c r="U5" s="5">
        <f t="shared" si="16"/>
        <v>120</v>
      </c>
      <c r="V5" s="5">
        <f t="shared" si="17"/>
        <v>201</v>
      </c>
      <c r="W5">
        <f t="shared" si="19"/>
        <v>40</v>
      </c>
    </row>
    <row r="6" spans="1:30" x14ac:dyDescent="0.25">
      <c r="A6" s="1">
        <v>43835</v>
      </c>
      <c r="B6">
        <f t="shared" si="0"/>
        <v>5</v>
      </c>
      <c r="C6">
        <f t="shared" si="18"/>
        <v>7</v>
      </c>
      <c r="D6" t="b">
        <f t="shared" si="1"/>
        <v>1</v>
      </c>
      <c r="E6" t="b">
        <f t="shared" si="2"/>
        <v>0</v>
      </c>
      <c r="F6" t="b">
        <f t="shared" si="3"/>
        <v>0</v>
      </c>
      <c r="G6" t="b">
        <f t="shared" si="4"/>
        <v>1</v>
      </c>
      <c r="H6" s="2">
        <f t="shared" si="5"/>
        <v>0</v>
      </c>
      <c r="I6" s="2">
        <f>IF(G6,VLOOKUP(C6,Tabela1[],2)-H6,0)</f>
        <v>0.5</v>
      </c>
      <c r="J6" s="4">
        <f t="shared" si="6"/>
        <v>200</v>
      </c>
      <c r="K6" s="4">
        <f t="shared" si="7"/>
        <v>0</v>
      </c>
      <c r="L6" s="4">
        <f t="shared" si="8"/>
        <v>200</v>
      </c>
      <c r="M6" s="4">
        <f t="shared" si="20"/>
        <v>100</v>
      </c>
      <c r="N6">
        <f t="shared" si="9"/>
        <v>300</v>
      </c>
      <c r="O6" s="5">
        <f t="shared" si="10"/>
        <v>100</v>
      </c>
      <c r="P6" s="9">
        <f t="shared" si="11"/>
        <v>0</v>
      </c>
      <c r="Q6">
        <f t="shared" si="12"/>
        <v>150</v>
      </c>
      <c r="R6">
        <f t="shared" si="13"/>
        <v>100</v>
      </c>
      <c r="S6">
        <f t="shared" si="14"/>
        <v>50</v>
      </c>
      <c r="T6" s="5">
        <f t="shared" si="15"/>
        <v>100</v>
      </c>
      <c r="U6" s="5">
        <f t="shared" si="16"/>
        <v>100</v>
      </c>
      <c r="V6" s="5">
        <f t="shared" si="17"/>
        <v>200</v>
      </c>
      <c r="W6">
        <f t="shared" si="19"/>
        <v>50</v>
      </c>
    </row>
    <row r="7" spans="1:30" x14ac:dyDescent="0.25">
      <c r="A7" s="1">
        <v>43836</v>
      </c>
      <c r="B7">
        <f t="shared" si="0"/>
        <v>6</v>
      </c>
      <c r="C7">
        <f t="shared" si="18"/>
        <v>1</v>
      </c>
      <c r="D7" t="b">
        <f t="shared" si="1"/>
        <v>0</v>
      </c>
      <c r="E7" t="b">
        <f t="shared" si="2"/>
        <v>0</v>
      </c>
      <c r="F7" t="b">
        <f t="shared" si="3"/>
        <v>0</v>
      </c>
      <c r="G7" t="b">
        <f t="shared" si="4"/>
        <v>1</v>
      </c>
      <c r="H7" s="2">
        <f t="shared" si="5"/>
        <v>0.1</v>
      </c>
      <c r="I7" s="2">
        <f>IF(G7,VLOOKUP(C7,Tabela1[],2)-H7,0)</f>
        <v>0.8</v>
      </c>
      <c r="J7" s="4">
        <f t="shared" si="6"/>
        <v>200</v>
      </c>
      <c r="K7" s="4">
        <f t="shared" si="7"/>
        <v>150</v>
      </c>
      <c r="L7" s="4">
        <f t="shared" si="8"/>
        <v>200</v>
      </c>
      <c r="M7" s="4">
        <f t="shared" si="20"/>
        <v>100</v>
      </c>
      <c r="N7">
        <f t="shared" si="9"/>
        <v>300</v>
      </c>
      <c r="O7" s="5">
        <f t="shared" si="10"/>
        <v>115</v>
      </c>
      <c r="P7" s="9">
        <f t="shared" si="11"/>
        <v>150</v>
      </c>
      <c r="Q7">
        <f t="shared" si="12"/>
        <v>240</v>
      </c>
      <c r="R7">
        <f t="shared" si="13"/>
        <v>100</v>
      </c>
      <c r="S7">
        <f t="shared" si="14"/>
        <v>140</v>
      </c>
      <c r="T7" s="5">
        <f t="shared" si="15"/>
        <v>100</v>
      </c>
      <c r="U7" s="5">
        <f t="shared" si="16"/>
        <v>280</v>
      </c>
      <c r="V7" s="5">
        <f t="shared" si="17"/>
        <v>455</v>
      </c>
      <c r="W7">
        <f t="shared" si="19"/>
        <v>0</v>
      </c>
    </row>
    <row r="8" spans="1:30" x14ac:dyDescent="0.25">
      <c r="A8" s="1">
        <v>43837</v>
      </c>
      <c r="B8">
        <f t="shared" si="0"/>
        <v>7</v>
      </c>
      <c r="C8">
        <f t="shared" si="18"/>
        <v>2</v>
      </c>
      <c r="D8" t="b">
        <f t="shared" si="1"/>
        <v>0</v>
      </c>
      <c r="E8" t="b">
        <f t="shared" si="2"/>
        <v>0</v>
      </c>
      <c r="F8" t="b">
        <f t="shared" si="3"/>
        <v>0</v>
      </c>
      <c r="G8" t="b">
        <f t="shared" si="4"/>
        <v>1</v>
      </c>
      <c r="H8" s="2">
        <f t="shared" si="5"/>
        <v>0</v>
      </c>
      <c r="I8" s="2">
        <f>IF(G8,VLOOKUP(C8,Tabela1[],2)-H8,0)</f>
        <v>0.75</v>
      </c>
      <c r="J8" s="4">
        <f t="shared" si="6"/>
        <v>200</v>
      </c>
      <c r="K8" s="4">
        <f t="shared" si="7"/>
        <v>0</v>
      </c>
      <c r="L8" s="4">
        <f t="shared" si="8"/>
        <v>200</v>
      </c>
      <c r="M8" s="4">
        <f t="shared" si="20"/>
        <v>60</v>
      </c>
      <c r="N8">
        <f t="shared" si="9"/>
        <v>260</v>
      </c>
      <c r="O8" s="5">
        <f t="shared" si="10"/>
        <v>100</v>
      </c>
      <c r="P8" s="9">
        <f t="shared" si="11"/>
        <v>0</v>
      </c>
      <c r="Q8">
        <f t="shared" si="12"/>
        <v>195</v>
      </c>
      <c r="R8">
        <f t="shared" si="13"/>
        <v>60</v>
      </c>
      <c r="S8">
        <f t="shared" si="14"/>
        <v>135</v>
      </c>
      <c r="T8" s="5">
        <f t="shared" si="15"/>
        <v>60</v>
      </c>
      <c r="U8" s="5">
        <f t="shared" si="16"/>
        <v>270</v>
      </c>
      <c r="V8" s="5">
        <f t="shared" si="17"/>
        <v>330</v>
      </c>
      <c r="W8">
        <f t="shared" si="19"/>
        <v>0</v>
      </c>
    </row>
    <row r="9" spans="1:30" x14ac:dyDescent="0.25">
      <c r="A9" s="1">
        <v>43838</v>
      </c>
      <c r="B9">
        <f t="shared" si="0"/>
        <v>8</v>
      </c>
      <c r="C9">
        <f t="shared" si="18"/>
        <v>3</v>
      </c>
      <c r="D9" t="b">
        <f t="shared" si="1"/>
        <v>0</v>
      </c>
      <c r="E9" t="b">
        <f t="shared" si="2"/>
        <v>0</v>
      </c>
      <c r="F9" t="b">
        <f t="shared" si="3"/>
        <v>0</v>
      </c>
      <c r="G9" t="b">
        <f t="shared" si="4"/>
        <v>1</v>
      </c>
      <c r="H9" s="2">
        <f t="shared" si="5"/>
        <v>0</v>
      </c>
      <c r="I9" s="2">
        <f>IF(G9,VLOOKUP(C9,Tabela1[],2)-H9,0)</f>
        <v>0.6</v>
      </c>
      <c r="J9" s="4">
        <f t="shared" si="6"/>
        <v>200</v>
      </c>
      <c r="K9" s="4">
        <f t="shared" si="7"/>
        <v>0</v>
      </c>
      <c r="L9" s="4">
        <f t="shared" si="8"/>
        <v>200</v>
      </c>
      <c r="M9" s="4">
        <f t="shared" si="20"/>
        <v>65</v>
      </c>
      <c r="N9">
        <f t="shared" si="9"/>
        <v>265</v>
      </c>
      <c r="O9" s="5">
        <f t="shared" si="10"/>
        <v>100</v>
      </c>
      <c r="P9" s="9">
        <f t="shared" si="11"/>
        <v>0</v>
      </c>
      <c r="Q9">
        <f t="shared" si="12"/>
        <v>159</v>
      </c>
      <c r="R9">
        <f t="shared" si="13"/>
        <v>65</v>
      </c>
      <c r="S9">
        <f t="shared" si="14"/>
        <v>94</v>
      </c>
      <c r="T9" s="5">
        <f t="shared" si="15"/>
        <v>65</v>
      </c>
      <c r="U9" s="5">
        <f t="shared" si="16"/>
        <v>188</v>
      </c>
      <c r="V9" s="5">
        <f t="shared" si="17"/>
        <v>253</v>
      </c>
      <c r="W9">
        <f t="shared" si="19"/>
        <v>6</v>
      </c>
    </row>
    <row r="10" spans="1:30" x14ac:dyDescent="0.25">
      <c r="A10" s="1">
        <v>43839</v>
      </c>
      <c r="B10">
        <f t="shared" si="0"/>
        <v>9</v>
      </c>
      <c r="C10">
        <f t="shared" si="18"/>
        <v>4</v>
      </c>
      <c r="D10" t="b">
        <f t="shared" si="1"/>
        <v>0</v>
      </c>
      <c r="E10" t="b">
        <f t="shared" si="2"/>
        <v>0</v>
      </c>
      <c r="F10" t="b">
        <f t="shared" si="3"/>
        <v>0</v>
      </c>
      <c r="G10" t="b">
        <f t="shared" si="4"/>
        <v>1</v>
      </c>
      <c r="H10" s="2">
        <f t="shared" si="5"/>
        <v>0</v>
      </c>
      <c r="I10" s="2">
        <f>IF(G10,VLOOKUP(C10,Tabela1[],2)-H10,0)</f>
        <v>0.75</v>
      </c>
      <c r="J10" s="4">
        <f t="shared" si="6"/>
        <v>200</v>
      </c>
      <c r="K10" s="4">
        <f t="shared" si="7"/>
        <v>0</v>
      </c>
      <c r="L10" s="4">
        <f t="shared" si="8"/>
        <v>200</v>
      </c>
      <c r="M10" s="4">
        <f t="shared" si="20"/>
        <v>100</v>
      </c>
      <c r="N10">
        <f t="shared" si="9"/>
        <v>300</v>
      </c>
      <c r="O10" s="5">
        <f t="shared" si="10"/>
        <v>100</v>
      </c>
      <c r="P10" s="9">
        <f t="shared" si="11"/>
        <v>0</v>
      </c>
      <c r="Q10">
        <f t="shared" si="12"/>
        <v>225</v>
      </c>
      <c r="R10">
        <f t="shared" si="13"/>
        <v>100</v>
      </c>
      <c r="S10">
        <f t="shared" si="14"/>
        <v>125</v>
      </c>
      <c r="T10" s="5">
        <f t="shared" si="15"/>
        <v>100</v>
      </c>
      <c r="U10" s="5">
        <f t="shared" si="16"/>
        <v>250</v>
      </c>
      <c r="V10" s="5">
        <f t="shared" si="17"/>
        <v>350</v>
      </c>
      <c r="W10">
        <f t="shared" si="19"/>
        <v>0</v>
      </c>
    </row>
    <row r="11" spans="1:30" x14ac:dyDescent="0.25">
      <c r="A11" s="1">
        <v>43840</v>
      </c>
      <c r="B11">
        <f t="shared" si="0"/>
        <v>10</v>
      </c>
      <c r="C11">
        <f t="shared" si="18"/>
        <v>5</v>
      </c>
      <c r="D11" t="b">
        <f t="shared" si="1"/>
        <v>0</v>
      </c>
      <c r="E11" t="b">
        <f t="shared" si="2"/>
        <v>0</v>
      </c>
      <c r="F11" t="b">
        <f t="shared" si="3"/>
        <v>0</v>
      </c>
      <c r="G11" t="b">
        <f t="shared" si="4"/>
        <v>1</v>
      </c>
      <c r="H11" s="2">
        <f t="shared" si="5"/>
        <v>0.1</v>
      </c>
      <c r="I11" s="2">
        <f>IF(G11,VLOOKUP(C11,Tabela1[],2)-H11,0)</f>
        <v>0.70000000000000007</v>
      </c>
      <c r="J11" s="4">
        <f t="shared" si="6"/>
        <v>200</v>
      </c>
      <c r="K11" s="4">
        <f t="shared" si="7"/>
        <v>90</v>
      </c>
      <c r="L11" s="4">
        <f t="shared" si="8"/>
        <v>200</v>
      </c>
      <c r="M11" s="4">
        <f t="shared" si="20"/>
        <v>75</v>
      </c>
      <c r="N11">
        <f t="shared" si="9"/>
        <v>275</v>
      </c>
      <c r="O11" s="5">
        <f t="shared" si="10"/>
        <v>109</v>
      </c>
      <c r="P11" s="9">
        <f t="shared" si="11"/>
        <v>90</v>
      </c>
      <c r="Q11">
        <f t="shared" si="12"/>
        <v>193</v>
      </c>
      <c r="R11">
        <f t="shared" si="13"/>
        <v>75</v>
      </c>
      <c r="S11">
        <f t="shared" si="14"/>
        <v>118</v>
      </c>
      <c r="T11" s="5">
        <f t="shared" si="15"/>
        <v>75</v>
      </c>
      <c r="U11" s="5">
        <f t="shared" si="16"/>
        <v>236</v>
      </c>
      <c r="V11" s="5">
        <f t="shared" si="17"/>
        <v>356</v>
      </c>
      <c r="W11">
        <f t="shared" si="19"/>
        <v>0</v>
      </c>
    </row>
    <row r="12" spans="1:30" x14ac:dyDescent="0.25">
      <c r="A12" s="1">
        <v>43841</v>
      </c>
      <c r="B12">
        <f t="shared" si="0"/>
        <v>11</v>
      </c>
      <c r="C12">
        <f t="shared" si="18"/>
        <v>6</v>
      </c>
      <c r="D12" t="b">
        <f t="shared" si="1"/>
        <v>0</v>
      </c>
      <c r="E12" t="b">
        <f t="shared" si="2"/>
        <v>0</v>
      </c>
      <c r="F12" t="b">
        <f t="shared" si="3"/>
        <v>1</v>
      </c>
      <c r="G12" t="b">
        <f t="shared" si="4"/>
        <v>1</v>
      </c>
      <c r="H12" s="2">
        <f t="shared" si="5"/>
        <v>0</v>
      </c>
      <c r="I12" s="2">
        <f>IF(G12,VLOOKUP(C12,Tabela1[],2)-H12,0)</f>
        <v>0.5</v>
      </c>
      <c r="J12" s="4">
        <f t="shared" si="6"/>
        <v>200</v>
      </c>
      <c r="K12" s="4">
        <f t="shared" si="7"/>
        <v>0</v>
      </c>
      <c r="L12" s="4">
        <f t="shared" si="8"/>
        <v>200</v>
      </c>
      <c r="M12" s="4">
        <f t="shared" si="20"/>
        <v>82</v>
      </c>
      <c r="N12">
        <f t="shared" si="9"/>
        <v>282</v>
      </c>
      <c r="O12" s="5">
        <f t="shared" si="10"/>
        <v>100</v>
      </c>
      <c r="P12" s="9">
        <f t="shared" si="11"/>
        <v>0</v>
      </c>
      <c r="Q12">
        <f t="shared" si="12"/>
        <v>282</v>
      </c>
      <c r="R12">
        <f t="shared" si="13"/>
        <v>82</v>
      </c>
      <c r="S12">
        <f t="shared" si="14"/>
        <v>200</v>
      </c>
      <c r="T12" s="5">
        <f t="shared" si="15"/>
        <v>82</v>
      </c>
      <c r="U12" s="5">
        <f t="shared" si="16"/>
        <v>400</v>
      </c>
      <c r="V12" s="5">
        <f t="shared" si="17"/>
        <v>482</v>
      </c>
      <c r="W12">
        <f t="shared" si="19"/>
        <v>0</v>
      </c>
    </row>
    <row r="13" spans="1:30" x14ac:dyDescent="0.25">
      <c r="A13" s="1">
        <v>43842</v>
      </c>
      <c r="B13">
        <f t="shared" si="0"/>
        <v>12</v>
      </c>
      <c r="C13">
        <f t="shared" si="18"/>
        <v>7</v>
      </c>
      <c r="D13" t="b">
        <f t="shared" si="1"/>
        <v>0</v>
      </c>
      <c r="E13" t="b">
        <f t="shared" si="2"/>
        <v>1</v>
      </c>
      <c r="F13" t="b">
        <f t="shared" si="3"/>
        <v>0</v>
      </c>
      <c r="G13" t="b">
        <f t="shared" si="4"/>
        <v>0</v>
      </c>
      <c r="H13" s="2">
        <f t="shared" si="5"/>
        <v>0</v>
      </c>
      <c r="I13" s="2">
        <f>IF(G13,VLOOKUP(C13,Tabela1[],2)-H13,0)</f>
        <v>0</v>
      </c>
      <c r="J13" s="4">
        <f t="shared" si="6"/>
        <v>0</v>
      </c>
      <c r="K13" s="4">
        <f t="shared" si="7"/>
        <v>0</v>
      </c>
      <c r="L13" s="4">
        <f t="shared" si="8"/>
        <v>0</v>
      </c>
      <c r="M13" s="4">
        <f t="shared" si="20"/>
        <v>0</v>
      </c>
      <c r="N13">
        <f t="shared" si="9"/>
        <v>0</v>
      </c>
      <c r="O13" s="5">
        <f t="shared" si="10"/>
        <v>0</v>
      </c>
      <c r="P13" s="9">
        <f t="shared" si="11"/>
        <v>0</v>
      </c>
      <c r="Q13">
        <f t="shared" si="12"/>
        <v>0</v>
      </c>
      <c r="R13">
        <f t="shared" si="13"/>
        <v>0</v>
      </c>
      <c r="S13">
        <f t="shared" si="14"/>
        <v>0</v>
      </c>
      <c r="T13" s="5">
        <f t="shared" si="15"/>
        <v>0</v>
      </c>
      <c r="U13" s="5">
        <f t="shared" si="16"/>
        <v>0</v>
      </c>
      <c r="V13" s="5">
        <f t="shared" si="17"/>
        <v>0</v>
      </c>
      <c r="W13">
        <f t="shared" si="19"/>
        <v>0</v>
      </c>
    </row>
    <row r="14" spans="1:30" x14ac:dyDescent="0.25">
      <c r="A14" s="1">
        <v>43843</v>
      </c>
      <c r="B14">
        <f t="shared" si="0"/>
        <v>13</v>
      </c>
      <c r="C14">
        <f t="shared" si="18"/>
        <v>1</v>
      </c>
      <c r="D14" t="b">
        <f t="shared" si="1"/>
        <v>0</v>
      </c>
      <c r="E14" t="b">
        <f t="shared" si="2"/>
        <v>0</v>
      </c>
      <c r="F14" t="b">
        <f t="shared" si="3"/>
        <v>0</v>
      </c>
      <c r="G14" t="b">
        <f t="shared" si="4"/>
        <v>1</v>
      </c>
      <c r="H14" s="2">
        <f t="shared" si="5"/>
        <v>0.1</v>
      </c>
      <c r="I14" s="2">
        <f>IF(G14,VLOOKUP(C14,Tabela1[],2)-H14,0)</f>
        <v>0.8</v>
      </c>
      <c r="J14" s="4">
        <f t="shared" si="6"/>
        <v>200</v>
      </c>
      <c r="K14" s="4">
        <f t="shared" si="7"/>
        <v>150</v>
      </c>
      <c r="L14" s="4">
        <f t="shared" si="8"/>
        <v>200</v>
      </c>
      <c r="M14" s="4">
        <f t="shared" si="20"/>
        <v>0</v>
      </c>
      <c r="N14">
        <f t="shared" si="9"/>
        <v>200</v>
      </c>
      <c r="O14" s="5">
        <f t="shared" si="10"/>
        <v>115</v>
      </c>
      <c r="P14" s="9">
        <f t="shared" si="11"/>
        <v>150</v>
      </c>
      <c r="Q14">
        <f t="shared" si="12"/>
        <v>160</v>
      </c>
      <c r="R14">
        <f t="shared" si="13"/>
        <v>0</v>
      </c>
      <c r="S14">
        <f t="shared" si="14"/>
        <v>160</v>
      </c>
      <c r="T14" s="5">
        <f t="shared" si="15"/>
        <v>0</v>
      </c>
      <c r="U14" s="5">
        <f t="shared" si="16"/>
        <v>320</v>
      </c>
      <c r="V14" s="5">
        <f t="shared" si="17"/>
        <v>395</v>
      </c>
      <c r="W14">
        <f t="shared" si="19"/>
        <v>0</v>
      </c>
    </row>
    <row r="15" spans="1:30" x14ac:dyDescent="0.25">
      <c r="A15" s="1">
        <v>43844</v>
      </c>
      <c r="B15">
        <f t="shared" si="0"/>
        <v>14</v>
      </c>
      <c r="C15">
        <f t="shared" si="18"/>
        <v>2</v>
      </c>
      <c r="D15" t="b">
        <f t="shared" si="1"/>
        <v>0</v>
      </c>
      <c r="E15" t="b">
        <f t="shared" si="2"/>
        <v>0</v>
      </c>
      <c r="F15" t="b">
        <f t="shared" si="3"/>
        <v>0</v>
      </c>
      <c r="G15" t="b">
        <f t="shared" si="4"/>
        <v>1</v>
      </c>
      <c r="H15" s="2">
        <f t="shared" si="5"/>
        <v>0</v>
      </c>
      <c r="I15" s="2">
        <f>IF(G15,VLOOKUP(C15,Tabela1[],2)-H15,0)</f>
        <v>0.75</v>
      </c>
      <c r="J15" s="4">
        <f t="shared" si="6"/>
        <v>200</v>
      </c>
      <c r="K15" s="4">
        <f t="shared" si="7"/>
        <v>0</v>
      </c>
      <c r="L15" s="4">
        <f t="shared" si="8"/>
        <v>200</v>
      </c>
      <c r="M15" s="4">
        <f t="shared" si="20"/>
        <v>40</v>
      </c>
      <c r="N15">
        <f t="shared" si="9"/>
        <v>240</v>
      </c>
      <c r="O15" s="5">
        <f t="shared" si="10"/>
        <v>100</v>
      </c>
      <c r="P15" s="9">
        <f t="shared" si="11"/>
        <v>0</v>
      </c>
      <c r="Q15">
        <f t="shared" si="12"/>
        <v>180</v>
      </c>
      <c r="R15">
        <f t="shared" si="13"/>
        <v>40</v>
      </c>
      <c r="S15">
        <f t="shared" si="14"/>
        <v>140</v>
      </c>
      <c r="T15" s="5">
        <f t="shared" si="15"/>
        <v>40</v>
      </c>
      <c r="U15" s="5">
        <f t="shared" si="16"/>
        <v>280</v>
      </c>
      <c r="V15" s="5">
        <f t="shared" si="17"/>
        <v>320</v>
      </c>
      <c r="W15">
        <f t="shared" si="19"/>
        <v>0</v>
      </c>
    </row>
    <row r="16" spans="1:30" x14ac:dyDescent="0.25">
      <c r="A16" s="1">
        <v>43845</v>
      </c>
      <c r="B16">
        <f t="shared" si="0"/>
        <v>15</v>
      </c>
      <c r="C16">
        <f t="shared" si="18"/>
        <v>3</v>
      </c>
      <c r="D16" t="b">
        <f t="shared" si="1"/>
        <v>0</v>
      </c>
      <c r="E16" t="b">
        <f t="shared" si="2"/>
        <v>0</v>
      </c>
      <c r="F16" t="b">
        <f t="shared" si="3"/>
        <v>0</v>
      </c>
      <c r="G16" t="b">
        <f t="shared" si="4"/>
        <v>1</v>
      </c>
      <c r="H16" s="2">
        <f t="shared" si="5"/>
        <v>0</v>
      </c>
      <c r="I16" s="2">
        <f>IF(G16,VLOOKUP(C16,Tabela1[],2)-H16,0)</f>
        <v>0.6</v>
      </c>
      <c r="J16" s="4">
        <f t="shared" si="6"/>
        <v>200</v>
      </c>
      <c r="K16" s="4">
        <f t="shared" si="7"/>
        <v>0</v>
      </c>
      <c r="L16" s="4">
        <f t="shared" si="8"/>
        <v>200</v>
      </c>
      <c r="M16" s="4">
        <f t="shared" si="20"/>
        <v>60</v>
      </c>
      <c r="N16">
        <f t="shared" si="9"/>
        <v>260</v>
      </c>
      <c r="O16" s="5">
        <f t="shared" si="10"/>
        <v>100</v>
      </c>
      <c r="P16" s="9">
        <f t="shared" si="11"/>
        <v>0</v>
      </c>
      <c r="Q16">
        <f t="shared" si="12"/>
        <v>156</v>
      </c>
      <c r="R16">
        <f t="shared" si="13"/>
        <v>60</v>
      </c>
      <c r="S16">
        <f t="shared" si="14"/>
        <v>96</v>
      </c>
      <c r="T16" s="5">
        <f t="shared" si="15"/>
        <v>60</v>
      </c>
      <c r="U16" s="5">
        <f t="shared" si="16"/>
        <v>192</v>
      </c>
      <c r="V16" s="5">
        <f t="shared" si="17"/>
        <v>252</v>
      </c>
      <c r="W16">
        <f t="shared" si="19"/>
        <v>4</v>
      </c>
    </row>
    <row r="17" spans="1:23" x14ac:dyDescent="0.25">
      <c r="A17" s="1">
        <v>43846</v>
      </c>
      <c r="B17">
        <f t="shared" si="0"/>
        <v>16</v>
      </c>
      <c r="C17">
        <f t="shared" si="18"/>
        <v>4</v>
      </c>
      <c r="D17" t="b">
        <f t="shared" si="1"/>
        <v>0</v>
      </c>
      <c r="E17" t="b">
        <f t="shared" si="2"/>
        <v>0</v>
      </c>
      <c r="F17" t="b">
        <f t="shared" si="3"/>
        <v>0</v>
      </c>
      <c r="G17" t="b">
        <f t="shared" si="4"/>
        <v>1</v>
      </c>
      <c r="H17" s="2">
        <f t="shared" si="5"/>
        <v>0</v>
      </c>
      <c r="I17" s="2">
        <f>IF(G17,VLOOKUP(C17,Tabela1[],2)-H17,0)</f>
        <v>0.75</v>
      </c>
      <c r="J17" s="4">
        <f t="shared" si="6"/>
        <v>200</v>
      </c>
      <c r="K17" s="4">
        <f t="shared" si="7"/>
        <v>0</v>
      </c>
      <c r="L17" s="4">
        <f t="shared" si="8"/>
        <v>200</v>
      </c>
      <c r="M17" s="4">
        <f t="shared" si="20"/>
        <v>100</v>
      </c>
      <c r="N17">
        <f t="shared" si="9"/>
        <v>300</v>
      </c>
      <c r="O17" s="5">
        <f t="shared" si="10"/>
        <v>100</v>
      </c>
      <c r="P17" s="9">
        <f t="shared" si="11"/>
        <v>0</v>
      </c>
      <c r="Q17">
        <f t="shared" si="12"/>
        <v>225</v>
      </c>
      <c r="R17">
        <f t="shared" si="13"/>
        <v>100</v>
      </c>
      <c r="S17">
        <f t="shared" si="14"/>
        <v>125</v>
      </c>
      <c r="T17" s="5">
        <f t="shared" si="15"/>
        <v>100</v>
      </c>
      <c r="U17" s="5">
        <f t="shared" si="16"/>
        <v>250</v>
      </c>
      <c r="V17" s="5">
        <f t="shared" si="17"/>
        <v>350</v>
      </c>
      <c r="W17">
        <f t="shared" si="19"/>
        <v>0</v>
      </c>
    </row>
    <row r="18" spans="1:23" x14ac:dyDescent="0.25">
      <c r="A18" s="1">
        <v>43847</v>
      </c>
      <c r="B18">
        <f t="shared" si="0"/>
        <v>17</v>
      </c>
      <c r="C18">
        <f t="shared" si="18"/>
        <v>5</v>
      </c>
      <c r="D18" t="b">
        <f t="shared" si="1"/>
        <v>0</v>
      </c>
      <c r="E18" t="b">
        <f t="shared" si="2"/>
        <v>0</v>
      </c>
      <c r="F18" t="b">
        <f t="shared" si="3"/>
        <v>0</v>
      </c>
      <c r="G18" t="b">
        <f t="shared" si="4"/>
        <v>1</v>
      </c>
      <c r="H18" s="2">
        <f t="shared" si="5"/>
        <v>0.1</v>
      </c>
      <c r="I18" s="2">
        <f>IF(G18,VLOOKUP(C18,Tabela1[],2)-H18,0)</f>
        <v>0.70000000000000007</v>
      </c>
      <c r="J18" s="4">
        <f t="shared" si="6"/>
        <v>200</v>
      </c>
      <c r="K18" s="4">
        <f t="shared" si="7"/>
        <v>90</v>
      </c>
      <c r="L18" s="4">
        <f t="shared" si="8"/>
        <v>200</v>
      </c>
      <c r="M18" s="4">
        <f t="shared" si="20"/>
        <v>75</v>
      </c>
      <c r="N18">
        <f t="shared" si="9"/>
        <v>275</v>
      </c>
      <c r="O18" s="5">
        <f t="shared" si="10"/>
        <v>109</v>
      </c>
      <c r="P18" s="9">
        <f t="shared" si="11"/>
        <v>90</v>
      </c>
      <c r="Q18">
        <f t="shared" si="12"/>
        <v>193</v>
      </c>
      <c r="R18">
        <f t="shared" si="13"/>
        <v>75</v>
      </c>
      <c r="S18">
        <f t="shared" si="14"/>
        <v>118</v>
      </c>
      <c r="T18" s="5">
        <f t="shared" si="15"/>
        <v>75</v>
      </c>
      <c r="U18" s="5">
        <f t="shared" si="16"/>
        <v>236</v>
      </c>
      <c r="V18" s="5">
        <f t="shared" si="17"/>
        <v>356</v>
      </c>
      <c r="W18">
        <f t="shared" si="19"/>
        <v>0</v>
      </c>
    </row>
    <row r="19" spans="1:23" x14ac:dyDescent="0.25">
      <c r="A19" s="1">
        <v>43848</v>
      </c>
      <c r="B19">
        <f t="shared" si="0"/>
        <v>18</v>
      </c>
      <c r="C19">
        <f t="shared" si="18"/>
        <v>6</v>
      </c>
      <c r="D19" t="b">
        <f t="shared" si="1"/>
        <v>0</v>
      </c>
      <c r="E19" t="b">
        <f t="shared" si="2"/>
        <v>0</v>
      </c>
      <c r="F19" t="b">
        <f t="shared" si="3"/>
        <v>1</v>
      </c>
      <c r="G19" t="b">
        <f t="shared" si="4"/>
        <v>1</v>
      </c>
      <c r="H19" s="2">
        <f t="shared" si="5"/>
        <v>0</v>
      </c>
      <c r="I19" s="2">
        <f>IF(G19,VLOOKUP(C19,Tabela1[],2)-H19,0)</f>
        <v>0.5</v>
      </c>
      <c r="J19" s="4">
        <f t="shared" si="6"/>
        <v>200</v>
      </c>
      <c r="K19" s="4">
        <f t="shared" si="7"/>
        <v>0</v>
      </c>
      <c r="L19" s="4">
        <f t="shared" si="8"/>
        <v>200</v>
      </c>
      <c r="M19" s="4">
        <f t="shared" si="20"/>
        <v>82</v>
      </c>
      <c r="N19">
        <f t="shared" si="9"/>
        <v>282</v>
      </c>
      <c r="O19" s="5">
        <f t="shared" si="10"/>
        <v>100</v>
      </c>
      <c r="P19" s="9">
        <f t="shared" si="11"/>
        <v>0</v>
      </c>
      <c r="Q19">
        <f t="shared" si="12"/>
        <v>282</v>
      </c>
      <c r="R19">
        <f t="shared" si="13"/>
        <v>82</v>
      </c>
      <c r="S19">
        <f t="shared" si="14"/>
        <v>200</v>
      </c>
      <c r="T19" s="5">
        <f t="shared" si="15"/>
        <v>82</v>
      </c>
      <c r="U19" s="5">
        <f t="shared" si="16"/>
        <v>400</v>
      </c>
      <c r="V19" s="5">
        <f t="shared" si="17"/>
        <v>482</v>
      </c>
      <c r="W19">
        <f t="shared" si="19"/>
        <v>0</v>
      </c>
    </row>
    <row r="20" spans="1:23" x14ac:dyDescent="0.25">
      <c r="A20" s="1">
        <v>43849</v>
      </c>
      <c r="B20">
        <f t="shared" si="0"/>
        <v>19</v>
      </c>
      <c r="C20">
        <f t="shared" si="18"/>
        <v>7</v>
      </c>
      <c r="D20" t="b">
        <f t="shared" si="1"/>
        <v>0</v>
      </c>
      <c r="E20" t="b">
        <f t="shared" si="2"/>
        <v>1</v>
      </c>
      <c r="F20" t="b">
        <f t="shared" si="3"/>
        <v>0</v>
      </c>
      <c r="G20" t="b">
        <f t="shared" si="4"/>
        <v>0</v>
      </c>
      <c r="H20" s="2">
        <f t="shared" si="5"/>
        <v>0</v>
      </c>
      <c r="I20" s="2">
        <f>IF(G20,VLOOKUP(C20,Tabela1[],2)-H20,0)</f>
        <v>0</v>
      </c>
      <c r="J20" s="4">
        <f t="shared" si="6"/>
        <v>0</v>
      </c>
      <c r="K20" s="4">
        <f t="shared" si="7"/>
        <v>0</v>
      </c>
      <c r="L20" s="4">
        <f t="shared" si="8"/>
        <v>0</v>
      </c>
      <c r="M20" s="4">
        <f t="shared" si="20"/>
        <v>0</v>
      </c>
      <c r="N20">
        <f t="shared" si="9"/>
        <v>0</v>
      </c>
      <c r="O20" s="5">
        <f t="shared" si="10"/>
        <v>0</v>
      </c>
      <c r="P20" s="9">
        <f t="shared" si="11"/>
        <v>0</v>
      </c>
      <c r="Q20">
        <f t="shared" si="12"/>
        <v>0</v>
      </c>
      <c r="R20">
        <f t="shared" si="13"/>
        <v>0</v>
      </c>
      <c r="S20">
        <f t="shared" si="14"/>
        <v>0</v>
      </c>
      <c r="T20" s="5">
        <f t="shared" si="15"/>
        <v>0</v>
      </c>
      <c r="U20" s="5">
        <f t="shared" si="16"/>
        <v>0</v>
      </c>
      <c r="V20" s="5">
        <f t="shared" si="17"/>
        <v>0</v>
      </c>
      <c r="W20">
        <f t="shared" si="19"/>
        <v>0</v>
      </c>
    </row>
    <row r="21" spans="1:23" x14ac:dyDescent="0.25">
      <c r="A21" s="1">
        <v>43850</v>
      </c>
      <c r="B21">
        <f t="shared" si="0"/>
        <v>20</v>
      </c>
      <c r="C21">
        <f t="shared" si="18"/>
        <v>1</v>
      </c>
      <c r="D21" t="b">
        <f t="shared" si="1"/>
        <v>0</v>
      </c>
      <c r="E21" t="b">
        <f t="shared" si="2"/>
        <v>0</v>
      </c>
      <c r="F21" t="b">
        <f t="shared" si="3"/>
        <v>0</v>
      </c>
      <c r="G21" t="b">
        <f t="shared" si="4"/>
        <v>1</v>
      </c>
      <c r="H21" s="2">
        <f t="shared" si="5"/>
        <v>0.1</v>
      </c>
      <c r="I21" s="2">
        <f>IF(G21,VLOOKUP(C21,Tabela1[],2)-H21,0)</f>
        <v>0.8</v>
      </c>
      <c r="J21" s="4">
        <f t="shared" si="6"/>
        <v>200</v>
      </c>
      <c r="K21" s="4">
        <f t="shared" si="7"/>
        <v>150</v>
      </c>
      <c r="L21" s="4">
        <f t="shared" si="8"/>
        <v>200</v>
      </c>
      <c r="M21" s="4">
        <f t="shared" si="20"/>
        <v>0</v>
      </c>
      <c r="N21">
        <f t="shared" si="9"/>
        <v>200</v>
      </c>
      <c r="O21" s="5">
        <f t="shared" si="10"/>
        <v>115</v>
      </c>
      <c r="P21" s="9">
        <f t="shared" si="11"/>
        <v>150</v>
      </c>
      <c r="Q21">
        <f t="shared" si="12"/>
        <v>160</v>
      </c>
      <c r="R21">
        <f t="shared" si="13"/>
        <v>0</v>
      </c>
      <c r="S21">
        <f t="shared" si="14"/>
        <v>160</v>
      </c>
      <c r="T21" s="5">
        <f t="shared" si="15"/>
        <v>0</v>
      </c>
      <c r="U21" s="5">
        <f t="shared" si="16"/>
        <v>320</v>
      </c>
      <c r="V21" s="5">
        <f t="shared" si="17"/>
        <v>395</v>
      </c>
      <c r="W21">
        <f t="shared" si="19"/>
        <v>0</v>
      </c>
    </row>
    <row r="22" spans="1:23" x14ac:dyDescent="0.25">
      <c r="A22" s="1">
        <v>43851</v>
      </c>
      <c r="B22">
        <f t="shared" si="0"/>
        <v>21</v>
      </c>
      <c r="C22">
        <f t="shared" si="18"/>
        <v>2</v>
      </c>
      <c r="D22" t="b">
        <f t="shared" si="1"/>
        <v>0</v>
      </c>
      <c r="E22" t="b">
        <f t="shared" si="2"/>
        <v>0</v>
      </c>
      <c r="F22" t="b">
        <f t="shared" si="3"/>
        <v>0</v>
      </c>
      <c r="G22" t="b">
        <f t="shared" si="4"/>
        <v>1</v>
      </c>
      <c r="H22" s="2">
        <f t="shared" si="5"/>
        <v>0</v>
      </c>
      <c r="I22" s="2">
        <f>IF(G22,VLOOKUP(C22,Tabela1[],2)-H22,0)</f>
        <v>0.75</v>
      </c>
      <c r="J22" s="4">
        <f t="shared" si="6"/>
        <v>200</v>
      </c>
      <c r="K22" s="4">
        <f t="shared" si="7"/>
        <v>0</v>
      </c>
      <c r="L22" s="4">
        <f t="shared" si="8"/>
        <v>200</v>
      </c>
      <c r="M22" s="4">
        <f t="shared" si="20"/>
        <v>40</v>
      </c>
      <c r="N22">
        <f t="shared" si="9"/>
        <v>240</v>
      </c>
      <c r="O22" s="5">
        <f t="shared" si="10"/>
        <v>100</v>
      </c>
      <c r="P22" s="9">
        <f t="shared" si="11"/>
        <v>0</v>
      </c>
      <c r="Q22">
        <f t="shared" si="12"/>
        <v>180</v>
      </c>
      <c r="R22">
        <f t="shared" si="13"/>
        <v>40</v>
      </c>
      <c r="S22">
        <f t="shared" si="14"/>
        <v>140</v>
      </c>
      <c r="T22" s="5">
        <f t="shared" si="15"/>
        <v>40</v>
      </c>
      <c r="U22" s="5">
        <f t="shared" si="16"/>
        <v>280</v>
      </c>
      <c r="V22" s="5">
        <f t="shared" si="17"/>
        <v>320</v>
      </c>
      <c r="W22">
        <f t="shared" si="19"/>
        <v>0</v>
      </c>
    </row>
    <row r="23" spans="1:23" x14ac:dyDescent="0.25">
      <c r="A23" s="1">
        <v>43852</v>
      </c>
      <c r="B23">
        <f t="shared" si="0"/>
        <v>22</v>
      </c>
      <c r="C23">
        <f t="shared" si="18"/>
        <v>3</v>
      </c>
      <c r="D23" t="b">
        <f t="shared" si="1"/>
        <v>0</v>
      </c>
      <c r="E23" t="b">
        <f t="shared" si="2"/>
        <v>0</v>
      </c>
      <c r="F23" t="b">
        <f t="shared" si="3"/>
        <v>0</v>
      </c>
      <c r="G23" t="b">
        <f t="shared" si="4"/>
        <v>1</v>
      </c>
      <c r="H23" s="2">
        <f t="shared" si="5"/>
        <v>0</v>
      </c>
      <c r="I23" s="2">
        <f>IF(G23,VLOOKUP(C23,Tabela1[],2)-H23,0)</f>
        <v>0.6</v>
      </c>
      <c r="J23" s="4">
        <f t="shared" si="6"/>
        <v>200</v>
      </c>
      <c r="K23" s="4">
        <f t="shared" si="7"/>
        <v>0</v>
      </c>
      <c r="L23" s="4">
        <f t="shared" si="8"/>
        <v>200</v>
      </c>
      <c r="M23" s="4">
        <f t="shared" si="20"/>
        <v>60</v>
      </c>
      <c r="N23">
        <f t="shared" si="9"/>
        <v>260</v>
      </c>
      <c r="O23" s="5">
        <f t="shared" si="10"/>
        <v>100</v>
      </c>
      <c r="P23" s="9">
        <f t="shared" si="11"/>
        <v>0</v>
      </c>
      <c r="Q23">
        <f t="shared" si="12"/>
        <v>156</v>
      </c>
      <c r="R23">
        <f t="shared" si="13"/>
        <v>60</v>
      </c>
      <c r="S23">
        <f t="shared" si="14"/>
        <v>96</v>
      </c>
      <c r="T23" s="5">
        <f t="shared" si="15"/>
        <v>60</v>
      </c>
      <c r="U23" s="5">
        <f t="shared" si="16"/>
        <v>192</v>
      </c>
      <c r="V23" s="5">
        <f t="shared" si="17"/>
        <v>252</v>
      </c>
      <c r="W23">
        <f t="shared" si="19"/>
        <v>4</v>
      </c>
    </row>
    <row r="24" spans="1:23" x14ac:dyDescent="0.25">
      <c r="A24" s="1">
        <v>43853</v>
      </c>
      <c r="B24">
        <f t="shared" si="0"/>
        <v>23</v>
      </c>
      <c r="C24">
        <f t="shared" si="18"/>
        <v>4</v>
      </c>
      <c r="D24" t="b">
        <f t="shared" si="1"/>
        <v>0</v>
      </c>
      <c r="E24" t="b">
        <f t="shared" si="2"/>
        <v>0</v>
      </c>
      <c r="F24" t="b">
        <f t="shared" si="3"/>
        <v>0</v>
      </c>
      <c r="G24" t="b">
        <f t="shared" si="4"/>
        <v>1</v>
      </c>
      <c r="H24" s="2">
        <f t="shared" si="5"/>
        <v>0</v>
      </c>
      <c r="I24" s="2">
        <f>IF(G24,VLOOKUP(C24,Tabela1[],2)-H24,0)</f>
        <v>0.75</v>
      </c>
      <c r="J24" s="4">
        <f t="shared" si="6"/>
        <v>200</v>
      </c>
      <c r="K24" s="4">
        <f t="shared" si="7"/>
        <v>0</v>
      </c>
      <c r="L24" s="4">
        <f t="shared" si="8"/>
        <v>200</v>
      </c>
      <c r="M24" s="4">
        <f t="shared" si="20"/>
        <v>100</v>
      </c>
      <c r="N24">
        <f t="shared" si="9"/>
        <v>300</v>
      </c>
      <c r="O24" s="5">
        <f t="shared" si="10"/>
        <v>100</v>
      </c>
      <c r="P24" s="9">
        <f t="shared" si="11"/>
        <v>0</v>
      </c>
      <c r="Q24">
        <f t="shared" si="12"/>
        <v>225</v>
      </c>
      <c r="R24">
        <f t="shared" si="13"/>
        <v>100</v>
      </c>
      <c r="S24">
        <f t="shared" si="14"/>
        <v>125</v>
      </c>
      <c r="T24" s="5">
        <f t="shared" si="15"/>
        <v>100</v>
      </c>
      <c r="U24" s="5">
        <f t="shared" si="16"/>
        <v>250</v>
      </c>
      <c r="V24" s="5">
        <f t="shared" si="17"/>
        <v>350</v>
      </c>
      <c r="W24">
        <f t="shared" si="19"/>
        <v>0</v>
      </c>
    </row>
    <row r="25" spans="1:23" x14ac:dyDescent="0.25">
      <c r="A25" s="1">
        <v>43854</v>
      </c>
      <c r="B25">
        <f t="shared" si="0"/>
        <v>24</v>
      </c>
      <c r="C25">
        <f t="shared" si="18"/>
        <v>5</v>
      </c>
      <c r="D25" t="b">
        <f t="shared" si="1"/>
        <v>0</v>
      </c>
      <c r="E25" t="b">
        <f t="shared" si="2"/>
        <v>0</v>
      </c>
      <c r="F25" t="b">
        <f t="shared" si="3"/>
        <v>0</v>
      </c>
      <c r="G25" t="b">
        <f t="shared" si="4"/>
        <v>1</v>
      </c>
      <c r="H25" s="2">
        <f t="shared" si="5"/>
        <v>0.1</v>
      </c>
      <c r="I25" s="2">
        <f>IF(G25,VLOOKUP(C25,Tabela1[],2)-H25,0)</f>
        <v>0.70000000000000007</v>
      </c>
      <c r="J25" s="4">
        <f t="shared" si="6"/>
        <v>200</v>
      </c>
      <c r="K25" s="4">
        <f t="shared" si="7"/>
        <v>90</v>
      </c>
      <c r="L25" s="4">
        <f t="shared" si="8"/>
        <v>200</v>
      </c>
      <c r="M25" s="4">
        <f t="shared" si="20"/>
        <v>75</v>
      </c>
      <c r="N25">
        <f t="shared" si="9"/>
        <v>275</v>
      </c>
      <c r="O25" s="5">
        <f t="shared" si="10"/>
        <v>109</v>
      </c>
      <c r="P25" s="9">
        <f t="shared" si="11"/>
        <v>90</v>
      </c>
      <c r="Q25">
        <f t="shared" si="12"/>
        <v>193</v>
      </c>
      <c r="R25">
        <f t="shared" si="13"/>
        <v>75</v>
      </c>
      <c r="S25">
        <f t="shared" si="14"/>
        <v>118</v>
      </c>
      <c r="T25" s="5">
        <f t="shared" si="15"/>
        <v>75</v>
      </c>
      <c r="U25" s="5">
        <f t="shared" si="16"/>
        <v>236</v>
      </c>
      <c r="V25" s="5">
        <f t="shared" si="17"/>
        <v>356</v>
      </c>
      <c r="W25">
        <f t="shared" si="19"/>
        <v>0</v>
      </c>
    </row>
    <row r="26" spans="1:23" x14ac:dyDescent="0.25">
      <c r="A26" s="1">
        <v>43855</v>
      </c>
      <c r="B26">
        <f t="shared" si="0"/>
        <v>25</v>
      </c>
      <c r="C26">
        <f t="shared" si="18"/>
        <v>6</v>
      </c>
      <c r="D26" t="b">
        <f t="shared" si="1"/>
        <v>0</v>
      </c>
      <c r="E26" t="b">
        <f t="shared" si="2"/>
        <v>0</v>
      </c>
      <c r="F26" t="b">
        <f t="shared" si="3"/>
        <v>1</v>
      </c>
      <c r="G26" t="b">
        <f t="shared" si="4"/>
        <v>1</v>
      </c>
      <c r="H26" s="2">
        <f t="shared" si="5"/>
        <v>0</v>
      </c>
      <c r="I26" s="2">
        <f>IF(G26,VLOOKUP(C26,Tabela1[],2)-H26,0)</f>
        <v>0.5</v>
      </c>
      <c r="J26" s="4">
        <f t="shared" si="6"/>
        <v>200</v>
      </c>
      <c r="K26" s="4">
        <f t="shared" si="7"/>
        <v>0</v>
      </c>
      <c r="L26" s="4">
        <f t="shared" si="8"/>
        <v>200</v>
      </c>
      <c r="M26" s="4">
        <f t="shared" si="20"/>
        <v>82</v>
      </c>
      <c r="N26">
        <f t="shared" si="9"/>
        <v>282</v>
      </c>
      <c r="O26" s="5">
        <f t="shared" si="10"/>
        <v>100</v>
      </c>
      <c r="P26" s="9">
        <f t="shared" si="11"/>
        <v>0</v>
      </c>
      <c r="Q26">
        <f t="shared" si="12"/>
        <v>282</v>
      </c>
      <c r="R26">
        <f t="shared" si="13"/>
        <v>82</v>
      </c>
      <c r="S26">
        <f t="shared" si="14"/>
        <v>200</v>
      </c>
      <c r="T26" s="5">
        <f t="shared" si="15"/>
        <v>82</v>
      </c>
      <c r="U26" s="5">
        <f t="shared" si="16"/>
        <v>400</v>
      </c>
      <c r="V26" s="5">
        <f t="shared" si="17"/>
        <v>482</v>
      </c>
      <c r="W26">
        <f t="shared" si="19"/>
        <v>0</v>
      </c>
    </row>
    <row r="27" spans="1:23" x14ac:dyDescent="0.25">
      <c r="A27" s="1">
        <v>43856</v>
      </c>
      <c r="B27">
        <f t="shared" si="0"/>
        <v>26</v>
      </c>
      <c r="C27">
        <f t="shared" si="18"/>
        <v>7</v>
      </c>
      <c r="D27" t="b">
        <f t="shared" si="1"/>
        <v>0</v>
      </c>
      <c r="E27" t="b">
        <f t="shared" si="2"/>
        <v>1</v>
      </c>
      <c r="F27" t="b">
        <f t="shared" si="3"/>
        <v>0</v>
      </c>
      <c r="G27" t="b">
        <f t="shared" si="4"/>
        <v>0</v>
      </c>
      <c r="H27" s="2">
        <f t="shared" si="5"/>
        <v>0</v>
      </c>
      <c r="I27" s="2">
        <f>IF(G27,VLOOKUP(C27,Tabela1[],2)-H27,0)</f>
        <v>0</v>
      </c>
      <c r="J27" s="4">
        <f t="shared" si="6"/>
        <v>0</v>
      </c>
      <c r="K27" s="4">
        <f t="shared" si="7"/>
        <v>0</v>
      </c>
      <c r="L27" s="4">
        <f t="shared" si="8"/>
        <v>0</v>
      </c>
      <c r="M27" s="4">
        <f t="shared" si="20"/>
        <v>0</v>
      </c>
      <c r="N27">
        <f t="shared" si="9"/>
        <v>0</v>
      </c>
      <c r="O27" s="5">
        <f t="shared" si="10"/>
        <v>0</v>
      </c>
      <c r="P27" s="9">
        <f t="shared" si="11"/>
        <v>0</v>
      </c>
      <c r="Q27">
        <f t="shared" si="12"/>
        <v>0</v>
      </c>
      <c r="R27">
        <f t="shared" si="13"/>
        <v>0</v>
      </c>
      <c r="S27">
        <f t="shared" si="14"/>
        <v>0</v>
      </c>
      <c r="T27" s="5">
        <f t="shared" si="15"/>
        <v>0</v>
      </c>
      <c r="U27" s="5">
        <f t="shared" si="16"/>
        <v>0</v>
      </c>
      <c r="V27" s="5">
        <f t="shared" si="17"/>
        <v>0</v>
      </c>
      <c r="W27">
        <f t="shared" si="19"/>
        <v>0</v>
      </c>
    </row>
    <row r="28" spans="1:23" x14ac:dyDescent="0.25">
      <c r="A28" s="1">
        <v>43857</v>
      </c>
      <c r="B28">
        <f t="shared" si="0"/>
        <v>27</v>
      </c>
      <c r="C28">
        <f t="shared" si="18"/>
        <v>1</v>
      </c>
      <c r="D28" t="b">
        <f t="shared" si="1"/>
        <v>0</v>
      </c>
      <c r="E28" t="b">
        <f t="shared" si="2"/>
        <v>0</v>
      </c>
      <c r="F28" t="b">
        <f t="shared" si="3"/>
        <v>0</v>
      </c>
      <c r="G28" t="b">
        <f t="shared" si="4"/>
        <v>1</v>
      </c>
      <c r="H28" s="2">
        <f t="shared" si="5"/>
        <v>0.1</v>
      </c>
      <c r="I28" s="2">
        <f>IF(G28,VLOOKUP(C28,Tabela1[],2)-H28,0)</f>
        <v>0.8</v>
      </c>
      <c r="J28" s="4">
        <f t="shared" si="6"/>
        <v>200</v>
      </c>
      <c r="K28" s="4">
        <f t="shared" si="7"/>
        <v>150</v>
      </c>
      <c r="L28" s="4">
        <f t="shared" si="8"/>
        <v>200</v>
      </c>
      <c r="M28" s="4">
        <f t="shared" si="20"/>
        <v>0</v>
      </c>
      <c r="N28">
        <f t="shared" si="9"/>
        <v>200</v>
      </c>
      <c r="O28" s="5">
        <f t="shared" si="10"/>
        <v>115</v>
      </c>
      <c r="P28" s="9">
        <f t="shared" si="11"/>
        <v>150</v>
      </c>
      <c r="Q28">
        <f t="shared" si="12"/>
        <v>160</v>
      </c>
      <c r="R28">
        <f t="shared" si="13"/>
        <v>0</v>
      </c>
      <c r="S28">
        <f t="shared" si="14"/>
        <v>160</v>
      </c>
      <c r="T28" s="5">
        <f t="shared" si="15"/>
        <v>0</v>
      </c>
      <c r="U28" s="5">
        <f t="shared" si="16"/>
        <v>320</v>
      </c>
      <c r="V28" s="5">
        <f t="shared" si="17"/>
        <v>395</v>
      </c>
      <c r="W28">
        <f t="shared" si="19"/>
        <v>0</v>
      </c>
    </row>
    <row r="29" spans="1:23" x14ac:dyDescent="0.25">
      <c r="A29" s="1">
        <v>43858</v>
      </c>
      <c r="B29">
        <f t="shared" si="0"/>
        <v>28</v>
      </c>
      <c r="C29">
        <f t="shared" si="18"/>
        <v>2</v>
      </c>
      <c r="D29" t="b">
        <f t="shared" si="1"/>
        <v>0</v>
      </c>
      <c r="E29" t="b">
        <f t="shared" si="2"/>
        <v>0</v>
      </c>
      <c r="F29" t="b">
        <f t="shared" si="3"/>
        <v>0</v>
      </c>
      <c r="G29" t="b">
        <f t="shared" si="4"/>
        <v>1</v>
      </c>
      <c r="H29" s="2">
        <f t="shared" si="5"/>
        <v>0</v>
      </c>
      <c r="I29" s="2">
        <f>IF(G29,VLOOKUP(C29,Tabela1[],2)-H29,0)</f>
        <v>0.75</v>
      </c>
      <c r="J29" s="4">
        <f t="shared" si="6"/>
        <v>200</v>
      </c>
      <c r="K29" s="4">
        <f t="shared" si="7"/>
        <v>0</v>
      </c>
      <c r="L29" s="4">
        <f t="shared" si="8"/>
        <v>200</v>
      </c>
      <c r="M29" s="4">
        <f t="shared" si="20"/>
        <v>40</v>
      </c>
      <c r="N29">
        <f t="shared" si="9"/>
        <v>240</v>
      </c>
      <c r="O29" s="5">
        <f t="shared" si="10"/>
        <v>100</v>
      </c>
      <c r="P29" s="9">
        <f t="shared" si="11"/>
        <v>0</v>
      </c>
      <c r="Q29">
        <f t="shared" si="12"/>
        <v>180</v>
      </c>
      <c r="R29">
        <f t="shared" si="13"/>
        <v>40</v>
      </c>
      <c r="S29">
        <f t="shared" si="14"/>
        <v>140</v>
      </c>
      <c r="T29" s="5">
        <f t="shared" si="15"/>
        <v>40</v>
      </c>
      <c r="U29" s="5">
        <f t="shared" si="16"/>
        <v>280</v>
      </c>
      <c r="V29" s="5">
        <f t="shared" si="17"/>
        <v>320</v>
      </c>
      <c r="W29">
        <f t="shared" si="19"/>
        <v>0</v>
      </c>
    </row>
    <row r="30" spans="1:23" x14ac:dyDescent="0.25">
      <c r="A30" s="1">
        <v>43859</v>
      </c>
      <c r="B30">
        <f t="shared" si="0"/>
        <v>29</v>
      </c>
      <c r="C30">
        <f t="shared" si="18"/>
        <v>3</v>
      </c>
      <c r="D30" t="b">
        <f t="shared" si="1"/>
        <v>0</v>
      </c>
      <c r="E30" t="b">
        <f t="shared" si="2"/>
        <v>0</v>
      </c>
      <c r="F30" t="b">
        <f t="shared" si="3"/>
        <v>0</v>
      </c>
      <c r="G30" t="b">
        <f t="shared" si="4"/>
        <v>1</v>
      </c>
      <c r="H30" s="2">
        <f t="shared" si="5"/>
        <v>0</v>
      </c>
      <c r="I30" s="2">
        <f>IF(G30,VLOOKUP(C30,Tabela1[],2)-H30,0)</f>
        <v>0.6</v>
      </c>
      <c r="J30" s="4">
        <f t="shared" si="6"/>
        <v>200</v>
      </c>
      <c r="K30" s="4">
        <f t="shared" si="7"/>
        <v>0</v>
      </c>
      <c r="L30" s="4">
        <f t="shared" si="8"/>
        <v>200</v>
      </c>
      <c r="M30" s="4">
        <f t="shared" si="20"/>
        <v>60</v>
      </c>
      <c r="N30">
        <f t="shared" si="9"/>
        <v>260</v>
      </c>
      <c r="O30" s="5">
        <f t="shared" si="10"/>
        <v>100</v>
      </c>
      <c r="P30" s="9">
        <f t="shared" si="11"/>
        <v>0</v>
      </c>
      <c r="Q30">
        <f t="shared" si="12"/>
        <v>156</v>
      </c>
      <c r="R30">
        <f t="shared" si="13"/>
        <v>60</v>
      </c>
      <c r="S30">
        <f t="shared" si="14"/>
        <v>96</v>
      </c>
      <c r="T30" s="5">
        <f t="shared" si="15"/>
        <v>60</v>
      </c>
      <c r="U30" s="5">
        <f t="shared" si="16"/>
        <v>192</v>
      </c>
      <c r="V30" s="5">
        <f t="shared" si="17"/>
        <v>252</v>
      </c>
      <c r="W30">
        <f t="shared" si="19"/>
        <v>4</v>
      </c>
    </row>
    <row r="31" spans="1:23" x14ac:dyDescent="0.25">
      <c r="A31" s="1">
        <v>43860</v>
      </c>
      <c r="B31">
        <f t="shared" si="0"/>
        <v>30</v>
      </c>
      <c r="C31">
        <f t="shared" si="18"/>
        <v>4</v>
      </c>
      <c r="D31" t="b">
        <f t="shared" si="1"/>
        <v>0</v>
      </c>
      <c r="E31" t="b">
        <f t="shared" si="2"/>
        <v>0</v>
      </c>
      <c r="F31" t="b">
        <f t="shared" si="3"/>
        <v>0</v>
      </c>
      <c r="G31" t="b">
        <f t="shared" si="4"/>
        <v>1</v>
      </c>
      <c r="H31" s="2">
        <f t="shared" si="5"/>
        <v>0</v>
      </c>
      <c r="I31" s="2">
        <f>IF(G31,VLOOKUP(C31,Tabela1[],2)-H31,0)</f>
        <v>0.75</v>
      </c>
      <c r="J31" s="4">
        <f t="shared" si="6"/>
        <v>200</v>
      </c>
      <c r="K31" s="4">
        <f t="shared" si="7"/>
        <v>0</v>
      </c>
      <c r="L31" s="4">
        <f t="shared" si="8"/>
        <v>200</v>
      </c>
      <c r="M31" s="4">
        <f t="shared" si="20"/>
        <v>100</v>
      </c>
      <c r="N31">
        <f t="shared" si="9"/>
        <v>300</v>
      </c>
      <c r="O31" s="5">
        <f t="shared" si="10"/>
        <v>100</v>
      </c>
      <c r="P31" s="9">
        <f t="shared" si="11"/>
        <v>0</v>
      </c>
      <c r="Q31">
        <f t="shared" si="12"/>
        <v>225</v>
      </c>
      <c r="R31">
        <f t="shared" si="13"/>
        <v>100</v>
      </c>
      <c r="S31">
        <f t="shared" si="14"/>
        <v>125</v>
      </c>
      <c r="T31" s="5">
        <f t="shared" si="15"/>
        <v>100</v>
      </c>
      <c r="U31" s="5">
        <f t="shared" si="16"/>
        <v>250</v>
      </c>
      <c r="V31" s="5">
        <f t="shared" si="17"/>
        <v>350</v>
      </c>
      <c r="W31">
        <f t="shared" si="19"/>
        <v>0</v>
      </c>
    </row>
    <row r="32" spans="1:23" x14ac:dyDescent="0.25">
      <c r="A32" s="1">
        <v>43861</v>
      </c>
      <c r="B32">
        <f t="shared" si="0"/>
        <v>31</v>
      </c>
      <c r="C32">
        <f t="shared" si="18"/>
        <v>5</v>
      </c>
      <c r="D32" t="b">
        <f t="shared" si="1"/>
        <v>0</v>
      </c>
      <c r="E32" t="b">
        <f t="shared" si="2"/>
        <v>0</v>
      </c>
      <c r="F32" t="b">
        <f t="shared" si="3"/>
        <v>0</v>
      </c>
      <c r="G32" t="b">
        <f t="shared" si="4"/>
        <v>1</v>
      </c>
      <c r="H32" s="2">
        <f t="shared" si="5"/>
        <v>0.1</v>
      </c>
      <c r="I32" s="2">
        <f>IF(G32,VLOOKUP(C32,Tabela1[],2)-H32,0)</f>
        <v>0.70000000000000007</v>
      </c>
      <c r="J32" s="4">
        <f t="shared" si="6"/>
        <v>200</v>
      </c>
      <c r="K32" s="4">
        <f t="shared" si="7"/>
        <v>90</v>
      </c>
      <c r="L32" s="4">
        <f t="shared" si="8"/>
        <v>200</v>
      </c>
      <c r="M32" s="4">
        <f t="shared" si="20"/>
        <v>75</v>
      </c>
      <c r="N32">
        <f t="shared" si="9"/>
        <v>275</v>
      </c>
      <c r="O32" s="5">
        <f t="shared" si="10"/>
        <v>109</v>
      </c>
      <c r="P32" s="9">
        <f t="shared" si="11"/>
        <v>90</v>
      </c>
      <c r="Q32">
        <f t="shared" si="12"/>
        <v>193</v>
      </c>
      <c r="R32">
        <f t="shared" si="13"/>
        <v>75</v>
      </c>
      <c r="S32">
        <f t="shared" si="14"/>
        <v>118</v>
      </c>
      <c r="T32" s="5">
        <f t="shared" si="15"/>
        <v>75</v>
      </c>
      <c r="U32" s="5">
        <f t="shared" si="16"/>
        <v>236</v>
      </c>
      <c r="V32" s="5">
        <f t="shared" si="17"/>
        <v>356</v>
      </c>
      <c r="W32">
        <f t="shared" si="19"/>
        <v>0</v>
      </c>
    </row>
    <row r="33" spans="1:23" x14ac:dyDescent="0.25">
      <c r="A33" s="1">
        <v>43862</v>
      </c>
      <c r="B33">
        <f t="shared" si="0"/>
        <v>1</v>
      </c>
      <c r="C33">
        <f t="shared" si="18"/>
        <v>6</v>
      </c>
      <c r="D33" t="b">
        <f t="shared" si="1"/>
        <v>0</v>
      </c>
      <c r="E33" t="b">
        <f t="shared" si="2"/>
        <v>0</v>
      </c>
      <c r="F33" t="b">
        <f t="shared" si="3"/>
        <v>0</v>
      </c>
      <c r="G33" t="b">
        <f t="shared" si="4"/>
        <v>1</v>
      </c>
      <c r="H33" s="2">
        <f t="shared" si="5"/>
        <v>0</v>
      </c>
      <c r="I33" s="2">
        <f>IF(G33,VLOOKUP(C33,Tabela1[],2)-H33,0)</f>
        <v>0.5</v>
      </c>
      <c r="J33" s="4">
        <f t="shared" si="6"/>
        <v>200</v>
      </c>
      <c r="K33" s="4">
        <f t="shared" si="7"/>
        <v>0</v>
      </c>
      <c r="L33" s="4">
        <f t="shared" si="8"/>
        <v>200</v>
      </c>
      <c r="M33" s="4">
        <f t="shared" si="20"/>
        <v>82</v>
      </c>
      <c r="N33">
        <f t="shared" si="9"/>
        <v>282</v>
      </c>
      <c r="O33" s="5">
        <f t="shared" si="10"/>
        <v>100</v>
      </c>
      <c r="P33" s="9">
        <f t="shared" si="11"/>
        <v>0</v>
      </c>
      <c r="Q33">
        <f t="shared" si="12"/>
        <v>141</v>
      </c>
      <c r="R33">
        <f t="shared" si="13"/>
        <v>82</v>
      </c>
      <c r="S33">
        <f t="shared" si="14"/>
        <v>59</v>
      </c>
      <c r="T33" s="5">
        <f t="shared" si="15"/>
        <v>82</v>
      </c>
      <c r="U33" s="5">
        <f t="shared" si="16"/>
        <v>118</v>
      </c>
      <c r="V33" s="5">
        <f t="shared" si="17"/>
        <v>200</v>
      </c>
      <c r="W33">
        <f t="shared" si="19"/>
        <v>41</v>
      </c>
    </row>
    <row r="34" spans="1:23" x14ac:dyDescent="0.25">
      <c r="A34" s="1">
        <v>43863</v>
      </c>
      <c r="B34">
        <f t="shared" si="0"/>
        <v>2</v>
      </c>
      <c r="C34">
        <f t="shared" si="18"/>
        <v>7</v>
      </c>
      <c r="D34" t="b">
        <f t="shared" si="1"/>
        <v>1</v>
      </c>
      <c r="E34" t="b">
        <f t="shared" si="2"/>
        <v>0</v>
      </c>
      <c r="F34" t="b">
        <f t="shared" si="3"/>
        <v>0</v>
      </c>
      <c r="G34" t="b">
        <f t="shared" si="4"/>
        <v>1</v>
      </c>
      <c r="H34" s="2">
        <f t="shared" si="5"/>
        <v>0</v>
      </c>
      <c r="I34" s="2">
        <f>IF(G34,VLOOKUP(C34,Tabela1[],2)-H34,0)</f>
        <v>0.5</v>
      </c>
      <c r="J34" s="4">
        <f t="shared" si="6"/>
        <v>200</v>
      </c>
      <c r="K34" s="4">
        <f t="shared" si="7"/>
        <v>0</v>
      </c>
      <c r="L34" s="4">
        <f t="shared" si="8"/>
        <v>200</v>
      </c>
      <c r="M34" s="4">
        <f t="shared" si="20"/>
        <v>100</v>
      </c>
      <c r="N34">
        <f t="shared" si="9"/>
        <v>300</v>
      </c>
      <c r="O34" s="5">
        <f t="shared" si="10"/>
        <v>100</v>
      </c>
      <c r="P34" s="9">
        <f t="shared" si="11"/>
        <v>0</v>
      </c>
      <c r="Q34">
        <f t="shared" si="12"/>
        <v>150</v>
      </c>
      <c r="R34">
        <f t="shared" si="13"/>
        <v>100</v>
      </c>
      <c r="S34">
        <f t="shared" si="14"/>
        <v>50</v>
      </c>
      <c r="T34" s="5">
        <f t="shared" si="15"/>
        <v>100</v>
      </c>
      <c r="U34" s="5">
        <f t="shared" si="16"/>
        <v>100</v>
      </c>
      <c r="V34" s="5">
        <f t="shared" si="17"/>
        <v>200</v>
      </c>
      <c r="W34">
        <f t="shared" si="19"/>
        <v>50</v>
      </c>
    </row>
    <row r="35" spans="1:23" x14ac:dyDescent="0.25">
      <c r="A35" s="1">
        <v>43864</v>
      </c>
      <c r="B35">
        <f t="shared" si="0"/>
        <v>3</v>
      </c>
      <c r="C35">
        <f t="shared" si="18"/>
        <v>1</v>
      </c>
      <c r="D35" t="b">
        <f t="shared" si="1"/>
        <v>0</v>
      </c>
      <c r="E35" t="b">
        <f t="shared" si="2"/>
        <v>0</v>
      </c>
      <c r="F35" t="b">
        <f t="shared" si="3"/>
        <v>0</v>
      </c>
      <c r="G35" t="b">
        <f t="shared" si="4"/>
        <v>1</v>
      </c>
      <c r="H35" s="2">
        <f t="shared" si="5"/>
        <v>0.1</v>
      </c>
      <c r="I35" s="2">
        <f>IF(G35,VLOOKUP(C35,Tabela1[],2)-H35,0)</f>
        <v>0.8</v>
      </c>
      <c r="J35" s="4">
        <f t="shared" si="6"/>
        <v>200</v>
      </c>
      <c r="K35" s="4">
        <f t="shared" si="7"/>
        <v>150</v>
      </c>
      <c r="L35" s="4">
        <f t="shared" si="8"/>
        <v>200</v>
      </c>
      <c r="M35" s="4">
        <f t="shared" si="20"/>
        <v>100</v>
      </c>
      <c r="N35">
        <f t="shared" si="9"/>
        <v>300</v>
      </c>
      <c r="O35" s="5">
        <f t="shared" si="10"/>
        <v>115</v>
      </c>
      <c r="P35" s="9">
        <f t="shared" si="11"/>
        <v>150</v>
      </c>
      <c r="Q35">
        <f t="shared" si="12"/>
        <v>240</v>
      </c>
      <c r="R35">
        <f t="shared" si="13"/>
        <v>100</v>
      </c>
      <c r="S35">
        <f t="shared" si="14"/>
        <v>140</v>
      </c>
      <c r="T35" s="5">
        <f t="shared" si="15"/>
        <v>100</v>
      </c>
      <c r="U35" s="5">
        <f t="shared" si="16"/>
        <v>280</v>
      </c>
      <c r="V35" s="5">
        <f t="shared" si="17"/>
        <v>455</v>
      </c>
      <c r="W35">
        <f t="shared" si="19"/>
        <v>0</v>
      </c>
    </row>
    <row r="36" spans="1:23" x14ac:dyDescent="0.25">
      <c r="A36" s="1">
        <v>43865</v>
      </c>
      <c r="B36">
        <f t="shared" si="0"/>
        <v>4</v>
      </c>
      <c r="C36">
        <f t="shared" si="18"/>
        <v>2</v>
      </c>
      <c r="D36" t="b">
        <f t="shared" si="1"/>
        <v>0</v>
      </c>
      <c r="E36" t="b">
        <f t="shared" si="2"/>
        <v>0</v>
      </c>
      <c r="F36" t="b">
        <f t="shared" si="3"/>
        <v>0</v>
      </c>
      <c r="G36" t="b">
        <f t="shared" si="4"/>
        <v>1</v>
      </c>
      <c r="H36" s="2">
        <f t="shared" si="5"/>
        <v>0</v>
      </c>
      <c r="I36" s="2">
        <f>IF(G36,VLOOKUP(C36,Tabela1[],2)-H36,0)</f>
        <v>0.75</v>
      </c>
      <c r="J36" s="4">
        <f t="shared" si="6"/>
        <v>200</v>
      </c>
      <c r="K36" s="4">
        <f t="shared" si="7"/>
        <v>0</v>
      </c>
      <c r="L36" s="4">
        <f t="shared" si="8"/>
        <v>200</v>
      </c>
      <c r="M36" s="4">
        <f t="shared" si="20"/>
        <v>60</v>
      </c>
      <c r="N36">
        <f t="shared" si="9"/>
        <v>260</v>
      </c>
      <c r="O36" s="5">
        <f t="shared" si="10"/>
        <v>100</v>
      </c>
      <c r="P36" s="9">
        <f t="shared" si="11"/>
        <v>0</v>
      </c>
      <c r="Q36">
        <f t="shared" si="12"/>
        <v>195</v>
      </c>
      <c r="R36">
        <f t="shared" si="13"/>
        <v>60</v>
      </c>
      <c r="S36">
        <f t="shared" si="14"/>
        <v>135</v>
      </c>
      <c r="T36" s="5">
        <f t="shared" si="15"/>
        <v>60</v>
      </c>
      <c r="U36" s="5">
        <f t="shared" si="16"/>
        <v>270</v>
      </c>
      <c r="V36" s="5">
        <f t="shared" si="17"/>
        <v>330</v>
      </c>
      <c r="W36">
        <f t="shared" si="19"/>
        <v>0</v>
      </c>
    </row>
    <row r="37" spans="1:23" x14ac:dyDescent="0.25">
      <c r="A37" s="1">
        <v>43866</v>
      </c>
      <c r="B37">
        <f t="shared" si="0"/>
        <v>5</v>
      </c>
      <c r="C37">
        <f t="shared" si="18"/>
        <v>3</v>
      </c>
      <c r="D37" t="b">
        <f t="shared" si="1"/>
        <v>0</v>
      </c>
      <c r="E37" t="b">
        <f t="shared" si="2"/>
        <v>0</v>
      </c>
      <c r="F37" t="b">
        <f t="shared" si="3"/>
        <v>0</v>
      </c>
      <c r="G37" t="b">
        <f t="shared" si="4"/>
        <v>1</v>
      </c>
      <c r="H37" s="2">
        <f t="shared" si="5"/>
        <v>0</v>
      </c>
      <c r="I37" s="2">
        <f>IF(G37,VLOOKUP(C37,Tabela1[],2)-H37,0)</f>
        <v>0.6</v>
      </c>
      <c r="J37" s="4">
        <f t="shared" si="6"/>
        <v>200</v>
      </c>
      <c r="K37" s="4">
        <f t="shared" si="7"/>
        <v>0</v>
      </c>
      <c r="L37" s="4">
        <f t="shared" si="8"/>
        <v>200</v>
      </c>
      <c r="M37" s="4">
        <f t="shared" si="20"/>
        <v>65</v>
      </c>
      <c r="N37">
        <f t="shared" si="9"/>
        <v>265</v>
      </c>
      <c r="O37" s="5">
        <f t="shared" si="10"/>
        <v>100</v>
      </c>
      <c r="P37" s="9">
        <f t="shared" si="11"/>
        <v>0</v>
      </c>
      <c r="Q37">
        <f t="shared" si="12"/>
        <v>159</v>
      </c>
      <c r="R37">
        <f t="shared" si="13"/>
        <v>65</v>
      </c>
      <c r="S37">
        <f t="shared" si="14"/>
        <v>94</v>
      </c>
      <c r="T37" s="5">
        <f t="shared" si="15"/>
        <v>65</v>
      </c>
      <c r="U37" s="5">
        <f t="shared" si="16"/>
        <v>188</v>
      </c>
      <c r="V37" s="5">
        <f t="shared" si="17"/>
        <v>253</v>
      </c>
      <c r="W37">
        <f t="shared" si="19"/>
        <v>6</v>
      </c>
    </row>
    <row r="38" spans="1:23" x14ac:dyDescent="0.25">
      <c r="A38" s="1">
        <v>43867</v>
      </c>
      <c r="B38">
        <f t="shared" si="0"/>
        <v>6</v>
      </c>
      <c r="C38">
        <f t="shared" si="18"/>
        <v>4</v>
      </c>
      <c r="D38" t="b">
        <f t="shared" si="1"/>
        <v>0</v>
      </c>
      <c r="E38" t="b">
        <f t="shared" si="2"/>
        <v>0</v>
      </c>
      <c r="F38" t="b">
        <f t="shared" si="3"/>
        <v>0</v>
      </c>
      <c r="G38" t="b">
        <f t="shared" si="4"/>
        <v>1</v>
      </c>
      <c r="H38" s="2">
        <f t="shared" si="5"/>
        <v>0</v>
      </c>
      <c r="I38" s="2">
        <f>IF(G38,VLOOKUP(C38,Tabela1[],2)-H38,0)</f>
        <v>0.75</v>
      </c>
      <c r="J38" s="4">
        <f t="shared" si="6"/>
        <v>200</v>
      </c>
      <c r="K38" s="4">
        <f t="shared" si="7"/>
        <v>0</v>
      </c>
      <c r="L38" s="4">
        <f t="shared" si="8"/>
        <v>200</v>
      </c>
      <c r="M38" s="4">
        <f t="shared" si="20"/>
        <v>100</v>
      </c>
      <c r="N38">
        <f t="shared" si="9"/>
        <v>300</v>
      </c>
      <c r="O38" s="5">
        <f t="shared" si="10"/>
        <v>100</v>
      </c>
      <c r="P38" s="9">
        <f t="shared" si="11"/>
        <v>0</v>
      </c>
      <c r="Q38">
        <f t="shared" si="12"/>
        <v>225</v>
      </c>
      <c r="R38">
        <f t="shared" si="13"/>
        <v>100</v>
      </c>
      <c r="S38">
        <f t="shared" si="14"/>
        <v>125</v>
      </c>
      <c r="T38" s="5">
        <f t="shared" si="15"/>
        <v>100</v>
      </c>
      <c r="U38" s="5">
        <f t="shared" si="16"/>
        <v>250</v>
      </c>
      <c r="V38" s="5">
        <f t="shared" si="17"/>
        <v>350</v>
      </c>
      <c r="W38">
        <f t="shared" si="19"/>
        <v>0</v>
      </c>
    </row>
    <row r="39" spans="1:23" x14ac:dyDescent="0.25">
      <c r="A39" s="1">
        <v>43868</v>
      </c>
      <c r="B39">
        <f t="shared" si="0"/>
        <v>7</v>
      </c>
      <c r="C39">
        <f t="shared" si="18"/>
        <v>5</v>
      </c>
      <c r="D39" t="b">
        <f t="shared" si="1"/>
        <v>0</v>
      </c>
      <c r="E39" t="b">
        <f t="shared" si="2"/>
        <v>0</v>
      </c>
      <c r="F39" t="b">
        <f t="shared" si="3"/>
        <v>0</v>
      </c>
      <c r="G39" t="b">
        <f t="shared" si="4"/>
        <v>1</v>
      </c>
      <c r="H39" s="2">
        <f t="shared" si="5"/>
        <v>0.1</v>
      </c>
      <c r="I39" s="2">
        <f>IF(G39,VLOOKUP(C39,Tabela1[],2)-H39,0)</f>
        <v>0.70000000000000007</v>
      </c>
      <c r="J39" s="4">
        <f t="shared" si="6"/>
        <v>200</v>
      </c>
      <c r="K39" s="4">
        <f t="shared" si="7"/>
        <v>90</v>
      </c>
      <c r="L39" s="4">
        <f t="shared" si="8"/>
        <v>200</v>
      </c>
      <c r="M39" s="4">
        <f t="shared" si="20"/>
        <v>75</v>
      </c>
      <c r="N39">
        <f t="shared" si="9"/>
        <v>275</v>
      </c>
      <c r="O39" s="5">
        <f t="shared" si="10"/>
        <v>109</v>
      </c>
      <c r="P39" s="9">
        <f t="shared" si="11"/>
        <v>90</v>
      </c>
      <c r="Q39">
        <f t="shared" si="12"/>
        <v>193</v>
      </c>
      <c r="R39">
        <f t="shared" si="13"/>
        <v>75</v>
      </c>
      <c r="S39">
        <f t="shared" si="14"/>
        <v>118</v>
      </c>
      <c r="T39" s="5">
        <f t="shared" si="15"/>
        <v>75</v>
      </c>
      <c r="U39" s="5">
        <f t="shared" si="16"/>
        <v>236</v>
      </c>
      <c r="V39" s="5">
        <f t="shared" si="17"/>
        <v>356</v>
      </c>
      <c r="W39">
        <f t="shared" si="19"/>
        <v>0</v>
      </c>
    </row>
    <row r="40" spans="1:23" x14ac:dyDescent="0.25">
      <c r="A40" s="1">
        <v>43869</v>
      </c>
      <c r="B40">
        <f t="shared" si="0"/>
        <v>8</v>
      </c>
      <c r="C40">
        <f t="shared" si="18"/>
        <v>6</v>
      </c>
      <c r="D40" t="b">
        <f t="shared" si="1"/>
        <v>0</v>
      </c>
      <c r="E40" t="b">
        <f t="shared" si="2"/>
        <v>0</v>
      </c>
      <c r="F40" t="b">
        <f t="shared" si="3"/>
        <v>1</v>
      </c>
      <c r="G40" t="b">
        <f t="shared" si="4"/>
        <v>1</v>
      </c>
      <c r="H40" s="2">
        <f t="shared" si="5"/>
        <v>0</v>
      </c>
      <c r="I40" s="2">
        <f>IF(G40,VLOOKUP(C40,Tabela1[],2)-H40,0)</f>
        <v>0.5</v>
      </c>
      <c r="J40" s="4">
        <f t="shared" si="6"/>
        <v>200</v>
      </c>
      <c r="K40" s="4">
        <f t="shared" si="7"/>
        <v>0</v>
      </c>
      <c r="L40" s="4">
        <f t="shared" si="8"/>
        <v>200</v>
      </c>
      <c r="M40" s="4">
        <f t="shared" si="20"/>
        <v>82</v>
      </c>
      <c r="N40">
        <f t="shared" si="9"/>
        <v>282</v>
      </c>
      <c r="O40" s="5">
        <f t="shared" si="10"/>
        <v>100</v>
      </c>
      <c r="P40" s="9">
        <f t="shared" si="11"/>
        <v>0</v>
      </c>
      <c r="Q40">
        <f t="shared" si="12"/>
        <v>282</v>
      </c>
      <c r="R40">
        <f t="shared" si="13"/>
        <v>82</v>
      </c>
      <c r="S40">
        <f t="shared" si="14"/>
        <v>200</v>
      </c>
      <c r="T40" s="5">
        <f t="shared" si="15"/>
        <v>82</v>
      </c>
      <c r="U40" s="5">
        <f t="shared" si="16"/>
        <v>400</v>
      </c>
      <c r="V40" s="5">
        <f t="shared" si="17"/>
        <v>482</v>
      </c>
      <c r="W40">
        <f t="shared" si="19"/>
        <v>0</v>
      </c>
    </row>
    <row r="41" spans="1:23" x14ac:dyDescent="0.25">
      <c r="A41" s="1">
        <v>43870</v>
      </c>
      <c r="B41">
        <f t="shared" si="0"/>
        <v>9</v>
      </c>
      <c r="C41">
        <f t="shared" si="18"/>
        <v>7</v>
      </c>
      <c r="D41" t="b">
        <f t="shared" si="1"/>
        <v>0</v>
      </c>
      <c r="E41" t="b">
        <f t="shared" si="2"/>
        <v>1</v>
      </c>
      <c r="F41" t="b">
        <f t="shared" si="3"/>
        <v>0</v>
      </c>
      <c r="G41" t="b">
        <f t="shared" si="4"/>
        <v>0</v>
      </c>
      <c r="H41" s="2">
        <f t="shared" si="5"/>
        <v>0</v>
      </c>
      <c r="I41" s="2">
        <f>IF(G41,VLOOKUP(C41,Tabela1[],2)-H41,0)</f>
        <v>0</v>
      </c>
      <c r="J41" s="4">
        <f t="shared" si="6"/>
        <v>0</v>
      </c>
      <c r="K41" s="4">
        <f t="shared" si="7"/>
        <v>0</v>
      </c>
      <c r="L41" s="4">
        <f t="shared" si="8"/>
        <v>0</v>
      </c>
      <c r="M41" s="4">
        <f t="shared" si="20"/>
        <v>0</v>
      </c>
      <c r="N41">
        <f t="shared" si="9"/>
        <v>0</v>
      </c>
      <c r="O41" s="5">
        <f t="shared" si="10"/>
        <v>0</v>
      </c>
      <c r="P41" s="9">
        <f t="shared" si="11"/>
        <v>0</v>
      </c>
      <c r="Q41">
        <f t="shared" si="12"/>
        <v>0</v>
      </c>
      <c r="R41">
        <f t="shared" si="13"/>
        <v>0</v>
      </c>
      <c r="S41">
        <f t="shared" si="14"/>
        <v>0</v>
      </c>
      <c r="T41" s="5">
        <f t="shared" si="15"/>
        <v>0</v>
      </c>
      <c r="U41" s="5">
        <f t="shared" si="16"/>
        <v>0</v>
      </c>
      <c r="V41" s="5">
        <f t="shared" si="17"/>
        <v>0</v>
      </c>
      <c r="W41">
        <f t="shared" si="19"/>
        <v>0</v>
      </c>
    </row>
    <row r="42" spans="1:23" x14ac:dyDescent="0.25">
      <c r="A42" s="1">
        <v>43871</v>
      </c>
      <c r="B42">
        <f t="shared" si="0"/>
        <v>10</v>
      </c>
      <c r="C42">
        <f t="shared" si="18"/>
        <v>1</v>
      </c>
      <c r="D42" t="b">
        <f t="shared" si="1"/>
        <v>0</v>
      </c>
      <c r="E42" t="b">
        <f t="shared" si="2"/>
        <v>0</v>
      </c>
      <c r="F42" t="b">
        <f t="shared" si="3"/>
        <v>0</v>
      </c>
      <c r="G42" t="b">
        <f t="shared" si="4"/>
        <v>1</v>
      </c>
      <c r="H42" s="2">
        <f t="shared" si="5"/>
        <v>0.1</v>
      </c>
      <c r="I42" s="2">
        <f>IF(G42,VLOOKUP(C42,Tabela1[],2)-H42,0)</f>
        <v>0.8</v>
      </c>
      <c r="J42" s="4">
        <f t="shared" si="6"/>
        <v>200</v>
      </c>
      <c r="K42" s="4">
        <f t="shared" si="7"/>
        <v>150</v>
      </c>
      <c r="L42" s="4">
        <f t="shared" si="8"/>
        <v>200</v>
      </c>
      <c r="M42" s="4">
        <f t="shared" si="20"/>
        <v>0</v>
      </c>
      <c r="N42">
        <f t="shared" si="9"/>
        <v>200</v>
      </c>
      <c r="O42" s="5">
        <f t="shared" si="10"/>
        <v>115</v>
      </c>
      <c r="P42" s="9">
        <f t="shared" si="11"/>
        <v>150</v>
      </c>
      <c r="Q42">
        <f t="shared" si="12"/>
        <v>160</v>
      </c>
      <c r="R42">
        <f t="shared" si="13"/>
        <v>0</v>
      </c>
      <c r="S42">
        <f t="shared" si="14"/>
        <v>160</v>
      </c>
      <c r="T42" s="5">
        <f t="shared" si="15"/>
        <v>0</v>
      </c>
      <c r="U42" s="5">
        <f t="shared" si="16"/>
        <v>320</v>
      </c>
      <c r="V42" s="5">
        <f t="shared" si="17"/>
        <v>395</v>
      </c>
      <c r="W42">
        <f t="shared" si="19"/>
        <v>0</v>
      </c>
    </row>
    <row r="43" spans="1:23" x14ac:dyDescent="0.25">
      <c r="A43" s="1">
        <v>43872</v>
      </c>
      <c r="B43">
        <f t="shared" si="0"/>
        <v>11</v>
      </c>
      <c r="C43">
        <f t="shared" si="18"/>
        <v>2</v>
      </c>
      <c r="D43" t="b">
        <f t="shared" si="1"/>
        <v>0</v>
      </c>
      <c r="E43" t="b">
        <f t="shared" si="2"/>
        <v>0</v>
      </c>
      <c r="F43" t="b">
        <f t="shared" si="3"/>
        <v>0</v>
      </c>
      <c r="G43" t="b">
        <f t="shared" si="4"/>
        <v>1</v>
      </c>
      <c r="H43" s="2">
        <f t="shared" si="5"/>
        <v>0</v>
      </c>
      <c r="I43" s="2">
        <f>IF(G43,VLOOKUP(C43,Tabela1[],2)-H43,0)</f>
        <v>0.75</v>
      </c>
      <c r="J43" s="4">
        <f t="shared" si="6"/>
        <v>200</v>
      </c>
      <c r="K43" s="4">
        <f t="shared" si="7"/>
        <v>0</v>
      </c>
      <c r="L43" s="4">
        <f t="shared" si="8"/>
        <v>200</v>
      </c>
      <c r="M43" s="4">
        <f t="shared" si="20"/>
        <v>40</v>
      </c>
      <c r="N43">
        <f t="shared" si="9"/>
        <v>240</v>
      </c>
      <c r="O43" s="5">
        <f t="shared" si="10"/>
        <v>100</v>
      </c>
      <c r="P43" s="9">
        <f t="shared" si="11"/>
        <v>0</v>
      </c>
      <c r="Q43">
        <f t="shared" si="12"/>
        <v>180</v>
      </c>
      <c r="R43">
        <f t="shared" si="13"/>
        <v>40</v>
      </c>
      <c r="S43">
        <f t="shared" si="14"/>
        <v>140</v>
      </c>
      <c r="T43" s="5">
        <f t="shared" si="15"/>
        <v>40</v>
      </c>
      <c r="U43" s="5">
        <f t="shared" si="16"/>
        <v>280</v>
      </c>
      <c r="V43" s="5">
        <f t="shared" si="17"/>
        <v>320</v>
      </c>
      <c r="W43">
        <f t="shared" si="19"/>
        <v>0</v>
      </c>
    </row>
    <row r="44" spans="1:23" x14ac:dyDescent="0.25">
      <c r="A44" s="1">
        <v>43873</v>
      </c>
      <c r="B44">
        <f t="shared" si="0"/>
        <v>12</v>
      </c>
      <c r="C44">
        <f t="shared" si="18"/>
        <v>3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b">
        <f t="shared" si="4"/>
        <v>1</v>
      </c>
      <c r="H44" s="2">
        <f t="shared" si="5"/>
        <v>0</v>
      </c>
      <c r="I44" s="2">
        <f>IF(G44,VLOOKUP(C44,Tabela1[],2)-H44,0)</f>
        <v>0.6</v>
      </c>
      <c r="J44" s="4">
        <f t="shared" si="6"/>
        <v>200</v>
      </c>
      <c r="K44" s="4">
        <f t="shared" si="7"/>
        <v>0</v>
      </c>
      <c r="L44" s="4">
        <f t="shared" si="8"/>
        <v>200</v>
      </c>
      <c r="M44" s="4">
        <f t="shared" si="20"/>
        <v>60</v>
      </c>
      <c r="N44">
        <f t="shared" si="9"/>
        <v>260</v>
      </c>
      <c r="O44" s="5">
        <f t="shared" si="10"/>
        <v>100</v>
      </c>
      <c r="P44" s="9">
        <f t="shared" si="11"/>
        <v>0</v>
      </c>
      <c r="Q44">
        <f t="shared" si="12"/>
        <v>156</v>
      </c>
      <c r="R44">
        <f t="shared" si="13"/>
        <v>60</v>
      </c>
      <c r="S44">
        <f t="shared" si="14"/>
        <v>96</v>
      </c>
      <c r="T44" s="5">
        <f t="shared" si="15"/>
        <v>60</v>
      </c>
      <c r="U44" s="5">
        <f t="shared" si="16"/>
        <v>192</v>
      </c>
      <c r="V44" s="5">
        <f t="shared" si="17"/>
        <v>252</v>
      </c>
      <c r="W44">
        <f t="shared" si="19"/>
        <v>4</v>
      </c>
    </row>
    <row r="45" spans="1:23" x14ac:dyDescent="0.25">
      <c r="A45" s="1">
        <v>43874</v>
      </c>
      <c r="B45">
        <f t="shared" si="0"/>
        <v>13</v>
      </c>
      <c r="C45">
        <f t="shared" si="18"/>
        <v>4</v>
      </c>
      <c r="D45" t="b">
        <f t="shared" si="1"/>
        <v>0</v>
      </c>
      <c r="E45" t="b">
        <f t="shared" si="2"/>
        <v>0</v>
      </c>
      <c r="F45" t="b">
        <f t="shared" si="3"/>
        <v>0</v>
      </c>
      <c r="G45" t="b">
        <f t="shared" si="4"/>
        <v>1</v>
      </c>
      <c r="H45" s="2">
        <f t="shared" si="5"/>
        <v>0</v>
      </c>
      <c r="I45" s="2">
        <f>IF(G45,VLOOKUP(C45,Tabela1[],2)-H45,0)</f>
        <v>0.75</v>
      </c>
      <c r="J45" s="4">
        <f t="shared" si="6"/>
        <v>200</v>
      </c>
      <c r="K45" s="4">
        <f t="shared" si="7"/>
        <v>0</v>
      </c>
      <c r="L45" s="4">
        <f t="shared" si="8"/>
        <v>200</v>
      </c>
      <c r="M45" s="4">
        <f t="shared" si="20"/>
        <v>100</v>
      </c>
      <c r="N45">
        <f t="shared" si="9"/>
        <v>300</v>
      </c>
      <c r="O45" s="5">
        <f t="shared" si="10"/>
        <v>100</v>
      </c>
      <c r="P45" s="9">
        <f t="shared" si="11"/>
        <v>0</v>
      </c>
      <c r="Q45">
        <f t="shared" si="12"/>
        <v>225</v>
      </c>
      <c r="R45">
        <f t="shared" si="13"/>
        <v>100</v>
      </c>
      <c r="S45">
        <f t="shared" si="14"/>
        <v>125</v>
      </c>
      <c r="T45" s="5">
        <f t="shared" si="15"/>
        <v>100</v>
      </c>
      <c r="U45" s="5">
        <f t="shared" si="16"/>
        <v>250</v>
      </c>
      <c r="V45" s="5">
        <f t="shared" si="17"/>
        <v>350</v>
      </c>
      <c r="W45">
        <f t="shared" si="19"/>
        <v>0</v>
      </c>
    </row>
    <row r="46" spans="1:23" x14ac:dyDescent="0.25">
      <c r="A46" s="1">
        <v>43875</v>
      </c>
      <c r="B46">
        <f t="shared" si="0"/>
        <v>14</v>
      </c>
      <c r="C46">
        <f t="shared" si="18"/>
        <v>5</v>
      </c>
      <c r="D46" t="b">
        <f t="shared" si="1"/>
        <v>0</v>
      </c>
      <c r="E46" t="b">
        <f t="shared" si="2"/>
        <v>0</v>
      </c>
      <c r="F46" t="b">
        <f t="shared" si="3"/>
        <v>0</v>
      </c>
      <c r="G46" t="b">
        <f t="shared" si="4"/>
        <v>1</v>
      </c>
      <c r="H46" s="2">
        <f t="shared" si="5"/>
        <v>0.1</v>
      </c>
      <c r="I46" s="2">
        <f>IF(G46,VLOOKUP(C46,Tabela1[],2)-H46,0)</f>
        <v>0.70000000000000007</v>
      </c>
      <c r="J46" s="4">
        <f t="shared" si="6"/>
        <v>200</v>
      </c>
      <c r="K46" s="4">
        <f t="shared" si="7"/>
        <v>90</v>
      </c>
      <c r="L46" s="4">
        <f t="shared" si="8"/>
        <v>200</v>
      </c>
      <c r="M46" s="4">
        <f t="shared" si="20"/>
        <v>75</v>
      </c>
      <c r="N46">
        <f t="shared" si="9"/>
        <v>275</v>
      </c>
      <c r="O46" s="5">
        <f t="shared" si="10"/>
        <v>109</v>
      </c>
      <c r="P46" s="9">
        <f t="shared" si="11"/>
        <v>90</v>
      </c>
      <c r="Q46">
        <f t="shared" si="12"/>
        <v>193</v>
      </c>
      <c r="R46">
        <f t="shared" si="13"/>
        <v>75</v>
      </c>
      <c r="S46">
        <f t="shared" si="14"/>
        <v>118</v>
      </c>
      <c r="T46" s="5">
        <f t="shared" si="15"/>
        <v>75</v>
      </c>
      <c r="U46" s="5">
        <f t="shared" si="16"/>
        <v>236</v>
      </c>
      <c r="V46" s="5">
        <f t="shared" si="17"/>
        <v>356</v>
      </c>
      <c r="W46">
        <f t="shared" si="19"/>
        <v>0</v>
      </c>
    </row>
    <row r="47" spans="1:23" x14ac:dyDescent="0.25">
      <c r="A47" s="1">
        <v>43876</v>
      </c>
      <c r="B47">
        <f t="shared" si="0"/>
        <v>15</v>
      </c>
      <c r="C47">
        <f t="shared" si="18"/>
        <v>6</v>
      </c>
      <c r="D47" t="b">
        <f t="shared" si="1"/>
        <v>0</v>
      </c>
      <c r="E47" t="b">
        <f t="shared" si="2"/>
        <v>0</v>
      </c>
      <c r="F47" t="b">
        <f t="shared" si="3"/>
        <v>1</v>
      </c>
      <c r="G47" t="b">
        <f t="shared" si="4"/>
        <v>1</v>
      </c>
      <c r="H47" s="2">
        <f t="shared" si="5"/>
        <v>0</v>
      </c>
      <c r="I47" s="2">
        <f>IF(G47,VLOOKUP(C47,Tabela1[],2)-H47,0)</f>
        <v>0.5</v>
      </c>
      <c r="J47" s="4">
        <f t="shared" si="6"/>
        <v>200</v>
      </c>
      <c r="K47" s="4">
        <f t="shared" si="7"/>
        <v>0</v>
      </c>
      <c r="L47" s="4">
        <f t="shared" si="8"/>
        <v>200</v>
      </c>
      <c r="M47" s="4">
        <f t="shared" si="20"/>
        <v>82</v>
      </c>
      <c r="N47">
        <f t="shared" si="9"/>
        <v>282</v>
      </c>
      <c r="O47" s="5">
        <f t="shared" si="10"/>
        <v>100</v>
      </c>
      <c r="P47" s="9">
        <f t="shared" si="11"/>
        <v>0</v>
      </c>
      <c r="Q47">
        <f t="shared" si="12"/>
        <v>282</v>
      </c>
      <c r="R47">
        <f t="shared" si="13"/>
        <v>82</v>
      </c>
      <c r="S47">
        <f t="shared" si="14"/>
        <v>200</v>
      </c>
      <c r="T47" s="5">
        <f t="shared" si="15"/>
        <v>82</v>
      </c>
      <c r="U47" s="5">
        <f t="shared" si="16"/>
        <v>400</v>
      </c>
      <c r="V47" s="5">
        <f t="shared" si="17"/>
        <v>482</v>
      </c>
      <c r="W47">
        <f t="shared" si="19"/>
        <v>0</v>
      </c>
    </row>
    <row r="48" spans="1:23" x14ac:dyDescent="0.25">
      <c r="A48" s="1">
        <v>43877</v>
      </c>
      <c r="B48">
        <f t="shared" si="0"/>
        <v>16</v>
      </c>
      <c r="C48">
        <f t="shared" si="18"/>
        <v>7</v>
      </c>
      <c r="D48" t="b">
        <f t="shared" si="1"/>
        <v>0</v>
      </c>
      <c r="E48" t="b">
        <f t="shared" si="2"/>
        <v>1</v>
      </c>
      <c r="F48" t="b">
        <f t="shared" si="3"/>
        <v>0</v>
      </c>
      <c r="G48" t="b">
        <f t="shared" si="4"/>
        <v>0</v>
      </c>
      <c r="H48" s="2">
        <f t="shared" si="5"/>
        <v>0</v>
      </c>
      <c r="I48" s="2">
        <f>IF(G48,VLOOKUP(C48,Tabela1[],2)-H48,0)</f>
        <v>0</v>
      </c>
      <c r="J48" s="4">
        <f t="shared" si="6"/>
        <v>0</v>
      </c>
      <c r="K48" s="4">
        <f t="shared" si="7"/>
        <v>0</v>
      </c>
      <c r="L48" s="4">
        <f t="shared" si="8"/>
        <v>0</v>
      </c>
      <c r="M48" s="4">
        <f t="shared" si="20"/>
        <v>0</v>
      </c>
      <c r="N48">
        <f t="shared" si="9"/>
        <v>0</v>
      </c>
      <c r="O48" s="5">
        <f t="shared" si="10"/>
        <v>0</v>
      </c>
      <c r="P48" s="9">
        <f t="shared" si="11"/>
        <v>0</v>
      </c>
      <c r="Q48">
        <f t="shared" si="12"/>
        <v>0</v>
      </c>
      <c r="R48">
        <f t="shared" si="13"/>
        <v>0</v>
      </c>
      <c r="S48">
        <f t="shared" si="14"/>
        <v>0</v>
      </c>
      <c r="T48" s="5">
        <f t="shared" si="15"/>
        <v>0</v>
      </c>
      <c r="U48" s="5">
        <f t="shared" si="16"/>
        <v>0</v>
      </c>
      <c r="V48" s="5">
        <f t="shared" si="17"/>
        <v>0</v>
      </c>
      <c r="W48">
        <f t="shared" si="19"/>
        <v>0</v>
      </c>
    </row>
    <row r="49" spans="1:23" x14ac:dyDescent="0.25">
      <c r="A49" s="1">
        <v>43878</v>
      </c>
      <c r="B49">
        <f t="shared" si="0"/>
        <v>17</v>
      </c>
      <c r="C49">
        <f t="shared" si="18"/>
        <v>1</v>
      </c>
      <c r="D49" t="b">
        <f t="shared" si="1"/>
        <v>0</v>
      </c>
      <c r="E49" t="b">
        <f t="shared" si="2"/>
        <v>0</v>
      </c>
      <c r="F49" t="b">
        <f t="shared" si="3"/>
        <v>0</v>
      </c>
      <c r="G49" t="b">
        <f t="shared" si="4"/>
        <v>1</v>
      </c>
      <c r="H49" s="2">
        <f t="shared" si="5"/>
        <v>0.1</v>
      </c>
      <c r="I49" s="2">
        <f>IF(G49,VLOOKUP(C49,Tabela1[],2)-H49,0)</f>
        <v>0.8</v>
      </c>
      <c r="J49" s="4">
        <f t="shared" si="6"/>
        <v>200</v>
      </c>
      <c r="K49" s="4">
        <f t="shared" si="7"/>
        <v>150</v>
      </c>
      <c r="L49" s="4">
        <f t="shared" si="8"/>
        <v>200</v>
      </c>
      <c r="M49" s="4">
        <f t="shared" si="20"/>
        <v>0</v>
      </c>
      <c r="N49">
        <f t="shared" si="9"/>
        <v>200</v>
      </c>
      <c r="O49" s="5">
        <f t="shared" si="10"/>
        <v>115</v>
      </c>
      <c r="P49" s="9">
        <f t="shared" si="11"/>
        <v>150</v>
      </c>
      <c r="Q49">
        <f t="shared" si="12"/>
        <v>160</v>
      </c>
      <c r="R49">
        <f t="shared" si="13"/>
        <v>0</v>
      </c>
      <c r="S49">
        <f t="shared" si="14"/>
        <v>160</v>
      </c>
      <c r="T49" s="5">
        <f t="shared" si="15"/>
        <v>0</v>
      </c>
      <c r="U49" s="5">
        <f t="shared" si="16"/>
        <v>320</v>
      </c>
      <c r="V49" s="5">
        <f t="shared" si="17"/>
        <v>395</v>
      </c>
      <c r="W49">
        <f t="shared" si="19"/>
        <v>0</v>
      </c>
    </row>
    <row r="50" spans="1:23" x14ac:dyDescent="0.25">
      <c r="A50" s="1">
        <v>43879</v>
      </c>
      <c r="B50">
        <f t="shared" si="0"/>
        <v>18</v>
      </c>
      <c r="C50">
        <f t="shared" si="18"/>
        <v>2</v>
      </c>
      <c r="D50" t="b">
        <f t="shared" si="1"/>
        <v>0</v>
      </c>
      <c r="E50" t="b">
        <f t="shared" si="2"/>
        <v>0</v>
      </c>
      <c r="F50" t="b">
        <f t="shared" si="3"/>
        <v>0</v>
      </c>
      <c r="G50" t="b">
        <f t="shared" si="4"/>
        <v>1</v>
      </c>
      <c r="H50" s="2">
        <f t="shared" si="5"/>
        <v>0</v>
      </c>
      <c r="I50" s="2">
        <f>IF(G50,VLOOKUP(C50,Tabela1[],2)-H50,0)</f>
        <v>0.75</v>
      </c>
      <c r="J50" s="4">
        <f t="shared" si="6"/>
        <v>200</v>
      </c>
      <c r="K50" s="4">
        <f t="shared" si="7"/>
        <v>0</v>
      </c>
      <c r="L50" s="4">
        <f t="shared" si="8"/>
        <v>200</v>
      </c>
      <c r="M50" s="4">
        <f t="shared" si="20"/>
        <v>40</v>
      </c>
      <c r="N50">
        <f t="shared" si="9"/>
        <v>240</v>
      </c>
      <c r="O50" s="5">
        <f t="shared" si="10"/>
        <v>100</v>
      </c>
      <c r="P50" s="9">
        <f t="shared" si="11"/>
        <v>0</v>
      </c>
      <c r="Q50">
        <f t="shared" si="12"/>
        <v>180</v>
      </c>
      <c r="R50">
        <f t="shared" si="13"/>
        <v>40</v>
      </c>
      <c r="S50">
        <f t="shared" si="14"/>
        <v>140</v>
      </c>
      <c r="T50" s="5">
        <f t="shared" si="15"/>
        <v>40</v>
      </c>
      <c r="U50" s="5">
        <f t="shared" si="16"/>
        <v>280</v>
      </c>
      <c r="V50" s="5">
        <f t="shared" si="17"/>
        <v>320</v>
      </c>
      <c r="W50">
        <f t="shared" si="19"/>
        <v>0</v>
      </c>
    </row>
    <row r="51" spans="1:23" x14ac:dyDescent="0.25">
      <c r="A51" s="1">
        <v>43880</v>
      </c>
      <c r="B51">
        <f t="shared" si="0"/>
        <v>19</v>
      </c>
      <c r="C51">
        <f t="shared" si="18"/>
        <v>3</v>
      </c>
      <c r="D51" t="b">
        <f t="shared" si="1"/>
        <v>0</v>
      </c>
      <c r="E51" t="b">
        <f t="shared" si="2"/>
        <v>0</v>
      </c>
      <c r="F51" t="b">
        <f t="shared" si="3"/>
        <v>0</v>
      </c>
      <c r="G51" t="b">
        <f t="shared" si="4"/>
        <v>1</v>
      </c>
      <c r="H51" s="2">
        <f t="shared" si="5"/>
        <v>0</v>
      </c>
      <c r="I51" s="2">
        <f>IF(G51,VLOOKUP(C51,Tabela1[],2)-H51,0)</f>
        <v>0.6</v>
      </c>
      <c r="J51" s="4">
        <f t="shared" si="6"/>
        <v>200</v>
      </c>
      <c r="K51" s="4">
        <f t="shared" si="7"/>
        <v>0</v>
      </c>
      <c r="L51" s="4">
        <f t="shared" si="8"/>
        <v>200</v>
      </c>
      <c r="M51" s="4">
        <f t="shared" si="20"/>
        <v>60</v>
      </c>
      <c r="N51">
        <f t="shared" si="9"/>
        <v>260</v>
      </c>
      <c r="O51" s="5">
        <f t="shared" si="10"/>
        <v>100</v>
      </c>
      <c r="P51" s="9">
        <f t="shared" si="11"/>
        <v>0</v>
      </c>
      <c r="Q51">
        <f t="shared" si="12"/>
        <v>156</v>
      </c>
      <c r="R51">
        <f t="shared" si="13"/>
        <v>60</v>
      </c>
      <c r="S51">
        <f t="shared" si="14"/>
        <v>96</v>
      </c>
      <c r="T51" s="5">
        <f t="shared" si="15"/>
        <v>60</v>
      </c>
      <c r="U51" s="5">
        <f t="shared" si="16"/>
        <v>192</v>
      </c>
      <c r="V51" s="5">
        <f t="shared" si="17"/>
        <v>252</v>
      </c>
      <c r="W51">
        <f t="shared" si="19"/>
        <v>4</v>
      </c>
    </row>
    <row r="52" spans="1:23" x14ac:dyDescent="0.25">
      <c r="A52" s="1">
        <v>43881</v>
      </c>
      <c r="B52">
        <f t="shared" si="0"/>
        <v>20</v>
      </c>
      <c r="C52">
        <f t="shared" si="18"/>
        <v>4</v>
      </c>
      <c r="D52" t="b">
        <f t="shared" si="1"/>
        <v>0</v>
      </c>
      <c r="E52" t="b">
        <f t="shared" si="2"/>
        <v>0</v>
      </c>
      <c r="F52" t="b">
        <f t="shared" si="3"/>
        <v>0</v>
      </c>
      <c r="G52" t="b">
        <f t="shared" si="4"/>
        <v>1</v>
      </c>
      <c r="H52" s="2">
        <f t="shared" si="5"/>
        <v>0</v>
      </c>
      <c r="I52" s="2">
        <f>IF(G52,VLOOKUP(C52,Tabela1[],2)-H52,0)</f>
        <v>0.75</v>
      </c>
      <c r="J52" s="4">
        <f t="shared" si="6"/>
        <v>200</v>
      </c>
      <c r="K52" s="4">
        <f t="shared" si="7"/>
        <v>0</v>
      </c>
      <c r="L52" s="4">
        <f t="shared" si="8"/>
        <v>200</v>
      </c>
      <c r="M52" s="4">
        <f t="shared" si="20"/>
        <v>100</v>
      </c>
      <c r="N52">
        <f t="shared" si="9"/>
        <v>300</v>
      </c>
      <c r="O52" s="5">
        <f t="shared" si="10"/>
        <v>100</v>
      </c>
      <c r="P52" s="9">
        <f t="shared" si="11"/>
        <v>0</v>
      </c>
      <c r="Q52">
        <f t="shared" si="12"/>
        <v>225</v>
      </c>
      <c r="R52">
        <f t="shared" si="13"/>
        <v>100</v>
      </c>
      <c r="S52">
        <f t="shared" si="14"/>
        <v>125</v>
      </c>
      <c r="T52" s="5">
        <f t="shared" si="15"/>
        <v>100</v>
      </c>
      <c r="U52" s="5">
        <f t="shared" si="16"/>
        <v>250</v>
      </c>
      <c r="V52" s="5">
        <f t="shared" si="17"/>
        <v>350</v>
      </c>
      <c r="W52">
        <f t="shared" si="19"/>
        <v>0</v>
      </c>
    </row>
    <row r="53" spans="1:23" x14ac:dyDescent="0.25">
      <c r="A53" s="1">
        <v>43882</v>
      </c>
      <c r="B53">
        <f t="shared" si="0"/>
        <v>21</v>
      </c>
      <c r="C53">
        <f t="shared" si="18"/>
        <v>5</v>
      </c>
      <c r="D53" t="b">
        <f t="shared" si="1"/>
        <v>0</v>
      </c>
      <c r="E53" t="b">
        <f t="shared" si="2"/>
        <v>0</v>
      </c>
      <c r="F53" t="b">
        <f t="shared" si="3"/>
        <v>0</v>
      </c>
      <c r="G53" t="b">
        <f t="shared" si="4"/>
        <v>1</v>
      </c>
      <c r="H53" s="2">
        <f t="shared" si="5"/>
        <v>0.1</v>
      </c>
      <c r="I53" s="2">
        <f>IF(G53,VLOOKUP(C53,Tabela1[],2)-H53,0)</f>
        <v>0.70000000000000007</v>
      </c>
      <c r="J53" s="4">
        <f t="shared" si="6"/>
        <v>200</v>
      </c>
      <c r="K53" s="4">
        <f t="shared" si="7"/>
        <v>90</v>
      </c>
      <c r="L53" s="4">
        <f t="shared" si="8"/>
        <v>200</v>
      </c>
      <c r="M53" s="4">
        <f t="shared" si="20"/>
        <v>75</v>
      </c>
      <c r="N53">
        <f t="shared" si="9"/>
        <v>275</v>
      </c>
      <c r="O53" s="5">
        <f t="shared" si="10"/>
        <v>109</v>
      </c>
      <c r="P53" s="9">
        <f t="shared" si="11"/>
        <v>90</v>
      </c>
      <c r="Q53">
        <f t="shared" si="12"/>
        <v>193</v>
      </c>
      <c r="R53">
        <f t="shared" si="13"/>
        <v>75</v>
      </c>
      <c r="S53">
        <f t="shared" si="14"/>
        <v>118</v>
      </c>
      <c r="T53" s="5">
        <f t="shared" si="15"/>
        <v>75</v>
      </c>
      <c r="U53" s="5">
        <f t="shared" si="16"/>
        <v>236</v>
      </c>
      <c r="V53" s="5">
        <f t="shared" si="17"/>
        <v>356</v>
      </c>
      <c r="W53">
        <f t="shared" si="19"/>
        <v>0</v>
      </c>
    </row>
    <row r="54" spans="1:23" x14ac:dyDescent="0.25">
      <c r="A54" s="1">
        <v>43883</v>
      </c>
      <c r="B54">
        <f t="shared" si="0"/>
        <v>22</v>
      </c>
      <c r="C54">
        <f t="shared" si="18"/>
        <v>6</v>
      </c>
      <c r="D54" t="b">
        <f t="shared" si="1"/>
        <v>0</v>
      </c>
      <c r="E54" t="b">
        <f t="shared" si="2"/>
        <v>0</v>
      </c>
      <c r="F54" t="b">
        <f t="shared" si="3"/>
        <v>1</v>
      </c>
      <c r="G54" t="b">
        <f t="shared" si="4"/>
        <v>1</v>
      </c>
      <c r="H54" s="2">
        <f t="shared" si="5"/>
        <v>0</v>
      </c>
      <c r="I54" s="2">
        <f>IF(G54,VLOOKUP(C54,Tabela1[],2)-H54,0)</f>
        <v>0.5</v>
      </c>
      <c r="J54" s="4">
        <f t="shared" si="6"/>
        <v>200</v>
      </c>
      <c r="K54" s="4">
        <f t="shared" si="7"/>
        <v>0</v>
      </c>
      <c r="L54" s="4">
        <f t="shared" si="8"/>
        <v>200</v>
      </c>
      <c r="M54" s="4">
        <f t="shared" si="20"/>
        <v>82</v>
      </c>
      <c r="N54">
        <f t="shared" si="9"/>
        <v>282</v>
      </c>
      <c r="O54" s="5">
        <f t="shared" si="10"/>
        <v>100</v>
      </c>
      <c r="P54" s="9">
        <f t="shared" si="11"/>
        <v>0</v>
      </c>
      <c r="Q54">
        <f t="shared" si="12"/>
        <v>282</v>
      </c>
      <c r="R54">
        <f t="shared" si="13"/>
        <v>82</v>
      </c>
      <c r="S54">
        <f t="shared" si="14"/>
        <v>200</v>
      </c>
      <c r="T54" s="5">
        <f t="shared" si="15"/>
        <v>82</v>
      </c>
      <c r="U54" s="5">
        <f t="shared" si="16"/>
        <v>400</v>
      </c>
      <c r="V54" s="5">
        <f t="shared" si="17"/>
        <v>482</v>
      </c>
      <c r="W54">
        <f t="shared" si="19"/>
        <v>0</v>
      </c>
    </row>
    <row r="55" spans="1:23" x14ac:dyDescent="0.25">
      <c r="A55" s="1">
        <v>43884</v>
      </c>
      <c r="B55">
        <f t="shared" si="0"/>
        <v>23</v>
      </c>
      <c r="C55">
        <f t="shared" si="18"/>
        <v>7</v>
      </c>
      <c r="D55" t="b">
        <f t="shared" si="1"/>
        <v>0</v>
      </c>
      <c r="E55" t="b">
        <f t="shared" si="2"/>
        <v>1</v>
      </c>
      <c r="F55" t="b">
        <f t="shared" si="3"/>
        <v>0</v>
      </c>
      <c r="G55" t="b">
        <f t="shared" si="4"/>
        <v>0</v>
      </c>
      <c r="H55" s="2">
        <f t="shared" si="5"/>
        <v>0</v>
      </c>
      <c r="I55" s="2">
        <f>IF(G55,VLOOKUP(C55,Tabela1[],2)-H55,0)</f>
        <v>0</v>
      </c>
      <c r="J55" s="4">
        <f t="shared" si="6"/>
        <v>0</v>
      </c>
      <c r="K55" s="4">
        <f t="shared" si="7"/>
        <v>0</v>
      </c>
      <c r="L55" s="4">
        <f t="shared" si="8"/>
        <v>0</v>
      </c>
      <c r="M55" s="4">
        <f t="shared" si="20"/>
        <v>0</v>
      </c>
      <c r="N55">
        <f t="shared" si="9"/>
        <v>0</v>
      </c>
      <c r="O55" s="5">
        <f t="shared" si="10"/>
        <v>0</v>
      </c>
      <c r="P55" s="9">
        <f t="shared" si="11"/>
        <v>0</v>
      </c>
      <c r="Q55">
        <f t="shared" si="12"/>
        <v>0</v>
      </c>
      <c r="R55">
        <f t="shared" si="13"/>
        <v>0</v>
      </c>
      <c r="S55">
        <f t="shared" si="14"/>
        <v>0</v>
      </c>
      <c r="T55" s="5">
        <f t="shared" si="15"/>
        <v>0</v>
      </c>
      <c r="U55" s="5">
        <f t="shared" si="16"/>
        <v>0</v>
      </c>
      <c r="V55" s="5">
        <f t="shared" si="17"/>
        <v>0</v>
      </c>
      <c r="W55">
        <f t="shared" si="19"/>
        <v>0</v>
      </c>
    </row>
    <row r="56" spans="1:23" x14ac:dyDescent="0.25">
      <c r="A56" s="1">
        <v>43885</v>
      </c>
      <c r="B56">
        <f t="shared" si="0"/>
        <v>24</v>
      </c>
      <c r="C56">
        <f t="shared" si="18"/>
        <v>1</v>
      </c>
      <c r="D56" t="b">
        <f t="shared" si="1"/>
        <v>0</v>
      </c>
      <c r="E56" t="b">
        <f t="shared" si="2"/>
        <v>0</v>
      </c>
      <c r="F56" t="b">
        <f t="shared" si="3"/>
        <v>0</v>
      </c>
      <c r="G56" t="b">
        <f t="shared" si="4"/>
        <v>1</v>
      </c>
      <c r="H56" s="2">
        <f t="shared" si="5"/>
        <v>0.1</v>
      </c>
      <c r="I56" s="2">
        <f>IF(G56,VLOOKUP(C56,Tabela1[],2)-H56,0)</f>
        <v>0.8</v>
      </c>
      <c r="J56" s="4">
        <f t="shared" si="6"/>
        <v>200</v>
      </c>
      <c r="K56" s="4">
        <f t="shared" si="7"/>
        <v>150</v>
      </c>
      <c r="L56" s="4">
        <f t="shared" si="8"/>
        <v>200</v>
      </c>
      <c r="M56" s="4">
        <f t="shared" si="20"/>
        <v>0</v>
      </c>
      <c r="N56">
        <f t="shared" si="9"/>
        <v>200</v>
      </c>
      <c r="O56" s="5">
        <f t="shared" si="10"/>
        <v>115</v>
      </c>
      <c r="P56" s="9">
        <f t="shared" si="11"/>
        <v>150</v>
      </c>
      <c r="Q56">
        <f t="shared" si="12"/>
        <v>160</v>
      </c>
      <c r="R56">
        <f t="shared" si="13"/>
        <v>0</v>
      </c>
      <c r="S56">
        <f t="shared" si="14"/>
        <v>160</v>
      </c>
      <c r="T56" s="5">
        <f t="shared" si="15"/>
        <v>0</v>
      </c>
      <c r="U56" s="5">
        <f t="shared" si="16"/>
        <v>320</v>
      </c>
      <c r="V56" s="5">
        <f t="shared" si="17"/>
        <v>395</v>
      </c>
      <c r="W56">
        <f t="shared" si="19"/>
        <v>0</v>
      </c>
    </row>
    <row r="57" spans="1:23" x14ac:dyDescent="0.25">
      <c r="A57" s="1">
        <v>43886</v>
      </c>
      <c r="B57">
        <f t="shared" si="0"/>
        <v>25</v>
      </c>
      <c r="C57">
        <f t="shared" si="18"/>
        <v>2</v>
      </c>
      <c r="D57" t="b">
        <f t="shared" si="1"/>
        <v>0</v>
      </c>
      <c r="E57" t="b">
        <f t="shared" si="2"/>
        <v>0</v>
      </c>
      <c r="F57" t="b">
        <f t="shared" si="3"/>
        <v>0</v>
      </c>
      <c r="G57" t="b">
        <f t="shared" si="4"/>
        <v>1</v>
      </c>
      <c r="H57" s="2">
        <f t="shared" si="5"/>
        <v>0</v>
      </c>
      <c r="I57" s="2">
        <f>IF(G57,VLOOKUP(C57,Tabela1[],2)-H57,0)</f>
        <v>0.75</v>
      </c>
      <c r="J57" s="4">
        <f t="shared" si="6"/>
        <v>200</v>
      </c>
      <c r="K57" s="4">
        <f t="shared" si="7"/>
        <v>0</v>
      </c>
      <c r="L57" s="4">
        <f t="shared" si="8"/>
        <v>200</v>
      </c>
      <c r="M57" s="4">
        <f t="shared" si="20"/>
        <v>40</v>
      </c>
      <c r="N57">
        <f t="shared" si="9"/>
        <v>240</v>
      </c>
      <c r="O57" s="5">
        <f t="shared" si="10"/>
        <v>100</v>
      </c>
      <c r="P57" s="9">
        <f t="shared" si="11"/>
        <v>0</v>
      </c>
      <c r="Q57">
        <f t="shared" si="12"/>
        <v>180</v>
      </c>
      <c r="R57">
        <f t="shared" si="13"/>
        <v>40</v>
      </c>
      <c r="S57">
        <f t="shared" si="14"/>
        <v>140</v>
      </c>
      <c r="T57" s="5">
        <f t="shared" si="15"/>
        <v>40</v>
      </c>
      <c r="U57" s="5">
        <f t="shared" si="16"/>
        <v>280</v>
      </c>
      <c r="V57" s="5">
        <f t="shared" si="17"/>
        <v>320</v>
      </c>
      <c r="W57">
        <f t="shared" si="19"/>
        <v>0</v>
      </c>
    </row>
    <row r="58" spans="1:23" x14ac:dyDescent="0.25">
      <c r="A58" s="1">
        <v>43887</v>
      </c>
      <c r="B58">
        <f t="shared" si="0"/>
        <v>26</v>
      </c>
      <c r="C58">
        <f t="shared" si="18"/>
        <v>3</v>
      </c>
      <c r="D58" t="b">
        <f t="shared" si="1"/>
        <v>0</v>
      </c>
      <c r="E58" t="b">
        <f t="shared" si="2"/>
        <v>0</v>
      </c>
      <c r="F58" t="b">
        <f t="shared" si="3"/>
        <v>0</v>
      </c>
      <c r="G58" t="b">
        <f t="shared" si="4"/>
        <v>1</v>
      </c>
      <c r="H58" s="2">
        <f t="shared" si="5"/>
        <v>0</v>
      </c>
      <c r="I58" s="2">
        <f>IF(G58,VLOOKUP(C58,Tabela1[],2)-H58,0)</f>
        <v>0.6</v>
      </c>
      <c r="J58" s="4">
        <f t="shared" si="6"/>
        <v>200</v>
      </c>
      <c r="K58" s="4">
        <f t="shared" si="7"/>
        <v>0</v>
      </c>
      <c r="L58" s="4">
        <f t="shared" si="8"/>
        <v>200</v>
      </c>
      <c r="M58" s="4">
        <f t="shared" si="20"/>
        <v>60</v>
      </c>
      <c r="N58">
        <f t="shared" si="9"/>
        <v>260</v>
      </c>
      <c r="O58" s="5">
        <f t="shared" si="10"/>
        <v>100</v>
      </c>
      <c r="P58" s="9">
        <f t="shared" si="11"/>
        <v>0</v>
      </c>
      <c r="Q58">
        <f t="shared" si="12"/>
        <v>156</v>
      </c>
      <c r="R58">
        <f t="shared" si="13"/>
        <v>60</v>
      </c>
      <c r="S58">
        <f t="shared" si="14"/>
        <v>96</v>
      </c>
      <c r="T58" s="5">
        <f t="shared" si="15"/>
        <v>60</v>
      </c>
      <c r="U58" s="5">
        <f t="shared" si="16"/>
        <v>192</v>
      </c>
      <c r="V58" s="5">
        <f t="shared" si="17"/>
        <v>252</v>
      </c>
      <c r="W58">
        <f t="shared" si="19"/>
        <v>4</v>
      </c>
    </row>
    <row r="59" spans="1:23" x14ac:dyDescent="0.25">
      <c r="A59" s="1">
        <v>43888</v>
      </c>
      <c r="B59">
        <f t="shared" si="0"/>
        <v>27</v>
      </c>
      <c r="C59">
        <f t="shared" si="18"/>
        <v>4</v>
      </c>
      <c r="D59" t="b">
        <f t="shared" si="1"/>
        <v>0</v>
      </c>
      <c r="E59" t="b">
        <f t="shared" si="2"/>
        <v>0</v>
      </c>
      <c r="F59" t="b">
        <f t="shared" si="3"/>
        <v>0</v>
      </c>
      <c r="G59" t="b">
        <f t="shared" si="4"/>
        <v>1</v>
      </c>
      <c r="H59" s="2">
        <f t="shared" si="5"/>
        <v>0</v>
      </c>
      <c r="I59" s="2">
        <f>IF(G59,VLOOKUP(C59,Tabela1[],2)-H59,0)</f>
        <v>0.75</v>
      </c>
      <c r="J59" s="4">
        <f t="shared" si="6"/>
        <v>200</v>
      </c>
      <c r="K59" s="4">
        <f t="shared" si="7"/>
        <v>0</v>
      </c>
      <c r="L59" s="4">
        <f t="shared" si="8"/>
        <v>200</v>
      </c>
      <c r="M59" s="4">
        <f t="shared" si="20"/>
        <v>100</v>
      </c>
      <c r="N59">
        <f t="shared" si="9"/>
        <v>300</v>
      </c>
      <c r="O59" s="5">
        <f t="shared" si="10"/>
        <v>100</v>
      </c>
      <c r="P59" s="9">
        <f t="shared" si="11"/>
        <v>0</v>
      </c>
      <c r="Q59">
        <f t="shared" si="12"/>
        <v>225</v>
      </c>
      <c r="R59">
        <f t="shared" si="13"/>
        <v>100</v>
      </c>
      <c r="S59">
        <f t="shared" si="14"/>
        <v>125</v>
      </c>
      <c r="T59" s="5">
        <f t="shared" si="15"/>
        <v>100</v>
      </c>
      <c r="U59" s="5">
        <f t="shared" si="16"/>
        <v>250</v>
      </c>
      <c r="V59" s="5">
        <f t="shared" si="17"/>
        <v>350</v>
      </c>
      <c r="W59">
        <f t="shared" si="19"/>
        <v>0</v>
      </c>
    </row>
    <row r="60" spans="1:23" x14ac:dyDescent="0.25">
      <c r="A60" s="1">
        <v>43889</v>
      </c>
      <c r="B60">
        <f t="shared" si="0"/>
        <v>28</v>
      </c>
      <c r="C60">
        <f t="shared" si="18"/>
        <v>5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b">
        <f t="shared" si="4"/>
        <v>1</v>
      </c>
      <c r="H60" s="2">
        <f t="shared" si="5"/>
        <v>0.1</v>
      </c>
      <c r="I60" s="2">
        <f>IF(G60,VLOOKUP(C60,Tabela1[],2)-H60,0)</f>
        <v>0.70000000000000007</v>
      </c>
      <c r="J60" s="4">
        <f t="shared" si="6"/>
        <v>200</v>
      </c>
      <c r="K60" s="4">
        <f t="shared" si="7"/>
        <v>90</v>
      </c>
      <c r="L60" s="4">
        <f t="shared" si="8"/>
        <v>200</v>
      </c>
      <c r="M60" s="4">
        <f t="shared" si="20"/>
        <v>75</v>
      </c>
      <c r="N60">
        <f t="shared" si="9"/>
        <v>275</v>
      </c>
      <c r="O60" s="5">
        <f t="shared" si="10"/>
        <v>109</v>
      </c>
      <c r="P60" s="9">
        <f t="shared" si="11"/>
        <v>90</v>
      </c>
      <c r="Q60">
        <f t="shared" si="12"/>
        <v>193</v>
      </c>
      <c r="R60">
        <f t="shared" si="13"/>
        <v>75</v>
      </c>
      <c r="S60">
        <f t="shared" si="14"/>
        <v>118</v>
      </c>
      <c r="T60" s="5">
        <f t="shared" si="15"/>
        <v>75</v>
      </c>
      <c r="U60" s="5">
        <f t="shared" si="16"/>
        <v>236</v>
      </c>
      <c r="V60" s="5">
        <f t="shared" si="17"/>
        <v>356</v>
      </c>
      <c r="W60">
        <f t="shared" si="19"/>
        <v>0</v>
      </c>
    </row>
    <row r="61" spans="1:23" x14ac:dyDescent="0.25">
      <c r="A61" s="1">
        <v>43890</v>
      </c>
      <c r="B61">
        <f t="shared" si="0"/>
        <v>29</v>
      </c>
      <c r="C61">
        <f t="shared" si="18"/>
        <v>6</v>
      </c>
      <c r="D61" t="b">
        <f t="shared" si="1"/>
        <v>0</v>
      </c>
      <c r="E61" t="b">
        <f t="shared" si="2"/>
        <v>0</v>
      </c>
      <c r="F61" t="b">
        <f t="shared" si="3"/>
        <v>0</v>
      </c>
      <c r="G61" t="b">
        <f t="shared" si="4"/>
        <v>1</v>
      </c>
      <c r="H61" s="2">
        <f t="shared" si="5"/>
        <v>0</v>
      </c>
      <c r="I61" s="2">
        <f>IF(G61,VLOOKUP(C61,Tabela1[],2)-H61,0)</f>
        <v>0.5</v>
      </c>
      <c r="J61" s="4">
        <f t="shared" si="6"/>
        <v>200</v>
      </c>
      <c r="K61" s="4">
        <f t="shared" si="7"/>
        <v>0</v>
      </c>
      <c r="L61" s="4">
        <f t="shared" si="8"/>
        <v>200</v>
      </c>
      <c r="M61" s="4">
        <f t="shared" si="20"/>
        <v>82</v>
      </c>
      <c r="N61">
        <f t="shared" si="9"/>
        <v>282</v>
      </c>
      <c r="O61" s="5">
        <f t="shared" si="10"/>
        <v>100</v>
      </c>
      <c r="P61" s="9">
        <f t="shared" si="11"/>
        <v>0</v>
      </c>
      <c r="Q61">
        <f t="shared" si="12"/>
        <v>141</v>
      </c>
      <c r="R61">
        <f t="shared" si="13"/>
        <v>82</v>
      </c>
      <c r="S61">
        <f t="shared" si="14"/>
        <v>59</v>
      </c>
      <c r="T61" s="5">
        <f t="shared" si="15"/>
        <v>82</v>
      </c>
      <c r="U61" s="5">
        <f t="shared" si="16"/>
        <v>118</v>
      </c>
      <c r="V61" s="5">
        <f t="shared" si="17"/>
        <v>200</v>
      </c>
      <c r="W61">
        <f t="shared" si="19"/>
        <v>41</v>
      </c>
    </row>
    <row r="62" spans="1:23" x14ac:dyDescent="0.25">
      <c r="A62" s="1">
        <v>43891</v>
      </c>
      <c r="B62">
        <f t="shared" si="0"/>
        <v>1</v>
      </c>
      <c r="C62">
        <f t="shared" si="18"/>
        <v>7</v>
      </c>
      <c r="D62" t="b">
        <f t="shared" si="1"/>
        <v>1</v>
      </c>
      <c r="E62" t="b">
        <f t="shared" si="2"/>
        <v>0</v>
      </c>
      <c r="F62" t="b">
        <f t="shared" si="3"/>
        <v>0</v>
      </c>
      <c r="G62" t="b">
        <f t="shared" si="4"/>
        <v>1</v>
      </c>
      <c r="H62" s="2">
        <f t="shared" si="5"/>
        <v>0</v>
      </c>
      <c r="I62" s="2">
        <f>IF(G62,VLOOKUP(C62,Tabela1[],2)-H62,0)</f>
        <v>0.5</v>
      </c>
      <c r="J62" s="4">
        <f t="shared" si="6"/>
        <v>200</v>
      </c>
      <c r="K62" s="4">
        <f t="shared" si="7"/>
        <v>0</v>
      </c>
      <c r="L62" s="4">
        <f t="shared" si="8"/>
        <v>200</v>
      </c>
      <c r="M62" s="4">
        <f t="shared" si="20"/>
        <v>100</v>
      </c>
      <c r="N62">
        <f t="shared" si="9"/>
        <v>300</v>
      </c>
      <c r="O62" s="5">
        <f t="shared" si="10"/>
        <v>100</v>
      </c>
      <c r="P62" s="9">
        <f t="shared" si="11"/>
        <v>0</v>
      </c>
      <c r="Q62">
        <f t="shared" si="12"/>
        <v>150</v>
      </c>
      <c r="R62">
        <f t="shared" si="13"/>
        <v>100</v>
      </c>
      <c r="S62">
        <f t="shared" si="14"/>
        <v>50</v>
      </c>
      <c r="T62" s="5">
        <f t="shared" si="15"/>
        <v>100</v>
      </c>
      <c r="U62" s="5">
        <f t="shared" si="16"/>
        <v>100</v>
      </c>
      <c r="V62" s="5">
        <f t="shared" si="17"/>
        <v>200</v>
      </c>
      <c r="W62">
        <f t="shared" si="19"/>
        <v>50</v>
      </c>
    </row>
    <row r="63" spans="1:23" x14ac:dyDescent="0.25">
      <c r="A63" s="1">
        <v>43892</v>
      </c>
      <c r="B63">
        <f t="shared" si="0"/>
        <v>2</v>
      </c>
      <c r="C63">
        <f t="shared" si="18"/>
        <v>1</v>
      </c>
      <c r="D63" t="b">
        <f t="shared" si="1"/>
        <v>0</v>
      </c>
      <c r="E63" t="b">
        <f t="shared" si="2"/>
        <v>0</v>
      </c>
      <c r="F63" t="b">
        <f t="shared" si="3"/>
        <v>0</v>
      </c>
      <c r="G63" t="b">
        <f t="shared" si="4"/>
        <v>1</v>
      </c>
      <c r="H63" s="2">
        <f t="shared" si="5"/>
        <v>0.1</v>
      </c>
      <c r="I63" s="2">
        <f>IF(G63,VLOOKUP(C63,Tabela1[],2)-H63,0)</f>
        <v>0.8</v>
      </c>
      <c r="J63" s="4">
        <f t="shared" si="6"/>
        <v>200</v>
      </c>
      <c r="K63" s="4">
        <f t="shared" si="7"/>
        <v>150</v>
      </c>
      <c r="L63" s="4">
        <f t="shared" si="8"/>
        <v>200</v>
      </c>
      <c r="M63" s="4">
        <f t="shared" si="20"/>
        <v>100</v>
      </c>
      <c r="N63">
        <f t="shared" si="9"/>
        <v>300</v>
      </c>
      <c r="O63" s="5">
        <f t="shared" si="10"/>
        <v>115</v>
      </c>
      <c r="P63" s="9">
        <f t="shared" si="11"/>
        <v>150</v>
      </c>
      <c r="Q63">
        <f t="shared" si="12"/>
        <v>240</v>
      </c>
      <c r="R63">
        <f t="shared" si="13"/>
        <v>100</v>
      </c>
      <c r="S63">
        <f t="shared" si="14"/>
        <v>140</v>
      </c>
      <c r="T63" s="5">
        <f t="shared" si="15"/>
        <v>100</v>
      </c>
      <c r="U63" s="5">
        <f t="shared" si="16"/>
        <v>280</v>
      </c>
      <c r="V63" s="5">
        <f t="shared" si="17"/>
        <v>455</v>
      </c>
      <c r="W63">
        <f t="shared" si="19"/>
        <v>0</v>
      </c>
    </row>
    <row r="64" spans="1:23" x14ac:dyDescent="0.25">
      <c r="A64" s="1">
        <v>43893</v>
      </c>
      <c r="B64">
        <f t="shared" si="0"/>
        <v>3</v>
      </c>
      <c r="C64">
        <f t="shared" si="18"/>
        <v>2</v>
      </c>
      <c r="D64" t="b">
        <f t="shared" si="1"/>
        <v>0</v>
      </c>
      <c r="E64" t="b">
        <f t="shared" si="2"/>
        <v>0</v>
      </c>
      <c r="F64" t="b">
        <f t="shared" si="3"/>
        <v>0</v>
      </c>
      <c r="G64" t="b">
        <f t="shared" si="4"/>
        <v>1</v>
      </c>
      <c r="H64" s="2">
        <f t="shared" si="5"/>
        <v>0</v>
      </c>
      <c r="I64" s="2">
        <f>IF(G64,VLOOKUP(C64,Tabela1[],2)-H64,0)</f>
        <v>0.75</v>
      </c>
      <c r="J64" s="4">
        <f t="shared" si="6"/>
        <v>200</v>
      </c>
      <c r="K64" s="4">
        <f t="shared" si="7"/>
        <v>0</v>
      </c>
      <c r="L64" s="4">
        <f t="shared" si="8"/>
        <v>200</v>
      </c>
      <c r="M64" s="4">
        <f t="shared" si="20"/>
        <v>60</v>
      </c>
      <c r="N64">
        <f t="shared" si="9"/>
        <v>260</v>
      </c>
      <c r="O64" s="5">
        <f t="shared" si="10"/>
        <v>100</v>
      </c>
      <c r="P64" s="9">
        <f t="shared" si="11"/>
        <v>0</v>
      </c>
      <c r="Q64">
        <f t="shared" si="12"/>
        <v>195</v>
      </c>
      <c r="R64">
        <f t="shared" si="13"/>
        <v>60</v>
      </c>
      <c r="S64">
        <f t="shared" si="14"/>
        <v>135</v>
      </c>
      <c r="T64" s="5">
        <f t="shared" si="15"/>
        <v>60</v>
      </c>
      <c r="U64" s="5">
        <f t="shared" si="16"/>
        <v>270</v>
      </c>
      <c r="V64" s="5">
        <f t="shared" si="17"/>
        <v>330</v>
      </c>
      <c r="W64">
        <f t="shared" si="19"/>
        <v>0</v>
      </c>
    </row>
    <row r="65" spans="1:23" x14ac:dyDescent="0.25">
      <c r="A65" s="1">
        <v>43894</v>
      </c>
      <c r="B65">
        <f t="shared" si="0"/>
        <v>4</v>
      </c>
      <c r="C65">
        <f t="shared" si="18"/>
        <v>3</v>
      </c>
      <c r="D65" t="b">
        <f t="shared" si="1"/>
        <v>0</v>
      </c>
      <c r="E65" t="b">
        <f t="shared" si="2"/>
        <v>0</v>
      </c>
      <c r="F65" t="b">
        <f t="shared" si="3"/>
        <v>0</v>
      </c>
      <c r="G65" t="b">
        <f t="shared" si="4"/>
        <v>1</v>
      </c>
      <c r="H65" s="2">
        <f t="shared" si="5"/>
        <v>0</v>
      </c>
      <c r="I65" s="2">
        <f>IF(G65,VLOOKUP(C65,Tabela1[],2)-H65,0)</f>
        <v>0.6</v>
      </c>
      <c r="J65" s="4">
        <f t="shared" si="6"/>
        <v>200</v>
      </c>
      <c r="K65" s="4">
        <f t="shared" si="7"/>
        <v>0</v>
      </c>
      <c r="L65" s="4">
        <f t="shared" si="8"/>
        <v>200</v>
      </c>
      <c r="M65" s="4">
        <f t="shared" si="20"/>
        <v>65</v>
      </c>
      <c r="N65">
        <f t="shared" si="9"/>
        <v>265</v>
      </c>
      <c r="O65" s="5">
        <f t="shared" si="10"/>
        <v>100</v>
      </c>
      <c r="P65" s="9">
        <f t="shared" si="11"/>
        <v>0</v>
      </c>
      <c r="Q65">
        <f t="shared" si="12"/>
        <v>159</v>
      </c>
      <c r="R65">
        <f t="shared" si="13"/>
        <v>65</v>
      </c>
      <c r="S65">
        <f t="shared" si="14"/>
        <v>94</v>
      </c>
      <c r="T65" s="5">
        <f t="shared" si="15"/>
        <v>65</v>
      </c>
      <c r="U65" s="5">
        <f t="shared" si="16"/>
        <v>188</v>
      </c>
      <c r="V65" s="5">
        <f t="shared" si="17"/>
        <v>253</v>
      </c>
      <c r="W65">
        <f t="shared" si="19"/>
        <v>6</v>
      </c>
    </row>
    <row r="66" spans="1:23" x14ac:dyDescent="0.25">
      <c r="A66" s="1">
        <v>43895</v>
      </c>
      <c r="B66">
        <f t="shared" ref="B66:B129" si="21">DAY(A66)</f>
        <v>5</v>
      </c>
      <c r="C66">
        <f t="shared" si="18"/>
        <v>4</v>
      </c>
      <c r="D66" t="b">
        <f t="shared" ref="D66:D129" si="22">AND(C66=7,B66&lt;=7)</f>
        <v>0</v>
      </c>
      <c r="E66" t="b">
        <f t="shared" ref="E66:E129" si="23">AND(C66=7,NOT(D66))</f>
        <v>0</v>
      </c>
      <c r="F66" t="b">
        <f t="shared" ref="F66:F129" si="24">E67</f>
        <v>0</v>
      </c>
      <c r="G66" t="b">
        <f t="shared" ref="G66:G129" si="25">OR(C66&lt;&gt;7,D66)</f>
        <v>1</v>
      </c>
      <c r="H66" s="2">
        <f t="shared" ref="H66:H129" si="26">IF(OR(C66=1,C66=5),0.1,0)</f>
        <v>0</v>
      </c>
      <c r="I66" s="2">
        <f>IF(G66,VLOOKUP(C66,Tabela1[],2)-H66,0)</f>
        <v>0.75</v>
      </c>
      <c r="J66" s="4">
        <f t="shared" ref="J66:J129" si="27">IF(G66,200,0)</f>
        <v>200</v>
      </c>
      <c r="K66" s="4">
        <f t="shared" ref="K66:K129" si="28">IF(C66=1,150,IF(C66=5,90,0))</f>
        <v>0</v>
      </c>
      <c r="L66" s="4">
        <f t="shared" ref="L66:L129" si="29">J66</f>
        <v>200</v>
      </c>
      <c r="M66" s="4">
        <f t="shared" si="20"/>
        <v>100</v>
      </c>
      <c r="N66">
        <f t="shared" ref="N66:N129" si="30">L66+M66</f>
        <v>300</v>
      </c>
      <c r="O66" s="5">
        <f t="shared" ref="O66:O129" si="31">J66*0.5+K66*0.1</f>
        <v>100</v>
      </c>
      <c r="P66" s="9">
        <f t="shared" ref="P66:P129" si="32">K66</f>
        <v>0</v>
      </c>
      <c r="Q66">
        <f t="shared" ref="Q66:Q129" si="33">IF(F66,N66,ROUNDUP(N66*I66,0))</f>
        <v>225</v>
      </c>
      <c r="R66">
        <f t="shared" ref="R66:R129" si="34">MIN(M66,Q66)</f>
        <v>100</v>
      </c>
      <c r="S66">
        <f t="shared" ref="S66:S129" si="35">Q66-R66</f>
        <v>125</v>
      </c>
      <c r="T66" s="5">
        <f t="shared" ref="T66:T129" si="36">R66*1</f>
        <v>100</v>
      </c>
      <c r="U66" s="5">
        <f t="shared" ref="U66:U129" si="37">S66*2</f>
        <v>250</v>
      </c>
      <c r="V66" s="5">
        <f t="shared" ref="V66:V129" si="38">R66*1+S66*2+P66*0.5</f>
        <v>350</v>
      </c>
      <c r="W66">
        <f t="shared" si="19"/>
        <v>0</v>
      </c>
    </row>
    <row r="67" spans="1:23" x14ac:dyDescent="0.25">
      <c r="A67" s="1">
        <v>43896</v>
      </c>
      <c r="B67">
        <f t="shared" si="21"/>
        <v>6</v>
      </c>
      <c r="C67">
        <f t="shared" ref="C67:C130" si="39">WEEKDAY(A67,2)</f>
        <v>5</v>
      </c>
      <c r="D67" t="b">
        <f t="shared" si="22"/>
        <v>0</v>
      </c>
      <c r="E67" t="b">
        <f t="shared" si="23"/>
        <v>0</v>
      </c>
      <c r="F67" t="b">
        <f t="shared" si="24"/>
        <v>0</v>
      </c>
      <c r="G67" t="b">
        <f t="shared" si="25"/>
        <v>1</v>
      </c>
      <c r="H67" s="2">
        <f t="shared" si="26"/>
        <v>0.1</v>
      </c>
      <c r="I67" s="2">
        <f>IF(G67,VLOOKUP(C67,Tabela1[],2)-H67,0)</f>
        <v>0.70000000000000007</v>
      </c>
      <c r="J67" s="4">
        <f t="shared" si="27"/>
        <v>200</v>
      </c>
      <c r="K67" s="4">
        <f t="shared" si="28"/>
        <v>90</v>
      </c>
      <c r="L67" s="4">
        <f t="shared" si="29"/>
        <v>200</v>
      </c>
      <c r="M67" s="4">
        <f t="shared" si="20"/>
        <v>75</v>
      </c>
      <c r="N67">
        <f t="shared" si="30"/>
        <v>275</v>
      </c>
      <c r="O67" s="5">
        <f t="shared" si="31"/>
        <v>109</v>
      </c>
      <c r="P67" s="9">
        <f t="shared" si="32"/>
        <v>90</v>
      </c>
      <c r="Q67">
        <f t="shared" si="33"/>
        <v>193</v>
      </c>
      <c r="R67">
        <f t="shared" si="34"/>
        <v>75</v>
      </c>
      <c r="S67">
        <f t="shared" si="35"/>
        <v>118</v>
      </c>
      <c r="T67" s="5">
        <f t="shared" si="36"/>
        <v>75</v>
      </c>
      <c r="U67" s="5">
        <f t="shared" si="37"/>
        <v>236</v>
      </c>
      <c r="V67" s="5">
        <f t="shared" si="38"/>
        <v>356</v>
      </c>
      <c r="W67">
        <f t="shared" ref="W67:W130" si="40">M67-R67+MAX(0,L67-S67-100)</f>
        <v>0</v>
      </c>
    </row>
    <row r="68" spans="1:23" x14ac:dyDescent="0.25">
      <c r="A68" s="1">
        <v>43897</v>
      </c>
      <c r="B68">
        <f t="shared" si="21"/>
        <v>7</v>
      </c>
      <c r="C68">
        <f t="shared" si="39"/>
        <v>6</v>
      </c>
      <c r="D68" t="b">
        <f t="shared" si="22"/>
        <v>0</v>
      </c>
      <c r="E68" t="b">
        <f t="shared" si="23"/>
        <v>0</v>
      </c>
      <c r="F68" t="b">
        <f t="shared" si="24"/>
        <v>1</v>
      </c>
      <c r="G68" t="b">
        <f t="shared" si="25"/>
        <v>1</v>
      </c>
      <c r="H68" s="2">
        <f t="shared" si="26"/>
        <v>0</v>
      </c>
      <c r="I68" s="2">
        <f>IF(G68,VLOOKUP(C68,Tabela1[],2)-H68,0)</f>
        <v>0.5</v>
      </c>
      <c r="J68" s="4">
        <f t="shared" si="27"/>
        <v>200</v>
      </c>
      <c r="K68" s="4">
        <f t="shared" si="28"/>
        <v>0</v>
      </c>
      <c r="L68" s="4">
        <f t="shared" si="29"/>
        <v>200</v>
      </c>
      <c r="M68" s="4">
        <f t="shared" ref="M68:M131" si="41">MIN(L67-S67,100)</f>
        <v>82</v>
      </c>
      <c r="N68">
        <f t="shared" si="30"/>
        <v>282</v>
      </c>
      <c r="O68" s="5">
        <f t="shared" si="31"/>
        <v>100</v>
      </c>
      <c r="P68" s="9">
        <f t="shared" si="32"/>
        <v>0</v>
      </c>
      <c r="Q68">
        <f t="shared" si="33"/>
        <v>282</v>
      </c>
      <c r="R68">
        <f t="shared" si="34"/>
        <v>82</v>
      </c>
      <c r="S68">
        <f t="shared" si="35"/>
        <v>200</v>
      </c>
      <c r="T68" s="5">
        <f t="shared" si="36"/>
        <v>82</v>
      </c>
      <c r="U68" s="5">
        <f t="shared" si="37"/>
        <v>400</v>
      </c>
      <c r="V68" s="5">
        <f t="shared" si="38"/>
        <v>482</v>
      </c>
      <c r="W68">
        <f t="shared" si="40"/>
        <v>0</v>
      </c>
    </row>
    <row r="69" spans="1:23" x14ac:dyDescent="0.25">
      <c r="A69" s="1">
        <v>43898</v>
      </c>
      <c r="B69">
        <f t="shared" si="21"/>
        <v>8</v>
      </c>
      <c r="C69">
        <f t="shared" si="39"/>
        <v>7</v>
      </c>
      <c r="D69" t="b">
        <f t="shared" si="22"/>
        <v>0</v>
      </c>
      <c r="E69" t="b">
        <f t="shared" si="23"/>
        <v>1</v>
      </c>
      <c r="F69" t="b">
        <f t="shared" si="24"/>
        <v>0</v>
      </c>
      <c r="G69" t="b">
        <f t="shared" si="25"/>
        <v>0</v>
      </c>
      <c r="H69" s="2">
        <f t="shared" si="26"/>
        <v>0</v>
      </c>
      <c r="I69" s="2">
        <f>IF(G69,VLOOKUP(C69,Tabela1[],2)-H69,0)</f>
        <v>0</v>
      </c>
      <c r="J69" s="4">
        <f t="shared" si="27"/>
        <v>0</v>
      </c>
      <c r="K69" s="4">
        <f t="shared" si="28"/>
        <v>0</v>
      </c>
      <c r="L69" s="4">
        <f t="shared" si="29"/>
        <v>0</v>
      </c>
      <c r="M69" s="4">
        <f t="shared" si="41"/>
        <v>0</v>
      </c>
      <c r="N69">
        <f t="shared" si="30"/>
        <v>0</v>
      </c>
      <c r="O69" s="5">
        <f t="shared" si="31"/>
        <v>0</v>
      </c>
      <c r="P69" s="9">
        <f t="shared" si="32"/>
        <v>0</v>
      </c>
      <c r="Q69">
        <f t="shared" si="33"/>
        <v>0</v>
      </c>
      <c r="R69">
        <f t="shared" si="34"/>
        <v>0</v>
      </c>
      <c r="S69">
        <f t="shared" si="35"/>
        <v>0</v>
      </c>
      <c r="T69" s="5">
        <f t="shared" si="36"/>
        <v>0</v>
      </c>
      <c r="U69" s="5">
        <f t="shared" si="37"/>
        <v>0</v>
      </c>
      <c r="V69" s="5">
        <f t="shared" si="38"/>
        <v>0</v>
      </c>
      <c r="W69">
        <f t="shared" si="40"/>
        <v>0</v>
      </c>
    </row>
    <row r="70" spans="1:23" x14ac:dyDescent="0.25">
      <c r="A70" s="1">
        <v>43899</v>
      </c>
      <c r="B70">
        <f t="shared" si="21"/>
        <v>9</v>
      </c>
      <c r="C70">
        <f t="shared" si="39"/>
        <v>1</v>
      </c>
      <c r="D70" t="b">
        <f t="shared" si="22"/>
        <v>0</v>
      </c>
      <c r="E70" t="b">
        <f t="shared" si="23"/>
        <v>0</v>
      </c>
      <c r="F70" t="b">
        <f t="shared" si="24"/>
        <v>0</v>
      </c>
      <c r="G70" t="b">
        <f t="shared" si="25"/>
        <v>1</v>
      </c>
      <c r="H70" s="2">
        <f t="shared" si="26"/>
        <v>0.1</v>
      </c>
      <c r="I70" s="2">
        <f>IF(G70,VLOOKUP(C70,Tabela1[],2)-H70,0)</f>
        <v>0.8</v>
      </c>
      <c r="J70" s="4">
        <f t="shared" si="27"/>
        <v>200</v>
      </c>
      <c r="K70" s="4">
        <f t="shared" si="28"/>
        <v>150</v>
      </c>
      <c r="L70" s="4">
        <f t="shared" si="29"/>
        <v>200</v>
      </c>
      <c r="M70" s="4">
        <f t="shared" si="41"/>
        <v>0</v>
      </c>
      <c r="N70">
        <f t="shared" si="30"/>
        <v>200</v>
      </c>
      <c r="O70" s="5">
        <f t="shared" si="31"/>
        <v>115</v>
      </c>
      <c r="P70" s="9">
        <f t="shared" si="32"/>
        <v>150</v>
      </c>
      <c r="Q70">
        <f t="shared" si="33"/>
        <v>160</v>
      </c>
      <c r="R70">
        <f t="shared" si="34"/>
        <v>0</v>
      </c>
      <c r="S70">
        <f t="shared" si="35"/>
        <v>160</v>
      </c>
      <c r="T70" s="5">
        <f t="shared" si="36"/>
        <v>0</v>
      </c>
      <c r="U70" s="5">
        <f t="shared" si="37"/>
        <v>320</v>
      </c>
      <c r="V70" s="5">
        <f t="shared" si="38"/>
        <v>395</v>
      </c>
      <c r="W70">
        <f t="shared" si="40"/>
        <v>0</v>
      </c>
    </row>
    <row r="71" spans="1:23" x14ac:dyDescent="0.25">
      <c r="A71" s="1">
        <v>43900</v>
      </c>
      <c r="B71">
        <f t="shared" si="21"/>
        <v>10</v>
      </c>
      <c r="C71">
        <f t="shared" si="39"/>
        <v>2</v>
      </c>
      <c r="D71" t="b">
        <f t="shared" si="22"/>
        <v>0</v>
      </c>
      <c r="E71" t="b">
        <f t="shared" si="23"/>
        <v>0</v>
      </c>
      <c r="F71" t="b">
        <f t="shared" si="24"/>
        <v>0</v>
      </c>
      <c r="G71" t="b">
        <f t="shared" si="25"/>
        <v>1</v>
      </c>
      <c r="H71" s="2">
        <f t="shared" si="26"/>
        <v>0</v>
      </c>
      <c r="I71" s="2">
        <f>IF(G71,VLOOKUP(C71,Tabela1[],2)-H71,0)</f>
        <v>0.75</v>
      </c>
      <c r="J71" s="4">
        <f t="shared" si="27"/>
        <v>200</v>
      </c>
      <c r="K71" s="4">
        <f t="shared" si="28"/>
        <v>0</v>
      </c>
      <c r="L71" s="4">
        <f t="shared" si="29"/>
        <v>200</v>
      </c>
      <c r="M71" s="4">
        <f t="shared" si="41"/>
        <v>40</v>
      </c>
      <c r="N71">
        <f t="shared" si="30"/>
        <v>240</v>
      </c>
      <c r="O71" s="5">
        <f t="shared" si="31"/>
        <v>100</v>
      </c>
      <c r="P71" s="9">
        <f t="shared" si="32"/>
        <v>0</v>
      </c>
      <c r="Q71">
        <f t="shared" si="33"/>
        <v>180</v>
      </c>
      <c r="R71">
        <f t="shared" si="34"/>
        <v>40</v>
      </c>
      <c r="S71">
        <f t="shared" si="35"/>
        <v>140</v>
      </c>
      <c r="T71" s="5">
        <f t="shared" si="36"/>
        <v>40</v>
      </c>
      <c r="U71" s="5">
        <f t="shared" si="37"/>
        <v>280</v>
      </c>
      <c r="V71" s="5">
        <f t="shared" si="38"/>
        <v>320</v>
      </c>
      <c r="W71">
        <f t="shared" si="40"/>
        <v>0</v>
      </c>
    </row>
    <row r="72" spans="1:23" x14ac:dyDescent="0.25">
      <c r="A72" s="1">
        <v>43901</v>
      </c>
      <c r="B72">
        <f t="shared" si="21"/>
        <v>11</v>
      </c>
      <c r="C72">
        <f t="shared" si="39"/>
        <v>3</v>
      </c>
      <c r="D72" t="b">
        <f t="shared" si="22"/>
        <v>0</v>
      </c>
      <c r="E72" t="b">
        <f t="shared" si="23"/>
        <v>0</v>
      </c>
      <c r="F72" t="b">
        <f t="shared" si="24"/>
        <v>0</v>
      </c>
      <c r="G72" t="b">
        <f t="shared" si="25"/>
        <v>1</v>
      </c>
      <c r="H72" s="2">
        <f t="shared" si="26"/>
        <v>0</v>
      </c>
      <c r="I72" s="2">
        <f>IF(G72,VLOOKUP(C72,Tabela1[],2)-H72,0)</f>
        <v>0.6</v>
      </c>
      <c r="J72" s="4">
        <f t="shared" si="27"/>
        <v>200</v>
      </c>
      <c r="K72" s="4">
        <f t="shared" si="28"/>
        <v>0</v>
      </c>
      <c r="L72" s="4">
        <f t="shared" si="29"/>
        <v>200</v>
      </c>
      <c r="M72" s="4">
        <f t="shared" si="41"/>
        <v>60</v>
      </c>
      <c r="N72">
        <f t="shared" si="30"/>
        <v>260</v>
      </c>
      <c r="O72" s="5">
        <f t="shared" si="31"/>
        <v>100</v>
      </c>
      <c r="P72" s="9">
        <f t="shared" si="32"/>
        <v>0</v>
      </c>
      <c r="Q72">
        <f t="shared" si="33"/>
        <v>156</v>
      </c>
      <c r="R72">
        <f t="shared" si="34"/>
        <v>60</v>
      </c>
      <c r="S72">
        <f t="shared" si="35"/>
        <v>96</v>
      </c>
      <c r="T72" s="5">
        <f t="shared" si="36"/>
        <v>60</v>
      </c>
      <c r="U72" s="5">
        <f t="shared" si="37"/>
        <v>192</v>
      </c>
      <c r="V72" s="5">
        <f t="shared" si="38"/>
        <v>252</v>
      </c>
      <c r="W72">
        <f t="shared" si="40"/>
        <v>4</v>
      </c>
    </row>
    <row r="73" spans="1:23" x14ac:dyDescent="0.25">
      <c r="A73" s="1">
        <v>43902</v>
      </c>
      <c r="B73">
        <f t="shared" si="21"/>
        <v>12</v>
      </c>
      <c r="C73">
        <f t="shared" si="39"/>
        <v>4</v>
      </c>
      <c r="D73" t="b">
        <f t="shared" si="22"/>
        <v>0</v>
      </c>
      <c r="E73" t="b">
        <f t="shared" si="23"/>
        <v>0</v>
      </c>
      <c r="F73" t="b">
        <f t="shared" si="24"/>
        <v>0</v>
      </c>
      <c r="G73" t="b">
        <f t="shared" si="25"/>
        <v>1</v>
      </c>
      <c r="H73" s="2">
        <f t="shared" si="26"/>
        <v>0</v>
      </c>
      <c r="I73" s="2">
        <f>IF(G73,VLOOKUP(C73,Tabela1[],2)-H73,0)</f>
        <v>0.75</v>
      </c>
      <c r="J73" s="4">
        <f t="shared" si="27"/>
        <v>200</v>
      </c>
      <c r="K73" s="4">
        <f t="shared" si="28"/>
        <v>0</v>
      </c>
      <c r="L73" s="4">
        <f t="shared" si="29"/>
        <v>200</v>
      </c>
      <c r="M73" s="4">
        <f t="shared" si="41"/>
        <v>100</v>
      </c>
      <c r="N73">
        <f t="shared" si="30"/>
        <v>300</v>
      </c>
      <c r="O73" s="5">
        <f t="shared" si="31"/>
        <v>100</v>
      </c>
      <c r="P73" s="9">
        <f t="shared" si="32"/>
        <v>0</v>
      </c>
      <c r="Q73">
        <f t="shared" si="33"/>
        <v>225</v>
      </c>
      <c r="R73">
        <f t="shared" si="34"/>
        <v>100</v>
      </c>
      <c r="S73">
        <f t="shared" si="35"/>
        <v>125</v>
      </c>
      <c r="T73" s="5">
        <f t="shared" si="36"/>
        <v>100</v>
      </c>
      <c r="U73" s="5">
        <f t="shared" si="37"/>
        <v>250</v>
      </c>
      <c r="V73" s="5">
        <f t="shared" si="38"/>
        <v>350</v>
      </c>
      <c r="W73">
        <f t="shared" si="40"/>
        <v>0</v>
      </c>
    </row>
    <row r="74" spans="1:23" x14ac:dyDescent="0.25">
      <c r="A74" s="1">
        <v>43903</v>
      </c>
      <c r="B74">
        <f t="shared" si="21"/>
        <v>13</v>
      </c>
      <c r="C74">
        <f t="shared" si="39"/>
        <v>5</v>
      </c>
      <c r="D74" t="b">
        <f t="shared" si="22"/>
        <v>0</v>
      </c>
      <c r="E74" t="b">
        <f t="shared" si="23"/>
        <v>0</v>
      </c>
      <c r="F74" t="b">
        <f t="shared" si="24"/>
        <v>0</v>
      </c>
      <c r="G74" t="b">
        <f t="shared" si="25"/>
        <v>1</v>
      </c>
      <c r="H74" s="2">
        <f t="shared" si="26"/>
        <v>0.1</v>
      </c>
      <c r="I74" s="2">
        <f>IF(G74,VLOOKUP(C74,Tabela1[],2)-H74,0)</f>
        <v>0.70000000000000007</v>
      </c>
      <c r="J74" s="4">
        <f t="shared" si="27"/>
        <v>200</v>
      </c>
      <c r="K74" s="4">
        <f t="shared" si="28"/>
        <v>90</v>
      </c>
      <c r="L74" s="4">
        <f t="shared" si="29"/>
        <v>200</v>
      </c>
      <c r="M74" s="4">
        <f t="shared" si="41"/>
        <v>75</v>
      </c>
      <c r="N74">
        <f t="shared" si="30"/>
        <v>275</v>
      </c>
      <c r="O74" s="5">
        <f t="shared" si="31"/>
        <v>109</v>
      </c>
      <c r="P74" s="9">
        <f t="shared" si="32"/>
        <v>90</v>
      </c>
      <c r="Q74">
        <f t="shared" si="33"/>
        <v>193</v>
      </c>
      <c r="R74">
        <f t="shared" si="34"/>
        <v>75</v>
      </c>
      <c r="S74">
        <f t="shared" si="35"/>
        <v>118</v>
      </c>
      <c r="T74" s="5">
        <f t="shared" si="36"/>
        <v>75</v>
      </c>
      <c r="U74" s="5">
        <f t="shared" si="37"/>
        <v>236</v>
      </c>
      <c r="V74" s="5">
        <f t="shared" si="38"/>
        <v>356</v>
      </c>
      <c r="W74">
        <f t="shared" si="40"/>
        <v>0</v>
      </c>
    </row>
    <row r="75" spans="1:23" x14ac:dyDescent="0.25">
      <c r="A75" s="1">
        <v>43904</v>
      </c>
      <c r="B75">
        <f t="shared" si="21"/>
        <v>14</v>
      </c>
      <c r="C75">
        <f t="shared" si="39"/>
        <v>6</v>
      </c>
      <c r="D75" t="b">
        <f t="shared" si="22"/>
        <v>0</v>
      </c>
      <c r="E75" t="b">
        <f t="shared" si="23"/>
        <v>0</v>
      </c>
      <c r="F75" t="b">
        <f t="shared" si="24"/>
        <v>1</v>
      </c>
      <c r="G75" t="b">
        <f t="shared" si="25"/>
        <v>1</v>
      </c>
      <c r="H75" s="2">
        <f t="shared" si="26"/>
        <v>0</v>
      </c>
      <c r="I75" s="2">
        <f>IF(G75,VLOOKUP(C75,Tabela1[],2)-H75,0)</f>
        <v>0.5</v>
      </c>
      <c r="J75" s="4">
        <f t="shared" si="27"/>
        <v>200</v>
      </c>
      <c r="K75" s="4">
        <f t="shared" si="28"/>
        <v>0</v>
      </c>
      <c r="L75" s="4">
        <f t="shared" si="29"/>
        <v>200</v>
      </c>
      <c r="M75" s="4">
        <f t="shared" si="41"/>
        <v>82</v>
      </c>
      <c r="N75">
        <f t="shared" si="30"/>
        <v>282</v>
      </c>
      <c r="O75" s="5">
        <f t="shared" si="31"/>
        <v>100</v>
      </c>
      <c r="P75" s="9">
        <f t="shared" si="32"/>
        <v>0</v>
      </c>
      <c r="Q75">
        <f t="shared" si="33"/>
        <v>282</v>
      </c>
      <c r="R75">
        <f t="shared" si="34"/>
        <v>82</v>
      </c>
      <c r="S75">
        <f t="shared" si="35"/>
        <v>200</v>
      </c>
      <c r="T75" s="5">
        <f t="shared" si="36"/>
        <v>82</v>
      </c>
      <c r="U75" s="5">
        <f t="shared" si="37"/>
        <v>400</v>
      </c>
      <c r="V75" s="5">
        <f t="shared" si="38"/>
        <v>482</v>
      </c>
      <c r="W75">
        <f t="shared" si="40"/>
        <v>0</v>
      </c>
    </row>
    <row r="76" spans="1:23" x14ac:dyDescent="0.25">
      <c r="A76" s="1">
        <v>43905</v>
      </c>
      <c r="B76">
        <f t="shared" si="21"/>
        <v>15</v>
      </c>
      <c r="C76">
        <f t="shared" si="39"/>
        <v>7</v>
      </c>
      <c r="D76" t="b">
        <f t="shared" si="22"/>
        <v>0</v>
      </c>
      <c r="E76" t="b">
        <f t="shared" si="23"/>
        <v>1</v>
      </c>
      <c r="F76" t="b">
        <f t="shared" si="24"/>
        <v>0</v>
      </c>
      <c r="G76" t="b">
        <f t="shared" si="25"/>
        <v>0</v>
      </c>
      <c r="H76" s="2">
        <f t="shared" si="26"/>
        <v>0</v>
      </c>
      <c r="I76" s="2">
        <f>IF(G76,VLOOKUP(C76,Tabela1[],2)-H76,0)</f>
        <v>0</v>
      </c>
      <c r="J76" s="4">
        <f t="shared" si="27"/>
        <v>0</v>
      </c>
      <c r="K76" s="4">
        <f t="shared" si="28"/>
        <v>0</v>
      </c>
      <c r="L76" s="4">
        <f t="shared" si="29"/>
        <v>0</v>
      </c>
      <c r="M76" s="4">
        <f t="shared" si="41"/>
        <v>0</v>
      </c>
      <c r="N76">
        <f t="shared" si="30"/>
        <v>0</v>
      </c>
      <c r="O76" s="5">
        <f t="shared" si="31"/>
        <v>0</v>
      </c>
      <c r="P76" s="9">
        <f t="shared" si="32"/>
        <v>0</v>
      </c>
      <c r="Q76">
        <f t="shared" si="33"/>
        <v>0</v>
      </c>
      <c r="R76">
        <f t="shared" si="34"/>
        <v>0</v>
      </c>
      <c r="S76">
        <f t="shared" si="35"/>
        <v>0</v>
      </c>
      <c r="T76" s="5">
        <f t="shared" si="36"/>
        <v>0</v>
      </c>
      <c r="U76" s="5">
        <f t="shared" si="37"/>
        <v>0</v>
      </c>
      <c r="V76" s="5">
        <f t="shared" si="38"/>
        <v>0</v>
      </c>
      <c r="W76">
        <f t="shared" si="40"/>
        <v>0</v>
      </c>
    </row>
    <row r="77" spans="1:23" x14ac:dyDescent="0.25">
      <c r="A77" s="1">
        <v>43906</v>
      </c>
      <c r="B77">
        <f t="shared" si="21"/>
        <v>16</v>
      </c>
      <c r="C77">
        <f t="shared" si="39"/>
        <v>1</v>
      </c>
      <c r="D77" t="b">
        <f t="shared" si="22"/>
        <v>0</v>
      </c>
      <c r="E77" t="b">
        <f t="shared" si="23"/>
        <v>0</v>
      </c>
      <c r="F77" t="b">
        <f t="shared" si="24"/>
        <v>0</v>
      </c>
      <c r="G77" t="b">
        <f t="shared" si="25"/>
        <v>1</v>
      </c>
      <c r="H77" s="2">
        <f t="shared" si="26"/>
        <v>0.1</v>
      </c>
      <c r="I77" s="2">
        <f>IF(G77,VLOOKUP(C77,Tabela1[],2)-H77,0)</f>
        <v>0.8</v>
      </c>
      <c r="J77" s="4">
        <f t="shared" si="27"/>
        <v>200</v>
      </c>
      <c r="K77" s="4">
        <f t="shared" si="28"/>
        <v>150</v>
      </c>
      <c r="L77" s="4">
        <f t="shared" si="29"/>
        <v>200</v>
      </c>
      <c r="M77" s="4">
        <f t="shared" si="41"/>
        <v>0</v>
      </c>
      <c r="N77">
        <f t="shared" si="30"/>
        <v>200</v>
      </c>
      <c r="O77" s="5">
        <f t="shared" si="31"/>
        <v>115</v>
      </c>
      <c r="P77" s="9">
        <f t="shared" si="32"/>
        <v>150</v>
      </c>
      <c r="Q77">
        <f t="shared" si="33"/>
        <v>160</v>
      </c>
      <c r="R77">
        <f t="shared" si="34"/>
        <v>0</v>
      </c>
      <c r="S77">
        <f t="shared" si="35"/>
        <v>160</v>
      </c>
      <c r="T77" s="5">
        <f t="shared" si="36"/>
        <v>0</v>
      </c>
      <c r="U77" s="5">
        <f t="shared" si="37"/>
        <v>320</v>
      </c>
      <c r="V77" s="5">
        <f t="shared" si="38"/>
        <v>395</v>
      </c>
      <c r="W77">
        <f t="shared" si="40"/>
        <v>0</v>
      </c>
    </row>
    <row r="78" spans="1:23" x14ac:dyDescent="0.25">
      <c r="A78" s="1">
        <v>43907</v>
      </c>
      <c r="B78">
        <f t="shared" si="21"/>
        <v>17</v>
      </c>
      <c r="C78">
        <f t="shared" si="39"/>
        <v>2</v>
      </c>
      <c r="D78" t="b">
        <f t="shared" si="22"/>
        <v>0</v>
      </c>
      <c r="E78" t="b">
        <f t="shared" si="23"/>
        <v>0</v>
      </c>
      <c r="F78" t="b">
        <f t="shared" si="24"/>
        <v>0</v>
      </c>
      <c r="G78" t="b">
        <f t="shared" si="25"/>
        <v>1</v>
      </c>
      <c r="H78" s="2">
        <f t="shared" si="26"/>
        <v>0</v>
      </c>
      <c r="I78" s="2">
        <f>IF(G78,VLOOKUP(C78,Tabela1[],2)-H78,0)</f>
        <v>0.75</v>
      </c>
      <c r="J78" s="4">
        <f t="shared" si="27"/>
        <v>200</v>
      </c>
      <c r="K78" s="4">
        <f t="shared" si="28"/>
        <v>0</v>
      </c>
      <c r="L78" s="4">
        <f t="shared" si="29"/>
        <v>200</v>
      </c>
      <c r="M78" s="4">
        <f t="shared" si="41"/>
        <v>40</v>
      </c>
      <c r="N78">
        <f t="shared" si="30"/>
        <v>240</v>
      </c>
      <c r="O78" s="5">
        <f t="shared" si="31"/>
        <v>100</v>
      </c>
      <c r="P78" s="9">
        <f t="shared" si="32"/>
        <v>0</v>
      </c>
      <c r="Q78">
        <f t="shared" si="33"/>
        <v>180</v>
      </c>
      <c r="R78">
        <f t="shared" si="34"/>
        <v>40</v>
      </c>
      <c r="S78">
        <f t="shared" si="35"/>
        <v>140</v>
      </c>
      <c r="T78" s="5">
        <f t="shared" si="36"/>
        <v>40</v>
      </c>
      <c r="U78" s="5">
        <f t="shared" si="37"/>
        <v>280</v>
      </c>
      <c r="V78" s="5">
        <f t="shared" si="38"/>
        <v>320</v>
      </c>
      <c r="W78">
        <f t="shared" si="40"/>
        <v>0</v>
      </c>
    </row>
    <row r="79" spans="1:23" x14ac:dyDescent="0.25">
      <c r="A79" s="1">
        <v>43908</v>
      </c>
      <c r="B79">
        <f t="shared" si="21"/>
        <v>18</v>
      </c>
      <c r="C79">
        <f t="shared" si="39"/>
        <v>3</v>
      </c>
      <c r="D79" t="b">
        <f t="shared" si="22"/>
        <v>0</v>
      </c>
      <c r="E79" t="b">
        <f t="shared" si="23"/>
        <v>0</v>
      </c>
      <c r="F79" t="b">
        <f t="shared" si="24"/>
        <v>0</v>
      </c>
      <c r="G79" t="b">
        <f t="shared" si="25"/>
        <v>1</v>
      </c>
      <c r="H79" s="2">
        <f t="shared" si="26"/>
        <v>0</v>
      </c>
      <c r="I79" s="2">
        <f>IF(G79,VLOOKUP(C79,Tabela1[],2)-H79,0)</f>
        <v>0.6</v>
      </c>
      <c r="J79" s="4">
        <f t="shared" si="27"/>
        <v>200</v>
      </c>
      <c r="K79" s="4">
        <f t="shared" si="28"/>
        <v>0</v>
      </c>
      <c r="L79" s="4">
        <f t="shared" si="29"/>
        <v>200</v>
      </c>
      <c r="M79" s="4">
        <f t="shared" si="41"/>
        <v>60</v>
      </c>
      <c r="N79">
        <f t="shared" si="30"/>
        <v>260</v>
      </c>
      <c r="O79" s="5">
        <f t="shared" si="31"/>
        <v>100</v>
      </c>
      <c r="P79" s="9">
        <f t="shared" si="32"/>
        <v>0</v>
      </c>
      <c r="Q79">
        <f t="shared" si="33"/>
        <v>156</v>
      </c>
      <c r="R79">
        <f t="shared" si="34"/>
        <v>60</v>
      </c>
      <c r="S79">
        <f t="shared" si="35"/>
        <v>96</v>
      </c>
      <c r="T79" s="5">
        <f t="shared" si="36"/>
        <v>60</v>
      </c>
      <c r="U79" s="5">
        <f t="shared" si="37"/>
        <v>192</v>
      </c>
      <c r="V79" s="5">
        <f t="shared" si="38"/>
        <v>252</v>
      </c>
      <c r="W79">
        <f t="shared" si="40"/>
        <v>4</v>
      </c>
    </row>
    <row r="80" spans="1:23" x14ac:dyDescent="0.25">
      <c r="A80" s="1">
        <v>43909</v>
      </c>
      <c r="B80">
        <f t="shared" si="21"/>
        <v>19</v>
      </c>
      <c r="C80">
        <f t="shared" si="39"/>
        <v>4</v>
      </c>
      <c r="D80" t="b">
        <f t="shared" si="22"/>
        <v>0</v>
      </c>
      <c r="E80" t="b">
        <f t="shared" si="23"/>
        <v>0</v>
      </c>
      <c r="F80" t="b">
        <f t="shared" si="24"/>
        <v>0</v>
      </c>
      <c r="G80" t="b">
        <f t="shared" si="25"/>
        <v>1</v>
      </c>
      <c r="H80" s="2">
        <f t="shared" si="26"/>
        <v>0</v>
      </c>
      <c r="I80" s="2">
        <f>IF(G80,VLOOKUP(C80,Tabela1[],2)-H80,0)</f>
        <v>0.75</v>
      </c>
      <c r="J80" s="4">
        <f t="shared" si="27"/>
        <v>200</v>
      </c>
      <c r="K80" s="4">
        <f t="shared" si="28"/>
        <v>0</v>
      </c>
      <c r="L80" s="4">
        <f t="shared" si="29"/>
        <v>200</v>
      </c>
      <c r="M80" s="4">
        <f t="shared" si="41"/>
        <v>100</v>
      </c>
      <c r="N80">
        <f t="shared" si="30"/>
        <v>300</v>
      </c>
      <c r="O80" s="5">
        <f t="shared" si="31"/>
        <v>100</v>
      </c>
      <c r="P80" s="9">
        <f t="shared" si="32"/>
        <v>0</v>
      </c>
      <c r="Q80">
        <f t="shared" si="33"/>
        <v>225</v>
      </c>
      <c r="R80">
        <f t="shared" si="34"/>
        <v>100</v>
      </c>
      <c r="S80">
        <f t="shared" si="35"/>
        <v>125</v>
      </c>
      <c r="T80" s="5">
        <f t="shared" si="36"/>
        <v>100</v>
      </c>
      <c r="U80" s="5">
        <f t="shared" si="37"/>
        <v>250</v>
      </c>
      <c r="V80" s="5">
        <f t="shared" si="38"/>
        <v>350</v>
      </c>
      <c r="W80">
        <f t="shared" si="40"/>
        <v>0</v>
      </c>
    </row>
    <row r="81" spans="1:23" x14ac:dyDescent="0.25">
      <c r="A81" s="1">
        <v>43910</v>
      </c>
      <c r="B81">
        <f t="shared" si="21"/>
        <v>20</v>
      </c>
      <c r="C81">
        <f t="shared" si="39"/>
        <v>5</v>
      </c>
      <c r="D81" t="b">
        <f t="shared" si="22"/>
        <v>0</v>
      </c>
      <c r="E81" t="b">
        <f t="shared" si="23"/>
        <v>0</v>
      </c>
      <c r="F81" t="b">
        <f t="shared" si="24"/>
        <v>0</v>
      </c>
      <c r="G81" t="b">
        <f t="shared" si="25"/>
        <v>1</v>
      </c>
      <c r="H81" s="2">
        <f t="shared" si="26"/>
        <v>0.1</v>
      </c>
      <c r="I81" s="2">
        <f>IF(G81,VLOOKUP(C81,Tabela1[],2)-H81,0)</f>
        <v>0.70000000000000007</v>
      </c>
      <c r="J81" s="4">
        <f t="shared" si="27"/>
        <v>200</v>
      </c>
      <c r="K81" s="4">
        <f t="shared" si="28"/>
        <v>90</v>
      </c>
      <c r="L81" s="4">
        <f t="shared" si="29"/>
        <v>200</v>
      </c>
      <c r="M81" s="4">
        <f t="shared" si="41"/>
        <v>75</v>
      </c>
      <c r="N81">
        <f t="shared" si="30"/>
        <v>275</v>
      </c>
      <c r="O81" s="5">
        <f t="shared" si="31"/>
        <v>109</v>
      </c>
      <c r="P81" s="9">
        <f t="shared" si="32"/>
        <v>90</v>
      </c>
      <c r="Q81">
        <f t="shared" si="33"/>
        <v>193</v>
      </c>
      <c r="R81">
        <f t="shared" si="34"/>
        <v>75</v>
      </c>
      <c r="S81">
        <f t="shared" si="35"/>
        <v>118</v>
      </c>
      <c r="T81" s="5">
        <f t="shared" si="36"/>
        <v>75</v>
      </c>
      <c r="U81" s="5">
        <f t="shared" si="37"/>
        <v>236</v>
      </c>
      <c r="V81" s="5">
        <f t="shared" si="38"/>
        <v>356</v>
      </c>
      <c r="W81">
        <f t="shared" si="40"/>
        <v>0</v>
      </c>
    </row>
    <row r="82" spans="1:23" x14ac:dyDescent="0.25">
      <c r="A82" s="1">
        <v>43911</v>
      </c>
      <c r="B82">
        <f t="shared" si="21"/>
        <v>21</v>
      </c>
      <c r="C82">
        <f t="shared" si="39"/>
        <v>6</v>
      </c>
      <c r="D82" t="b">
        <f t="shared" si="22"/>
        <v>0</v>
      </c>
      <c r="E82" t="b">
        <f t="shared" si="23"/>
        <v>0</v>
      </c>
      <c r="F82" t="b">
        <f t="shared" si="24"/>
        <v>1</v>
      </c>
      <c r="G82" t="b">
        <f t="shared" si="25"/>
        <v>1</v>
      </c>
      <c r="H82" s="2">
        <f t="shared" si="26"/>
        <v>0</v>
      </c>
      <c r="I82" s="2">
        <f>IF(G82,VLOOKUP(C82,Tabela1[],2)-H82,0)</f>
        <v>0.5</v>
      </c>
      <c r="J82" s="4">
        <f t="shared" si="27"/>
        <v>200</v>
      </c>
      <c r="K82" s="4">
        <f t="shared" si="28"/>
        <v>0</v>
      </c>
      <c r="L82" s="4">
        <f t="shared" si="29"/>
        <v>200</v>
      </c>
      <c r="M82" s="4">
        <f t="shared" si="41"/>
        <v>82</v>
      </c>
      <c r="N82">
        <f t="shared" si="30"/>
        <v>282</v>
      </c>
      <c r="O82" s="5">
        <f t="shared" si="31"/>
        <v>100</v>
      </c>
      <c r="P82" s="9">
        <f t="shared" si="32"/>
        <v>0</v>
      </c>
      <c r="Q82">
        <f t="shared" si="33"/>
        <v>282</v>
      </c>
      <c r="R82">
        <f t="shared" si="34"/>
        <v>82</v>
      </c>
      <c r="S82">
        <f t="shared" si="35"/>
        <v>200</v>
      </c>
      <c r="T82" s="5">
        <f t="shared" si="36"/>
        <v>82</v>
      </c>
      <c r="U82" s="5">
        <f t="shared" si="37"/>
        <v>400</v>
      </c>
      <c r="V82" s="5">
        <f t="shared" si="38"/>
        <v>482</v>
      </c>
      <c r="W82">
        <f t="shared" si="40"/>
        <v>0</v>
      </c>
    </row>
    <row r="83" spans="1:23" x14ac:dyDescent="0.25">
      <c r="A83" s="1">
        <v>43912</v>
      </c>
      <c r="B83">
        <f t="shared" si="21"/>
        <v>22</v>
      </c>
      <c r="C83">
        <f t="shared" si="39"/>
        <v>7</v>
      </c>
      <c r="D83" t="b">
        <f t="shared" si="22"/>
        <v>0</v>
      </c>
      <c r="E83" t="b">
        <f t="shared" si="23"/>
        <v>1</v>
      </c>
      <c r="F83" t="b">
        <f t="shared" si="24"/>
        <v>0</v>
      </c>
      <c r="G83" t="b">
        <f t="shared" si="25"/>
        <v>0</v>
      </c>
      <c r="H83" s="2">
        <f t="shared" si="26"/>
        <v>0</v>
      </c>
      <c r="I83" s="2">
        <f>IF(G83,VLOOKUP(C83,Tabela1[],2)-H83,0)</f>
        <v>0</v>
      </c>
      <c r="J83" s="4">
        <f t="shared" si="27"/>
        <v>0</v>
      </c>
      <c r="K83" s="4">
        <f t="shared" si="28"/>
        <v>0</v>
      </c>
      <c r="L83" s="4">
        <f t="shared" si="29"/>
        <v>0</v>
      </c>
      <c r="M83" s="4">
        <f t="shared" si="41"/>
        <v>0</v>
      </c>
      <c r="N83">
        <f t="shared" si="30"/>
        <v>0</v>
      </c>
      <c r="O83" s="5">
        <f t="shared" si="31"/>
        <v>0</v>
      </c>
      <c r="P83" s="9">
        <f t="shared" si="32"/>
        <v>0</v>
      </c>
      <c r="Q83">
        <f t="shared" si="33"/>
        <v>0</v>
      </c>
      <c r="R83">
        <f t="shared" si="34"/>
        <v>0</v>
      </c>
      <c r="S83">
        <f t="shared" si="35"/>
        <v>0</v>
      </c>
      <c r="T83" s="5">
        <f t="shared" si="36"/>
        <v>0</v>
      </c>
      <c r="U83" s="5">
        <f t="shared" si="37"/>
        <v>0</v>
      </c>
      <c r="V83" s="5">
        <f t="shared" si="38"/>
        <v>0</v>
      </c>
      <c r="W83">
        <f t="shared" si="40"/>
        <v>0</v>
      </c>
    </row>
    <row r="84" spans="1:23" x14ac:dyDescent="0.25">
      <c r="A84" s="1">
        <v>43913</v>
      </c>
      <c r="B84">
        <f t="shared" si="21"/>
        <v>23</v>
      </c>
      <c r="C84">
        <f t="shared" si="39"/>
        <v>1</v>
      </c>
      <c r="D84" t="b">
        <f t="shared" si="22"/>
        <v>0</v>
      </c>
      <c r="E84" t="b">
        <f t="shared" si="23"/>
        <v>0</v>
      </c>
      <c r="F84" t="b">
        <f t="shared" si="24"/>
        <v>0</v>
      </c>
      <c r="G84" t="b">
        <f t="shared" si="25"/>
        <v>1</v>
      </c>
      <c r="H84" s="2">
        <f t="shared" si="26"/>
        <v>0.1</v>
      </c>
      <c r="I84" s="2">
        <f>IF(G84,VLOOKUP(C84,Tabela1[],2)-H84,0)</f>
        <v>0.8</v>
      </c>
      <c r="J84" s="4">
        <f t="shared" si="27"/>
        <v>200</v>
      </c>
      <c r="K84" s="4">
        <f t="shared" si="28"/>
        <v>150</v>
      </c>
      <c r="L84" s="4">
        <f t="shared" si="29"/>
        <v>200</v>
      </c>
      <c r="M84" s="4">
        <f t="shared" si="41"/>
        <v>0</v>
      </c>
      <c r="N84">
        <f t="shared" si="30"/>
        <v>200</v>
      </c>
      <c r="O84" s="5">
        <f t="shared" si="31"/>
        <v>115</v>
      </c>
      <c r="P84" s="9">
        <f t="shared" si="32"/>
        <v>150</v>
      </c>
      <c r="Q84">
        <f t="shared" si="33"/>
        <v>160</v>
      </c>
      <c r="R84">
        <f t="shared" si="34"/>
        <v>0</v>
      </c>
      <c r="S84">
        <f t="shared" si="35"/>
        <v>160</v>
      </c>
      <c r="T84" s="5">
        <f t="shared" si="36"/>
        <v>0</v>
      </c>
      <c r="U84" s="5">
        <f t="shared" si="37"/>
        <v>320</v>
      </c>
      <c r="V84" s="5">
        <f t="shared" si="38"/>
        <v>395</v>
      </c>
      <c r="W84">
        <f t="shared" si="40"/>
        <v>0</v>
      </c>
    </row>
    <row r="85" spans="1:23" x14ac:dyDescent="0.25">
      <c r="A85" s="1">
        <v>43914</v>
      </c>
      <c r="B85">
        <f t="shared" si="21"/>
        <v>24</v>
      </c>
      <c r="C85">
        <f t="shared" si="39"/>
        <v>2</v>
      </c>
      <c r="D85" t="b">
        <f t="shared" si="22"/>
        <v>0</v>
      </c>
      <c r="E85" t="b">
        <f t="shared" si="23"/>
        <v>0</v>
      </c>
      <c r="F85" t="b">
        <f t="shared" si="24"/>
        <v>0</v>
      </c>
      <c r="G85" t="b">
        <f t="shared" si="25"/>
        <v>1</v>
      </c>
      <c r="H85" s="2">
        <f t="shared" si="26"/>
        <v>0</v>
      </c>
      <c r="I85" s="2">
        <f>IF(G85,VLOOKUP(C85,Tabela1[],2)-H85,0)</f>
        <v>0.75</v>
      </c>
      <c r="J85" s="4">
        <f t="shared" si="27"/>
        <v>200</v>
      </c>
      <c r="K85" s="4">
        <f t="shared" si="28"/>
        <v>0</v>
      </c>
      <c r="L85" s="4">
        <f t="shared" si="29"/>
        <v>200</v>
      </c>
      <c r="M85" s="4">
        <f t="shared" si="41"/>
        <v>40</v>
      </c>
      <c r="N85">
        <f t="shared" si="30"/>
        <v>240</v>
      </c>
      <c r="O85" s="5">
        <f t="shared" si="31"/>
        <v>100</v>
      </c>
      <c r="P85" s="9">
        <f t="shared" si="32"/>
        <v>0</v>
      </c>
      <c r="Q85">
        <f t="shared" si="33"/>
        <v>180</v>
      </c>
      <c r="R85">
        <f t="shared" si="34"/>
        <v>40</v>
      </c>
      <c r="S85">
        <f t="shared" si="35"/>
        <v>140</v>
      </c>
      <c r="T85" s="5">
        <f t="shared" si="36"/>
        <v>40</v>
      </c>
      <c r="U85" s="5">
        <f t="shared" si="37"/>
        <v>280</v>
      </c>
      <c r="V85" s="5">
        <f t="shared" si="38"/>
        <v>320</v>
      </c>
      <c r="W85">
        <f t="shared" si="40"/>
        <v>0</v>
      </c>
    </row>
    <row r="86" spans="1:23" x14ac:dyDescent="0.25">
      <c r="A86" s="1">
        <v>43915</v>
      </c>
      <c r="B86">
        <f t="shared" si="21"/>
        <v>25</v>
      </c>
      <c r="C86">
        <f t="shared" si="39"/>
        <v>3</v>
      </c>
      <c r="D86" t="b">
        <f t="shared" si="22"/>
        <v>0</v>
      </c>
      <c r="E86" t="b">
        <f t="shared" si="23"/>
        <v>0</v>
      </c>
      <c r="F86" t="b">
        <f t="shared" si="24"/>
        <v>0</v>
      </c>
      <c r="G86" t="b">
        <f t="shared" si="25"/>
        <v>1</v>
      </c>
      <c r="H86" s="2">
        <f t="shared" si="26"/>
        <v>0</v>
      </c>
      <c r="I86" s="2">
        <f>IF(G86,VLOOKUP(C86,Tabela1[],2)-H86,0)</f>
        <v>0.6</v>
      </c>
      <c r="J86" s="4">
        <f t="shared" si="27"/>
        <v>200</v>
      </c>
      <c r="K86" s="4">
        <f t="shared" si="28"/>
        <v>0</v>
      </c>
      <c r="L86" s="4">
        <f t="shared" si="29"/>
        <v>200</v>
      </c>
      <c r="M86" s="4">
        <f t="shared" si="41"/>
        <v>60</v>
      </c>
      <c r="N86">
        <f t="shared" si="30"/>
        <v>260</v>
      </c>
      <c r="O86" s="5">
        <f t="shared" si="31"/>
        <v>100</v>
      </c>
      <c r="P86" s="9">
        <f t="shared" si="32"/>
        <v>0</v>
      </c>
      <c r="Q86">
        <f t="shared" si="33"/>
        <v>156</v>
      </c>
      <c r="R86">
        <f t="shared" si="34"/>
        <v>60</v>
      </c>
      <c r="S86">
        <f t="shared" si="35"/>
        <v>96</v>
      </c>
      <c r="T86" s="5">
        <f t="shared" si="36"/>
        <v>60</v>
      </c>
      <c r="U86" s="5">
        <f t="shared" si="37"/>
        <v>192</v>
      </c>
      <c r="V86" s="5">
        <f t="shared" si="38"/>
        <v>252</v>
      </c>
      <c r="W86">
        <f t="shared" si="40"/>
        <v>4</v>
      </c>
    </row>
    <row r="87" spans="1:23" x14ac:dyDescent="0.25">
      <c r="A87" s="1">
        <v>43916</v>
      </c>
      <c r="B87">
        <f t="shared" si="21"/>
        <v>26</v>
      </c>
      <c r="C87">
        <f t="shared" si="39"/>
        <v>4</v>
      </c>
      <c r="D87" t="b">
        <f t="shared" si="22"/>
        <v>0</v>
      </c>
      <c r="E87" t="b">
        <f t="shared" si="23"/>
        <v>0</v>
      </c>
      <c r="F87" t="b">
        <f t="shared" si="24"/>
        <v>0</v>
      </c>
      <c r="G87" t="b">
        <f t="shared" si="25"/>
        <v>1</v>
      </c>
      <c r="H87" s="2">
        <f t="shared" si="26"/>
        <v>0</v>
      </c>
      <c r="I87" s="2">
        <f>IF(G87,VLOOKUP(C87,Tabela1[],2)-H87,0)</f>
        <v>0.75</v>
      </c>
      <c r="J87" s="4">
        <f t="shared" si="27"/>
        <v>200</v>
      </c>
      <c r="K87" s="4">
        <f t="shared" si="28"/>
        <v>0</v>
      </c>
      <c r="L87" s="4">
        <f t="shared" si="29"/>
        <v>200</v>
      </c>
      <c r="M87" s="4">
        <f t="shared" si="41"/>
        <v>100</v>
      </c>
      <c r="N87">
        <f t="shared" si="30"/>
        <v>300</v>
      </c>
      <c r="O87" s="5">
        <f t="shared" si="31"/>
        <v>100</v>
      </c>
      <c r="P87" s="9">
        <f t="shared" si="32"/>
        <v>0</v>
      </c>
      <c r="Q87">
        <f t="shared" si="33"/>
        <v>225</v>
      </c>
      <c r="R87">
        <f t="shared" si="34"/>
        <v>100</v>
      </c>
      <c r="S87">
        <f t="shared" si="35"/>
        <v>125</v>
      </c>
      <c r="T87" s="5">
        <f t="shared" si="36"/>
        <v>100</v>
      </c>
      <c r="U87" s="5">
        <f t="shared" si="37"/>
        <v>250</v>
      </c>
      <c r="V87" s="5">
        <f t="shared" si="38"/>
        <v>350</v>
      </c>
      <c r="W87">
        <f t="shared" si="40"/>
        <v>0</v>
      </c>
    </row>
    <row r="88" spans="1:23" x14ac:dyDescent="0.25">
      <c r="A88" s="1">
        <v>43917</v>
      </c>
      <c r="B88">
        <f t="shared" si="21"/>
        <v>27</v>
      </c>
      <c r="C88">
        <f t="shared" si="39"/>
        <v>5</v>
      </c>
      <c r="D88" t="b">
        <f t="shared" si="22"/>
        <v>0</v>
      </c>
      <c r="E88" t="b">
        <f t="shared" si="23"/>
        <v>0</v>
      </c>
      <c r="F88" t="b">
        <f t="shared" si="24"/>
        <v>0</v>
      </c>
      <c r="G88" t="b">
        <f t="shared" si="25"/>
        <v>1</v>
      </c>
      <c r="H88" s="2">
        <f t="shared" si="26"/>
        <v>0.1</v>
      </c>
      <c r="I88" s="2">
        <f>IF(G88,VLOOKUP(C88,Tabela1[],2)-H88,0)</f>
        <v>0.70000000000000007</v>
      </c>
      <c r="J88" s="4">
        <f t="shared" si="27"/>
        <v>200</v>
      </c>
      <c r="K88" s="4">
        <f t="shared" si="28"/>
        <v>90</v>
      </c>
      <c r="L88" s="4">
        <f t="shared" si="29"/>
        <v>200</v>
      </c>
      <c r="M88" s="4">
        <f t="shared" si="41"/>
        <v>75</v>
      </c>
      <c r="N88">
        <f t="shared" si="30"/>
        <v>275</v>
      </c>
      <c r="O88" s="5">
        <f t="shared" si="31"/>
        <v>109</v>
      </c>
      <c r="P88" s="9">
        <f t="shared" si="32"/>
        <v>90</v>
      </c>
      <c r="Q88">
        <f t="shared" si="33"/>
        <v>193</v>
      </c>
      <c r="R88">
        <f t="shared" si="34"/>
        <v>75</v>
      </c>
      <c r="S88">
        <f t="shared" si="35"/>
        <v>118</v>
      </c>
      <c r="T88" s="5">
        <f t="shared" si="36"/>
        <v>75</v>
      </c>
      <c r="U88" s="5">
        <f t="shared" si="37"/>
        <v>236</v>
      </c>
      <c r="V88" s="5">
        <f t="shared" si="38"/>
        <v>356</v>
      </c>
      <c r="W88">
        <f t="shared" si="40"/>
        <v>0</v>
      </c>
    </row>
    <row r="89" spans="1:23" x14ac:dyDescent="0.25">
      <c r="A89" s="1">
        <v>43918</v>
      </c>
      <c r="B89">
        <f t="shared" si="21"/>
        <v>28</v>
      </c>
      <c r="C89">
        <f t="shared" si="39"/>
        <v>6</v>
      </c>
      <c r="D89" t="b">
        <f t="shared" si="22"/>
        <v>0</v>
      </c>
      <c r="E89" t="b">
        <f t="shared" si="23"/>
        <v>0</v>
      </c>
      <c r="F89" t="b">
        <f t="shared" si="24"/>
        <v>1</v>
      </c>
      <c r="G89" t="b">
        <f t="shared" si="25"/>
        <v>1</v>
      </c>
      <c r="H89" s="2">
        <f t="shared" si="26"/>
        <v>0</v>
      </c>
      <c r="I89" s="2">
        <f>IF(G89,VLOOKUP(C89,Tabela1[],2)-H89,0)</f>
        <v>0.5</v>
      </c>
      <c r="J89" s="4">
        <f t="shared" si="27"/>
        <v>200</v>
      </c>
      <c r="K89" s="4">
        <f t="shared" si="28"/>
        <v>0</v>
      </c>
      <c r="L89" s="4">
        <f t="shared" si="29"/>
        <v>200</v>
      </c>
      <c r="M89" s="4">
        <f t="shared" si="41"/>
        <v>82</v>
      </c>
      <c r="N89">
        <f t="shared" si="30"/>
        <v>282</v>
      </c>
      <c r="O89" s="5">
        <f t="shared" si="31"/>
        <v>100</v>
      </c>
      <c r="P89" s="9">
        <f t="shared" si="32"/>
        <v>0</v>
      </c>
      <c r="Q89">
        <f t="shared" si="33"/>
        <v>282</v>
      </c>
      <c r="R89">
        <f t="shared" si="34"/>
        <v>82</v>
      </c>
      <c r="S89">
        <f t="shared" si="35"/>
        <v>200</v>
      </c>
      <c r="T89" s="5">
        <f t="shared" si="36"/>
        <v>82</v>
      </c>
      <c r="U89" s="5">
        <f t="shared" si="37"/>
        <v>400</v>
      </c>
      <c r="V89" s="5">
        <f t="shared" si="38"/>
        <v>482</v>
      </c>
      <c r="W89">
        <f t="shared" si="40"/>
        <v>0</v>
      </c>
    </row>
    <row r="90" spans="1:23" x14ac:dyDescent="0.25">
      <c r="A90" s="1">
        <v>43919</v>
      </c>
      <c r="B90">
        <f t="shared" si="21"/>
        <v>29</v>
      </c>
      <c r="C90">
        <f t="shared" si="39"/>
        <v>7</v>
      </c>
      <c r="D90" t="b">
        <f t="shared" si="22"/>
        <v>0</v>
      </c>
      <c r="E90" t="b">
        <f t="shared" si="23"/>
        <v>1</v>
      </c>
      <c r="F90" t="b">
        <f t="shared" si="24"/>
        <v>0</v>
      </c>
      <c r="G90" t="b">
        <f t="shared" si="25"/>
        <v>0</v>
      </c>
      <c r="H90" s="2">
        <f t="shared" si="26"/>
        <v>0</v>
      </c>
      <c r="I90" s="2">
        <f>IF(G90,VLOOKUP(C90,Tabela1[],2)-H90,0)</f>
        <v>0</v>
      </c>
      <c r="J90" s="4">
        <f t="shared" si="27"/>
        <v>0</v>
      </c>
      <c r="K90" s="4">
        <f t="shared" si="28"/>
        <v>0</v>
      </c>
      <c r="L90" s="4">
        <f t="shared" si="29"/>
        <v>0</v>
      </c>
      <c r="M90" s="4">
        <f t="shared" si="41"/>
        <v>0</v>
      </c>
      <c r="N90">
        <f t="shared" si="30"/>
        <v>0</v>
      </c>
      <c r="O90" s="5">
        <f t="shared" si="31"/>
        <v>0</v>
      </c>
      <c r="P90" s="9">
        <f t="shared" si="32"/>
        <v>0</v>
      </c>
      <c r="Q90">
        <f t="shared" si="33"/>
        <v>0</v>
      </c>
      <c r="R90">
        <f t="shared" si="34"/>
        <v>0</v>
      </c>
      <c r="S90">
        <f t="shared" si="35"/>
        <v>0</v>
      </c>
      <c r="T90" s="5">
        <f t="shared" si="36"/>
        <v>0</v>
      </c>
      <c r="U90" s="5">
        <f t="shared" si="37"/>
        <v>0</v>
      </c>
      <c r="V90" s="5">
        <f t="shared" si="38"/>
        <v>0</v>
      </c>
      <c r="W90">
        <f t="shared" si="40"/>
        <v>0</v>
      </c>
    </row>
    <row r="91" spans="1:23" x14ac:dyDescent="0.25">
      <c r="A91" s="1">
        <v>43920</v>
      </c>
      <c r="B91">
        <f t="shared" si="21"/>
        <v>30</v>
      </c>
      <c r="C91">
        <f t="shared" si="39"/>
        <v>1</v>
      </c>
      <c r="D91" t="b">
        <f t="shared" si="22"/>
        <v>0</v>
      </c>
      <c r="E91" t="b">
        <f t="shared" si="23"/>
        <v>0</v>
      </c>
      <c r="F91" t="b">
        <f t="shared" si="24"/>
        <v>0</v>
      </c>
      <c r="G91" t="b">
        <f t="shared" si="25"/>
        <v>1</v>
      </c>
      <c r="H91" s="2">
        <f t="shared" si="26"/>
        <v>0.1</v>
      </c>
      <c r="I91" s="2">
        <f>IF(G91,VLOOKUP(C91,Tabela1[],2)-H91,0)</f>
        <v>0.8</v>
      </c>
      <c r="J91" s="4">
        <f t="shared" si="27"/>
        <v>200</v>
      </c>
      <c r="K91" s="4">
        <f t="shared" si="28"/>
        <v>150</v>
      </c>
      <c r="L91" s="4">
        <f t="shared" si="29"/>
        <v>200</v>
      </c>
      <c r="M91" s="4">
        <f t="shared" si="41"/>
        <v>0</v>
      </c>
      <c r="N91">
        <f t="shared" si="30"/>
        <v>200</v>
      </c>
      <c r="O91" s="5">
        <f t="shared" si="31"/>
        <v>115</v>
      </c>
      <c r="P91" s="9">
        <f t="shared" si="32"/>
        <v>150</v>
      </c>
      <c r="Q91">
        <f t="shared" si="33"/>
        <v>160</v>
      </c>
      <c r="R91">
        <f t="shared" si="34"/>
        <v>0</v>
      </c>
      <c r="S91">
        <f t="shared" si="35"/>
        <v>160</v>
      </c>
      <c r="T91" s="5">
        <f t="shared" si="36"/>
        <v>0</v>
      </c>
      <c r="U91" s="5">
        <f t="shared" si="37"/>
        <v>320</v>
      </c>
      <c r="V91" s="5">
        <f t="shared" si="38"/>
        <v>395</v>
      </c>
      <c r="W91">
        <f t="shared" si="40"/>
        <v>0</v>
      </c>
    </row>
    <row r="92" spans="1:23" x14ac:dyDescent="0.25">
      <c r="A92" s="1">
        <v>43921</v>
      </c>
      <c r="B92">
        <f t="shared" si="21"/>
        <v>31</v>
      </c>
      <c r="C92">
        <f t="shared" si="39"/>
        <v>2</v>
      </c>
      <c r="D92" t="b">
        <f t="shared" si="22"/>
        <v>0</v>
      </c>
      <c r="E92" t="b">
        <f t="shared" si="23"/>
        <v>0</v>
      </c>
      <c r="F92" t="b">
        <f t="shared" si="24"/>
        <v>0</v>
      </c>
      <c r="G92" t="b">
        <f t="shared" si="25"/>
        <v>1</v>
      </c>
      <c r="H92" s="2">
        <f t="shared" si="26"/>
        <v>0</v>
      </c>
      <c r="I92" s="2">
        <f>IF(G92,VLOOKUP(C92,Tabela1[],2)-H92,0)</f>
        <v>0.75</v>
      </c>
      <c r="J92" s="4">
        <f t="shared" si="27"/>
        <v>200</v>
      </c>
      <c r="K92" s="4">
        <f t="shared" si="28"/>
        <v>0</v>
      </c>
      <c r="L92" s="4">
        <f t="shared" si="29"/>
        <v>200</v>
      </c>
      <c r="M92" s="4">
        <f t="shared" si="41"/>
        <v>40</v>
      </c>
      <c r="N92">
        <f t="shared" si="30"/>
        <v>240</v>
      </c>
      <c r="O92" s="5">
        <f t="shared" si="31"/>
        <v>100</v>
      </c>
      <c r="P92" s="9">
        <f t="shared" si="32"/>
        <v>0</v>
      </c>
      <c r="Q92">
        <f t="shared" si="33"/>
        <v>180</v>
      </c>
      <c r="R92">
        <f t="shared" si="34"/>
        <v>40</v>
      </c>
      <c r="S92">
        <f t="shared" si="35"/>
        <v>140</v>
      </c>
      <c r="T92" s="5">
        <f t="shared" si="36"/>
        <v>40</v>
      </c>
      <c r="U92" s="5">
        <f t="shared" si="37"/>
        <v>280</v>
      </c>
      <c r="V92" s="5">
        <f t="shared" si="38"/>
        <v>320</v>
      </c>
      <c r="W92">
        <f t="shared" si="40"/>
        <v>0</v>
      </c>
    </row>
    <row r="93" spans="1:23" x14ac:dyDescent="0.25">
      <c r="A93" s="1">
        <v>43922</v>
      </c>
      <c r="B93">
        <f t="shared" si="21"/>
        <v>1</v>
      </c>
      <c r="C93">
        <f t="shared" si="39"/>
        <v>3</v>
      </c>
      <c r="D93" t="b">
        <f t="shared" si="22"/>
        <v>0</v>
      </c>
      <c r="E93" t="b">
        <f t="shared" si="23"/>
        <v>0</v>
      </c>
      <c r="F93" t="b">
        <f t="shared" si="24"/>
        <v>0</v>
      </c>
      <c r="G93" t="b">
        <f t="shared" si="25"/>
        <v>1</v>
      </c>
      <c r="H93" s="2">
        <f t="shared" si="26"/>
        <v>0</v>
      </c>
      <c r="I93" s="2">
        <f>IF(G93,VLOOKUP(C93,Tabela1[],2)-H93,0)</f>
        <v>0.6</v>
      </c>
      <c r="J93" s="4">
        <f t="shared" si="27"/>
        <v>200</v>
      </c>
      <c r="K93" s="4">
        <f t="shared" si="28"/>
        <v>0</v>
      </c>
      <c r="L93" s="4">
        <f t="shared" si="29"/>
        <v>200</v>
      </c>
      <c r="M93" s="4">
        <f t="shared" si="41"/>
        <v>60</v>
      </c>
      <c r="N93">
        <f t="shared" si="30"/>
        <v>260</v>
      </c>
      <c r="O93" s="5">
        <f t="shared" si="31"/>
        <v>100</v>
      </c>
      <c r="P93" s="9">
        <f t="shared" si="32"/>
        <v>0</v>
      </c>
      <c r="Q93">
        <f t="shared" si="33"/>
        <v>156</v>
      </c>
      <c r="R93">
        <f t="shared" si="34"/>
        <v>60</v>
      </c>
      <c r="S93">
        <f t="shared" si="35"/>
        <v>96</v>
      </c>
      <c r="T93" s="5">
        <f t="shared" si="36"/>
        <v>60</v>
      </c>
      <c r="U93" s="5">
        <f t="shared" si="37"/>
        <v>192</v>
      </c>
      <c r="V93" s="5">
        <f t="shared" si="38"/>
        <v>252</v>
      </c>
      <c r="W93">
        <f t="shared" si="40"/>
        <v>4</v>
      </c>
    </row>
    <row r="94" spans="1:23" x14ac:dyDescent="0.25">
      <c r="A94" s="1">
        <v>43923</v>
      </c>
      <c r="B94">
        <f t="shared" si="21"/>
        <v>2</v>
      </c>
      <c r="C94">
        <f t="shared" si="39"/>
        <v>4</v>
      </c>
      <c r="D94" t="b">
        <f t="shared" si="22"/>
        <v>0</v>
      </c>
      <c r="E94" t="b">
        <f t="shared" si="23"/>
        <v>0</v>
      </c>
      <c r="F94" t="b">
        <f t="shared" si="24"/>
        <v>0</v>
      </c>
      <c r="G94" t="b">
        <f t="shared" si="25"/>
        <v>1</v>
      </c>
      <c r="H94" s="2">
        <f t="shared" si="26"/>
        <v>0</v>
      </c>
      <c r="I94" s="2">
        <f>IF(G94,VLOOKUP(C94,Tabela1[],2)-H94,0)</f>
        <v>0.75</v>
      </c>
      <c r="J94" s="4">
        <f t="shared" si="27"/>
        <v>200</v>
      </c>
      <c r="K94" s="4">
        <f t="shared" si="28"/>
        <v>0</v>
      </c>
      <c r="L94" s="4">
        <f t="shared" si="29"/>
        <v>200</v>
      </c>
      <c r="M94" s="4">
        <f t="shared" si="41"/>
        <v>100</v>
      </c>
      <c r="N94">
        <f t="shared" si="30"/>
        <v>300</v>
      </c>
      <c r="O94" s="5">
        <f t="shared" si="31"/>
        <v>100</v>
      </c>
      <c r="P94" s="9">
        <f t="shared" si="32"/>
        <v>0</v>
      </c>
      <c r="Q94">
        <f t="shared" si="33"/>
        <v>225</v>
      </c>
      <c r="R94">
        <f t="shared" si="34"/>
        <v>100</v>
      </c>
      <c r="S94">
        <f t="shared" si="35"/>
        <v>125</v>
      </c>
      <c r="T94" s="5">
        <f t="shared" si="36"/>
        <v>100</v>
      </c>
      <c r="U94" s="5">
        <f t="shared" si="37"/>
        <v>250</v>
      </c>
      <c r="V94" s="5">
        <f t="shared" si="38"/>
        <v>350</v>
      </c>
      <c r="W94">
        <f t="shared" si="40"/>
        <v>0</v>
      </c>
    </row>
    <row r="95" spans="1:23" x14ac:dyDescent="0.25">
      <c r="A95" s="1">
        <v>43924</v>
      </c>
      <c r="B95">
        <f t="shared" si="21"/>
        <v>3</v>
      </c>
      <c r="C95">
        <f t="shared" si="39"/>
        <v>5</v>
      </c>
      <c r="D95" t="b">
        <f t="shared" si="22"/>
        <v>0</v>
      </c>
      <c r="E95" t="b">
        <f t="shared" si="23"/>
        <v>0</v>
      </c>
      <c r="F95" t="b">
        <f t="shared" si="24"/>
        <v>0</v>
      </c>
      <c r="G95" t="b">
        <f t="shared" si="25"/>
        <v>1</v>
      </c>
      <c r="H95" s="2">
        <f t="shared" si="26"/>
        <v>0.1</v>
      </c>
      <c r="I95" s="2">
        <f>IF(G95,VLOOKUP(C95,Tabela1[],2)-H95,0)</f>
        <v>0.70000000000000007</v>
      </c>
      <c r="J95" s="4">
        <f t="shared" si="27"/>
        <v>200</v>
      </c>
      <c r="K95" s="4">
        <f t="shared" si="28"/>
        <v>90</v>
      </c>
      <c r="L95" s="4">
        <f t="shared" si="29"/>
        <v>200</v>
      </c>
      <c r="M95" s="4">
        <f t="shared" si="41"/>
        <v>75</v>
      </c>
      <c r="N95">
        <f t="shared" si="30"/>
        <v>275</v>
      </c>
      <c r="O95" s="5">
        <f t="shared" si="31"/>
        <v>109</v>
      </c>
      <c r="P95" s="9">
        <f t="shared" si="32"/>
        <v>90</v>
      </c>
      <c r="Q95">
        <f t="shared" si="33"/>
        <v>193</v>
      </c>
      <c r="R95">
        <f t="shared" si="34"/>
        <v>75</v>
      </c>
      <c r="S95">
        <f t="shared" si="35"/>
        <v>118</v>
      </c>
      <c r="T95" s="5">
        <f t="shared" si="36"/>
        <v>75</v>
      </c>
      <c r="U95" s="5">
        <f t="shared" si="37"/>
        <v>236</v>
      </c>
      <c r="V95" s="5">
        <f t="shared" si="38"/>
        <v>356</v>
      </c>
      <c r="W95">
        <f t="shared" si="40"/>
        <v>0</v>
      </c>
    </row>
    <row r="96" spans="1:23" x14ac:dyDescent="0.25">
      <c r="A96" s="1">
        <v>43925</v>
      </c>
      <c r="B96">
        <f t="shared" si="21"/>
        <v>4</v>
      </c>
      <c r="C96">
        <f t="shared" si="39"/>
        <v>6</v>
      </c>
      <c r="D96" t="b">
        <f t="shared" si="22"/>
        <v>0</v>
      </c>
      <c r="E96" t="b">
        <f t="shared" si="23"/>
        <v>0</v>
      </c>
      <c r="F96" t="b">
        <f t="shared" si="24"/>
        <v>0</v>
      </c>
      <c r="G96" t="b">
        <f t="shared" si="25"/>
        <v>1</v>
      </c>
      <c r="H96" s="2">
        <f t="shared" si="26"/>
        <v>0</v>
      </c>
      <c r="I96" s="2">
        <f>IF(G96,VLOOKUP(C96,Tabela1[],2)-H96,0)</f>
        <v>0.5</v>
      </c>
      <c r="J96" s="4">
        <f t="shared" si="27"/>
        <v>200</v>
      </c>
      <c r="K96" s="4">
        <f t="shared" si="28"/>
        <v>0</v>
      </c>
      <c r="L96" s="4">
        <f t="shared" si="29"/>
        <v>200</v>
      </c>
      <c r="M96" s="4">
        <f t="shared" si="41"/>
        <v>82</v>
      </c>
      <c r="N96">
        <f t="shared" si="30"/>
        <v>282</v>
      </c>
      <c r="O96" s="5">
        <f t="shared" si="31"/>
        <v>100</v>
      </c>
      <c r="P96" s="9">
        <f t="shared" si="32"/>
        <v>0</v>
      </c>
      <c r="Q96">
        <f t="shared" si="33"/>
        <v>141</v>
      </c>
      <c r="R96">
        <f t="shared" si="34"/>
        <v>82</v>
      </c>
      <c r="S96">
        <f t="shared" si="35"/>
        <v>59</v>
      </c>
      <c r="T96" s="5">
        <f t="shared" si="36"/>
        <v>82</v>
      </c>
      <c r="U96" s="5">
        <f t="shared" si="37"/>
        <v>118</v>
      </c>
      <c r="V96" s="5">
        <f t="shared" si="38"/>
        <v>200</v>
      </c>
      <c r="W96">
        <f t="shared" si="40"/>
        <v>41</v>
      </c>
    </row>
    <row r="97" spans="1:23" x14ac:dyDescent="0.25">
      <c r="A97" s="1">
        <v>43926</v>
      </c>
      <c r="B97">
        <f t="shared" si="21"/>
        <v>5</v>
      </c>
      <c r="C97">
        <f t="shared" si="39"/>
        <v>7</v>
      </c>
      <c r="D97" t="b">
        <f t="shared" si="22"/>
        <v>1</v>
      </c>
      <c r="E97" t="b">
        <f t="shared" si="23"/>
        <v>0</v>
      </c>
      <c r="F97" t="b">
        <f t="shared" si="24"/>
        <v>0</v>
      </c>
      <c r="G97" t="b">
        <f t="shared" si="25"/>
        <v>1</v>
      </c>
      <c r="H97" s="2">
        <f t="shared" si="26"/>
        <v>0</v>
      </c>
      <c r="I97" s="2">
        <f>IF(G97,VLOOKUP(C97,Tabela1[],2)-H97,0)</f>
        <v>0.5</v>
      </c>
      <c r="J97" s="4">
        <f t="shared" si="27"/>
        <v>200</v>
      </c>
      <c r="K97" s="4">
        <f t="shared" si="28"/>
        <v>0</v>
      </c>
      <c r="L97" s="4">
        <f t="shared" si="29"/>
        <v>200</v>
      </c>
      <c r="M97" s="4">
        <f t="shared" si="41"/>
        <v>100</v>
      </c>
      <c r="N97">
        <f t="shared" si="30"/>
        <v>300</v>
      </c>
      <c r="O97" s="5">
        <f t="shared" si="31"/>
        <v>100</v>
      </c>
      <c r="P97" s="9">
        <f t="shared" si="32"/>
        <v>0</v>
      </c>
      <c r="Q97">
        <f t="shared" si="33"/>
        <v>150</v>
      </c>
      <c r="R97">
        <f t="shared" si="34"/>
        <v>100</v>
      </c>
      <c r="S97">
        <f t="shared" si="35"/>
        <v>50</v>
      </c>
      <c r="T97" s="5">
        <f t="shared" si="36"/>
        <v>100</v>
      </c>
      <c r="U97" s="5">
        <f t="shared" si="37"/>
        <v>100</v>
      </c>
      <c r="V97" s="5">
        <f t="shared" si="38"/>
        <v>200</v>
      </c>
      <c r="W97">
        <f t="shared" si="40"/>
        <v>50</v>
      </c>
    </row>
    <row r="98" spans="1:23" x14ac:dyDescent="0.25">
      <c r="A98" s="1">
        <v>43927</v>
      </c>
      <c r="B98">
        <f t="shared" si="21"/>
        <v>6</v>
      </c>
      <c r="C98">
        <f t="shared" si="39"/>
        <v>1</v>
      </c>
      <c r="D98" t="b">
        <f t="shared" si="22"/>
        <v>0</v>
      </c>
      <c r="E98" t="b">
        <f t="shared" si="23"/>
        <v>0</v>
      </c>
      <c r="F98" t="b">
        <f t="shared" si="24"/>
        <v>0</v>
      </c>
      <c r="G98" t="b">
        <f t="shared" si="25"/>
        <v>1</v>
      </c>
      <c r="H98" s="2">
        <f t="shared" si="26"/>
        <v>0.1</v>
      </c>
      <c r="I98" s="2">
        <f>IF(G98,VLOOKUP(C98,Tabela1[],2)-H98,0)</f>
        <v>0.8</v>
      </c>
      <c r="J98" s="4">
        <f t="shared" si="27"/>
        <v>200</v>
      </c>
      <c r="K98" s="4">
        <f t="shared" si="28"/>
        <v>150</v>
      </c>
      <c r="L98" s="4">
        <f t="shared" si="29"/>
        <v>200</v>
      </c>
      <c r="M98" s="4">
        <f t="shared" si="41"/>
        <v>100</v>
      </c>
      <c r="N98">
        <f t="shared" si="30"/>
        <v>300</v>
      </c>
      <c r="O98" s="5">
        <f t="shared" si="31"/>
        <v>115</v>
      </c>
      <c r="P98" s="9">
        <f t="shared" si="32"/>
        <v>150</v>
      </c>
      <c r="Q98">
        <f t="shared" si="33"/>
        <v>240</v>
      </c>
      <c r="R98">
        <f t="shared" si="34"/>
        <v>100</v>
      </c>
      <c r="S98">
        <f t="shared" si="35"/>
        <v>140</v>
      </c>
      <c r="T98" s="5">
        <f t="shared" si="36"/>
        <v>100</v>
      </c>
      <c r="U98" s="5">
        <f t="shared" si="37"/>
        <v>280</v>
      </c>
      <c r="V98" s="5">
        <f t="shared" si="38"/>
        <v>455</v>
      </c>
      <c r="W98">
        <f t="shared" si="40"/>
        <v>0</v>
      </c>
    </row>
    <row r="99" spans="1:23" x14ac:dyDescent="0.25">
      <c r="A99" s="1">
        <v>43928</v>
      </c>
      <c r="B99">
        <f t="shared" si="21"/>
        <v>7</v>
      </c>
      <c r="C99">
        <f t="shared" si="39"/>
        <v>2</v>
      </c>
      <c r="D99" t="b">
        <f t="shared" si="22"/>
        <v>0</v>
      </c>
      <c r="E99" t="b">
        <f t="shared" si="23"/>
        <v>0</v>
      </c>
      <c r="F99" t="b">
        <f t="shared" si="24"/>
        <v>0</v>
      </c>
      <c r="G99" t="b">
        <f t="shared" si="25"/>
        <v>1</v>
      </c>
      <c r="H99" s="2">
        <f t="shared" si="26"/>
        <v>0</v>
      </c>
      <c r="I99" s="2">
        <f>IF(G99,VLOOKUP(C99,Tabela1[],2)-H99,0)</f>
        <v>0.75</v>
      </c>
      <c r="J99" s="4">
        <f t="shared" si="27"/>
        <v>200</v>
      </c>
      <c r="K99" s="4">
        <f t="shared" si="28"/>
        <v>0</v>
      </c>
      <c r="L99" s="4">
        <f t="shared" si="29"/>
        <v>200</v>
      </c>
      <c r="M99" s="4">
        <f t="shared" si="41"/>
        <v>60</v>
      </c>
      <c r="N99">
        <f t="shared" si="30"/>
        <v>260</v>
      </c>
      <c r="O99" s="5">
        <f t="shared" si="31"/>
        <v>100</v>
      </c>
      <c r="P99" s="9">
        <f t="shared" si="32"/>
        <v>0</v>
      </c>
      <c r="Q99">
        <f t="shared" si="33"/>
        <v>195</v>
      </c>
      <c r="R99">
        <f t="shared" si="34"/>
        <v>60</v>
      </c>
      <c r="S99">
        <f t="shared" si="35"/>
        <v>135</v>
      </c>
      <c r="T99" s="5">
        <f t="shared" si="36"/>
        <v>60</v>
      </c>
      <c r="U99" s="5">
        <f t="shared" si="37"/>
        <v>270</v>
      </c>
      <c r="V99" s="5">
        <f t="shared" si="38"/>
        <v>330</v>
      </c>
      <c r="W99">
        <f t="shared" si="40"/>
        <v>0</v>
      </c>
    </row>
    <row r="100" spans="1:23" x14ac:dyDescent="0.25">
      <c r="A100" s="1">
        <v>43929</v>
      </c>
      <c r="B100">
        <f t="shared" si="21"/>
        <v>8</v>
      </c>
      <c r="C100">
        <f t="shared" si="39"/>
        <v>3</v>
      </c>
      <c r="D100" t="b">
        <f t="shared" si="22"/>
        <v>0</v>
      </c>
      <c r="E100" t="b">
        <f t="shared" si="23"/>
        <v>0</v>
      </c>
      <c r="F100" t="b">
        <f t="shared" si="24"/>
        <v>0</v>
      </c>
      <c r="G100" t="b">
        <f t="shared" si="25"/>
        <v>1</v>
      </c>
      <c r="H100" s="2">
        <f t="shared" si="26"/>
        <v>0</v>
      </c>
      <c r="I100" s="2">
        <f>IF(G100,VLOOKUP(C100,Tabela1[],2)-H100,0)</f>
        <v>0.6</v>
      </c>
      <c r="J100" s="4">
        <f t="shared" si="27"/>
        <v>200</v>
      </c>
      <c r="K100" s="4">
        <f t="shared" si="28"/>
        <v>0</v>
      </c>
      <c r="L100" s="4">
        <f t="shared" si="29"/>
        <v>200</v>
      </c>
      <c r="M100" s="4">
        <f t="shared" si="41"/>
        <v>65</v>
      </c>
      <c r="N100">
        <f t="shared" si="30"/>
        <v>265</v>
      </c>
      <c r="O100" s="5">
        <f t="shared" si="31"/>
        <v>100</v>
      </c>
      <c r="P100" s="9">
        <f t="shared" si="32"/>
        <v>0</v>
      </c>
      <c r="Q100">
        <f t="shared" si="33"/>
        <v>159</v>
      </c>
      <c r="R100">
        <f t="shared" si="34"/>
        <v>65</v>
      </c>
      <c r="S100">
        <f t="shared" si="35"/>
        <v>94</v>
      </c>
      <c r="T100" s="5">
        <f t="shared" si="36"/>
        <v>65</v>
      </c>
      <c r="U100" s="5">
        <f t="shared" si="37"/>
        <v>188</v>
      </c>
      <c r="V100" s="5">
        <f t="shared" si="38"/>
        <v>253</v>
      </c>
      <c r="W100">
        <f t="shared" si="40"/>
        <v>6</v>
      </c>
    </row>
    <row r="101" spans="1:23" x14ac:dyDescent="0.25">
      <c r="A101" s="1">
        <v>43930</v>
      </c>
      <c r="B101">
        <f t="shared" si="21"/>
        <v>9</v>
      </c>
      <c r="C101">
        <f t="shared" si="39"/>
        <v>4</v>
      </c>
      <c r="D101" t="b">
        <f t="shared" si="22"/>
        <v>0</v>
      </c>
      <c r="E101" t="b">
        <f t="shared" si="23"/>
        <v>0</v>
      </c>
      <c r="F101" t="b">
        <f t="shared" si="24"/>
        <v>0</v>
      </c>
      <c r="G101" t="b">
        <f t="shared" si="25"/>
        <v>1</v>
      </c>
      <c r="H101" s="2">
        <f t="shared" si="26"/>
        <v>0</v>
      </c>
      <c r="I101" s="2">
        <f>IF(G101,VLOOKUP(C101,Tabela1[],2)-H101,0)</f>
        <v>0.75</v>
      </c>
      <c r="J101" s="4">
        <f t="shared" si="27"/>
        <v>200</v>
      </c>
      <c r="K101" s="4">
        <f t="shared" si="28"/>
        <v>0</v>
      </c>
      <c r="L101" s="4">
        <f t="shared" si="29"/>
        <v>200</v>
      </c>
      <c r="M101" s="4">
        <f t="shared" si="41"/>
        <v>100</v>
      </c>
      <c r="N101">
        <f t="shared" si="30"/>
        <v>300</v>
      </c>
      <c r="O101" s="5">
        <f t="shared" si="31"/>
        <v>100</v>
      </c>
      <c r="P101" s="9">
        <f t="shared" si="32"/>
        <v>0</v>
      </c>
      <c r="Q101">
        <f t="shared" si="33"/>
        <v>225</v>
      </c>
      <c r="R101">
        <f t="shared" si="34"/>
        <v>100</v>
      </c>
      <c r="S101">
        <f t="shared" si="35"/>
        <v>125</v>
      </c>
      <c r="T101" s="5">
        <f t="shared" si="36"/>
        <v>100</v>
      </c>
      <c r="U101" s="5">
        <f t="shared" si="37"/>
        <v>250</v>
      </c>
      <c r="V101" s="5">
        <f t="shared" si="38"/>
        <v>350</v>
      </c>
      <c r="W101">
        <f t="shared" si="40"/>
        <v>0</v>
      </c>
    </row>
    <row r="102" spans="1:23" x14ac:dyDescent="0.25">
      <c r="A102" s="1">
        <v>43931</v>
      </c>
      <c r="B102">
        <f t="shared" si="21"/>
        <v>10</v>
      </c>
      <c r="C102">
        <f t="shared" si="39"/>
        <v>5</v>
      </c>
      <c r="D102" t="b">
        <f t="shared" si="22"/>
        <v>0</v>
      </c>
      <c r="E102" t="b">
        <f t="shared" si="23"/>
        <v>0</v>
      </c>
      <c r="F102" t="b">
        <f t="shared" si="24"/>
        <v>0</v>
      </c>
      <c r="G102" t="b">
        <f t="shared" si="25"/>
        <v>1</v>
      </c>
      <c r="H102" s="2">
        <f t="shared" si="26"/>
        <v>0.1</v>
      </c>
      <c r="I102" s="2">
        <f>IF(G102,VLOOKUP(C102,Tabela1[],2)-H102,0)</f>
        <v>0.70000000000000007</v>
      </c>
      <c r="J102" s="4">
        <f t="shared" si="27"/>
        <v>200</v>
      </c>
      <c r="K102" s="4">
        <f t="shared" si="28"/>
        <v>90</v>
      </c>
      <c r="L102" s="4">
        <f t="shared" si="29"/>
        <v>200</v>
      </c>
      <c r="M102" s="4">
        <f t="shared" si="41"/>
        <v>75</v>
      </c>
      <c r="N102">
        <f t="shared" si="30"/>
        <v>275</v>
      </c>
      <c r="O102" s="5">
        <f t="shared" si="31"/>
        <v>109</v>
      </c>
      <c r="P102" s="9">
        <f t="shared" si="32"/>
        <v>90</v>
      </c>
      <c r="Q102">
        <f t="shared" si="33"/>
        <v>193</v>
      </c>
      <c r="R102">
        <f t="shared" si="34"/>
        <v>75</v>
      </c>
      <c r="S102">
        <f t="shared" si="35"/>
        <v>118</v>
      </c>
      <c r="T102" s="5">
        <f t="shared" si="36"/>
        <v>75</v>
      </c>
      <c r="U102" s="5">
        <f t="shared" si="37"/>
        <v>236</v>
      </c>
      <c r="V102" s="5">
        <f t="shared" si="38"/>
        <v>356</v>
      </c>
      <c r="W102">
        <f t="shared" si="40"/>
        <v>0</v>
      </c>
    </row>
    <row r="103" spans="1:23" x14ac:dyDescent="0.25">
      <c r="A103" s="1">
        <v>43932</v>
      </c>
      <c r="B103">
        <f t="shared" si="21"/>
        <v>11</v>
      </c>
      <c r="C103">
        <f t="shared" si="39"/>
        <v>6</v>
      </c>
      <c r="D103" t="b">
        <f t="shared" si="22"/>
        <v>0</v>
      </c>
      <c r="E103" t="b">
        <f t="shared" si="23"/>
        <v>0</v>
      </c>
      <c r="F103" t="b">
        <f t="shared" si="24"/>
        <v>1</v>
      </c>
      <c r="G103" t="b">
        <f t="shared" si="25"/>
        <v>1</v>
      </c>
      <c r="H103" s="2">
        <f t="shared" si="26"/>
        <v>0</v>
      </c>
      <c r="I103" s="2">
        <f>IF(G103,VLOOKUP(C103,Tabela1[],2)-H103,0)</f>
        <v>0.5</v>
      </c>
      <c r="J103" s="4">
        <f t="shared" si="27"/>
        <v>200</v>
      </c>
      <c r="K103" s="4">
        <f t="shared" si="28"/>
        <v>0</v>
      </c>
      <c r="L103" s="4">
        <f t="shared" si="29"/>
        <v>200</v>
      </c>
      <c r="M103" s="4">
        <f t="shared" si="41"/>
        <v>82</v>
      </c>
      <c r="N103">
        <f t="shared" si="30"/>
        <v>282</v>
      </c>
      <c r="O103" s="5">
        <f t="shared" si="31"/>
        <v>100</v>
      </c>
      <c r="P103" s="9">
        <f t="shared" si="32"/>
        <v>0</v>
      </c>
      <c r="Q103">
        <f t="shared" si="33"/>
        <v>282</v>
      </c>
      <c r="R103">
        <f t="shared" si="34"/>
        <v>82</v>
      </c>
      <c r="S103">
        <f t="shared" si="35"/>
        <v>200</v>
      </c>
      <c r="T103" s="5">
        <f t="shared" si="36"/>
        <v>82</v>
      </c>
      <c r="U103" s="5">
        <f t="shared" si="37"/>
        <v>400</v>
      </c>
      <c r="V103" s="5">
        <f t="shared" si="38"/>
        <v>482</v>
      </c>
      <c r="W103">
        <f t="shared" si="40"/>
        <v>0</v>
      </c>
    </row>
    <row r="104" spans="1:23" x14ac:dyDescent="0.25">
      <c r="A104" s="1">
        <v>43933</v>
      </c>
      <c r="B104">
        <f t="shared" si="21"/>
        <v>12</v>
      </c>
      <c r="C104">
        <f t="shared" si="39"/>
        <v>7</v>
      </c>
      <c r="D104" t="b">
        <f t="shared" si="22"/>
        <v>0</v>
      </c>
      <c r="E104" t="b">
        <f t="shared" si="23"/>
        <v>1</v>
      </c>
      <c r="F104" t="b">
        <f t="shared" si="24"/>
        <v>0</v>
      </c>
      <c r="G104" t="b">
        <f t="shared" si="25"/>
        <v>0</v>
      </c>
      <c r="H104" s="2">
        <f t="shared" si="26"/>
        <v>0</v>
      </c>
      <c r="I104" s="2">
        <f>IF(G104,VLOOKUP(C104,Tabela1[],2)-H104,0)</f>
        <v>0</v>
      </c>
      <c r="J104" s="4">
        <f t="shared" si="27"/>
        <v>0</v>
      </c>
      <c r="K104" s="4">
        <f t="shared" si="28"/>
        <v>0</v>
      </c>
      <c r="L104" s="4">
        <f t="shared" si="29"/>
        <v>0</v>
      </c>
      <c r="M104" s="4">
        <f t="shared" si="41"/>
        <v>0</v>
      </c>
      <c r="N104">
        <f t="shared" si="30"/>
        <v>0</v>
      </c>
      <c r="O104" s="5">
        <f t="shared" si="31"/>
        <v>0</v>
      </c>
      <c r="P104" s="9">
        <f t="shared" si="32"/>
        <v>0</v>
      </c>
      <c r="Q104">
        <f t="shared" si="33"/>
        <v>0</v>
      </c>
      <c r="R104">
        <f t="shared" si="34"/>
        <v>0</v>
      </c>
      <c r="S104">
        <f t="shared" si="35"/>
        <v>0</v>
      </c>
      <c r="T104" s="5">
        <f t="shared" si="36"/>
        <v>0</v>
      </c>
      <c r="U104" s="5">
        <f t="shared" si="37"/>
        <v>0</v>
      </c>
      <c r="V104" s="5">
        <f t="shared" si="38"/>
        <v>0</v>
      </c>
      <c r="W104">
        <f t="shared" si="40"/>
        <v>0</v>
      </c>
    </row>
    <row r="105" spans="1:23" x14ac:dyDescent="0.25">
      <c r="A105" s="1">
        <v>43934</v>
      </c>
      <c r="B105">
        <f t="shared" si="21"/>
        <v>13</v>
      </c>
      <c r="C105">
        <f t="shared" si="39"/>
        <v>1</v>
      </c>
      <c r="D105" t="b">
        <f t="shared" si="22"/>
        <v>0</v>
      </c>
      <c r="E105" t="b">
        <f t="shared" si="23"/>
        <v>0</v>
      </c>
      <c r="F105" t="b">
        <f t="shared" si="24"/>
        <v>0</v>
      </c>
      <c r="G105" t="b">
        <f t="shared" si="25"/>
        <v>1</v>
      </c>
      <c r="H105" s="2">
        <f t="shared" si="26"/>
        <v>0.1</v>
      </c>
      <c r="I105" s="2">
        <f>IF(G105,VLOOKUP(C105,Tabela1[],2)-H105,0)</f>
        <v>0.8</v>
      </c>
      <c r="J105" s="4">
        <f t="shared" si="27"/>
        <v>200</v>
      </c>
      <c r="K105" s="4">
        <f t="shared" si="28"/>
        <v>150</v>
      </c>
      <c r="L105" s="4">
        <f t="shared" si="29"/>
        <v>200</v>
      </c>
      <c r="M105" s="4">
        <f t="shared" si="41"/>
        <v>0</v>
      </c>
      <c r="N105">
        <f t="shared" si="30"/>
        <v>200</v>
      </c>
      <c r="O105" s="5">
        <f t="shared" si="31"/>
        <v>115</v>
      </c>
      <c r="P105" s="9">
        <f t="shared" si="32"/>
        <v>150</v>
      </c>
      <c r="Q105">
        <f t="shared" si="33"/>
        <v>160</v>
      </c>
      <c r="R105">
        <f t="shared" si="34"/>
        <v>0</v>
      </c>
      <c r="S105">
        <f t="shared" si="35"/>
        <v>160</v>
      </c>
      <c r="T105" s="5">
        <f t="shared" si="36"/>
        <v>0</v>
      </c>
      <c r="U105" s="5">
        <f t="shared" si="37"/>
        <v>320</v>
      </c>
      <c r="V105" s="5">
        <f t="shared" si="38"/>
        <v>395</v>
      </c>
      <c r="W105">
        <f t="shared" si="40"/>
        <v>0</v>
      </c>
    </row>
    <row r="106" spans="1:23" x14ac:dyDescent="0.25">
      <c r="A106" s="1">
        <v>43935</v>
      </c>
      <c r="B106">
        <f t="shared" si="21"/>
        <v>14</v>
      </c>
      <c r="C106">
        <f t="shared" si="39"/>
        <v>2</v>
      </c>
      <c r="D106" t="b">
        <f t="shared" si="22"/>
        <v>0</v>
      </c>
      <c r="E106" t="b">
        <f t="shared" si="23"/>
        <v>0</v>
      </c>
      <c r="F106" t="b">
        <f t="shared" si="24"/>
        <v>0</v>
      </c>
      <c r="G106" t="b">
        <f t="shared" si="25"/>
        <v>1</v>
      </c>
      <c r="H106" s="2">
        <f t="shared" si="26"/>
        <v>0</v>
      </c>
      <c r="I106" s="2">
        <f>IF(G106,VLOOKUP(C106,Tabela1[],2)-H106,0)</f>
        <v>0.75</v>
      </c>
      <c r="J106" s="4">
        <f t="shared" si="27"/>
        <v>200</v>
      </c>
      <c r="K106" s="4">
        <f t="shared" si="28"/>
        <v>0</v>
      </c>
      <c r="L106" s="4">
        <f t="shared" si="29"/>
        <v>200</v>
      </c>
      <c r="M106" s="4">
        <f t="shared" si="41"/>
        <v>40</v>
      </c>
      <c r="N106">
        <f t="shared" si="30"/>
        <v>240</v>
      </c>
      <c r="O106" s="5">
        <f t="shared" si="31"/>
        <v>100</v>
      </c>
      <c r="P106" s="9">
        <f t="shared" si="32"/>
        <v>0</v>
      </c>
      <c r="Q106">
        <f t="shared" si="33"/>
        <v>180</v>
      </c>
      <c r="R106">
        <f t="shared" si="34"/>
        <v>40</v>
      </c>
      <c r="S106">
        <f t="shared" si="35"/>
        <v>140</v>
      </c>
      <c r="T106" s="5">
        <f t="shared" si="36"/>
        <v>40</v>
      </c>
      <c r="U106" s="5">
        <f t="shared" si="37"/>
        <v>280</v>
      </c>
      <c r="V106" s="5">
        <f t="shared" si="38"/>
        <v>320</v>
      </c>
      <c r="W106">
        <f t="shared" si="40"/>
        <v>0</v>
      </c>
    </row>
    <row r="107" spans="1:23" x14ac:dyDescent="0.25">
      <c r="A107" s="1">
        <v>43936</v>
      </c>
      <c r="B107">
        <f t="shared" si="21"/>
        <v>15</v>
      </c>
      <c r="C107">
        <f t="shared" si="39"/>
        <v>3</v>
      </c>
      <c r="D107" t="b">
        <f t="shared" si="22"/>
        <v>0</v>
      </c>
      <c r="E107" t="b">
        <f t="shared" si="23"/>
        <v>0</v>
      </c>
      <c r="F107" t="b">
        <f t="shared" si="24"/>
        <v>0</v>
      </c>
      <c r="G107" t="b">
        <f t="shared" si="25"/>
        <v>1</v>
      </c>
      <c r="H107" s="2">
        <f t="shared" si="26"/>
        <v>0</v>
      </c>
      <c r="I107" s="2">
        <f>IF(G107,VLOOKUP(C107,Tabela1[],2)-H107,0)</f>
        <v>0.6</v>
      </c>
      <c r="J107" s="4">
        <f t="shared" si="27"/>
        <v>200</v>
      </c>
      <c r="K107" s="4">
        <f t="shared" si="28"/>
        <v>0</v>
      </c>
      <c r="L107" s="4">
        <f t="shared" si="29"/>
        <v>200</v>
      </c>
      <c r="M107" s="4">
        <f t="shared" si="41"/>
        <v>60</v>
      </c>
      <c r="N107">
        <f t="shared" si="30"/>
        <v>260</v>
      </c>
      <c r="O107" s="5">
        <f t="shared" si="31"/>
        <v>100</v>
      </c>
      <c r="P107" s="9">
        <f t="shared" si="32"/>
        <v>0</v>
      </c>
      <c r="Q107">
        <f t="shared" si="33"/>
        <v>156</v>
      </c>
      <c r="R107">
        <f t="shared" si="34"/>
        <v>60</v>
      </c>
      <c r="S107">
        <f t="shared" si="35"/>
        <v>96</v>
      </c>
      <c r="T107" s="5">
        <f t="shared" si="36"/>
        <v>60</v>
      </c>
      <c r="U107" s="5">
        <f t="shared" si="37"/>
        <v>192</v>
      </c>
      <c r="V107" s="5">
        <f t="shared" si="38"/>
        <v>252</v>
      </c>
      <c r="W107">
        <f t="shared" si="40"/>
        <v>4</v>
      </c>
    </row>
    <row r="108" spans="1:23" x14ac:dyDescent="0.25">
      <c r="A108" s="1">
        <v>43937</v>
      </c>
      <c r="B108">
        <f t="shared" si="21"/>
        <v>16</v>
      </c>
      <c r="C108">
        <f t="shared" si="39"/>
        <v>4</v>
      </c>
      <c r="D108" t="b">
        <f t="shared" si="22"/>
        <v>0</v>
      </c>
      <c r="E108" t="b">
        <f t="shared" si="23"/>
        <v>0</v>
      </c>
      <c r="F108" t="b">
        <f t="shared" si="24"/>
        <v>0</v>
      </c>
      <c r="G108" t="b">
        <f t="shared" si="25"/>
        <v>1</v>
      </c>
      <c r="H108" s="2">
        <f t="shared" si="26"/>
        <v>0</v>
      </c>
      <c r="I108" s="2">
        <f>IF(G108,VLOOKUP(C108,Tabela1[],2)-H108,0)</f>
        <v>0.75</v>
      </c>
      <c r="J108" s="4">
        <f t="shared" si="27"/>
        <v>200</v>
      </c>
      <c r="K108" s="4">
        <f t="shared" si="28"/>
        <v>0</v>
      </c>
      <c r="L108" s="4">
        <f t="shared" si="29"/>
        <v>200</v>
      </c>
      <c r="M108" s="4">
        <f t="shared" si="41"/>
        <v>100</v>
      </c>
      <c r="N108">
        <f t="shared" si="30"/>
        <v>300</v>
      </c>
      <c r="O108" s="5">
        <f t="shared" si="31"/>
        <v>100</v>
      </c>
      <c r="P108" s="9">
        <f t="shared" si="32"/>
        <v>0</v>
      </c>
      <c r="Q108">
        <f t="shared" si="33"/>
        <v>225</v>
      </c>
      <c r="R108">
        <f t="shared" si="34"/>
        <v>100</v>
      </c>
      <c r="S108">
        <f t="shared" si="35"/>
        <v>125</v>
      </c>
      <c r="T108" s="5">
        <f t="shared" si="36"/>
        <v>100</v>
      </c>
      <c r="U108" s="5">
        <f t="shared" si="37"/>
        <v>250</v>
      </c>
      <c r="V108" s="5">
        <f t="shared" si="38"/>
        <v>350</v>
      </c>
      <c r="W108">
        <f t="shared" si="40"/>
        <v>0</v>
      </c>
    </row>
    <row r="109" spans="1:23" x14ac:dyDescent="0.25">
      <c r="A109" s="1">
        <v>43938</v>
      </c>
      <c r="B109">
        <f t="shared" si="21"/>
        <v>17</v>
      </c>
      <c r="C109">
        <f t="shared" si="39"/>
        <v>5</v>
      </c>
      <c r="D109" t="b">
        <f t="shared" si="22"/>
        <v>0</v>
      </c>
      <c r="E109" t="b">
        <f t="shared" si="23"/>
        <v>0</v>
      </c>
      <c r="F109" t="b">
        <f t="shared" si="24"/>
        <v>0</v>
      </c>
      <c r="G109" t="b">
        <f t="shared" si="25"/>
        <v>1</v>
      </c>
      <c r="H109" s="2">
        <f t="shared" si="26"/>
        <v>0.1</v>
      </c>
      <c r="I109" s="2">
        <f>IF(G109,VLOOKUP(C109,Tabela1[],2)-H109,0)</f>
        <v>0.70000000000000007</v>
      </c>
      <c r="J109" s="4">
        <f t="shared" si="27"/>
        <v>200</v>
      </c>
      <c r="K109" s="4">
        <f t="shared" si="28"/>
        <v>90</v>
      </c>
      <c r="L109" s="4">
        <f t="shared" si="29"/>
        <v>200</v>
      </c>
      <c r="M109" s="4">
        <f t="shared" si="41"/>
        <v>75</v>
      </c>
      <c r="N109">
        <f t="shared" si="30"/>
        <v>275</v>
      </c>
      <c r="O109" s="5">
        <f t="shared" si="31"/>
        <v>109</v>
      </c>
      <c r="P109" s="9">
        <f t="shared" si="32"/>
        <v>90</v>
      </c>
      <c r="Q109">
        <f t="shared" si="33"/>
        <v>193</v>
      </c>
      <c r="R109">
        <f t="shared" si="34"/>
        <v>75</v>
      </c>
      <c r="S109">
        <f t="shared" si="35"/>
        <v>118</v>
      </c>
      <c r="T109" s="5">
        <f t="shared" si="36"/>
        <v>75</v>
      </c>
      <c r="U109" s="5">
        <f t="shared" si="37"/>
        <v>236</v>
      </c>
      <c r="V109" s="5">
        <f t="shared" si="38"/>
        <v>356</v>
      </c>
      <c r="W109">
        <f t="shared" si="40"/>
        <v>0</v>
      </c>
    </row>
    <row r="110" spans="1:23" x14ac:dyDescent="0.25">
      <c r="A110" s="1">
        <v>43939</v>
      </c>
      <c r="B110">
        <f t="shared" si="21"/>
        <v>18</v>
      </c>
      <c r="C110">
        <f t="shared" si="39"/>
        <v>6</v>
      </c>
      <c r="D110" t="b">
        <f t="shared" si="22"/>
        <v>0</v>
      </c>
      <c r="E110" t="b">
        <f t="shared" si="23"/>
        <v>0</v>
      </c>
      <c r="F110" t="b">
        <f t="shared" si="24"/>
        <v>1</v>
      </c>
      <c r="G110" t="b">
        <f t="shared" si="25"/>
        <v>1</v>
      </c>
      <c r="H110" s="2">
        <f t="shared" si="26"/>
        <v>0</v>
      </c>
      <c r="I110" s="2">
        <f>IF(G110,VLOOKUP(C110,Tabela1[],2)-H110,0)</f>
        <v>0.5</v>
      </c>
      <c r="J110" s="4">
        <f t="shared" si="27"/>
        <v>200</v>
      </c>
      <c r="K110" s="4">
        <f t="shared" si="28"/>
        <v>0</v>
      </c>
      <c r="L110" s="4">
        <f t="shared" si="29"/>
        <v>200</v>
      </c>
      <c r="M110" s="4">
        <f t="shared" si="41"/>
        <v>82</v>
      </c>
      <c r="N110">
        <f t="shared" si="30"/>
        <v>282</v>
      </c>
      <c r="O110" s="5">
        <f t="shared" si="31"/>
        <v>100</v>
      </c>
      <c r="P110" s="9">
        <f t="shared" si="32"/>
        <v>0</v>
      </c>
      <c r="Q110">
        <f t="shared" si="33"/>
        <v>282</v>
      </c>
      <c r="R110">
        <f t="shared" si="34"/>
        <v>82</v>
      </c>
      <c r="S110">
        <f t="shared" si="35"/>
        <v>200</v>
      </c>
      <c r="T110" s="5">
        <f t="shared" si="36"/>
        <v>82</v>
      </c>
      <c r="U110" s="5">
        <f t="shared" si="37"/>
        <v>400</v>
      </c>
      <c r="V110" s="5">
        <f t="shared" si="38"/>
        <v>482</v>
      </c>
      <c r="W110">
        <f t="shared" si="40"/>
        <v>0</v>
      </c>
    </row>
    <row r="111" spans="1:23" x14ac:dyDescent="0.25">
      <c r="A111" s="1">
        <v>43940</v>
      </c>
      <c r="B111">
        <f t="shared" si="21"/>
        <v>19</v>
      </c>
      <c r="C111">
        <f t="shared" si="39"/>
        <v>7</v>
      </c>
      <c r="D111" t="b">
        <f t="shared" si="22"/>
        <v>0</v>
      </c>
      <c r="E111" t="b">
        <f t="shared" si="23"/>
        <v>1</v>
      </c>
      <c r="F111" t="b">
        <f t="shared" si="24"/>
        <v>0</v>
      </c>
      <c r="G111" t="b">
        <f t="shared" si="25"/>
        <v>0</v>
      </c>
      <c r="H111" s="2">
        <f t="shared" si="26"/>
        <v>0</v>
      </c>
      <c r="I111" s="2">
        <f>IF(G111,VLOOKUP(C111,Tabela1[],2)-H111,0)</f>
        <v>0</v>
      </c>
      <c r="J111" s="4">
        <f t="shared" si="27"/>
        <v>0</v>
      </c>
      <c r="K111" s="4">
        <f t="shared" si="28"/>
        <v>0</v>
      </c>
      <c r="L111" s="4">
        <f t="shared" si="29"/>
        <v>0</v>
      </c>
      <c r="M111" s="4">
        <f t="shared" si="41"/>
        <v>0</v>
      </c>
      <c r="N111">
        <f t="shared" si="30"/>
        <v>0</v>
      </c>
      <c r="O111" s="5">
        <f t="shared" si="31"/>
        <v>0</v>
      </c>
      <c r="P111" s="9">
        <f t="shared" si="32"/>
        <v>0</v>
      </c>
      <c r="Q111">
        <f t="shared" si="33"/>
        <v>0</v>
      </c>
      <c r="R111">
        <f t="shared" si="34"/>
        <v>0</v>
      </c>
      <c r="S111">
        <f t="shared" si="35"/>
        <v>0</v>
      </c>
      <c r="T111" s="5">
        <f t="shared" si="36"/>
        <v>0</v>
      </c>
      <c r="U111" s="5">
        <f t="shared" si="37"/>
        <v>0</v>
      </c>
      <c r="V111" s="5">
        <f t="shared" si="38"/>
        <v>0</v>
      </c>
      <c r="W111">
        <f t="shared" si="40"/>
        <v>0</v>
      </c>
    </row>
    <row r="112" spans="1:23" x14ac:dyDescent="0.25">
      <c r="A112" s="1">
        <v>43941</v>
      </c>
      <c r="B112">
        <f t="shared" si="21"/>
        <v>20</v>
      </c>
      <c r="C112">
        <f t="shared" si="39"/>
        <v>1</v>
      </c>
      <c r="D112" t="b">
        <f t="shared" si="22"/>
        <v>0</v>
      </c>
      <c r="E112" t="b">
        <f t="shared" si="23"/>
        <v>0</v>
      </c>
      <c r="F112" t="b">
        <f t="shared" si="24"/>
        <v>0</v>
      </c>
      <c r="G112" t="b">
        <f t="shared" si="25"/>
        <v>1</v>
      </c>
      <c r="H112" s="2">
        <f t="shared" si="26"/>
        <v>0.1</v>
      </c>
      <c r="I112" s="2">
        <f>IF(G112,VLOOKUP(C112,Tabela1[],2)-H112,0)</f>
        <v>0.8</v>
      </c>
      <c r="J112" s="4">
        <f t="shared" si="27"/>
        <v>200</v>
      </c>
      <c r="K112" s="4">
        <f t="shared" si="28"/>
        <v>150</v>
      </c>
      <c r="L112" s="4">
        <f t="shared" si="29"/>
        <v>200</v>
      </c>
      <c r="M112" s="4">
        <f t="shared" si="41"/>
        <v>0</v>
      </c>
      <c r="N112">
        <f t="shared" si="30"/>
        <v>200</v>
      </c>
      <c r="O112" s="5">
        <f t="shared" si="31"/>
        <v>115</v>
      </c>
      <c r="P112" s="9">
        <f t="shared" si="32"/>
        <v>150</v>
      </c>
      <c r="Q112">
        <f t="shared" si="33"/>
        <v>160</v>
      </c>
      <c r="R112">
        <f t="shared" si="34"/>
        <v>0</v>
      </c>
      <c r="S112">
        <f t="shared" si="35"/>
        <v>160</v>
      </c>
      <c r="T112" s="5">
        <f t="shared" si="36"/>
        <v>0</v>
      </c>
      <c r="U112" s="5">
        <f t="shared" si="37"/>
        <v>320</v>
      </c>
      <c r="V112" s="5">
        <f t="shared" si="38"/>
        <v>395</v>
      </c>
      <c r="W112">
        <f t="shared" si="40"/>
        <v>0</v>
      </c>
    </row>
    <row r="113" spans="1:23" x14ac:dyDescent="0.25">
      <c r="A113" s="1">
        <v>43942</v>
      </c>
      <c r="B113">
        <f t="shared" si="21"/>
        <v>21</v>
      </c>
      <c r="C113">
        <f t="shared" si="39"/>
        <v>2</v>
      </c>
      <c r="D113" t="b">
        <f t="shared" si="22"/>
        <v>0</v>
      </c>
      <c r="E113" t="b">
        <f t="shared" si="23"/>
        <v>0</v>
      </c>
      <c r="F113" t="b">
        <f t="shared" si="24"/>
        <v>0</v>
      </c>
      <c r="G113" t="b">
        <f t="shared" si="25"/>
        <v>1</v>
      </c>
      <c r="H113" s="2">
        <f t="shared" si="26"/>
        <v>0</v>
      </c>
      <c r="I113" s="2">
        <f>IF(G113,VLOOKUP(C113,Tabela1[],2)-H113,0)</f>
        <v>0.75</v>
      </c>
      <c r="J113" s="4">
        <f t="shared" si="27"/>
        <v>200</v>
      </c>
      <c r="K113" s="4">
        <f t="shared" si="28"/>
        <v>0</v>
      </c>
      <c r="L113" s="4">
        <f t="shared" si="29"/>
        <v>200</v>
      </c>
      <c r="M113" s="4">
        <f t="shared" si="41"/>
        <v>40</v>
      </c>
      <c r="N113">
        <f t="shared" si="30"/>
        <v>240</v>
      </c>
      <c r="O113" s="5">
        <f t="shared" si="31"/>
        <v>100</v>
      </c>
      <c r="P113" s="9">
        <f t="shared" si="32"/>
        <v>0</v>
      </c>
      <c r="Q113">
        <f t="shared" si="33"/>
        <v>180</v>
      </c>
      <c r="R113">
        <f t="shared" si="34"/>
        <v>40</v>
      </c>
      <c r="S113">
        <f t="shared" si="35"/>
        <v>140</v>
      </c>
      <c r="T113" s="5">
        <f t="shared" si="36"/>
        <v>40</v>
      </c>
      <c r="U113" s="5">
        <f t="shared" si="37"/>
        <v>280</v>
      </c>
      <c r="V113" s="5">
        <f t="shared" si="38"/>
        <v>320</v>
      </c>
      <c r="W113">
        <f t="shared" si="40"/>
        <v>0</v>
      </c>
    </row>
    <row r="114" spans="1:23" x14ac:dyDescent="0.25">
      <c r="A114" s="1">
        <v>43943</v>
      </c>
      <c r="B114">
        <f t="shared" si="21"/>
        <v>22</v>
      </c>
      <c r="C114">
        <f t="shared" si="39"/>
        <v>3</v>
      </c>
      <c r="D114" t="b">
        <f t="shared" si="22"/>
        <v>0</v>
      </c>
      <c r="E114" t="b">
        <f t="shared" si="23"/>
        <v>0</v>
      </c>
      <c r="F114" t="b">
        <f t="shared" si="24"/>
        <v>0</v>
      </c>
      <c r="G114" t="b">
        <f t="shared" si="25"/>
        <v>1</v>
      </c>
      <c r="H114" s="2">
        <f t="shared" si="26"/>
        <v>0</v>
      </c>
      <c r="I114" s="2">
        <f>IF(G114,VLOOKUP(C114,Tabela1[],2)-H114,0)</f>
        <v>0.6</v>
      </c>
      <c r="J114" s="4">
        <f t="shared" si="27"/>
        <v>200</v>
      </c>
      <c r="K114" s="4">
        <f t="shared" si="28"/>
        <v>0</v>
      </c>
      <c r="L114" s="4">
        <f t="shared" si="29"/>
        <v>200</v>
      </c>
      <c r="M114" s="4">
        <f t="shared" si="41"/>
        <v>60</v>
      </c>
      <c r="N114">
        <f t="shared" si="30"/>
        <v>260</v>
      </c>
      <c r="O114" s="5">
        <f t="shared" si="31"/>
        <v>100</v>
      </c>
      <c r="P114" s="9">
        <f t="shared" si="32"/>
        <v>0</v>
      </c>
      <c r="Q114">
        <f t="shared" si="33"/>
        <v>156</v>
      </c>
      <c r="R114">
        <f t="shared" si="34"/>
        <v>60</v>
      </c>
      <c r="S114">
        <f t="shared" si="35"/>
        <v>96</v>
      </c>
      <c r="T114" s="5">
        <f t="shared" si="36"/>
        <v>60</v>
      </c>
      <c r="U114" s="5">
        <f t="shared" si="37"/>
        <v>192</v>
      </c>
      <c r="V114" s="5">
        <f t="shared" si="38"/>
        <v>252</v>
      </c>
      <c r="W114">
        <f t="shared" si="40"/>
        <v>4</v>
      </c>
    </row>
    <row r="115" spans="1:23" x14ac:dyDescent="0.25">
      <c r="A115" s="1">
        <v>43944</v>
      </c>
      <c r="B115">
        <f t="shared" si="21"/>
        <v>23</v>
      </c>
      <c r="C115">
        <f t="shared" si="39"/>
        <v>4</v>
      </c>
      <c r="D115" t="b">
        <f t="shared" si="22"/>
        <v>0</v>
      </c>
      <c r="E115" t="b">
        <f t="shared" si="23"/>
        <v>0</v>
      </c>
      <c r="F115" t="b">
        <f t="shared" si="24"/>
        <v>0</v>
      </c>
      <c r="G115" t="b">
        <f t="shared" si="25"/>
        <v>1</v>
      </c>
      <c r="H115" s="2">
        <f t="shared" si="26"/>
        <v>0</v>
      </c>
      <c r="I115" s="2">
        <f>IF(G115,VLOOKUP(C115,Tabela1[],2)-H115,0)</f>
        <v>0.75</v>
      </c>
      <c r="J115" s="4">
        <f t="shared" si="27"/>
        <v>200</v>
      </c>
      <c r="K115" s="4">
        <f t="shared" si="28"/>
        <v>0</v>
      </c>
      <c r="L115" s="4">
        <f t="shared" si="29"/>
        <v>200</v>
      </c>
      <c r="M115" s="4">
        <f t="shared" si="41"/>
        <v>100</v>
      </c>
      <c r="N115">
        <f t="shared" si="30"/>
        <v>300</v>
      </c>
      <c r="O115" s="5">
        <f t="shared" si="31"/>
        <v>100</v>
      </c>
      <c r="P115" s="9">
        <f t="shared" si="32"/>
        <v>0</v>
      </c>
      <c r="Q115">
        <f t="shared" si="33"/>
        <v>225</v>
      </c>
      <c r="R115">
        <f t="shared" si="34"/>
        <v>100</v>
      </c>
      <c r="S115">
        <f t="shared" si="35"/>
        <v>125</v>
      </c>
      <c r="T115" s="5">
        <f t="shared" si="36"/>
        <v>100</v>
      </c>
      <c r="U115" s="5">
        <f t="shared" si="37"/>
        <v>250</v>
      </c>
      <c r="V115" s="5">
        <f t="shared" si="38"/>
        <v>350</v>
      </c>
      <c r="W115">
        <f t="shared" si="40"/>
        <v>0</v>
      </c>
    </row>
    <row r="116" spans="1:23" x14ac:dyDescent="0.25">
      <c r="A116" s="1">
        <v>43945</v>
      </c>
      <c r="B116">
        <f t="shared" si="21"/>
        <v>24</v>
      </c>
      <c r="C116">
        <f t="shared" si="39"/>
        <v>5</v>
      </c>
      <c r="D116" t="b">
        <f t="shared" si="22"/>
        <v>0</v>
      </c>
      <c r="E116" t="b">
        <f t="shared" si="23"/>
        <v>0</v>
      </c>
      <c r="F116" t="b">
        <f t="shared" si="24"/>
        <v>0</v>
      </c>
      <c r="G116" t="b">
        <f t="shared" si="25"/>
        <v>1</v>
      </c>
      <c r="H116" s="2">
        <f t="shared" si="26"/>
        <v>0.1</v>
      </c>
      <c r="I116" s="2">
        <f>IF(G116,VLOOKUP(C116,Tabela1[],2)-H116,0)</f>
        <v>0.70000000000000007</v>
      </c>
      <c r="J116" s="4">
        <f t="shared" si="27"/>
        <v>200</v>
      </c>
      <c r="K116" s="4">
        <f t="shared" si="28"/>
        <v>90</v>
      </c>
      <c r="L116" s="4">
        <f t="shared" si="29"/>
        <v>200</v>
      </c>
      <c r="M116" s="4">
        <f t="shared" si="41"/>
        <v>75</v>
      </c>
      <c r="N116">
        <f t="shared" si="30"/>
        <v>275</v>
      </c>
      <c r="O116" s="5">
        <f t="shared" si="31"/>
        <v>109</v>
      </c>
      <c r="P116" s="9">
        <f t="shared" si="32"/>
        <v>90</v>
      </c>
      <c r="Q116">
        <f t="shared" si="33"/>
        <v>193</v>
      </c>
      <c r="R116">
        <f t="shared" si="34"/>
        <v>75</v>
      </c>
      <c r="S116">
        <f t="shared" si="35"/>
        <v>118</v>
      </c>
      <c r="T116" s="5">
        <f t="shared" si="36"/>
        <v>75</v>
      </c>
      <c r="U116" s="5">
        <f t="shared" si="37"/>
        <v>236</v>
      </c>
      <c r="V116" s="5">
        <f t="shared" si="38"/>
        <v>356</v>
      </c>
      <c r="W116">
        <f t="shared" si="40"/>
        <v>0</v>
      </c>
    </row>
    <row r="117" spans="1:23" x14ac:dyDescent="0.25">
      <c r="A117" s="1">
        <v>43946</v>
      </c>
      <c r="B117">
        <f t="shared" si="21"/>
        <v>25</v>
      </c>
      <c r="C117">
        <f t="shared" si="39"/>
        <v>6</v>
      </c>
      <c r="D117" t="b">
        <f t="shared" si="22"/>
        <v>0</v>
      </c>
      <c r="E117" t="b">
        <f t="shared" si="23"/>
        <v>0</v>
      </c>
      <c r="F117" t="b">
        <f t="shared" si="24"/>
        <v>1</v>
      </c>
      <c r="G117" t="b">
        <f t="shared" si="25"/>
        <v>1</v>
      </c>
      <c r="H117" s="2">
        <f t="shared" si="26"/>
        <v>0</v>
      </c>
      <c r="I117" s="2">
        <f>IF(G117,VLOOKUP(C117,Tabela1[],2)-H117,0)</f>
        <v>0.5</v>
      </c>
      <c r="J117" s="4">
        <f t="shared" si="27"/>
        <v>200</v>
      </c>
      <c r="K117" s="4">
        <f t="shared" si="28"/>
        <v>0</v>
      </c>
      <c r="L117" s="4">
        <f t="shared" si="29"/>
        <v>200</v>
      </c>
      <c r="M117" s="4">
        <f t="shared" si="41"/>
        <v>82</v>
      </c>
      <c r="N117">
        <f t="shared" si="30"/>
        <v>282</v>
      </c>
      <c r="O117" s="5">
        <f t="shared" si="31"/>
        <v>100</v>
      </c>
      <c r="P117" s="9">
        <f t="shared" si="32"/>
        <v>0</v>
      </c>
      <c r="Q117">
        <f t="shared" si="33"/>
        <v>282</v>
      </c>
      <c r="R117">
        <f t="shared" si="34"/>
        <v>82</v>
      </c>
      <c r="S117">
        <f t="shared" si="35"/>
        <v>200</v>
      </c>
      <c r="T117" s="5">
        <f t="shared" si="36"/>
        <v>82</v>
      </c>
      <c r="U117" s="5">
        <f t="shared" si="37"/>
        <v>400</v>
      </c>
      <c r="V117" s="5">
        <f t="shared" si="38"/>
        <v>482</v>
      </c>
      <c r="W117">
        <f t="shared" si="40"/>
        <v>0</v>
      </c>
    </row>
    <row r="118" spans="1:23" x14ac:dyDescent="0.25">
      <c r="A118" s="1">
        <v>43947</v>
      </c>
      <c r="B118">
        <f t="shared" si="21"/>
        <v>26</v>
      </c>
      <c r="C118">
        <f t="shared" si="39"/>
        <v>7</v>
      </c>
      <c r="D118" t="b">
        <f t="shared" si="22"/>
        <v>0</v>
      </c>
      <c r="E118" t="b">
        <f t="shared" si="23"/>
        <v>1</v>
      </c>
      <c r="F118" t="b">
        <f t="shared" si="24"/>
        <v>0</v>
      </c>
      <c r="G118" t="b">
        <f t="shared" si="25"/>
        <v>0</v>
      </c>
      <c r="H118" s="2">
        <f t="shared" si="26"/>
        <v>0</v>
      </c>
      <c r="I118" s="2">
        <f>IF(G118,VLOOKUP(C118,Tabela1[],2)-H118,0)</f>
        <v>0</v>
      </c>
      <c r="J118" s="4">
        <f t="shared" si="27"/>
        <v>0</v>
      </c>
      <c r="K118" s="4">
        <f t="shared" si="28"/>
        <v>0</v>
      </c>
      <c r="L118" s="4">
        <f t="shared" si="29"/>
        <v>0</v>
      </c>
      <c r="M118" s="4">
        <f t="shared" si="41"/>
        <v>0</v>
      </c>
      <c r="N118">
        <f t="shared" si="30"/>
        <v>0</v>
      </c>
      <c r="O118" s="5">
        <f t="shared" si="31"/>
        <v>0</v>
      </c>
      <c r="P118" s="9">
        <f t="shared" si="32"/>
        <v>0</v>
      </c>
      <c r="Q118">
        <f t="shared" si="33"/>
        <v>0</v>
      </c>
      <c r="R118">
        <f t="shared" si="34"/>
        <v>0</v>
      </c>
      <c r="S118">
        <f t="shared" si="35"/>
        <v>0</v>
      </c>
      <c r="T118" s="5">
        <f t="shared" si="36"/>
        <v>0</v>
      </c>
      <c r="U118" s="5">
        <f t="shared" si="37"/>
        <v>0</v>
      </c>
      <c r="V118" s="5">
        <f t="shared" si="38"/>
        <v>0</v>
      </c>
      <c r="W118">
        <f t="shared" si="40"/>
        <v>0</v>
      </c>
    </row>
    <row r="119" spans="1:23" x14ac:dyDescent="0.25">
      <c r="A119" s="1">
        <v>43948</v>
      </c>
      <c r="B119">
        <f t="shared" si="21"/>
        <v>27</v>
      </c>
      <c r="C119">
        <f t="shared" si="39"/>
        <v>1</v>
      </c>
      <c r="D119" t="b">
        <f t="shared" si="22"/>
        <v>0</v>
      </c>
      <c r="E119" t="b">
        <f t="shared" si="23"/>
        <v>0</v>
      </c>
      <c r="F119" t="b">
        <f t="shared" si="24"/>
        <v>0</v>
      </c>
      <c r="G119" t="b">
        <f t="shared" si="25"/>
        <v>1</v>
      </c>
      <c r="H119" s="2">
        <f t="shared" si="26"/>
        <v>0.1</v>
      </c>
      <c r="I119" s="2">
        <f>IF(G119,VLOOKUP(C119,Tabela1[],2)-H119,0)</f>
        <v>0.8</v>
      </c>
      <c r="J119" s="4">
        <f t="shared" si="27"/>
        <v>200</v>
      </c>
      <c r="K119" s="4">
        <f t="shared" si="28"/>
        <v>150</v>
      </c>
      <c r="L119" s="4">
        <f t="shared" si="29"/>
        <v>200</v>
      </c>
      <c r="M119" s="4">
        <f t="shared" si="41"/>
        <v>0</v>
      </c>
      <c r="N119">
        <f t="shared" si="30"/>
        <v>200</v>
      </c>
      <c r="O119" s="5">
        <f t="shared" si="31"/>
        <v>115</v>
      </c>
      <c r="P119" s="9">
        <f t="shared" si="32"/>
        <v>150</v>
      </c>
      <c r="Q119">
        <f t="shared" si="33"/>
        <v>160</v>
      </c>
      <c r="R119">
        <f t="shared" si="34"/>
        <v>0</v>
      </c>
      <c r="S119">
        <f t="shared" si="35"/>
        <v>160</v>
      </c>
      <c r="T119" s="5">
        <f t="shared" si="36"/>
        <v>0</v>
      </c>
      <c r="U119" s="5">
        <f t="shared" si="37"/>
        <v>320</v>
      </c>
      <c r="V119" s="5">
        <f t="shared" si="38"/>
        <v>395</v>
      </c>
      <c r="W119">
        <f t="shared" si="40"/>
        <v>0</v>
      </c>
    </row>
    <row r="120" spans="1:23" x14ac:dyDescent="0.25">
      <c r="A120" s="1">
        <v>43949</v>
      </c>
      <c r="B120">
        <f t="shared" si="21"/>
        <v>28</v>
      </c>
      <c r="C120">
        <f t="shared" si="39"/>
        <v>2</v>
      </c>
      <c r="D120" t="b">
        <f t="shared" si="22"/>
        <v>0</v>
      </c>
      <c r="E120" t="b">
        <f t="shared" si="23"/>
        <v>0</v>
      </c>
      <c r="F120" t="b">
        <f t="shared" si="24"/>
        <v>0</v>
      </c>
      <c r="G120" t="b">
        <f t="shared" si="25"/>
        <v>1</v>
      </c>
      <c r="H120" s="2">
        <f t="shared" si="26"/>
        <v>0</v>
      </c>
      <c r="I120" s="2">
        <f>IF(G120,VLOOKUP(C120,Tabela1[],2)-H120,0)</f>
        <v>0.75</v>
      </c>
      <c r="J120" s="4">
        <f t="shared" si="27"/>
        <v>200</v>
      </c>
      <c r="K120" s="4">
        <f t="shared" si="28"/>
        <v>0</v>
      </c>
      <c r="L120" s="4">
        <f t="shared" si="29"/>
        <v>200</v>
      </c>
      <c r="M120" s="4">
        <f t="shared" si="41"/>
        <v>40</v>
      </c>
      <c r="N120">
        <f t="shared" si="30"/>
        <v>240</v>
      </c>
      <c r="O120" s="5">
        <f t="shared" si="31"/>
        <v>100</v>
      </c>
      <c r="P120" s="9">
        <f t="shared" si="32"/>
        <v>0</v>
      </c>
      <c r="Q120">
        <f t="shared" si="33"/>
        <v>180</v>
      </c>
      <c r="R120">
        <f t="shared" si="34"/>
        <v>40</v>
      </c>
      <c r="S120">
        <f t="shared" si="35"/>
        <v>140</v>
      </c>
      <c r="T120" s="5">
        <f t="shared" si="36"/>
        <v>40</v>
      </c>
      <c r="U120" s="5">
        <f t="shared" si="37"/>
        <v>280</v>
      </c>
      <c r="V120" s="5">
        <f t="shared" si="38"/>
        <v>320</v>
      </c>
      <c r="W120">
        <f t="shared" si="40"/>
        <v>0</v>
      </c>
    </row>
    <row r="121" spans="1:23" x14ac:dyDescent="0.25">
      <c r="A121" s="1">
        <v>43950</v>
      </c>
      <c r="B121">
        <f t="shared" si="21"/>
        <v>29</v>
      </c>
      <c r="C121">
        <f t="shared" si="39"/>
        <v>3</v>
      </c>
      <c r="D121" t="b">
        <f t="shared" si="22"/>
        <v>0</v>
      </c>
      <c r="E121" t="b">
        <f t="shared" si="23"/>
        <v>0</v>
      </c>
      <c r="F121" t="b">
        <f t="shared" si="24"/>
        <v>0</v>
      </c>
      <c r="G121" t="b">
        <f t="shared" si="25"/>
        <v>1</v>
      </c>
      <c r="H121" s="2">
        <f t="shared" si="26"/>
        <v>0</v>
      </c>
      <c r="I121" s="2">
        <f>IF(G121,VLOOKUP(C121,Tabela1[],2)-H121,0)</f>
        <v>0.6</v>
      </c>
      <c r="J121" s="4">
        <f t="shared" si="27"/>
        <v>200</v>
      </c>
      <c r="K121" s="4">
        <f t="shared" si="28"/>
        <v>0</v>
      </c>
      <c r="L121" s="4">
        <f t="shared" si="29"/>
        <v>200</v>
      </c>
      <c r="M121" s="4">
        <f t="shared" si="41"/>
        <v>60</v>
      </c>
      <c r="N121">
        <f t="shared" si="30"/>
        <v>260</v>
      </c>
      <c r="O121" s="5">
        <f t="shared" si="31"/>
        <v>100</v>
      </c>
      <c r="P121" s="9">
        <f t="shared" si="32"/>
        <v>0</v>
      </c>
      <c r="Q121">
        <f t="shared" si="33"/>
        <v>156</v>
      </c>
      <c r="R121">
        <f t="shared" si="34"/>
        <v>60</v>
      </c>
      <c r="S121">
        <f t="shared" si="35"/>
        <v>96</v>
      </c>
      <c r="T121" s="5">
        <f t="shared" si="36"/>
        <v>60</v>
      </c>
      <c r="U121" s="5">
        <f t="shared" si="37"/>
        <v>192</v>
      </c>
      <c r="V121" s="5">
        <f t="shared" si="38"/>
        <v>252</v>
      </c>
      <c r="W121">
        <f t="shared" si="40"/>
        <v>4</v>
      </c>
    </row>
    <row r="122" spans="1:23" x14ac:dyDescent="0.25">
      <c r="A122" s="1">
        <v>43951</v>
      </c>
      <c r="B122">
        <f t="shared" si="21"/>
        <v>30</v>
      </c>
      <c r="C122">
        <f t="shared" si="39"/>
        <v>4</v>
      </c>
      <c r="D122" t="b">
        <f t="shared" si="22"/>
        <v>0</v>
      </c>
      <c r="E122" t="b">
        <f t="shared" si="23"/>
        <v>0</v>
      </c>
      <c r="F122" t="b">
        <f t="shared" si="24"/>
        <v>0</v>
      </c>
      <c r="G122" t="b">
        <f t="shared" si="25"/>
        <v>1</v>
      </c>
      <c r="H122" s="2">
        <f t="shared" si="26"/>
        <v>0</v>
      </c>
      <c r="I122" s="2">
        <f>IF(G122,VLOOKUP(C122,Tabela1[],2)-H122,0)</f>
        <v>0.75</v>
      </c>
      <c r="J122" s="4">
        <f t="shared" si="27"/>
        <v>200</v>
      </c>
      <c r="K122" s="4">
        <f t="shared" si="28"/>
        <v>0</v>
      </c>
      <c r="L122" s="4">
        <f t="shared" si="29"/>
        <v>200</v>
      </c>
      <c r="M122" s="4">
        <f t="shared" si="41"/>
        <v>100</v>
      </c>
      <c r="N122">
        <f t="shared" si="30"/>
        <v>300</v>
      </c>
      <c r="O122" s="5">
        <f t="shared" si="31"/>
        <v>100</v>
      </c>
      <c r="P122" s="9">
        <f t="shared" si="32"/>
        <v>0</v>
      </c>
      <c r="Q122">
        <f t="shared" si="33"/>
        <v>225</v>
      </c>
      <c r="R122">
        <f t="shared" si="34"/>
        <v>100</v>
      </c>
      <c r="S122">
        <f t="shared" si="35"/>
        <v>125</v>
      </c>
      <c r="T122" s="5">
        <f t="shared" si="36"/>
        <v>100</v>
      </c>
      <c r="U122" s="5">
        <f t="shared" si="37"/>
        <v>250</v>
      </c>
      <c r="V122" s="5">
        <f t="shared" si="38"/>
        <v>350</v>
      </c>
      <c r="W122">
        <f t="shared" si="40"/>
        <v>0</v>
      </c>
    </row>
    <row r="123" spans="1:23" x14ac:dyDescent="0.25">
      <c r="A123" s="1">
        <v>43952</v>
      </c>
      <c r="B123">
        <f t="shared" si="21"/>
        <v>1</v>
      </c>
      <c r="C123">
        <f t="shared" si="39"/>
        <v>5</v>
      </c>
      <c r="D123" t="b">
        <f t="shared" si="22"/>
        <v>0</v>
      </c>
      <c r="E123" t="b">
        <f t="shared" si="23"/>
        <v>0</v>
      </c>
      <c r="F123" t="b">
        <f t="shared" si="24"/>
        <v>0</v>
      </c>
      <c r="G123" t="b">
        <f t="shared" si="25"/>
        <v>1</v>
      </c>
      <c r="H123" s="2">
        <f t="shared" si="26"/>
        <v>0.1</v>
      </c>
      <c r="I123" s="2">
        <f>IF(G123,VLOOKUP(C123,Tabela1[],2)-H123,0)</f>
        <v>0.70000000000000007</v>
      </c>
      <c r="J123" s="4">
        <f t="shared" si="27"/>
        <v>200</v>
      </c>
      <c r="K123" s="4">
        <f t="shared" si="28"/>
        <v>90</v>
      </c>
      <c r="L123" s="4">
        <f t="shared" si="29"/>
        <v>200</v>
      </c>
      <c r="M123" s="4">
        <f t="shared" si="41"/>
        <v>75</v>
      </c>
      <c r="N123">
        <f t="shared" si="30"/>
        <v>275</v>
      </c>
      <c r="O123" s="5">
        <f t="shared" si="31"/>
        <v>109</v>
      </c>
      <c r="P123" s="9">
        <f t="shared" si="32"/>
        <v>90</v>
      </c>
      <c r="Q123">
        <f t="shared" si="33"/>
        <v>193</v>
      </c>
      <c r="R123">
        <f t="shared" si="34"/>
        <v>75</v>
      </c>
      <c r="S123">
        <f t="shared" si="35"/>
        <v>118</v>
      </c>
      <c r="T123" s="5">
        <f t="shared" si="36"/>
        <v>75</v>
      </c>
      <c r="U123" s="5">
        <f t="shared" si="37"/>
        <v>236</v>
      </c>
      <c r="V123" s="5">
        <f t="shared" si="38"/>
        <v>356</v>
      </c>
      <c r="W123">
        <f t="shared" si="40"/>
        <v>0</v>
      </c>
    </row>
    <row r="124" spans="1:23" x14ac:dyDescent="0.25">
      <c r="A124" s="1">
        <v>43953</v>
      </c>
      <c r="B124">
        <f t="shared" si="21"/>
        <v>2</v>
      </c>
      <c r="C124">
        <f t="shared" si="39"/>
        <v>6</v>
      </c>
      <c r="D124" t="b">
        <f t="shared" si="22"/>
        <v>0</v>
      </c>
      <c r="E124" t="b">
        <f t="shared" si="23"/>
        <v>0</v>
      </c>
      <c r="F124" t="b">
        <f t="shared" si="24"/>
        <v>0</v>
      </c>
      <c r="G124" t="b">
        <f t="shared" si="25"/>
        <v>1</v>
      </c>
      <c r="H124" s="2">
        <f t="shared" si="26"/>
        <v>0</v>
      </c>
      <c r="I124" s="2">
        <f>IF(G124,VLOOKUP(C124,Tabela1[],2)-H124,0)</f>
        <v>0.5</v>
      </c>
      <c r="J124" s="4">
        <f t="shared" si="27"/>
        <v>200</v>
      </c>
      <c r="K124" s="4">
        <f t="shared" si="28"/>
        <v>0</v>
      </c>
      <c r="L124" s="4">
        <f t="shared" si="29"/>
        <v>200</v>
      </c>
      <c r="M124" s="4">
        <f t="shared" si="41"/>
        <v>82</v>
      </c>
      <c r="N124">
        <f t="shared" si="30"/>
        <v>282</v>
      </c>
      <c r="O124" s="5">
        <f t="shared" si="31"/>
        <v>100</v>
      </c>
      <c r="P124" s="9">
        <f t="shared" si="32"/>
        <v>0</v>
      </c>
      <c r="Q124">
        <f t="shared" si="33"/>
        <v>141</v>
      </c>
      <c r="R124">
        <f t="shared" si="34"/>
        <v>82</v>
      </c>
      <c r="S124">
        <f t="shared" si="35"/>
        <v>59</v>
      </c>
      <c r="T124" s="5">
        <f t="shared" si="36"/>
        <v>82</v>
      </c>
      <c r="U124" s="5">
        <f t="shared" si="37"/>
        <v>118</v>
      </c>
      <c r="V124" s="5">
        <f t="shared" si="38"/>
        <v>200</v>
      </c>
      <c r="W124">
        <f t="shared" si="40"/>
        <v>41</v>
      </c>
    </row>
    <row r="125" spans="1:23" x14ac:dyDescent="0.25">
      <c r="A125" s="1">
        <v>43954</v>
      </c>
      <c r="B125">
        <f t="shared" si="21"/>
        <v>3</v>
      </c>
      <c r="C125">
        <f t="shared" si="39"/>
        <v>7</v>
      </c>
      <c r="D125" t="b">
        <f t="shared" si="22"/>
        <v>1</v>
      </c>
      <c r="E125" t="b">
        <f t="shared" si="23"/>
        <v>0</v>
      </c>
      <c r="F125" t="b">
        <f t="shared" si="24"/>
        <v>0</v>
      </c>
      <c r="G125" t="b">
        <f t="shared" si="25"/>
        <v>1</v>
      </c>
      <c r="H125" s="2">
        <f t="shared" si="26"/>
        <v>0</v>
      </c>
      <c r="I125" s="2">
        <f>IF(G125,VLOOKUP(C125,Tabela1[],2)-H125,0)</f>
        <v>0.5</v>
      </c>
      <c r="J125" s="4">
        <f t="shared" si="27"/>
        <v>200</v>
      </c>
      <c r="K125" s="4">
        <f t="shared" si="28"/>
        <v>0</v>
      </c>
      <c r="L125" s="4">
        <f t="shared" si="29"/>
        <v>200</v>
      </c>
      <c r="M125" s="4">
        <f t="shared" si="41"/>
        <v>100</v>
      </c>
      <c r="N125">
        <f t="shared" si="30"/>
        <v>300</v>
      </c>
      <c r="O125" s="5">
        <f t="shared" si="31"/>
        <v>100</v>
      </c>
      <c r="P125" s="9">
        <f t="shared" si="32"/>
        <v>0</v>
      </c>
      <c r="Q125">
        <f t="shared" si="33"/>
        <v>150</v>
      </c>
      <c r="R125">
        <f t="shared" si="34"/>
        <v>100</v>
      </c>
      <c r="S125">
        <f t="shared" si="35"/>
        <v>50</v>
      </c>
      <c r="T125" s="5">
        <f t="shared" si="36"/>
        <v>100</v>
      </c>
      <c r="U125" s="5">
        <f t="shared" si="37"/>
        <v>100</v>
      </c>
      <c r="V125" s="5">
        <f t="shared" si="38"/>
        <v>200</v>
      </c>
      <c r="W125">
        <f t="shared" si="40"/>
        <v>50</v>
      </c>
    </row>
    <row r="126" spans="1:23" x14ac:dyDescent="0.25">
      <c r="A126" s="1">
        <v>43955</v>
      </c>
      <c r="B126">
        <f t="shared" si="21"/>
        <v>4</v>
      </c>
      <c r="C126">
        <f t="shared" si="39"/>
        <v>1</v>
      </c>
      <c r="D126" t="b">
        <f t="shared" si="22"/>
        <v>0</v>
      </c>
      <c r="E126" t="b">
        <f t="shared" si="23"/>
        <v>0</v>
      </c>
      <c r="F126" t="b">
        <f t="shared" si="24"/>
        <v>0</v>
      </c>
      <c r="G126" t="b">
        <f t="shared" si="25"/>
        <v>1</v>
      </c>
      <c r="H126" s="2">
        <f t="shared" si="26"/>
        <v>0.1</v>
      </c>
      <c r="I126" s="2">
        <f>IF(G126,VLOOKUP(C126,Tabela1[],2)-H126,0)</f>
        <v>0.8</v>
      </c>
      <c r="J126" s="4">
        <f t="shared" si="27"/>
        <v>200</v>
      </c>
      <c r="K126" s="4">
        <f t="shared" si="28"/>
        <v>150</v>
      </c>
      <c r="L126" s="4">
        <f t="shared" si="29"/>
        <v>200</v>
      </c>
      <c r="M126" s="4">
        <f t="shared" si="41"/>
        <v>100</v>
      </c>
      <c r="N126">
        <f t="shared" si="30"/>
        <v>300</v>
      </c>
      <c r="O126" s="5">
        <f t="shared" si="31"/>
        <v>115</v>
      </c>
      <c r="P126" s="9">
        <f t="shared" si="32"/>
        <v>150</v>
      </c>
      <c r="Q126">
        <f t="shared" si="33"/>
        <v>240</v>
      </c>
      <c r="R126">
        <f t="shared" si="34"/>
        <v>100</v>
      </c>
      <c r="S126">
        <f t="shared" si="35"/>
        <v>140</v>
      </c>
      <c r="T126" s="5">
        <f t="shared" si="36"/>
        <v>100</v>
      </c>
      <c r="U126" s="5">
        <f t="shared" si="37"/>
        <v>280</v>
      </c>
      <c r="V126" s="5">
        <f t="shared" si="38"/>
        <v>455</v>
      </c>
      <c r="W126">
        <f t="shared" si="40"/>
        <v>0</v>
      </c>
    </row>
    <row r="127" spans="1:23" x14ac:dyDescent="0.25">
      <c r="A127" s="1">
        <v>43956</v>
      </c>
      <c r="B127">
        <f t="shared" si="21"/>
        <v>5</v>
      </c>
      <c r="C127">
        <f t="shared" si="39"/>
        <v>2</v>
      </c>
      <c r="D127" t="b">
        <f t="shared" si="22"/>
        <v>0</v>
      </c>
      <c r="E127" t="b">
        <f t="shared" si="23"/>
        <v>0</v>
      </c>
      <c r="F127" t="b">
        <f t="shared" si="24"/>
        <v>0</v>
      </c>
      <c r="G127" t="b">
        <f t="shared" si="25"/>
        <v>1</v>
      </c>
      <c r="H127" s="2">
        <f t="shared" si="26"/>
        <v>0</v>
      </c>
      <c r="I127" s="2">
        <f>IF(G127,VLOOKUP(C127,Tabela1[],2)-H127,0)</f>
        <v>0.75</v>
      </c>
      <c r="J127" s="4">
        <f t="shared" si="27"/>
        <v>200</v>
      </c>
      <c r="K127" s="4">
        <f t="shared" si="28"/>
        <v>0</v>
      </c>
      <c r="L127" s="4">
        <f t="shared" si="29"/>
        <v>200</v>
      </c>
      <c r="M127" s="4">
        <f t="shared" si="41"/>
        <v>60</v>
      </c>
      <c r="N127">
        <f t="shared" si="30"/>
        <v>260</v>
      </c>
      <c r="O127" s="5">
        <f t="shared" si="31"/>
        <v>100</v>
      </c>
      <c r="P127" s="9">
        <f t="shared" si="32"/>
        <v>0</v>
      </c>
      <c r="Q127">
        <f t="shared" si="33"/>
        <v>195</v>
      </c>
      <c r="R127">
        <f t="shared" si="34"/>
        <v>60</v>
      </c>
      <c r="S127">
        <f t="shared" si="35"/>
        <v>135</v>
      </c>
      <c r="T127" s="5">
        <f t="shared" si="36"/>
        <v>60</v>
      </c>
      <c r="U127" s="5">
        <f t="shared" si="37"/>
        <v>270</v>
      </c>
      <c r="V127" s="5">
        <f t="shared" si="38"/>
        <v>330</v>
      </c>
      <c r="W127">
        <f t="shared" si="40"/>
        <v>0</v>
      </c>
    </row>
    <row r="128" spans="1:23" x14ac:dyDescent="0.25">
      <c r="A128" s="1">
        <v>43957</v>
      </c>
      <c r="B128">
        <f t="shared" si="21"/>
        <v>6</v>
      </c>
      <c r="C128">
        <f t="shared" si="39"/>
        <v>3</v>
      </c>
      <c r="D128" t="b">
        <f t="shared" si="22"/>
        <v>0</v>
      </c>
      <c r="E128" t="b">
        <f t="shared" si="23"/>
        <v>0</v>
      </c>
      <c r="F128" t="b">
        <f t="shared" si="24"/>
        <v>0</v>
      </c>
      <c r="G128" t="b">
        <f t="shared" si="25"/>
        <v>1</v>
      </c>
      <c r="H128" s="2">
        <f t="shared" si="26"/>
        <v>0</v>
      </c>
      <c r="I128" s="2">
        <f>IF(G128,VLOOKUP(C128,Tabela1[],2)-H128,0)</f>
        <v>0.6</v>
      </c>
      <c r="J128" s="4">
        <f t="shared" si="27"/>
        <v>200</v>
      </c>
      <c r="K128" s="4">
        <f t="shared" si="28"/>
        <v>0</v>
      </c>
      <c r="L128" s="4">
        <f t="shared" si="29"/>
        <v>200</v>
      </c>
      <c r="M128" s="4">
        <f t="shared" si="41"/>
        <v>65</v>
      </c>
      <c r="N128">
        <f t="shared" si="30"/>
        <v>265</v>
      </c>
      <c r="O128" s="5">
        <f t="shared" si="31"/>
        <v>100</v>
      </c>
      <c r="P128" s="9">
        <f t="shared" si="32"/>
        <v>0</v>
      </c>
      <c r="Q128">
        <f t="shared" si="33"/>
        <v>159</v>
      </c>
      <c r="R128">
        <f t="shared" si="34"/>
        <v>65</v>
      </c>
      <c r="S128">
        <f t="shared" si="35"/>
        <v>94</v>
      </c>
      <c r="T128" s="5">
        <f t="shared" si="36"/>
        <v>65</v>
      </c>
      <c r="U128" s="5">
        <f t="shared" si="37"/>
        <v>188</v>
      </c>
      <c r="V128" s="5">
        <f t="shared" si="38"/>
        <v>253</v>
      </c>
      <c r="W128">
        <f t="shared" si="40"/>
        <v>6</v>
      </c>
    </row>
    <row r="129" spans="1:23" x14ac:dyDescent="0.25">
      <c r="A129" s="1">
        <v>43958</v>
      </c>
      <c r="B129">
        <f t="shared" si="21"/>
        <v>7</v>
      </c>
      <c r="C129">
        <f t="shared" si="39"/>
        <v>4</v>
      </c>
      <c r="D129" t="b">
        <f t="shared" si="22"/>
        <v>0</v>
      </c>
      <c r="E129" t="b">
        <f t="shared" si="23"/>
        <v>0</v>
      </c>
      <c r="F129" t="b">
        <f t="shared" si="24"/>
        <v>0</v>
      </c>
      <c r="G129" t="b">
        <f t="shared" si="25"/>
        <v>1</v>
      </c>
      <c r="H129" s="2">
        <f t="shared" si="26"/>
        <v>0</v>
      </c>
      <c r="I129" s="2">
        <f>IF(G129,VLOOKUP(C129,Tabela1[],2)-H129,0)</f>
        <v>0.75</v>
      </c>
      <c r="J129" s="4">
        <f t="shared" si="27"/>
        <v>200</v>
      </c>
      <c r="K129" s="4">
        <f t="shared" si="28"/>
        <v>0</v>
      </c>
      <c r="L129" s="4">
        <f t="shared" si="29"/>
        <v>200</v>
      </c>
      <c r="M129" s="4">
        <f t="shared" si="41"/>
        <v>100</v>
      </c>
      <c r="N129">
        <f t="shared" si="30"/>
        <v>300</v>
      </c>
      <c r="O129" s="5">
        <f t="shared" si="31"/>
        <v>100</v>
      </c>
      <c r="P129" s="9">
        <f t="shared" si="32"/>
        <v>0</v>
      </c>
      <c r="Q129">
        <f t="shared" si="33"/>
        <v>225</v>
      </c>
      <c r="R129">
        <f t="shared" si="34"/>
        <v>100</v>
      </c>
      <c r="S129">
        <f t="shared" si="35"/>
        <v>125</v>
      </c>
      <c r="T129" s="5">
        <f t="shared" si="36"/>
        <v>100</v>
      </c>
      <c r="U129" s="5">
        <f t="shared" si="37"/>
        <v>250</v>
      </c>
      <c r="V129" s="5">
        <f t="shared" si="38"/>
        <v>350</v>
      </c>
      <c r="W129">
        <f t="shared" si="40"/>
        <v>0</v>
      </c>
    </row>
    <row r="130" spans="1:23" x14ac:dyDescent="0.25">
      <c r="A130" s="1">
        <v>43959</v>
      </c>
      <c r="B130">
        <f t="shared" ref="B130:B193" si="42">DAY(A130)</f>
        <v>8</v>
      </c>
      <c r="C130">
        <f t="shared" si="39"/>
        <v>5</v>
      </c>
      <c r="D130" t="b">
        <f t="shared" ref="D130:D193" si="43">AND(C130=7,B130&lt;=7)</f>
        <v>0</v>
      </c>
      <c r="E130" t="b">
        <f t="shared" ref="E130:E193" si="44">AND(C130=7,NOT(D130))</f>
        <v>0</v>
      </c>
      <c r="F130" t="b">
        <f t="shared" ref="F130:F193" si="45">E131</f>
        <v>0</v>
      </c>
      <c r="G130" t="b">
        <f t="shared" ref="G130:G193" si="46">OR(C130&lt;&gt;7,D130)</f>
        <v>1</v>
      </c>
      <c r="H130" s="2">
        <f t="shared" ref="H130:H193" si="47">IF(OR(C130=1,C130=5),0.1,0)</f>
        <v>0.1</v>
      </c>
      <c r="I130" s="2">
        <f>IF(G130,VLOOKUP(C130,Tabela1[],2)-H130,0)</f>
        <v>0.70000000000000007</v>
      </c>
      <c r="J130" s="4">
        <f t="shared" ref="J130:J193" si="48">IF(G130,200,0)</f>
        <v>200</v>
      </c>
      <c r="K130" s="4">
        <f t="shared" ref="K130:K193" si="49">IF(C130=1,150,IF(C130=5,90,0))</f>
        <v>90</v>
      </c>
      <c r="L130" s="4">
        <f t="shared" ref="L130:L193" si="50">J130</f>
        <v>200</v>
      </c>
      <c r="M130" s="4">
        <f t="shared" si="41"/>
        <v>75</v>
      </c>
      <c r="N130">
        <f t="shared" ref="N130:N193" si="51">L130+M130</f>
        <v>275</v>
      </c>
      <c r="O130" s="5">
        <f t="shared" ref="O130:O193" si="52">J130*0.5+K130*0.1</f>
        <v>109</v>
      </c>
      <c r="P130" s="9">
        <f t="shared" ref="P130:P193" si="53">K130</f>
        <v>90</v>
      </c>
      <c r="Q130">
        <f t="shared" ref="Q130:Q193" si="54">IF(F130,N130,ROUNDUP(N130*I130,0))</f>
        <v>193</v>
      </c>
      <c r="R130">
        <f t="shared" ref="R130:R193" si="55">MIN(M130,Q130)</f>
        <v>75</v>
      </c>
      <c r="S130">
        <f t="shared" ref="S130:S193" si="56">Q130-R130</f>
        <v>118</v>
      </c>
      <c r="T130" s="5">
        <f t="shared" ref="T130:T193" si="57">R130*1</f>
        <v>75</v>
      </c>
      <c r="U130" s="5">
        <f t="shared" ref="U130:U193" si="58">S130*2</f>
        <v>236</v>
      </c>
      <c r="V130" s="5">
        <f t="shared" ref="V130:V193" si="59">R130*1+S130*2+P130*0.5</f>
        <v>356</v>
      </c>
      <c r="W130">
        <f t="shared" si="40"/>
        <v>0</v>
      </c>
    </row>
    <row r="131" spans="1:23" x14ac:dyDescent="0.25">
      <c r="A131" s="1">
        <v>43960</v>
      </c>
      <c r="B131">
        <f t="shared" si="42"/>
        <v>9</v>
      </c>
      <c r="C131">
        <f t="shared" ref="C131:C194" si="60">WEEKDAY(A131,2)</f>
        <v>6</v>
      </c>
      <c r="D131" t="b">
        <f t="shared" si="43"/>
        <v>0</v>
      </c>
      <c r="E131" t="b">
        <f t="shared" si="44"/>
        <v>0</v>
      </c>
      <c r="F131" t="b">
        <f t="shared" si="45"/>
        <v>1</v>
      </c>
      <c r="G131" t="b">
        <f t="shared" si="46"/>
        <v>1</v>
      </c>
      <c r="H131" s="2">
        <f t="shared" si="47"/>
        <v>0</v>
      </c>
      <c r="I131" s="2">
        <f>IF(G131,VLOOKUP(C131,Tabela1[],2)-H131,0)</f>
        <v>0.5</v>
      </c>
      <c r="J131" s="4">
        <f t="shared" si="48"/>
        <v>200</v>
      </c>
      <c r="K131" s="4">
        <f t="shared" si="49"/>
        <v>0</v>
      </c>
      <c r="L131" s="4">
        <f t="shared" si="50"/>
        <v>200</v>
      </c>
      <c r="M131" s="4">
        <f t="shared" si="41"/>
        <v>82</v>
      </c>
      <c r="N131">
        <f t="shared" si="51"/>
        <v>282</v>
      </c>
      <c r="O131" s="5">
        <f t="shared" si="52"/>
        <v>100</v>
      </c>
      <c r="P131" s="9">
        <f t="shared" si="53"/>
        <v>0</v>
      </c>
      <c r="Q131">
        <f t="shared" si="54"/>
        <v>282</v>
      </c>
      <c r="R131">
        <f t="shared" si="55"/>
        <v>82</v>
      </c>
      <c r="S131">
        <f t="shared" si="56"/>
        <v>200</v>
      </c>
      <c r="T131" s="5">
        <f t="shared" si="57"/>
        <v>82</v>
      </c>
      <c r="U131" s="5">
        <f t="shared" si="58"/>
        <v>400</v>
      </c>
      <c r="V131" s="5">
        <f t="shared" si="59"/>
        <v>482</v>
      </c>
      <c r="W131">
        <f t="shared" ref="W131:W194" si="61">M131-R131+MAX(0,L131-S131-100)</f>
        <v>0</v>
      </c>
    </row>
    <row r="132" spans="1:23" x14ac:dyDescent="0.25">
      <c r="A132" s="1">
        <v>43961</v>
      </c>
      <c r="B132">
        <f t="shared" si="42"/>
        <v>10</v>
      </c>
      <c r="C132">
        <f t="shared" si="60"/>
        <v>7</v>
      </c>
      <c r="D132" t="b">
        <f t="shared" si="43"/>
        <v>0</v>
      </c>
      <c r="E132" t="b">
        <f t="shared" si="44"/>
        <v>1</v>
      </c>
      <c r="F132" t="b">
        <f t="shared" si="45"/>
        <v>0</v>
      </c>
      <c r="G132" t="b">
        <f t="shared" si="46"/>
        <v>0</v>
      </c>
      <c r="H132" s="2">
        <f t="shared" si="47"/>
        <v>0</v>
      </c>
      <c r="I132" s="2">
        <f>IF(G132,VLOOKUP(C132,Tabela1[],2)-H132,0)</f>
        <v>0</v>
      </c>
      <c r="J132" s="4">
        <f t="shared" si="48"/>
        <v>0</v>
      </c>
      <c r="K132" s="4">
        <f t="shared" si="49"/>
        <v>0</v>
      </c>
      <c r="L132" s="4">
        <f t="shared" si="50"/>
        <v>0</v>
      </c>
      <c r="M132" s="4">
        <f t="shared" ref="M132:M195" si="62">MIN(L131-S131,100)</f>
        <v>0</v>
      </c>
      <c r="N132">
        <f t="shared" si="51"/>
        <v>0</v>
      </c>
      <c r="O132" s="5">
        <f t="shared" si="52"/>
        <v>0</v>
      </c>
      <c r="P132" s="9">
        <f t="shared" si="53"/>
        <v>0</v>
      </c>
      <c r="Q132">
        <f t="shared" si="54"/>
        <v>0</v>
      </c>
      <c r="R132">
        <f t="shared" si="55"/>
        <v>0</v>
      </c>
      <c r="S132">
        <f t="shared" si="56"/>
        <v>0</v>
      </c>
      <c r="T132" s="5">
        <f t="shared" si="57"/>
        <v>0</v>
      </c>
      <c r="U132" s="5">
        <f t="shared" si="58"/>
        <v>0</v>
      </c>
      <c r="V132" s="5">
        <f t="shared" si="59"/>
        <v>0</v>
      </c>
      <c r="W132">
        <f t="shared" si="61"/>
        <v>0</v>
      </c>
    </row>
    <row r="133" spans="1:23" x14ac:dyDescent="0.25">
      <c r="A133" s="1">
        <v>43962</v>
      </c>
      <c r="B133">
        <f t="shared" si="42"/>
        <v>11</v>
      </c>
      <c r="C133">
        <f t="shared" si="60"/>
        <v>1</v>
      </c>
      <c r="D133" t="b">
        <f t="shared" si="43"/>
        <v>0</v>
      </c>
      <c r="E133" t="b">
        <f t="shared" si="44"/>
        <v>0</v>
      </c>
      <c r="F133" t="b">
        <f t="shared" si="45"/>
        <v>0</v>
      </c>
      <c r="G133" t="b">
        <f t="shared" si="46"/>
        <v>1</v>
      </c>
      <c r="H133" s="2">
        <f t="shared" si="47"/>
        <v>0.1</v>
      </c>
      <c r="I133" s="2">
        <f>IF(G133,VLOOKUP(C133,Tabela1[],2)-H133,0)</f>
        <v>0.8</v>
      </c>
      <c r="J133" s="4">
        <f t="shared" si="48"/>
        <v>200</v>
      </c>
      <c r="K133" s="4">
        <f t="shared" si="49"/>
        <v>150</v>
      </c>
      <c r="L133" s="4">
        <f t="shared" si="50"/>
        <v>200</v>
      </c>
      <c r="M133" s="4">
        <f t="shared" si="62"/>
        <v>0</v>
      </c>
      <c r="N133">
        <f t="shared" si="51"/>
        <v>200</v>
      </c>
      <c r="O133" s="5">
        <f t="shared" si="52"/>
        <v>115</v>
      </c>
      <c r="P133" s="9">
        <f t="shared" si="53"/>
        <v>150</v>
      </c>
      <c r="Q133">
        <f t="shared" si="54"/>
        <v>160</v>
      </c>
      <c r="R133">
        <f t="shared" si="55"/>
        <v>0</v>
      </c>
      <c r="S133">
        <f t="shared" si="56"/>
        <v>160</v>
      </c>
      <c r="T133" s="5">
        <f t="shared" si="57"/>
        <v>0</v>
      </c>
      <c r="U133" s="5">
        <f t="shared" si="58"/>
        <v>320</v>
      </c>
      <c r="V133" s="5">
        <f t="shared" si="59"/>
        <v>395</v>
      </c>
      <c r="W133">
        <f t="shared" si="61"/>
        <v>0</v>
      </c>
    </row>
    <row r="134" spans="1:23" x14ac:dyDescent="0.25">
      <c r="A134" s="1">
        <v>43963</v>
      </c>
      <c r="B134">
        <f t="shared" si="42"/>
        <v>12</v>
      </c>
      <c r="C134">
        <f t="shared" si="60"/>
        <v>2</v>
      </c>
      <c r="D134" t="b">
        <f t="shared" si="43"/>
        <v>0</v>
      </c>
      <c r="E134" t="b">
        <f t="shared" si="44"/>
        <v>0</v>
      </c>
      <c r="F134" t="b">
        <f t="shared" si="45"/>
        <v>0</v>
      </c>
      <c r="G134" t="b">
        <f t="shared" si="46"/>
        <v>1</v>
      </c>
      <c r="H134" s="2">
        <f t="shared" si="47"/>
        <v>0</v>
      </c>
      <c r="I134" s="2">
        <f>IF(G134,VLOOKUP(C134,Tabela1[],2)-H134,0)</f>
        <v>0.75</v>
      </c>
      <c r="J134" s="4">
        <f t="shared" si="48"/>
        <v>200</v>
      </c>
      <c r="K134" s="4">
        <f t="shared" si="49"/>
        <v>0</v>
      </c>
      <c r="L134" s="4">
        <f t="shared" si="50"/>
        <v>200</v>
      </c>
      <c r="M134" s="4">
        <f t="shared" si="62"/>
        <v>40</v>
      </c>
      <c r="N134">
        <f t="shared" si="51"/>
        <v>240</v>
      </c>
      <c r="O134" s="5">
        <f t="shared" si="52"/>
        <v>100</v>
      </c>
      <c r="P134" s="9">
        <f t="shared" si="53"/>
        <v>0</v>
      </c>
      <c r="Q134">
        <f t="shared" si="54"/>
        <v>180</v>
      </c>
      <c r="R134">
        <f t="shared" si="55"/>
        <v>40</v>
      </c>
      <c r="S134">
        <f t="shared" si="56"/>
        <v>140</v>
      </c>
      <c r="T134" s="5">
        <f t="shared" si="57"/>
        <v>40</v>
      </c>
      <c r="U134" s="5">
        <f t="shared" si="58"/>
        <v>280</v>
      </c>
      <c r="V134" s="5">
        <f t="shared" si="59"/>
        <v>320</v>
      </c>
      <c r="W134">
        <f t="shared" si="61"/>
        <v>0</v>
      </c>
    </row>
    <row r="135" spans="1:23" x14ac:dyDescent="0.25">
      <c r="A135" s="1">
        <v>43964</v>
      </c>
      <c r="B135">
        <f t="shared" si="42"/>
        <v>13</v>
      </c>
      <c r="C135">
        <f t="shared" si="60"/>
        <v>3</v>
      </c>
      <c r="D135" t="b">
        <f t="shared" si="43"/>
        <v>0</v>
      </c>
      <c r="E135" t="b">
        <f t="shared" si="44"/>
        <v>0</v>
      </c>
      <c r="F135" t="b">
        <f t="shared" si="45"/>
        <v>0</v>
      </c>
      <c r="G135" t="b">
        <f t="shared" si="46"/>
        <v>1</v>
      </c>
      <c r="H135" s="2">
        <f t="shared" si="47"/>
        <v>0</v>
      </c>
      <c r="I135" s="2">
        <f>IF(G135,VLOOKUP(C135,Tabela1[],2)-H135,0)</f>
        <v>0.6</v>
      </c>
      <c r="J135" s="4">
        <f t="shared" si="48"/>
        <v>200</v>
      </c>
      <c r="K135" s="4">
        <f t="shared" si="49"/>
        <v>0</v>
      </c>
      <c r="L135" s="4">
        <f t="shared" si="50"/>
        <v>200</v>
      </c>
      <c r="M135" s="4">
        <f t="shared" si="62"/>
        <v>60</v>
      </c>
      <c r="N135">
        <f t="shared" si="51"/>
        <v>260</v>
      </c>
      <c r="O135" s="5">
        <f t="shared" si="52"/>
        <v>100</v>
      </c>
      <c r="P135" s="9">
        <f t="shared" si="53"/>
        <v>0</v>
      </c>
      <c r="Q135">
        <f t="shared" si="54"/>
        <v>156</v>
      </c>
      <c r="R135">
        <f t="shared" si="55"/>
        <v>60</v>
      </c>
      <c r="S135">
        <f t="shared" si="56"/>
        <v>96</v>
      </c>
      <c r="T135" s="5">
        <f t="shared" si="57"/>
        <v>60</v>
      </c>
      <c r="U135" s="5">
        <f t="shared" si="58"/>
        <v>192</v>
      </c>
      <c r="V135" s="5">
        <f t="shared" si="59"/>
        <v>252</v>
      </c>
      <c r="W135">
        <f t="shared" si="61"/>
        <v>4</v>
      </c>
    </row>
    <row r="136" spans="1:23" x14ac:dyDescent="0.25">
      <c r="A136" s="1">
        <v>43965</v>
      </c>
      <c r="B136">
        <f t="shared" si="42"/>
        <v>14</v>
      </c>
      <c r="C136">
        <f t="shared" si="60"/>
        <v>4</v>
      </c>
      <c r="D136" t="b">
        <f t="shared" si="43"/>
        <v>0</v>
      </c>
      <c r="E136" t="b">
        <f t="shared" si="44"/>
        <v>0</v>
      </c>
      <c r="F136" t="b">
        <f t="shared" si="45"/>
        <v>0</v>
      </c>
      <c r="G136" t="b">
        <f t="shared" si="46"/>
        <v>1</v>
      </c>
      <c r="H136" s="2">
        <f t="shared" si="47"/>
        <v>0</v>
      </c>
      <c r="I136" s="2">
        <f>IF(G136,VLOOKUP(C136,Tabela1[],2)-H136,0)</f>
        <v>0.75</v>
      </c>
      <c r="J136" s="4">
        <f t="shared" si="48"/>
        <v>200</v>
      </c>
      <c r="K136" s="4">
        <f t="shared" si="49"/>
        <v>0</v>
      </c>
      <c r="L136" s="4">
        <f t="shared" si="50"/>
        <v>200</v>
      </c>
      <c r="M136" s="4">
        <f t="shared" si="62"/>
        <v>100</v>
      </c>
      <c r="N136">
        <f t="shared" si="51"/>
        <v>300</v>
      </c>
      <c r="O136" s="5">
        <f t="shared" si="52"/>
        <v>100</v>
      </c>
      <c r="P136" s="9">
        <f t="shared" si="53"/>
        <v>0</v>
      </c>
      <c r="Q136">
        <f t="shared" si="54"/>
        <v>225</v>
      </c>
      <c r="R136">
        <f t="shared" si="55"/>
        <v>100</v>
      </c>
      <c r="S136">
        <f t="shared" si="56"/>
        <v>125</v>
      </c>
      <c r="T136" s="5">
        <f t="shared" si="57"/>
        <v>100</v>
      </c>
      <c r="U136" s="5">
        <f t="shared" si="58"/>
        <v>250</v>
      </c>
      <c r="V136" s="5">
        <f t="shared" si="59"/>
        <v>350</v>
      </c>
      <c r="W136">
        <f t="shared" si="61"/>
        <v>0</v>
      </c>
    </row>
    <row r="137" spans="1:23" x14ac:dyDescent="0.25">
      <c r="A137" s="1">
        <v>43966</v>
      </c>
      <c r="B137">
        <f t="shared" si="42"/>
        <v>15</v>
      </c>
      <c r="C137">
        <f t="shared" si="60"/>
        <v>5</v>
      </c>
      <c r="D137" t="b">
        <f t="shared" si="43"/>
        <v>0</v>
      </c>
      <c r="E137" t="b">
        <f t="shared" si="44"/>
        <v>0</v>
      </c>
      <c r="F137" t="b">
        <f t="shared" si="45"/>
        <v>0</v>
      </c>
      <c r="G137" t="b">
        <f t="shared" si="46"/>
        <v>1</v>
      </c>
      <c r="H137" s="2">
        <f t="shared" si="47"/>
        <v>0.1</v>
      </c>
      <c r="I137" s="2">
        <f>IF(G137,VLOOKUP(C137,Tabela1[],2)-H137,0)</f>
        <v>0.70000000000000007</v>
      </c>
      <c r="J137" s="4">
        <f t="shared" si="48"/>
        <v>200</v>
      </c>
      <c r="K137" s="4">
        <f t="shared" si="49"/>
        <v>90</v>
      </c>
      <c r="L137" s="4">
        <f t="shared" si="50"/>
        <v>200</v>
      </c>
      <c r="M137" s="4">
        <f t="shared" si="62"/>
        <v>75</v>
      </c>
      <c r="N137">
        <f t="shared" si="51"/>
        <v>275</v>
      </c>
      <c r="O137" s="5">
        <f t="shared" si="52"/>
        <v>109</v>
      </c>
      <c r="P137" s="9">
        <f t="shared" si="53"/>
        <v>90</v>
      </c>
      <c r="Q137">
        <f t="shared" si="54"/>
        <v>193</v>
      </c>
      <c r="R137">
        <f t="shared" si="55"/>
        <v>75</v>
      </c>
      <c r="S137">
        <f t="shared" si="56"/>
        <v>118</v>
      </c>
      <c r="T137" s="5">
        <f t="shared" si="57"/>
        <v>75</v>
      </c>
      <c r="U137" s="5">
        <f t="shared" si="58"/>
        <v>236</v>
      </c>
      <c r="V137" s="5">
        <f t="shared" si="59"/>
        <v>356</v>
      </c>
      <c r="W137">
        <f t="shared" si="61"/>
        <v>0</v>
      </c>
    </row>
    <row r="138" spans="1:23" x14ac:dyDescent="0.25">
      <c r="A138" s="1">
        <v>43967</v>
      </c>
      <c r="B138">
        <f t="shared" si="42"/>
        <v>16</v>
      </c>
      <c r="C138">
        <f t="shared" si="60"/>
        <v>6</v>
      </c>
      <c r="D138" t="b">
        <f t="shared" si="43"/>
        <v>0</v>
      </c>
      <c r="E138" t="b">
        <f t="shared" si="44"/>
        <v>0</v>
      </c>
      <c r="F138" t="b">
        <f t="shared" si="45"/>
        <v>1</v>
      </c>
      <c r="G138" t="b">
        <f t="shared" si="46"/>
        <v>1</v>
      </c>
      <c r="H138" s="2">
        <f t="shared" si="47"/>
        <v>0</v>
      </c>
      <c r="I138" s="2">
        <f>IF(G138,VLOOKUP(C138,Tabela1[],2)-H138,0)</f>
        <v>0.5</v>
      </c>
      <c r="J138" s="4">
        <f t="shared" si="48"/>
        <v>200</v>
      </c>
      <c r="K138" s="4">
        <f t="shared" si="49"/>
        <v>0</v>
      </c>
      <c r="L138" s="4">
        <f t="shared" si="50"/>
        <v>200</v>
      </c>
      <c r="M138" s="4">
        <f t="shared" si="62"/>
        <v>82</v>
      </c>
      <c r="N138">
        <f t="shared" si="51"/>
        <v>282</v>
      </c>
      <c r="O138" s="5">
        <f t="shared" si="52"/>
        <v>100</v>
      </c>
      <c r="P138" s="9">
        <f t="shared" si="53"/>
        <v>0</v>
      </c>
      <c r="Q138">
        <f t="shared" si="54"/>
        <v>282</v>
      </c>
      <c r="R138">
        <f t="shared" si="55"/>
        <v>82</v>
      </c>
      <c r="S138">
        <f t="shared" si="56"/>
        <v>200</v>
      </c>
      <c r="T138" s="5">
        <f t="shared" si="57"/>
        <v>82</v>
      </c>
      <c r="U138" s="5">
        <f t="shared" si="58"/>
        <v>400</v>
      </c>
      <c r="V138" s="5">
        <f t="shared" si="59"/>
        <v>482</v>
      </c>
      <c r="W138">
        <f t="shared" si="61"/>
        <v>0</v>
      </c>
    </row>
    <row r="139" spans="1:23" x14ac:dyDescent="0.25">
      <c r="A139" s="1">
        <v>43968</v>
      </c>
      <c r="B139">
        <f t="shared" si="42"/>
        <v>17</v>
      </c>
      <c r="C139">
        <f t="shared" si="60"/>
        <v>7</v>
      </c>
      <c r="D139" t="b">
        <f t="shared" si="43"/>
        <v>0</v>
      </c>
      <c r="E139" t="b">
        <f t="shared" si="44"/>
        <v>1</v>
      </c>
      <c r="F139" t="b">
        <f t="shared" si="45"/>
        <v>0</v>
      </c>
      <c r="G139" t="b">
        <f t="shared" si="46"/>
        <v>0</v>
      </c>
      <c r="H139" s="2">
        <f t="shared" si="47"/>
        <v>0</v>
      </c>
      <c r="I139" s="2">
        <f>IF(G139,VLOOKUP(C139,Tabela1[],2)-H139,0)</f>
        <v>0</v>
      </c>
      <c r="J139" s="4">
        <f t="shared" si="48"/>
        <v>0</v>
      </c>
      <c r="K139" s="4">
        <f t="shared" si="49"/>
        <v>0</v>
      </c>
      <c r="L139" s="4">
        <f t="shared" si="50"/>
        <v>0</v>
      </c>
      <c r="M139" s="4">
        <f t="shared" si="62"/>
        <v>0</v>
      </c>
      <c r="N139">
        <f t="shared" si="51"/>
        <v>0</v>
      </c>
      <c r="O139" s="5">
        <f t="shared" si="52"/>
        <v>0</v>
      </c>
      <c r="P139" s="9">
        <f t="shared" si="53"/>
        <v>0</v>
      </c>
      <c r="Q139">
        <f t="shared" si="54"/>
        <v>0</v>
      </c>
      <c r="R139">
        <f t="shared" si="55"/>
        <v>0</v>
      </c>
      <c r="S139">
        <f t="shared" si="56"/>
        <v>0</v>
      </c>
      <c r="T139" s="5">
        <f t="shared" si="57"/>
        <v>0</v>
      </c>
      <c r="U139" s="5">
        <f t="shared" si="58"/>
        <v>0</v>
      </c>
      <c r="V139" s="5">
        <f t="shared" si="59"/>
        <v>0</v>
      </c>
      <c r="W139">
        <f t="shared" si="61"/>
        <v>0</v>
      </c>
    </row>
    <row r="140" spans="1:23" x14ac:dyDescent="0.25">
      <c r="A140" s="1">
        <v>43969</v>
      </c>
      <c r="B140">
        <f t="shared" si="42"/>
        <v>18</v>
      </c>
      <c r="C140">
        <f t="shared" si="60"/>
        <v>1</v>
      </c>
      <c r="D140" t="b">
        <f t="shared" si="43"/>
        <v>0</v>
      </c>
      <c r="E140" t="b">
        <f t="shared" si="44"/>
        <v>0</v>
      </c>
      <c r="F140" t="b">
        <f t="shared" si="45"/>
        <v>0</v>
      </c>
      <c r="G140" t="b">
        <f t="shared" si="46"/>
        <v>1</v>
      </c>
      <c r="H140" s="2">
        <f t="shared" si="47"/>
        <v>0.1</v>
      </c>
      <c r="I140" s="2">
        <f>IF(G140,VLOOKUP(C140,Tabela1[],2)-H140,0)</f>
        <v>0.8</v>
      </c>
      <c r="J140" s="4">
        <f t="shared" si="48"/>
        <v>200</v>
      </c>
      <c r="K140" s="4">
        <f t="shared" si="49"/>
        <v>150</v>
      </c>
      <c r="L140" s="4">
        <f t="shared" si="50"/>
        <v>200</v>
      </c>
      <c r="M140" s="4">
        <f t="shared" si="62"/>
        <v>0</v>
      </c>
      <c r="N140">
        <f t="shared" si="51"/>
        <v>200</v>
      </c>
      <c r="O140" s="5">
        <f t="shared" si="52"/>
        <v>115</v>
      </c>
      <c r="P140" s="9">
        <f t="shared" si="53"/>
        <v>150</v>
      </c>
      <c r="Q140">
        <f t="shared" si="54"/>
        <v>160</v>
      </c>
      <c r="R140">
        <f t="shared" si="55"/>
        <v>0</v>
      </c>
      <c r="S140">
        <f t="shared" si="56"/>
        <v>160</v>
      </c>
      <c r="T140" s="5">
        <f t="shared" si="57"/>
        <v>0</v>
      </c>
      <c r="U140" s="5">
        <f t="shared" si="58"/>
        <v>320</v>
      </c>
      <c r="V140" s="5">
        <f t="shared" si="59"/>
        <v>395</v>
      </c>
      <c r="W140">
        <f t="shared" si="61"/>
        <v>0</v>
      </c>
    </row>
    <row r="141" spans="1:23" x14ac:dyDescent="0.25">
      <c r="A141" s="1">
        <v>43970</v>
      </c>
      <c r="B141">
        <f t="shared" si="42"/>
        <v>19</v>
      </c>
      <c r="C141">
        <f t="shared" si="60"/>
        <v>2</v>
      </c>
      <c r="D141" t="b">
        <f t="shared" si="43"/>
        <v>0</v>
      </c>
      <c r="E141" t="b">
        <f t="shared" si="44"/>
        <v>0</v>
      </c>
      <c r="F141" t="b">
        <f t="shared" si="45"/>
        <v>0</v>
      </c>
      <c r="G141" t="b">
        <f t="shared" si="46"/>
        <v>1</v>
      </c>
      <c r="H141" s="2">
        <f t="shared" si="47"/>
        <v>0</v>
      </c>
      <c r="I141" s="2">
        <f>IF(G141,VLOOKUP(C141,Tabela1[],2)-H141,0)</f>
        <v>0.75</v>
      </c>
      <c r="J141" s="4">
        <f t="shared" si="48"/>
        <v>200</v>
      </c>
      <c r="K141" s="4">
        <f t="shared" si="49"/>
        <v>0</v>
      </c>
      <c r="L141" s="4">
        <f t="shared" si="50"/>
        <v>200</v>
      </c>
      <c r="M141" s="4">
        <f t="shared" si="62"/>
        <v>40</v>
      </c>
      <c r="N141">
        <f t="shared" si="51"/>
        <v>240</v>
      </c>
      <c r="O141" s="5">
        <f t="shared" si="52"/>
        <v>100</v>
      </c>
      <c r="P141" s="9">
        <f t="shared" si="53"/>
        <v>0</v>
      </c>
      <c r="Q141">
        <f t="shared" si="54"/>
        <v>180</v>
      </c>
      <c r="R141">
        <f t="shared" si="55"/>
        <v>40</v>
      </c>
      <c r="S141">
        <f t="shared" si="56"/>
        <v>140</v>
      </c>
      <c r="T141" s="5">
        <f t="shared" si="57"/>
        <v>40</v>
      </c>
      <c r="U141" s="5">
        <f t="shared" si="58"/>
        <v>280</v>
      </c>
      <c r="V141" s="5">
        <f t="shared" si="59"/>
        <v>320</v>
      </c>
      <c r="W141">
        <f t="shared" si="61"/>
        <v>0</v>
      </c>
    </row>
    <row r="142" spans="1:23" x14ac:dyDescent="0.25">
      <c r="A142" s="1">
        <v>43971</v>
      </c>
      <c r="B142">
        <f t="shared" si="42"/>
        <v>20</v>
      </c>
      <c r="C142">
        <f t="shared" si="60"/>
        <v>3</v>
      </c>
      <c r="D142" t="b">
        <f t="shared" si="43"/>
        <v>0</v>
      </c>
      <c r="E142" t="b">
        <f t="shared" si="44"/>
        <v>0</v>
      </c>
      <c r="F142" t="b">
        <f t="shared" si="45"/>
        <v>0</v>
      </c>
      <c r="G142" t="b">
        <f t="shared" si="46"/>
        <v>1</v>
      </c>
      <c r="H142" s="2">
        <f t="shared" si="47"/>
        <v>0</v>
      </c>
      <c r="I142" s="2">
        <f>IF(G142,VLOOKUP(C142,Tabela1[],2)-H142,0)</f>
        <v>0.6</v>
      </c>
      <c r="J142" s="4">
        <f t="shared" si="48"/>
        <v>200</v>
      </c>
      <c r="K142" s="4">
        <f t="shared" si="49"/>
        <v>0</v>
      </c>
      <c r="L142" s="4">
        <f t="shared" si="50"/>
        <v>200</v>
      </c>
      <c r="M142" s="4">
        <f t="shared" si="62"/>
        <v>60</v>
      </c>
      <c r="N142">
        <f t="shared" si="51"/>
        <v>260</v>
      </c>
      <c r="O142" s="5">
        <f t="shared" si="52"/>
        <v>100</v>
      </c>
      <c r="P142" s="9">
        <f t="shared" si="53"/>
        <v>0</v>
      </c>
      <c r="Q142">
        <f t="shared" si="54"/>
        <v>156</v>
      </c>
      <c r="R142">
        <f t="shared" si="55"/>
        <v>60</v>
      </c>
      <c r="S142">
        <f t="shared" si="56"/>
        <v>96</v>
      </c>
      <c r="T142" s="5">
        <f t="shared" si="57"/>
        <v>60</v>
      </c>
      <c r="U142" s="5">
        <f t="shared" si="58"/>
        <v>192</v>
      </c>
      <c r="V142" s="5">
        <f t="shared" si="59"/>
        <v>252</v>
      </c>
      <c r="W142">
        <f t="shared" si="61"/>
        <v>4</v>
      </c>
    </row>
    <row r="143" spans="1:23" x14ac:dyDescent="0.25">
      <c r="A143" s="1">
        <v>43972</v>
      </c>
      <c r="B143">
        <f t="shared" si="42"/>
        <v>21</v>
      </c>
      <c r="C143">
        <f t="shared" si="60"/>
        <v>4</v>
      </c>
      <c r="D143" t="b">
        <f t="shared" si="43"/>
        <v>0</v>
      </c>
      <c r="E143" t="b">
        <f t="shared" si="44"/>
        <v>0</v>
      </c>
      <c r="F143" t="b">
        <f t="shared" si="45"/>
        <v>0</v>
      </c>
      <c r="G143" t="b">
        <f t="shared" si="46"/>
        <v>1</v>
      </c>
      <c r="H143" s="2">
        <f t="shared" si="47"/>
        <v>0</v>
      </c>
      <c r="I143" s="2">
        <f>IF(G143,VLOOKUP(C143,Tabela1[],2)-H143,0)</f>
        <v>0.75</v>
      </c>
      <c r="J143" s="4">
        <f t="shared" si="48"/>
        <v>200</v>
      </c>
      <c r="K143" s="4">
        <f t="shared" si="49"/>
        <v>0</v>
      </c>
      <c r="L143" s="4">
        <f t="shared" si="50"/>
        <v>200</v>
      </c>
      <c r="M143" s="4">
        <f t="shared" si="62"/>
        <v>100</v>
      </c>
      <c r="N143">
        <f t="shared" si="51"/>
        <v>300</v>
      </c>
      <c r="O143" s="5">
        <f t="shared" si="52"/>
        <v>100</v>
      </c>
      <c r="P143" s="9">
        <f t="shared" si="53"/>
        <v>0</v>
      </c>
      <c r="Q143">
        <f t="shared" si="54"/>
        <v>225</v>
      </c>
      <c r="R143">
        <f t="shared" si="55"/>
        <v>100</v>
      </c>
      <c r="S143">
        <f t="shared" si="56"/>
        <v>125</v>
      </c>
      <c r="T143" s="5">
        <f t="shared" si="57"/>
        <v>100</v>
      </c>
      <c r="U143" s="5">
        <f t="shared" si="58"/>
        <v>250</v>
      </c>
      <c r="V143" s="5">
        <f t="shared" si="59"/>
        <v>350</v>
      </c>
      <c r="W143">
        <f t="shared" si="61"/>
        <v>0</v>
      </c>
    </row>
    <row r="144" spans="1:23" x14ac:dyDescent="0.25">
      <c r="A144" s="1">
        <v>43973</v>
      </c>
      <c r="B144">
        <f t="shared" si="42"/>
        <v>22</v>
      </c>
      <c r="C144">
        <f t="shared" si="60"/>
        <v>5</v>
      </c>
      <c r="D144" t="b">
        <f t="shared" si="43"/>
        <v>0</v>
      </c>
      <c r="E144" t="b">
        <f t="shared" si="44"/>
        <v>0</v>
      </c>
      <c r="F144" t="b">
        <f t="shared" si="45"/>
        <v>0</v>
      </c>
      <c r="G144" t="b">
        <f t="shared" si="46"/>
        <v>1</v>
      </c>
      <c r="H144" s="2">
        <f t="shared" si="47"/>
        <v>0.1</v>
      </c>
      <c r="I144" s="2">
        <f>IF(G144,VLOOKUP(C144,Tabela1[],2)-H144,0)</f>
        <v>0.70000000000000007</v>
      </c>
      <c r="J144" s="4">
        <f t="shared" si="48"/>
        <v>200</v>
      </c>
      <c r="K144" s="4">
        <f t="shared" si="49"/>
        <v>90</v>
      </c>
      <c r="L144" s="4">
        <f t="shared" si="50"/>
        <v>200</v>
      </c>
      <c r="M144" s="4">
        <f t="shared" si="62"/>
        <v>75</v>
      </c>
      <c r="N144">
        <f t="shared" si="51"/>
        <v>275</v>
      </c>
      <c r="O144" s="5">
        <f t="shared" si="52"/>
        <v>109</v>
      </c>
      <c r="P144" s="9">
        <f t="shared" si="53"/>
        <v>90</v>
      </c>
      <c r="Q144">
        <f t="shared" si="54"/>
        <v>193</v>
      </c>
      <c r="R144">
        <f t="shared" si="55"/>
        <v>75</v>
      </c>
      <c r="S144">
        <f t="shared" si="56"/>
        <v>118</v>
      </c>
      <c r="T144" s="5">
        <f t="shared" si="57"/>
        <v>75</v>
      </c>
      <c r="U144" s="5">
        <f t="shared" si="58"/>
        <v>236</v>
      </c>
      <c r="V144" s="5">
        <f t="shared" si="59"/>
        <v>356</v>
      </c>
      <c r="W144">
        <f t="shared" si="61"/>
        <v>0</v>
      </c>
    </row>
    <row r="145" spans="1:23" x14ac:dyDescent="0.25">
      <c r="A145" s="1">
        <v>43974</v>
      </c>
      <c r="B145">
        <f t="shared" si="42"/>
        <v>23</v>
      </c>
      <c r="C145">
        <f t="shared" si="60"/>
        <v>6</v>
      </c>
      <c r="D145" t="b">
        <f t="shared" si="43"/>
        <v>0</v>
      </c>
      <c r="E145" t="b">
        <f t="shared" si="44"/>
        <v>0</v>
      </c>
      <c r="F145" t="b">
        <f t="shared" si="45"/>
        <v>1</v>
      </c>
      <c r="G145" t="b">
        <f t="shared" si="46"/>
        <v>1</v>
      </c>
      <c r="H145" s="2">
        <f t="shared" si="47"/>
        <v>0</v>
      </c>
      <c r="I145" s="2">
        <f>IF(G145,VLOOKUP(C145,Tabela1[],2)-H145,0)</f>
        <v>0.5</v>
      </c>
      <c r="J145" s="4">
        <f t="shared" si="48"/>
        <v>200</v>
      </c>
      <c r="K145" s="4">
        <f t="shared" si="49"/>
        <v>0</v>
      </c>
      <c r="L145" s="4">
        <f t="shared" si="50"/>
        <v>200</v>
      </c>
      <c r="M145" s="4">
        <f t="shared" si="62"/>
        <v>82</v>
      </c>
      <c r="N145">
        <f t="shared" si="51"/>
        <v>282</v>
      </c>
      <c r="O145" s="5">
        <f t="shared" si="52"/>
        <v>100</v>
      </c>
      <c r="P145" s="9">
        <f t="shared" si="53"/>
        <v>0</v>
      </c>
      <c r="Q145">
        <f t="shared" si="54"/>
        <v>282</v>
      </c>
      <c r="R145">
        <f t="shared" si="55"/>
        <v>82</v>
      </c>
      <c r="S145">
        <f t="shared" si="56"/>
        <v>200</v>
      </c>
      <c r="T145" s="5">
        <f t="shared" si="57"/>
        <v>82</v>
      </c>
      <c r="U145" s="5">
        <f t="shared" si="58"/>
        <v>400</v>
      </c>
      <c r="V145" s="5">
        <f t="shared" si="59"/>
        <v>482</v>
      </c>
      <c r="W145">
        <f t="shared" si="61"/>
        <v>0</v>
      </c>
    </row>
    <row r="146" spans="1:23" x14ac:dyDescent="0.25">
      <c r="A146" s="1">
        <v>43975</v>
      </c>
      <c r="B146">
        <f t="shared" si="42"/>
        <v>24</v>
      </c>
      <c r="C146">
        <f t="shared" si="60"/>
        <v>7</v>
      </c>
      <c r="D146" t="b">
        <f t="shared" si="43"/>
        <v>0</v>
      </c>
      <c r="E146" t="b">
        <f t="shared" si="44"/>
        <v>1</v>
      </c>
      <c r="F146" t="b">
        <f t="shared" si="45"/>
        <v>0</v>
      </c>
      <c r="G146" t="b">
        <f t="shared" si="46"/>
        <v>0</v>
      </c>
      <c r="H146" s="2">
        <f t="shared" si="47"/>
        <v>0</v>
      </c>
      <c r="I146" s="2">
        <f>IF(G146,VLOOKUP(C146,Tabela1[],2)-H146,0)</f>
        <v>0</v>
      </c>
      <c r="J146" s="4">
        <f t="shared" si="48"/>
        <v>0</v>
      </c>
      <c r="K146" s="4">
        <f t="shared" si="49"/>
        <v>0</v>
      </c>
      <c r="L146" s="4">
        <f t="shared" si="50"/>
        <v>0</v>
      </c>
      <c r="M146" s="4">
        <f t="shared" si="62"/>
        <v>0</v>
      </c>
      <c r="N146">
        <f t="shared" si="51"/>
        <v>0</v>
      </c>
      <c r="O146" s="5">
        <f t="shared" si="52"/>
        <v>0</v>
      </c>
      <c r="P146" s="9">
        <f t="shared" si="53"/>
        <v>0</v>
      </c>
      <c r="Q146">
        <f t="shared" si="54"/>
        <v>0</v>
      </c>
      <c r="R146">
        <f t="shared" si="55"/>
        <v>0</v>
      </c>
      <c r="S146">
        <f t="shared" si="56"/>
        <v>0</v>
      </c>
      <c r="T146" s="5">
        <f t="shared" si="57"/>
        <v>0</v>
      </c>
      <c r="U146" s="5">
        <f t="shared" si="58"/>
        <v>0</v>
      </c>
      <c r="V146" s="5">
        <f t="shared" si="59"/>
        <v>0</v>
      </c>
      <c r="W146">
        <f t="shared" si="61"/>
        <v>0</v>
      </c>
    </row>
    <row r="147" spans="1:23" x14ac:dyDescent="0.25">
      <c r="A147" s="1">
        <v>43976</v>
      </c>
      <c r="B147">
        <f t="shared" si="42"/>
        <v>25</v>
      </c>
      <c r="C147">
        <f t="shared" si="60"/>
        <v>1</v>
      </c>
      <c r="D147" t="b">
        <f t="shared" si="43"/>
        <v>0</v>
      </c>
      <c r="E147" t="b">
        <f t="shared" si="44"/>
        <v>0</v>
      </c>
      <c r="F147" t="b">
        <f t="shared" si="45"/>
        <v>0</v>
      </c>
      <c r="G147" t="b">
        <f t="shared" si="46"/>
        <v>1</v>
      </c>
      <c r="H147" s="2">
        <f t="shared" si="47"/>
        <v>0.1</v>
      </c>
      <c r="I147" s="2">
        <f>IF(G147,VLOOKUP(C147,Tabela1[],2)-H147,0)</f>
        <v>0.8</v>
      </c>
      <c r="J147" s="4">
        <f t="shared" si="48"/>
        <v>200</v>
      </c>
      <c r="K147" s="4">
        <f t="shared" si="49"/>
        <v>150</v>
      </c>
      <c r="L147" s="4">
        <f t="shared" si="50"/>
        <v>200</v>
      </c>
      <c r="M147" s="4">
        <f t="shared" si="62"/>
        <v>0</v>
      </c>
      <c r="N147">
        <f t="shared" si="51"/>
        <v>200</v>
      </c>
      <c r="O147" s="5">
        <f t="shared" si="52"/>
        <v>115</v>
      </c>
      <c r="P147" s="9">
        <f t="shared" si="53"/>
        <v>150</v>
      </c>
      <c r="Q147">
        <f t="shared" si="54"/>
        <v>160</v>
      </c>
      <c r="R147">
        <f t="shared" si="55"/>
        <v>0</v>
      </c>
      <c r="S147">
        <f t="shared" si="56"/>
        <v>160</v>
      </c>
      <c r="T147" s="5">
        <f t="shared" si="57"/>
        <v>0</v>
      </c>
      <c r="U147" s="5">
        <f t="shared" si="58"/>
        <v>320</v>
      </c>
      <c r="V147" s="5">
        <f t="shared" si="59"/>
        <v>395</v>
      </c>
      <c r="W147">
        <f t="shared" si="61"/>
        <v>0</v>
      </c>
    </row>
    <row r="148" spans="1:23" x14ac:dyDescent="0.25">
      <c r="A148" s="1">
        <v>43977</v>
      </c>
      <c r="B148">
        <f t="shared" si="42"/>
        <v>26</v>
      </c>
      <c r="C148">
        <f t="shared" si="60"/>
        <v>2</v>
      </c>
      <c r="D148" t="b">
        <f t="shared" si="43"/>
        <v>0</v>
      </c>
      <c r="E148" t="b">
        <f t="shared" si="44"/>
        <v>0</v>
      </c>
      <c r="F148" t="b">
        <f t="shared" si="45"/>
        <v>0</v>
      </c>
      <c r="G148" t="b">
        <f t="shared" si="46"/>
        <v>1</v>
      </c>
      <c r="H148" s="2">
        <f t="shared" si="47"/>
        <v>0</v>
      </c>
      <c r="I148" s="2">
        <f>IF(G148,VLOOKUP(C148,Tabela1[],2)-H148,0)</f>
        <v>0.75</v>
      </c>
      <c r="J148" s="4">
        <f t="shared" si="48"/>
        <v>200</v>
      </c>
      <c r="K148" s="4">
        <f t="shared" si="49"/>
        <v>0</v>
      </c>
      <c r="L148" s="4">
        <f t="shared" si="50"/>
        <v>200</v>
      </c>
      <c r="M148" s="4">
        <f t="shared" si="62"/>
        <v>40</v>
      </c>
      <c r="N148">
        <f t="shared" si="51"/>
        <v>240</v>
      </c>
      <c r="O148" s="5">
        <f t="shared" si="52"/>
        <v>100</v>
      </c>
      <c r="P148" s="9">
        <f t="shared" si="53"/>
        <v>0</v>
      </c>
      <c r="Q148">
        <f t="shared" si="54"/>
        <v>180</v>
      </c>
      <c r="R148">
        <f t="shared" si="55"/>
        <v>40</v>
      </c>
      <c r="S148">
        <f t="shared" si="56"/>
        <v>140</v>
      </c>
      <c r="T148" s="5">
        <f t="shared" si="57"/>
        <v>40</v>
      </c>
      <c r="U148" s="5">
        <f t="shared" si="58"/>
        <v>280</v>
      </c>
      <c r="V148" s="5">
        <f t="shared" si="59"/>
        <v>320</v>
      </c>
      <c r="W148">
        <f t="shared" si="61"/>
        <v>0</v>
      </c>
    </row>
    <row r="149" spans="1:23" x14ac:dyDescent="0.25">
      <c r="A149" s="1">
        <v>43978</v>
      </c>
      <c r="B149">
        <f t="shared" si="42"/>
        <v>27</v>
      </c>
      <c r="C149">
        <f t="shared" si="60"/>
        <v>3</v>
      </c>
      <c r="D149" t="b">
        <f t="shared" si="43"/>
        <v>0</v>
      </c>
      <c r="E149" t="b">
        <f t="shared" si="44"/>
        <v>0</v>
      </c>
      <c r="F149" t="b">
        <f t="shared" si="45"/>
        <v>0</v>
      </c>
      <c r="G149" t="b">
        <f t="shared" si="46"/>
        <v>1</v>
      </c>
      <c r="H149" s="2">
        <f t="shared" si="47"/>
        <v>0</v>
      </c>
      <c r="I149" s="2">
        <f>IF(G149,VLOOKUP(C149,Tabela1[],2)-H149,0)</f>
        <v>0.6</v>
      </c>
      <c r="J149" s="4">
        <f t="shared" si="48"/>
        <v>200</v>
      </c>
      <c r="K149" s="4">
        <f t="shared" si="49"/>
        <v>0</v>
      </c>
      <c r="L149" s="4">
        <f t="shared" si="50"/>
        <v>200</v>
      </c>
      <c r="M149" s="4">
        <f t="shared" si="62"/>
        <v>60</v>
      </c>
      <c r="N149">
        <f t="shared" si="51"/>
        <v>260</v>
      </c>
      <c r="O149" s="5">
        <f t="shared" si="52"/>
        <v>100</v>
      </c>
      <c r="P149" s="9">
        <f t="shared" si="53"/>
        <v>0</v>
      </c>
      <c r="Q149">
        <f t="shared" si="54"/>
        <v>156</v>
      </c>
      <c r="R149">
        <f t="shared" si="55"/>
        <v>60</v>
      </c>
      <c r="S149">
        <f t="shared" si="56"/>
        <v>96</v>
      </c>
      <c r="T149" s="5">
        <f t="shared" si="57"/>
        <v>60</v>
      </c>
      <c r="U149" s="5">
        <f t="shared" si="58"/>
        <v>192</v>
      </c>
      <c r="V149" s="5">
        <f t="shared" si="59"/>
        <v>252</v>
      </c>
      <c r="W149">
        <f t="shared" si="61"/>
        <v>4</v>
      </c>
    </row>
    <row r="150" spans="1:23" x14ac:dyDescent="0.25">
      <c r="A150" s="1">
        <v>43979</v>
      </c>
      <c r="B150">
        <f t="shared" si="42"/>
        <v>28</v>
      </c>
      <c r="C150">
        <f t="shared" si="60"/>
        <v>4</v>
      </c>
      <c r="D150" t="b">
        <f t="shared" si="43"/>
        <v>0</v>
      </c>
      <c r="E150" t="b">
        <f t="shared" si="44"/>
        <v>0</v>
      </c>
      <c r="F150" t="b">
        <f t="shared" si="45"/>
        <v>0</v>
      </c>
      <c r="G150" t="b">
        <f t="shared" si="46"/>
        <v>1</v>
      </c>
      <c r="H150" s="2">
        <f t="shared" si="47"/>
        <v>0</v>
      </c>
      <c r="I150" s="2">
        <f>IF(G150,VLOOKUP(C150,Tabela1[],2)-H150,0)</f>
        <v>0.75</v>
      </c>
      <c r="J150" s="4">
        <f t="shared" si="48"/>
        <v>200</v>
      </c>
      <c r="K150" s="4">
        <f t="shared" si="49"/>
        <v>0</v>
      </c>
      <c r="L150" s="4">
        <f t="shared" si="50"/>
        <v>200</v>
      </c>
      <c r="M150" s="4">
        <f t="shared" si="62"/>
        <v>100</v>
      </c>
      <c r="N150">
        <f t="shared" si="51"/>
        <v>300</v>
      </c>
      <c r="O150" s="5">
        <f t="shared" si="52"/>
        <v>100</v>
      </c>
      <c r="P150" s="9">
        <f t="shared" si="53"/>
        <v>0</v>
      </c>
      <c r="Q150">
        <f t="shared" si="54"/>
        <v>225</v>
      </c>
      <c r="R150">
        <f t="shared" si="55"/>
        <v>100</v>
      </c>
      <c r="S150">
        <f t="shared" si="56"/>
        <v>125</v>
      </c>
      <c r="T150" s="5">
        <f t="shared" si="57"/>
        <v>100</v>
      </c>
      <c r="U150" s="5">
        <f t="shared" si="58"/>
        <v>250</v>
      </c>
      <c r="V150" s="5">
        <f t="shared" si="59"/>
        <v>350</v>
      </c>
      <c r="W150">
        <f t="shared" si="61"/>
        <v>0</v>
      </c>
    </row>
    <row r="151" spans="1:23" x14ac:dyDescent="0.25">
      <c r="A151" s="1">
        <v>43980</v>
      </c>
      <c r="B151">
        <f t="shared" si="42"/>
        <v>29</v>
      </c>
      <c r="C151">
        <f t="shared" si="60"/>
        <v>5</v>
      </c>
      <c r="D151" t="b">
        <f t="shared" si="43"/>
        <v>0</v>
      </c>
      <c r="E151" t="b">
        <f t="shared" si="44"/>
        <v>0</v>
      </c>
      <c r="F151" t="b">
        <f t="shared" si="45"/>
        <v>0</v>
      </c>
      <c r="G151" t="b">
        <f t="shared" si="46"/>
        <v>1</v>
      </c>
      <c r="H151" s="2">
        <f t="shared" si="47"/>
        <v>0.1</v>
      </c>
      <c r="I151" s="2">
        <f>IF(G151,VLOOKUP(C151,Tabela1[],2)-H151,0)</f>
        <v>0.70000000000000007</v>
      </c>
      <c r="J151" s="4">
        <f t="shared" si="48"/>
        <v>200</v>
      </c>
      <c r="K151" s="4">
        <f t="shared" si="49"/>
        <v>90</v>
      </c>
      <c r="L151" s="4">
        <f t="shared" si="50"/>
        <v>200</v>
      </c>
      <c r="M151" s="4">
        <f t="shared" si="62"/>
        <v>75</v>
      </c>
      <c r="N151">
        <f t="shared" si="51"/>
        <v>275</v>
      </c>
      <c r="O151" s="5">
        <f t="shared" si="52"/>
        <v>109</v>
      </c>
      <c r="P151" s="9">
        <f t="shared" si="53"/>
        <v>90</v>
      </c>
      <c r="Q151">
        <f t="shared" si="54"/>
        <v>193</v>
      </c>
      <c r="R151">
        <f t="shared" si="55"/>
        <v>75</v>
      </c>
      <c r="S151">
        <f t="shared" si="56"/>
        <v>118</v>
      </c>
      <c r="T151" s="5">
        <f t="shared" si="57"/>
        <v>75</v>
      </c>
      <c r="U151" s="5">
        <f t="shared" si="58"/>
        <v>236</v>
      </c>
      <c r="V151" s="5">
        <f t="shared" si="59"/>
        <v>356</v>
      </c>
      <c r="W151">
        <f t="shared" si="61"/>
        <v>0</v>
      </c>
    </row>
    <row r="152" spans="1:23" x14ac:dyDescent="0.25">
      <c r="A152" s="1">
        <v>43981</v>
      </c>
      <c r="B152">
        <f t="shared" si="42"/>
        <v>30</v>
      </c>
      <c r="C152">
        <f t="shared" si="60"/>
        <v>6</v>
      </c>
      <c r="D152" t="b">
        <f t="shared" si="43"/>
        <v>0</v>
      </c>
      <c r="E152" t="b">
        <f t="shared" si="44"/>
        <v>0</v>
      </c>
      <c r="F152" t="b">
        <f t="shared" si="45"/>
        <v>1</v>
      </c>
      <c r="G152" t="b">
        <f t="shared" si="46"/>
        <v>1</v>
      </c>
      <c r="H152" s="2">
        <f t="shared" si="47"/>
        <v>0</v>
      </c>
      <c r="I152" s="2">
        <f>IF(G152,VLOOKUP(C152,Tabela1[],2)-H152,0)</f>
        <v>0.5</v>
      </c>
      <c r="J152" s="4">
        <f t="shared" si="48"/>
        <v>200</v>
      </c>
      <c r="K152" s="4">
        <f t="shared" si="49"/>
        <v>0</v>
      </c>
      <c r="L152" s="4">
        <f t="shared" si="50"/>
        <v>200</v>
      </c>
      <c r="M152" s="4">
        <f t="shared" si="62"/>
        <v>82</v>
      </c>
      <c r="N152">
        <f t="shared" si="51"/>
        <v>282</v>
      </c>
      <c r="O152" s="5">
        <f t="shared" si="52"/>
        <v>100</v>
      </c>
      <c r="P152" s="9">
        <f t="shared" si="53"/>
        <v>0</v>
      </c>
      <c r="Q152">
        <f t="shared" si="54"/>
        <v>282</v>
      </c>
      <c r="R152">
        <f t="shared" si="55"/>
        <v>82</v>
      </c>
      <c r="S152">
        <f t="shared" si="56"/>
        <v>200</v>
      </c>
      <c r="T152" s="5">
        <f t="shared" si="57"/>
        <v>82</v>
      </c>
      <c r="U152" s="5">
        <f t="shared" si="58"/>
        <v>400</v>
      </c>
      <c r="V152" s="5">
        <f t="shared" si="59"/>
        <v>482</v>
      </c>
      <c r="W152">
        <f t="shared" si="61"/>
        <v>0</v>
      </c>
    </row>
    <row r="153" spans="1:23" x14ac:dyDescent="0.25">
      <c r="A153" s="1">
        <v>43982</v>
      </c>
      <c r="B153">
        <f t="shared" si="42"/>
        <v>31</v>
      </c>
      <c r="C153">
        <f t="shared" si="60"/>
        <v>7</v>
      </c>
      <c r="D153" t="b">
        <f t="shared" si="43"/>
        <v>0</v>
      </c>
      <c r="E153" t="b">
        <f t="shared" si="44"/>
        <v>1</v>
      </c>
      <c r="F153" t="b">
        <f t="shared" si="45"/>
        <v>0</v>
      </c>
      <c r="G153" t="b">
        <f t="shared" si="46"/>
        <v>0</v>
      </c>
      <c r="H153" s="2">
        <f t="shared" si="47"/>
        <v>0</v>
      </c>
      <c r="I153" s="2">
        <f>IF(G153,VLOOKUP(C153,Tabela1[],2)-H153,0)</f>
        <v>0</v>
      </c>
      <c r="J153" s="4">
        <f t="shared" si="48"/>
        <v>0</v>
      </c>
      <c r="K153" s="4">
        <f t="shared" si="49"/>
        <v>0</v>
      </c>
      <c r="L153" s="4">
        <f t="shared" si="50"/>
        <v>0</v>
      </c>
      <c r="M153" s="4">
        <f t="shared" si="62"/>
        <v>0</v>
      </c>
      <c r="N153">
        <f t="shared" si="51"/>
        <v>0</v>
      </c>
      <c r="O153" s="5">
        <f t="shared" si="52"/>
        <v>0</v>
      </c>
      <c r="P153" s="9">
        <f t="shared" si="53"/>
        <v>0</v>
      </c>
      <c r="Q153">
        <f t="shared" si="54"/>
        <v>0</v>
      </c>
      <c r="R153">
        <f t="shared" si="55"/>
        <v>0</v>
      </c>
      <c r="S153">
        <f t="shared" si="56"/>
        <v>0</v>
      </c>
      <c r="T153" s="5">
        <f t="shared" si="57"/>
        <v>0</v>
      </c>
      <c r="U153" s="5">
        <f t="shared" si="58"/>
        <v>0</v>
      </c>
      <c r="V153" s="5">
        <f t="shared" si="59"/>
        <v>0</v>
      </c>
      <c r="W153">
        <f t="shared" si="61"/>
        <v>0</v>
      </c>
    </row>
    <row r="154" spans="1:23" x14ac:dyDescent="0.25">
      <c r="A154" s="1">
        <v>43983</v>
      </c>
      <c r="B154">
        <f t="shared" si="42"/>
        <v>1</v>
      </c>
      <c r="C154">
        <f t="shared" si="60"/>
        <v>1</v>
      </c>
      <c r="D154" t="b">
        <f t="shared" si="43"/>
        <v>0</v>
      </c>
      <c r="E154" t="b">
        <f t="shared" si="44"/>
        <v>0</v>
      </c>
      <c r="F154" t="b">
        <f t="shared" si="45"/>
        <v>0</v>
      </c>
      <c r="G154" t="b">
        <f t="shared" si="46"/>
        <v>1</v>
      </c>
      <c r="H154" s="2">
        <f t="shared" si="47"/>
        <v>0.1</v>
      </c>
      <c r="I154" s="2">
        <f>IF(G154,VLOOKUP(C154,Tabela1[],2)-H154,0)</f>
        <v>0.8</v>
      </c>
      <c r="J154" s="4">
        <f t="shared" si="48"/>
        <v>200</v>
      </c>
      <c r="K154" s="4">
        <f t="shared" si="49"/>
        <v>150</v>
      </c>
      <c r="L154" s="4">
        <f t="shared" si="50"/>
        <v>200</v>
      </c>
      <c r="M154" s="4">
        <f t="shared" si="62"/>
        <v>0</v>
      </c>
      <c r="N154">
        <f t="shared" si="51"/>
        <v>200</v>
      </c>
      <c r="O154" s="5">
        <f t="shared" si="52"/>
        <v>115</v>
      </c>
      <c r="P154" s="9">
        <f t="shared" si="53"/>
        <v>150</v>
      </c>
      <c r="Q154">
        <f t="shared" si="54"/>
        <v>160</v>
      </c>
      <c r="R154">
        <f t="shared" si="55"/>
        <v>0</v>
      </c>
      <c r="S154">
        <f t="shared" si="56"/>
        <v>160</v>
      </c>
      <c r="T154" s="5">
        <f t="shared" si="57"/>
        <v>0</v>
      </c>
      <c r="U154" s="5">
        <f t="shared" si="58"/>
        <v>320</v>
      </c>
      <c r="V154" s="5">
        <f t="shared" si="59"/>
        <v>395</v>
      </c>
      <c r="W154">
        <f t="shared" si="61"/>
        <v>0</v>
      </c>
    </row>
    <row r="155" spans="1:23" x14ac:dyDescent="0.25">
      <c r="A155" s="1">
        <v>43984</v>
      </c>
      <c r="B155">
        <f t="shared" si="42"/>
        <v>2</v>
      </c>
      <c r="C155">
        <f t="shared" si="60"/>
        <v>2</v>
      </c>
      <c r="D155" t="b">
        <f t="shared" si="43"/>
        <v>0</v>
      </c>
      <c r="E155" t="b">
        <f t="shared" si="44"/>
        <v>0</v>
      </c>
      <c r="F155" t="b">
        <f t="shared" si="45"/>
        <v>0</v>
      </c>
      <c r="G155" t="b">
        <f t="shared" si="46"/>
        <v>1</v>
      </c>
      <c r="H155" s="2">
        <f t="shared" si="47"/>
        <v>0</v>
      </c>
      <c r="I155" s="2">
        <f>IF(G155,VLOOKUP(C155,Tabela1[],2)-H155,0)</f>
        <v>0.75</v>
      </c>
      <c r="J155" s="4">
        <f t="shared" si="48"/>
        <v>200</v>
      </c>
      <c r="K155" s="4">
        <f t="shared" si="49"/>
        <v>0</v>
      </c>
      <c r="L155" s="4">
        <f t="shared" si="50"/>
        <v>200</v>
      </c>
      <c r="M155" s="4">
        <f t="shared" si="62"/>
        <v>40</v>
      </c>
      <c r="N155">
        <f t="shared" si="51"/>
        <v>240</v>
      </c>
      <c r="O155" s="5">
        <f t="shared" si="52"/>
        <v>100</v>
      </c>
      <c r="P155" s="9">
        <f t="shared" si="53"/>
        <v>0</v>
      </c>
      <c r="Q155">
        <f t="shared" si="54"/>
        <v>180</v>
      </c>
      <c r="R155">
        <f t="shared" si="55"/>
        <v>40</v>
      </c>
      <c r="S155">
        <f t="shared" si="56"/>
        <v>140</v>
      </c>
      <c r="T155" s="5">
        <f t="shared" si="57"/>
        <v>40</v>
      </c>
      <c r="U155" s="5">
        <f t="shared" si="58"/>
        <v>280</v>
      </c>
      <c r="V155" s="5">
        <f t="shared" si="59"/>
        <v>320</v>
      </c>
      <c r="W155">
        <f t="shared" si="61"/>
        <v>0</v>
      </c>
    </row>
    <row r="156" spans="1:23" x14ac:dyDescent="0.25">
      <c r="A156" s="1">
        <v>43985</v>
      </c>
      <c r="B156">
        <f t="shared" si="42"/>
        <v>3</v>
      </c>
      <c r="C156">
        <f t="shared" si="60"/>
        <v>3</v>
      </c>
      <c r="D156" t="b">
        <f t="shared" si="43"/>
        <v>0</v>
      </c>
      <c r="E156" t="b">
        <f t="shared" si="44"/>
        <v>0</v>
      </c>
      <c r="F156" t="b">
        <f t="shared" si="45"/>
        <v>0</v>
      </c>
      <c r="G156" t="b">
        <f t="shared" si="46"/>
        <v>1</v>
      </c>
      <c r="H156" s="2">
        <f t="shared" si="47"/>
        <v>0</v>
      </c>
      <c r="I156" s="2">
        <f>IF(G156,VLOOKUP(C156,Tabela1[],2)-H156,0)</f>
        <v>0.6</v>
      </c>
      <c r="J156" s="4">
        <f t="shared" si="48"/>
        <v>200</v>
      </c>
      <c r="K156" s="4">
        <f t="shared" si="49"/>
        <v>0</v>
      </c>
      <c r="L156" s="4">
        <f t="shared" si="50"/>
        <v>200</v>
      </c>
      <c r="M156" s="4">
        <f t="shared" si="62"/>
        <v>60</v>
      </c>
      <c r="N156">
        <f t="shared" si="51"/>
        <v>260</v>
      </c>
      <c r="O156" s="5">
        <f t="shared" si="52"/>
        <v>100</v>
      </c>
      <c r="P156" s="9">
        <f t="shared" si="53"/>
        <v>0</v>
      </c>
      <c r="Q156">
        <f t="shared" si="54"/>
        <v>156</v>
      </c>
      <c r="R156">
        <f t="shared" si="55"/>
        <v>60</v>
      </c>
      <c r="S156">
        <f t="shared" si="56"/>
        <v>96</v>
      </c>
      <c r="T156" s="5">
        <f t="shared" si="57"/>
        <v>60</v>
      </c>
      <c r="U156" s="5">
        <f t="shared" si="58"/>
        <v>192</v>
      </c>
      <c r="V156" s="5">
        <f t="shared" si="59"/>
        <v>252</v>
      </c>
      <c r="W156">
        <f t="shared" si="61"/>
        <v>4</v>
      </c>
    </row>
    <row r="157" spans="1:23" x14ac:dyDescent="0.25">
      <c r="A157" s="1">
        <v>43986</v>
      </c>
      <c r="B157">
        <f t="shared" si="42"/>
        <v>4</v>
      </c>
      <c r="C157">
        <f t="shared" si="60"/>
        <v>4</v>
      </c>
      <c r="D157" t="b">
        <f t="shared" si="43"/>
        <v>0</v>
      </c>
      <c r="E157" t="b">
        <f t="shared" si="44"/>
        <v>0</v>
      </c>
      <c r="F157" t="b">
        <f t="shared" si="45"/>
        <v>0</v>
      </c>
      <c r="G157" t="b">
        <f t="shared" si="46"/>
        <v>1</v>
      </c>
      <c r="H157" s="2">
        <f t="shared" si="47"/>
        <v>0</v>
      </c>
      <c r="I157" s="2">
        <f>IF(G157,VLOOKUP(C157,Tabela1[],2)-H157,0)</f>
        <v>0.75</v>
      </c>
      <c r="J157" s="4">
        <f t="shared" si="48"/>
        <v>200</v>
      </c>
      <c r="K157" s="4">
        <f t="shared" si="49"/>
        <v>0</v>
      </c>
      <c r="L157" s="4">
        <f t="shared" si="50"/>
        <v>200</v>
      </c>
      <c r="M157" s="4">
        <f t="shared" si="62"/>
        <v>100</v>
      </c>
      <c r="N157">
        <f t="shared" si="51"/>
        <v>300</v>
      </c>
      <c r="O157" s="5">
        <f t="shared" si="52"/>
        <v>100</v>
      </c>
      <c r="P157" s="9">
        <f t="shared" si="53"/>
        <v>0</v>
      </c>
      <c r="Q157">
        <f t="shared" si="54"/>
        <v>225</v>
      </c>
      <c r="R157">
        <f t="shared" si="55"/>
        <v>100</v>
      </c>
      <c r="S157">
        <f t="shared" si="56"/>
        <v>125</v>
      </c>
      <c r="T157" s="5">
        <f t="shared" si="57"/>
        <v>100</v>
      </c>
      <c r="U157" s="5">
        <f t="shared" si="58"/>
        <v>250</v>
      </c>
      <c r="V157" s="5">
        <f t="shared" si="59"/>
        <v>350</v>
      </c>
      <c r="W157">
        <f t="shared" si="61"/>
        <v>0</v>
      </c>
    </row>
    <row r="158" spans="1:23" x14ac:dyDescent="0.25">
      <c r="A158" s="1">
        <v>43987</v>
      </c>
      <c r="B158">
        <f t="shared" si="42"/>
        <v>5</v>
      </c>
      <c r="C158">
        <f t="shared" si="60"/>
        <v>5</v>
      </c>
      <c r="D158" t="b">
        <f t="shared" si="43"/>
        <v>0</v>
      </c>
      <c r="E158" t="b">
        <f t="shared" si="44"/>
        <v>0</v>
      </c>
      <c r="F158" t="b">
        <f t="shared" si="45"/>
        <v>0</v>
      </c>
      <c r="G158" t="b">
        <f t="shared" si="46"/>
        <v>1</v>
      </c>
      <c r="H158" s="2">
        <f t="shared" si="47"/>
        <v>0.1</v>
      </c>
      <c r="I158" s="2">
        <f>IF(G158,VLOOKUP(C158,Tabela1[],2)-H158,0)</f>
        <v>0.70000000000000007</v>
      </c>
      <c r="J158" s="4">
        <f t="shared" si="48"/>
        <v>200</v>
      </c>
      <c r="K158" s="4">
        <f t="shared" si="49"/>
        <v>90</v>
      </c>
      <c r="L158" s="4">
        <f t="shared" si="50"/>
        <v>200</v>
      </c>
      <c r="M158" s="4">
        <f t="shared" si="62"/>
        <v>75</v>
      </c>
      <c r="N158">
        <f t="shared" si="51"/>
        <v>275</v>
      </c>
      <c r="O158" s="5">
        <f t="shared" si="52"/>
        <v>109</v>
      </c>
      <c r="P158" s="9">
        <f t="shared" si="53"/>
        <v>90</v>
      </c>
      <c r="Q158">
        <f t="shared" si="54"/>
        <v>193</v>
      </c>
      <c r="R158">
        <f t="shared" si="55"/>
        <v>75</v>
      </c>
      <c r="S158">
        <f t="shared" si="56"/>
        <v>118</v>
      </c>
      <c r="T158" s="5">
        <f t="shared" si="57"/>
        <v>75</v>
      </c>
      <c r="U158" s="5">
        <f t="shared" si="58"/>
        <v>236</v>
      </c>
      <c r="V158" s="5">
        <f t="shared" si="59"/>
        <v>356</v>
      </c>
      <c r="W158">
        <f t="shared" si="61"/>
        <v>0</v>
      </c>
    </row>
    <row r="159" spans="1:23" x14ac:dyDescent="0.25">
      <c r="A159" s="1">
        <v>43988</v>
      </c>
      <c r="B159">
        <f t="shared" si="42"/>
        <v>6</v>
      </c>
      <c r="C159">
        <f t="shared" si="60"/>
        <v>6</v>
      </c>
      <c r="D159" t="b">
        <f t="shared" si="43"/>
        <v>0</v>
      </c>
      <c r="E159" t="b">
        <f t="shared" si="44"/>
        <v>0</v>
      </c>
      <c r="F159" t="b">
        <f t="shared" si="45"/>
        <v>0</v>
      </c>
      <c r="G159" t="b">
        <f t="shared" si="46"/>
        <v>1</v>
      </c>
      <c r="H159" s="2">
        <f t="shared" si="47"/>
        <v>0</v>
      </c>
      <c r="I159" s="2">
        <f>IF(G159,VLOOKUP(C159,Tabela1[],2)-H159,0)</f>
        <v>0.5</v>
      </c>
      <c r="J159" s="4">
        <f t="shared" si="48"/>
        <v>200</v>
      </c>
      <c r="K159" s="4">
        <f t="shared" si="49"/>
        <v>0</v>
      </c>
      <c r="L159" s="4">
        <f t="shared" si="50"/>
        <v>200</v>
      </c>
      <c r="M159" s="4">
        <f t="shared" si="62"/>
        <v>82</v>
      </c>
      <c r="N159">
        <f t="shared" si="51"/>
        <v>282</v>
      </c>
      <c r="O159" s="5">
        <f t="shared" si="52"/>
        <v>100</v>
      </c>
      <c r="P159" s="9">
        <f t="shared" si="53"/>
        <v>0</v>
      </c>
      <c r="Q159">
        <f t="shared" si="54"/>
        <v>141</v>
      </c>
      <c r="R159">
        <f t="shared" si="55"/>
        <v>82</v>
      </c>
      <c r="S159">
        <f t="shared" si="56"/>
        <v>59</v>
      </c>
      <c r="T159" s="5">
        <f t="shared" si="57"/>
        <v>82</v>
      </c>
      <c r="U159" s="5">
        <f t="shared" si="58"/>
        <v>118</v>
      </c>
      <c r="V159" s="5">
        <f t="shared" si="59"/>
        <v>200</v>
      </c>
      <c r="W159">
        <f t="shared" si="61"/>
        <v>41</v>
      </c>
    </row>
    <row r="160" spans="1:23" x14ac:dyDescent="0.25">
      <c r="A160" s="1">
        <v>43989</v>
      </c>
      <c r="B160">
        <f t="shared" si="42"/>
        <v>7</v>
      </c>
      <c r="C160">
        <f t="shared" si="60"/>
        <v>7</v>
      </c>
      <c r="D160" t="b">
        <f t="shared" si="43"/>
        <v>1</v>
      </c>
      <c r="E160" t="b">
        <f t="shared" si="44"/>
        <v>0</v>
      </c>
      <c r="F160" t="b">
        <f t="shared" si="45"/>
        <v>0</v>
      </c>
      <c r="G160" t="b">
        <f t="shared" si="46"/>
        <v>1</v>
      </c>
      <c r="H160" s="2">
        <f t="shared" si="47"/>
        <v>0</v>
      </c>
      <c r="I160" s="2">
        <f>IF(G160,VLOOKUP(C160,Tabela1[],2)-H160,0)</f>
        <v>0.5</v>
      </c>
      <c r="J160" s="4">
        <f t="shared" si="48"/>
        <v>200</v>
      </c>
      <c r="K160" s="4">
        <f t="shared" si="49"/>
        <v>0</v>
      </c>
      <c r="L160" s="4">
        <f t="shared" si="50"/>
        <v>200</v>
      </c>
      <c r="M160" s="4">
        <f t="shared" si="62"/>
        <v>100</v>
      </c>
      <c r="N160">
        <f t="shared" si="51"/>
        <v>300</v>
      </c>
      <c r="O160" s="5">
        <f t="shared" si="52"/>
        <v>100</v>
      </c>
      <c r="P160" s="9">
        <f t="shared" si="53"/>
        <v>0</v>
      </c>
      <c r="Q160">
        <f t="shared" si="54"/>
        <v>150</v>
      </c>
      <c r="R160">
        <f t="shared" si="55"/>
        <v>100</v>
      </c>
      <c r="S160">
        <f t="shared" si="56"/>
        <v>50</v>
      </c>
      <c r="T160" s="5">
        <f t="shared" si="57"/>
        <v>100</v>
      </c>
      <c r="U160" s="5">
        <f t="shared" si="58"/>
        <v>100</v>
      </c>
      <c r="V160" s="5">
        <f t="shared" si="59"/>
        <v>200</v>
      </c>
      <c r="W160">
        <f t="shared" si="61"/>
        <v>50</v>
      </c>
    </row>
    <row r="161" spans="1:23" x14ac:dyDescent="0.25">
      <c r="A161" s="1">
        <v>43990</v>
      </c>
      <c r="B161">
        <f t="shared" si="42"/>
        <v>8</v>
      </c>
      <c r="C161">
        <f t="shared" si="60"/>
        <v>1</v>
      </c>
      <c r="D161" t="b">
        <f t="shared" si="43"/>
        <v>0</v>
      </c>
      <c r="E161" t="b">
        <f t="shared" si="44"/>
        <v>0</v>
      </c>
      <c r="F161" t="b">
        <f t="shared" si="45"/>
        <v>0</v>
      </c>
      <c r="G161" t="b">
        <f t="shared" si="46"/>
        <v>1</v>
      </c>
      <c r="H161" s="2">
        <f t="shared" si="47"/>
        <v>0.1</v>
      </c>
      <c r="I161" s="2">
        <f>IF(G161,VLOOKUP(C161,Tabela1[],2)-H161,0)</f>
        <v>0.8</v>
      </c>
      <c r="J161" s="4">
        <f t="shared" si="48"/>
        <v>200</v>
      </c>
      <c r="K161" s="4">
        <f t="shared" si="49"/>
        <v>150</v>
      </c>
      <c r="L161" s="4">
        <f t="shared" si="50"/>
        <v>200</v>
      </c>
      <c r="M161" s="4">
        <f t="shared" si="62"/>
        <v>100</v>
      </c>
      <c r="N161">
        <f t="shared" si="51"/>
        <v>300</v>
      </c>
      <c r="O161" s="5">
        <f t="shared" si="52"/>
        <v>115</v>
      </c>
      <c r="P161" s="9">
        <f t="shared" si="53"/>
        <v>150</v>
      </c>
      <c r="Q161">
        <f t="shared" si="54"/>
        <v>240</v>
      </c>
      <c r="R161">
        <f t="shared" si="55"/>
        <v>100</v>
      </c>
      <c r="S161">
        <f t="shared" si="56"/>
        <v>140</v>
      </c>
      <c r="T161" s="5">
        <f t="shared" si="57"/>
        <v>100</v>
      </c>
      <c r="U161" s="5">
        <f t="shared" si="58"/>
        <v>280</v>
      </c>
      <c r="V161" s="5">
        <f t="shared" si="59"/>
        <v>455</v>
      </c>
      <c r="W161">
        <f t="shared" si="61"/>
        <v>0</v>
      </c>
    </row>
    <row r="162" spans="1:23" x14ac:dyDescent="0.25">
      <c r="A162" s="1">
        <v>43991</v>
      </c>
      <c r="B162">
        <f t="shared" si="42"/>
        <v>9</v>
      </c>
      <c r="C162">
        <f t="shared" si="60"/>
        <v>2</v>
      </c>
      <c r="D162" t="b">
        <f t="shared" si="43"/>
        <v>0</v>
      </c>
      <c r="E162" t="b">
        <f t="shared" si="44"/>
        <v>0</v>
      </c>
      <c r="F162" t="b">
        <f t="shared" si="45"/>
        <v>0</v>
      </c>
      <c r="G162" t="b">
        <f t="shared" si="46"/>
        <v>1</v>
      </c>
      <c r="H162" s="2">
        <f t="shared" si="47"/>
        <v>0</v>
      </c>
      <c r="I162" s="2">
        <f>IF(G162,VLOOKUP(C162,Tabela1[],2)-H162,0)</f>
        <v>0.75</v>
      </c>
      <c r="J162" s="4">
        <f t="shared" si="48"/>
        <v>200</v>
      </c>
      <c r="K162" s="4">
        <f t="shared" si="49"/>
        <v>0</v>
      </c>
      <c r="L162" s="4">
        <f t="shared" si="50"/>
        <v>200</v>
      </c>
      <c r="M162" s="4">
        <f t="shared" si="62"/>
        <v>60</v>
      </c>
      <c r="N162">
        <f t="shared" si="51"/>
        <v>260</v>
      </c>
      <c r="O162" s="5">
        <f t="shared" si="52"/>
        <v>100</v>
      </c>
      <c r="P162" s="9">
        <f t="shared" si="53"/>
        <v>0</v>
      </c>
      <c r="Q162">
        <f t="shared" si="54"/>
        <v>195</v>
      </c>
      <c r="R162">
        <f t="shared" si="55"/>
        <v>60</v>
      </c>
      <c r="S162">
        <f t="shared" si="56"/>
        <v>135</v>
      </c>
      <c r="T162" s="5">
        <f t="shared" si="57"/>
        <v>60</v>
      </c>
      <c r="U162" s="5">
        <f t="shared" si="58"/>
        <v>270</v>
      </c>
      <c r="V162" s="5">
        <f t="shared" si="59"/>
        <v>330</v>
      </c>
      <c r="W162">
        <f t="shared" si="61"/>
        <v>0</v>
      </c>
    </row>
    <row r="163" spans="1:23" x14ac:dyDescent="0.25">
      <c r="A163" s="1">
        <v>43992</v>
      </c>
      <c r="B163">
        <f t="shared" si="42"/>
        <v>10</v>
      </c>
      <c r="C163">
        <f t="shared" si="60"/>
        <v>3</v>
      </c>
      <c r="D163" t="b">
        <f t="shared" si="43"/>
        <v>0</v>
      </c>
      <c r="E163" t="b">
        <f t="shared" si="44"/>
        <v>0</v>
      </c>
      <c r="F163" t="b">
        <f t="shared" si="45"/>
        <v>0</v>
      </c>
      <c r="G163" t="b">
        <f t="shared" si="46"/>
        <v>1</v>
      </c>
      <c r="H163" s="2">
        <f t="shared" si="47"/>
        <v>0</v>
      </c>
      <c r="I163" s="2">
        <f>IF(G163,VLOOKUP(C163,Tabela1[],2)-H163,0)</f>
        <v>0.6</v>
      </c>
      <c r="J163" s="4">
        <f t="shared" si="48"/>
        <v>200</v>
      </c>
      <c r="K163" s="4">
        <f t="shared" si="49"/>
        <v>0</v>
      </c>
      <c r="L163" s="4">
        <f t="shared" si="50"/>
        <v>200</v>
      </c>
      <c r="M163" s="4">
        <f t="shared" si="62"/>
        <v>65</v>
      </c>
      <c r="N163">
        <f t="shared" si="51"/>
        <v>265</v>
      </c>
      <c r="O163" s="5">
        <f t="shared" si="52"/>
        <v>100</v>
      </c>
      <c r="P163" s="9">
        <f t="shared" si="53"/>
        <v>0</v>
      </c>
      <c r="Q163">
        <f t="shared" si="54"/>
        <v>159</v>
      </c>
      <c r="R163">
        <f t="shared" si="55"/>
        <v>65</v>
      </c>
      <c r="S163">
        <f t="shared" si="56"/>
        <v>94</v>
      </c>
      <c r="T163" s="5">
        <f t="shared" si="57"/>
        <v>65</v>
      </c>
      <c r="U163" s="5">
        <f t="shared" si="58"/>
        <v>188</v>
      </c>
      <c r="V163" s="5">
        <f t="shared" si="59"/>
        <v>253</v>
      </c>
      <c r="W163">
        <f t="shared" si="61"/>
        <v>6</v>
      </c>
    </row>
    <row r="164" spans="1:23" x14ac:dyDescent="0.25">
      <c r="A164" s="1">
        <v>43993</v>
      </c>
      <c r="B164">
        <f t="shared" si="42"/>
        <v>11</v>
      </c>
      <c r="C164">
        <f t="shared" si="60"/>
        <v>4</v>
      </c>
      <c r="D164" t="b">
        <f t="shared" si="43"/>
        <v>0</v>
      </c>
      <c r="E164" t="b">
        <f t="shared" si="44"/>
        <v>0</v>
      </c>
      <c r="F164" t="b">
        <f t="shared" si="45"/>
        <v>0</v>
      </c>
      <c r="G164" t="b">
        <f t="shared" si="46"/>
        <v>1</v>
      </c>
      <c r="H164" s="2">
        <f t="shared" si="47"/>
        <v>0</v>
      </c>
      <c r="I164" s="2">
        <f>IF(G164,VLOOKUP(C164,Tabela1[],2)-H164,0)</f>
        <v>0.75</v>
      </c>
      <c r="J164" s="4">
        <f t="shared" si="48"/>
        <v>200</v>
      </c>
      <c r="K164" s="4">
        <f t="shared" si="49"/>
        <v>0</v>
      </c>
      <c r="L164" s="4">
        <f t="shared" si="50"/>
        <v>200</v>
      </c>
      <c r="M164" s="4">
        <f t="shared" si="62"/>
        <v>100</v>
      </c>
      <c r="N164">
        <f t="shared" si="51"/>
        <v>300</v>
      </c>
      <c r="O164" s="5">
        <f t="shared" si="52"/>
        <v>100</v>
      </c>
      <c r="P164" s="9">
        <f t="shared" si="53"/>
        <v>0</v>
      </c>
      <c r="Q164">
        <f t="shared" si="54"/>
        <v>225</v>
      </c>
      <c r="R164">
        <f t="shared" si="55"/>
        <v>100</v>
      </c>
      <c r="S164">
        <f t="shared" si="56"/>
        <v>125</v>
      </c>
      <c r="T164" s="5">
        <f t="shared" si="57"/>
        <v>100</v>
      </c>
      <c r="U164" s="5">
        <f t="shared" si="58"/>
        <v>250</v>
      </c>
      <c r="V164" s="5">
        <f t="shared" si="59"/>
        <v>350</v>
      </c>
      <c r="W164">
        <f t="shared" si="61"/>
        <v>0</v>
      </c>
    </row>
    <row r="165" spans="1:23" x14ac:dyDescent="0.25">
      <c r="A165" s="1">
        <v>43994</v>
      </c>
      <c r="B165">
        <f t="shared" si="42"/>
        <v>12</v>
      </c>
      <c r="C165">
        <f t="shared" si="60"/>
        <v>5</v>
      </c>
      <c r="D165" t="b">
        <f t="shared" si="43"/>
        <v>0</v>
      </c>
      <c r="E165" t="b">
        <f t="shared" si="44"/>
        <v>0</v>
      </c>
      <c r="F165" t="b">
        <f t="shared" si="45"/>
        <v>0</v>
      </c>
      <c r="G165" t="b">
        <f t="shared" si="46"/>
        <v>1</v>
      </c>
      <c r="H165" s="2">
        <f t="shared" si="47"/>
        <v>0.1</v>
      </c>
      <c r="I165" s="2">
        <f>IF(G165,VLOOKUP(C165,Tabela1[],2)-H165,0)</f>
        <v>0.70000000000000007</v>
      </c>
      <c r="J165" s="4">
        <f t="shared" si="48"/>
        <v>200</v>
      </c>
      <c r="K165" s="4">
        <f t="shared" si="49"/>
        <v>90</v>
      </c>
      <c r="L165" s="4">
        <f t="shared" si="50"/>
        <v>200</v>
      </c>
      <c r="M165" s="4">
        <f t="shared" si="62"/>
        <v>75</v>
      </c>
      <c r="N165">
        <f t="shared" si="51"/>
        <v>275</v>
      </c>
      <c r="O165" s="5">
        <f t="shared" si="52"/>
        <v>109</v>
      </c>
      <c r="P165" s="9">
        <f t="shared" si="53"/>
        <v>90</v>
      </c>
      <c r="Q165">
        <f t="shared" si="54"/>
        <v>193</v>
      </c>
      <c r="R165">
        <f t="shared" si="55"/>
        <v>75</v>
      </c>
      <c r="S165">
        <f t="shared" si="56"/>
        <v>118</v>
      </c>
      <c r="T165" s="5">
        <f t="shared" si="57"/>
        <v>75</v>
      </c>
      <c r="U165" s="5">
        <f t="shared" si="58"/>
        <v>236</v>
      </c>
      <c r="V165" s="5">
        <f t="shared" si="59"/>
        <v>356</v>
      </c>
      <c r="W165">
        <f t="shared" si="61"/>
        <v>0</v>
      </c>
    </row>
    <row r="166" spans="1:23" x14ac:dyDescent="0.25">
      <c r="A166" s="1">
        <v>43995</v>
      </c>
      <c r="B166">
        <f t="shared" si="42"/>
        <v>13</v>
      </c>
      <c r="C166">
        <f t="shared" si="60"/>
        <v>6</v>
      </c>
      <c r="D166" t="b">
        <f t="shared" si="43"/>
        <v>0</v>
      </c>
      <c r="E166" t="b">
        <f t="shared" si="44"/>
        <v>0</v>
      </c>
      <c r="F166" t="b">
        <f t="shared" si="45"/>
        <v>1</v>
      </c>
      <c r="G166" t="b">
        <f t="shared" si="46"/>
        <v>1</v>
      </c>
      <c r="H166" s="2">
        <f t="shared" si="47"/>
        <v>0</v>
      </c>
      <c r="I166" s="2">
        <f>IF(G166,VLOOKUP(C166,Tabela1[],2)-H166,0)</f>
        <v>0.5</v>
      </c>
      <c r="J166" s="4">
        <f t="shared" si="48"/>
        <v>200</v>
      </c>
      <c r="K166" s="4">
        <f t="shared" si="49"/>
        <v>0</v>
      </c>
      <c r="L166" s="4">
        <f t="shared" si="50"/>
        <v>200</v>
      </c>
      <c r="M166" s="4">
        <f t="shared" si="62"/>
        <v>82</v>
      </c>
      <c r="N166">
        <f t="shared" si="51"/>
        <v>282</v>
      </c>
      <c r="O166" s="5">
        <f t="shared" si="52"/>
        <v>100</v>
      </c>
      <c r="P166" s="9">
        <f t="shared" si="53"/>
        <v>0</v>
      </c>
      <c r="Q166">
        <f t="shared" si="54"/>
        <v>282</v>
      </c>
      <c r="R166">
        <f t="shared" si="55"/>
        <v>82</v>
      </c>
      <c r="S166">
        <f t="shared" si="56"/>
        <v>200</v>
      </c>
      <c r="T166" s="5">
        <f t="shared" si="57"/>
        <v>82</v>
      </c>
      <c r="U166" s="5">
        <f t="shared" si="58"/>
        <v>400</v>
      </c>
      <c r="V166" s="5">
        <f t="shared" si="59"/>
        <v>482</v>
      </c>
      <c r="W166">
        <f t="shared" si="61"/>
        <v>0</v>
      </c>
    </row>
    <row r="167" spans="1:23" x14ac:dyDescent="0.25">
      <c r="A167" s="1">
        <v>43996</v>
      </c>
      <c r="B167">
        <f t="shared" si="42"/>
        <v>14</v>
      </c>
      <c r="C167">
        <f t="shared" si="60"/>
        <v>7</v>
      </c>
      <c r="D167" t="b">
        <f t="shared" si="43"/>
        <v>0</v>
      </c>
      <c r="E167" t="b">
        <f t="shared" si="44"/>
        <v>1</v>
      </c>
      <c r="F167" t="b">
        <f t="shared" si="45"/>
        <v>0</v>
      </c>
      <c r="G167" t="b">
        <f t="shared" si="46"/>
        <v>0</v>
      </c>
      <c r="H167" s="2">
        <f t="shared" si="47"/>
        <v>0</v>
      </c>
      <c r="I167" s="2">
        <f>IF(G167,VLOOKUP(C167,Tabela1[],2)-H167,0)</f>
        <v>0</v>
      </c>
      <c r="J167" s="4">
        <f t="shared" si="48"/>
        <v>0</v>
      </c>
      <c r="K167" s="4">
        <f t="shared" si="49"/>
        <v>0</v>
      </c>
      <c r="L167" s="4">
        <f t="shared" si="50"/>
        <v>0</v>
      </c>
      <c r="M167" s="4">
        <f t="shared" si="62"/>
        <v>0</v>
      </c>
      <c r="N167">
        <f t="shared" si="51"/>
        <v>0</v>
      </c>
      <c r="O167" s="5">
        <f t="shared" si="52"/>
        <v>0</v>
      </c>
      <c r="P167" s="9">
        <f t="shared" si="53"/>
        <v>0</v>
      </c>
      <c r="Q167">
        <f t="shared" si="54"/>
        <v>0</v>
      </c>
      <c r="R167">
        <f t="shared" si="55"/>
        <v>0</v>
      </c>
      <c r="S167">
        <f t="shared" si="56"/>
        <v>0</v>
      </c>
      <c r="T167" s="5">
        <f t="shared" si="57"/>
        <v>0</v>
      </c>
      <c r="U167" s="5">
        <f t="shared" si="58"/>
        <v>0</v>
      </c>
      <c r="V167" s="5">
        <f t="shared" si="59"/>
        <v>0</v>
      </c>
      <c r="W167">
        <f t="shared" si="61"/>
        <v>0</v>
      </c>
    </row>
    <row r="168" spans="1:23" x14ac:dyDescent="0.25">
      <c r="A168" s="1">
        <v>43997</v>
      </c>
      <c r="B168">
        <f t="shared" si="42"/>
        <v>15</v>
      </c>
      <c r="C168">
        <f t="shared" si="60"/>
        <v>1</v>
      </c>
      <c r="D168" t="b">
        <f t="shared" si="43"/>
        <v>0</v>
      </c>
      <c r="E168" t="b">
        <f t="shared" si="44"/>
        <v>0</v>
      </c>
      <c r="F168" t="b">
        <f t="shared" si="45"/>
        <v>0</v>
      </c>
      <c r="G168" t="b">
        <f t="shared" si="46"/>
        <v>1</v>
      </c>
      <c r="H168" s="2">
        <f t="shared" si="47"/>
        <v>0.1</v>
      </c>
      <c r="I168" s="2">
        <f>IF(G168,VLOOKUP(C168,Tabela1[],2)-H168,0)</f>
        <v>0.8</v>
      </c>
      <c r="J168" s="4">
        <f t="shared" si="48"/>
        <v>200</v>
      </c>
      <c r="K168" s="4">
        <f t="shared" si="49"/>
        <v>150</v>
      </c>
      <c r="L168" s="4">
        <f t="shared" si="50"/>
        <v>200</v>
      </c>
      <c r="M168" s="4">
        <f t="shared" si="62"/>
        <v>0</v>
      </c>
      <c r="N168">
        <f t="shared" si="51"/>
        <v>200</v>
      </c>
      <c r="O168" s="5">
        <f t="shared" si="52"/>
        <v>115</v>
      </c>
      <c r="P168" s="9">
        <f t="shared" si="53"/>
        <v>150</v>
      </c>
      <c r="Q168">
        <f t="shared" si="54"/>
        <v>160</v>
      </c>
      <c r="R168">
        <f t="shared" si="55"/>
        <v>0</v>
      </c>
      <c r="S168">
        <f t="shared" si="56"/>
        <v>160</v>
      </c>
      <c r="T168" s="5">
        <f t="shared" si="57"/>
        <v>0</v>
      </c>
      <c r="U168" s="5">
        <f t="shared" si="58"/>
        <v>320</v>
      </c>
      <c r="V168" s="5">
        <f t="shared" si="59"/>
        <v>395</v>
      </c>
      <c r="W168">
        <f t="shared" si="61"/>
        <v>0</v>
      </c>
    </row>
    <row r="169" spans="1:23" x14ac:dyDescent="0.25">
      <c r="A169" s="1">
        <v>43998</v>
      </c>
      <c r="B169">
        <f t="shared" si="42"/>
        <v>16</v>
      </c>
      <c r="C169">
        <f t="shared" si="60"/>
        <v>2</v>
      </c>
      <c r="D169" t="b">
        <f t="shared" si="43"/>
        <v>0</v>
      </c>
      <c r="E169" t="b">
        <f t="shared" si="44"/>
        <v>0</v>
      </c>
      <c r="F169" t="b">
        <f t="shared" si="45"/>
        <v>0</v>
      </c>
      <c r="G169" t="b">
        <f t="shared" si="46"/>
        <v>1</v>
      </c>
      <c r="H169" s="2">
        <f t="shared" si="47"/>
        <v>0</v>
      </c>
      <c r="I169" s="2">
        <f>IF(G169,VLOOKUP(C169,Tabela1[],2)-H169,0)</f>
        <v>0.75</v>
      </c>
      <c r="J169" s="4">
        <f t="shared" si="48"/>
        <v>200</v>
      </c>
      <c r="K169" s="4">
        <f t="shared" si="49"/>
        <v>0</v>
      </c>
      <c r="L169" s="4">
        <f t="shared" si="50"/>
        <v>200</v>
      </c>
      <c r="M169" s="4">
        <f t="shared" si="62"/>
        <v>40</v>
      </c>
      <c r="N169">
        <f t="shared" si="51"/>
        <v>240</v>
      </c>
      <c r="O169" s="5">
        <f t="shared" si="52"/>
        <v>100</v>
      </c>
      <c r="P169" s="9">
        <f t="shared" si="53"/>
        <v>0</v>
      </c>
      <c r="Q169">
        <f t="shared" si="54"/>
        <v>180</v>
      </c>
      <c r="R169">
        <f t="shared" si="55"/>
        <v>40</v>
      </c>
      <c r="S169">
        <f t="shared" si="56"/>
        <v>140</v>
      </c>
      <c r="T169" s="5">
        <f t="shared" si="57"/>
        <v>40</v>
      </c>
      <c r="U169" s="5">
        <f t="shared" si="58"/>
        <v>280</v>
      </c>
      <c r="V169" s="5">
        <f t="shared" si="59"/>
        <v>320</v>
      </c>
      <c r="W169">
        <f t="shared" si="61"/>
        <v>0</v>
      </c>
    </row>
    <row r="170" spans="1:23" x14ac:dyDescent="0.25">
      <c r="A170" s="1">
        <v>43999</v>
      </c>
      <c r="B170">
        <f t="shared" si="42"/>
        <v>17</v>
      </c>
      <c r="C170">
        <f t="shared" si="60"/>
        <v>3</v>
      </c>
      <c r="D170" t="b">
        <f t="shared" si="43"/>
        <v>0</v>
      </c>
      <c r="E170" t="b">
        <f t="shared" si="44"/>
        <v>0</v>
      </c>
      <c r="F170" t="b">
        <f t="shared" si="45"/>
        <v>0</v>
      </c>
      <c r="G170" t="b">
        <f t="shared" si="46"/>
        <v>1</v>
      </c>
      <c r="H170" s="2">
        <f t="shared" si="47"/>
        <v>0</v>
      </c>
      <c r="I170" s="2">
        <f>IF(G170,VLOOKUP(C170,Tabela1[],2)-H170,0)</f>
        <v>0.6</v>
      </c>
      <c r="J170" s="4">
        <f t="shared" si="48"/>
        <v>200</v>
      </c>
      <c r="K170" s="4">
        <f t="shared" si="49"/>
        <v>0</v>
      </c>
      <c r="L170" s="4">
        <f t="shared" si="50"/>
        <v>200</v>
      </c>
      <c r="M170" s="4">
        <f t="shared" si="62"/>
        <v>60</v>
      </c>
      <c r="N170">
        <f t="shared" si="51"/>
        <v>260</v>
      </c>
      <c r="O170" s="5">
        <f t="shared" si="52"/>
        <v>100</v>
      </c>
      <c r="P170" s="9">
        <f t="shared" si="53"/>
        <v>0</v>
      </c>
      <c r="Q170">
        <f t="shared" si="54"/>
        <v>156</v>
      </c>
      <c r="R170">
        <f t="shared" si="55"/>
        <v>60</v>
      </c>
      <c r="S170">
        <f t="shared" si="56"/>
        <v>96</v>
      </c>
      <c r="T170" s="5">
        <f t="shared" si="57"/>
        <v>60</v>
      </c>
      <c r="U170" s="5">
        <f t="shared" si="58"/>
        <v>192</v>
      </c>
      <c r="V170" s="5">
        <f t="shared" si="59"/>
        <v>252</v>
      </c>
      <c r="W170">
        <f t="shared" si="61"/>
        <v>4</v>
      </c>
    </row>
    <row r="171" spans="1:23" x14ac:dyDescent="0.25">
      <c r="A171" s="1">
        <v>44000</v>
      </c>
      <c r="B171">
        <f t="shared" si="42"/>
        <v>18</v>
      </c>
      <c r="C171">
        <f t="shared" si="60"/>
        <v>4</v>
      </c>
      <c r="D171" t="b">
        <f t="shared" si="43"/>
        <v>0</v>
      </c>
      <c r="E171" t="b">
        <f t="shared" si="44"/>
        <v>0</v>
      </c>
      <c r="F171" t="b">
        <f t="shared" si="45"/>
        <v>0</v>
      </c>
      <c r="G171" t="b">
        <f t="shared" si="46"/>
        <v>1</v>
      </c>
      <c r="H171" s="2">
        <f t="shared" si="47"/>
        <v>0</v>
      </c>
      <c r="I171" s="2">
        <f>IF(G171,VLOOKUP(C171,Tabela1[],2)-H171,0)</f>
        <v>0.75</v>
      </c>
      <c r="J171" s="4">
        <f t="shared" si="48"/>
        <v>200</v>
      </c>
      <c r="K171" s="4">
        <f t="shared" si="49"/>
        <v>0</v>
      </c>
      <c r="L171" s="4">
        <f t="shared" si="50"/>
        <v>200</v>
      </c>
      <c r="M171" s="4">
        <f t="shared" si="62"/>
        <v>100</v>
      </c>
      <c r="N171">
        <f t="shared" si="51"/>
        <v>300</v>
      </c>
      <c r="O171" s="5">
        <f t="shared" si="52"/>
        <v>100</v>
      </c>
      <c r="P171" s="9">
        <f t="shared" si="53"/>
        <v>0</v>
      </c>
      <c r="Q171">
        <f t="shared" si="54"/>
        <v>225</v>
      </c>
      <c r="R171">
        <f t="shared" si="55"/>
        <v>100</v>
      </c>
      <c r="S171">
        <f t="shared" si="56"/>
        <v>125</v>
      </c>
      <c r="T171" s="5">
        <f t="shared" si="57"/>
        <v>100</v>
      </c>
      <c r="U171" s="5">
        <f t="shared" si="58"/>
        <v>250</v>
      </c>
      <c r="V171" s="5">
        <f t="shared" si="59"/>
        <v>350</v>
      </c>
      <c r="W171">
        <f t="shared" si="61"/>
        <v>0</v>
      </c>
    </row>
    <row r="172" spans="1:23" x14ac:dyDescent="0.25">
      <c r="A172" s="1">
        <v>44001</v>
      </c>
      <c r="B172">
        <f t="shared" si="42"/>
        <v>19</v>
      </c>
      <c r="C172">
        <f t="shared" si="60"/>
        <v>5</v>
      </c>
      <c r="D172" t="b">
        <f t="shared" si="43"/>
        <v>0</v>
      </c>
      <c r="E172" t="b">
        <f t="shared" si="44"/>
        <v>0</v>
      </c>
      <c r="F172" t="b">
        <f t="shared" si="45"/>
        <v>0</v>
      </c>
      <c r="G172" t="b">
        <f t="shared" si="46"/>
        <v>1</v>
      </c>
      <c r="H172" s="2">
        <f t="shared" si="47"/>
        <v>0.1</v>
      </c>
      <c r="I172" s="2">
        <f>IF(G172,VLOOKUP(C172,Tabela1[],2)-H172,0)</f>
        <v>0.70000000000000007</v>
      </c>
      <c r="J172" s="4">
        <f t="shared" si="48"/>
        <v>200</v>
      </c>
      <c r="K172" s="4">
        <f t="shared" si="49"/>
        <v>90</v>
      </c>
      <c r="L172" s="4">
        <f t="shared" si="50"/>
        <v>200</v>
      </c>
      <c r="M172" s="4">
        <f t="shared" si="62"/>
        <v>75</v>
      </c>
      <c r="N172">
        <f t="shared" si="51"/>
        <v>275</v>
      </c>
      <c r="O172" s="5">
        <f t="shared" si="52"/>
        <v>109</v>
      </c>
      <c r="P172" s="9">
        <f t="shared" si="53"/>
        <v>90</v>
      </c>
      <c r="Q172">
        <f t="shared" si="54"/>
        <v>193</v>
      </c>
      <c r="R172">
        <f t="shared" si="55"/>
        <v>75</v>
      </c>
      <c r="S172">
        <f t="shared" si="56"/>
        <v>118</v>
      </c>
      <c r="T172" s="5">
        <f t="shared" si="57"/>
        <v>75</v>
      </c>
      <c r="U172" s="5">
        <f t="shared" si="58"/>
        <v>236</v>
      </c>
      <c r="V172" s="5">
        <f t="shared" si="59"/>
        <v>356</v>
      </c>
      <c r="W172">
        <f t="shared" si="61"/>
        <v>0</v>
      </c>
    </row>
    <row r="173" spans="1:23" x14ac:dyDescent="0.25">
      <c r="A173" s="1">
        <v>44002</v>
      </c>
      <c r="B173">
        <f t="shared" si="42"/>
        <v>20</v>
      </c>
      <c r="C173">
        <f t="shared" si="60"/>
        <v>6</v>
      </c>
      <c r="D173" t="b">
        <f t="shared" si="43"/>
        <v>0</v>
      </c>
      <c r="E173" t="b">
        <f t="shared" si="44"/>
        <v>0</v>
      </c>
      <c r="F173" t="b">
        <f t="shared" si="45"/>
        <v>1</v>
      </c>
      <c r="G173" t="b">
        <f t="shared" si="46"/>
        <v>1</v>
      </c>
      <c r="H173" s="2">
        <f t="shared" si="47"/>
        <v>0</v>
      </c>
      <c r="I173" s="2">
        <f>IF(G173,VLOOKUP(C173,Tabela1[],2)-H173,0)</f>
        <v>0.5</v>
      </c>
      <c r="J173" s="4">
        <f t="shared" si="48"/>
        <v>200</v>
      </c>
      <c r="K173" s="4">
        <f t="shared" si="49"/>
        <v>0</v>
      </c>
      <c r="L173" s="4">
        <f t="shared" si="50"/>
        <v>200</v>
      </c>
      <c r="M173" s="4">
        <f t="shared" si="62"/>
        <v>82</v>
      </c>
      <c r="N173">
        <f t="shared" si="51"/>
        <v>282</v>
      </c>
      <c r="O173" s="5">
        <f t="shared" si="52"/>
        <v>100</v>
      </c>
      <c r="P173" s="9">
        <f t="shared" si="53"/>
        <v>0</v>
      </c>
      <c r="Q173">
        <f t="shared" si="54"/>
        <v>282</v>
      </c>
      <c r="R173">
        <f t="shared" si="55"/>
        <v>82</v>
      </c>
      <c r="S173">
        <f t="shared" si="56"/>
        <v>200</v>
      </c>
      <c r="T173" s="5">
        <f t="shared" si="57"/>
        <v>82</v>
      </c>
      <c r="U173" s="5">
        <f t="shared" si="58"/>
        <v>400</v>
      </c>
      <c r="V173" s="5">
        <f t="shared" si="59"/>
        <v>482</v>
      </c>
      <c r="W173">
        <f t="shared" si="61"/>
        <v>0</v>
      </c>
    </row>
    <row r="174" spans="1:23" x14ac:dyDescent="0.25">
      <c r="A174" s="1">
        <v>44003</v>
      </c>
      <c r="B174">
        <f t="shared" si="42"/>
        <v>21</v>
      </c>
      <c r="C174">
        <f t="shared" si="60"/>
        <v>7</v>
      </c>
      <c r="D174" t="b">
        <f t="shared" si="43"/>
        <v>0</v>
      </c>
      <c r="E174" t="b">
        <f t="shared" si="44"/>
        <v>1</v>
      </c>
      <c r="F174" t="b">
        <f t="shared" si="45"/>
        <v>0</v>
      </c>
      <c r="G174" t="b">
        <f t="shared" si="46"/>
        <v>0</v>
      </c>
      <c r="H174" s="2">
        <f t="shared" si="47"/>
        <v>0</v>
      </c>
      <c r="I174" s="2">
        <f>IF(G174,VLOOKUP(C174,Tabela1[],2)-H174,0)</f>
        <v>0</v>
      </c>
      <c r="J174" s="4">
        <f t="shared" si="48"/>
        <v>0</v>
      </c>
      <c r="K174" s="4">
        <f t="shared" si="49"/>
        <v>0</v>
      </c>
      <c r="L174" s="4">
        <f t="shared" si="50"/>
        <v>0</v>
      </c>
      <c r="M174" s="4">
        <f t="shared" si="62"/>
        <v>0</v>
      </c>
      <c r="N174">
        <f t="shared" si="51"/>
        <v>0</v>
      </c>
      <c r="O174" s="5">
        <f t="shared" si="52"/>
        <v>0</v>
      </c>
      <c r="P174" s="9">
        <f t="shared" si="53"/>
        <v>0</v>
      </c>
      <c r="Q174">
        <f t="shared" si="54"/>
        <v>0</v>
      </c>
      <c r="R174">
        <f t="shared" si="55"/>
        <v>0</v>
      </c>
      <c r="S174">
        <f t="shared" si="56"/>
        <v>0</v>
      </c>
      <c r="T174" s="5">
        <f t="shared" si="57"/>
        <v>0</v>
      </c>
      <c r="U174" s="5">
        <f t="shared" si="58"/>
        <v>0</v>
      </c>
      <c r="V174" s="5">
        <f t="shared" si="59"/>
        <v>0</v>
      </c>
      <c r="W174">
        <f t="shared" si="61"/>
        <v>0</v>
      </c>
    </row>
    <row r="175" spans="1:23" x14ac:dyDescent="0.25">
      <c r="A175" s="1">
        <v>44004</v>
      </c>
      <c r="B175">
        <f t="shared" si="42"/>
        <v>22</v>
      </c>
      <c r="C175">
        <f t="shared" si="60"/>
        <v>1</v>
      </c>
      <c r="D175" t="b">
        <f t="shared" si="43"/>
        <v>0</v>
      </c>
      <c r="E175" t="b">
        <f t="shared" si="44"/>
        <v>0</v>
      </c>
      <c r="F175" t="b">
        <f t="shared" si="45"/>
        <v>0</v>
      </c>
      <c r="G175" t="b">
        <f t="shared" si="46"/>
        <v>1</v>
      </c>
      <c r="H175" s="2">
        <f t="shared" si="47"/>
        <v>0.1</v>
      </c>
      <c r="I175" s="2">
        <f>IF(G175,VLOOKUP(C175,Tabela1[],2)-H175,0)</f>
        <v>0.8</v>
      </c>
      <c r="J175" s="4">
        <f t="shared" si="48"/>
        <v>200</v>
      </c>
      <c r="K175" s="4">
        <f t="shared" si="49"/>
        <v>150</v>
      </c>
      <c r="L175" s="4">
        <f t="shared" si="50"/>
        <v>200</v>
      </c>
      <c r="M175" s="4">
        <f t="shared" si="62"/>
        <v>0</v>
      </c>
      <c r="N175">
        <f t="shared" si="51"/>
        <v>200</v>
      </c>
      <c r="O175" s="5">
        <f t="shared" si="52"/>
        <v>115</v>
      </c>
      <c r="P175" s="9">
        <f t="shared" si="53"/>
        <v>150</v>
      </c>
      <c r="Q175">
        <f t="shared" si="54"/>
        <v>160</v>
      </c>
      <c r="R175">
        <f t="shared" si="55"/>
        <v>0</v>
      </c>
      <c r="S175">
        <f t="shared" si="56"/>
        <v>160</v>
      </c>
      <c r="T175" s="5">
        <f t="shared" si="57"/>
        <v>0</v>
      </c>
      <c r="U175" s="5">
        <f t="shared" si="58"/>
        <v>320</v>
      </c>
      <c r="V175" s="5">
        <f t="shared" si="59"/>
        <v>395</v>
      </c>
      <c r="W175">
        <f t="shared" si="61"/>
        <v>0</v>
      </c>
    </row>
    <row r="176" spans="1:23" x14ac:dyDescent="0.25">
      <c r="A176" s="1">
        <v>44005</v>
      </c>
      <c r="B176">
        <f t="shared" si="42"/>
        <v>23</v>
      </c>
      <c r="C176">
        <f t="shared" si="60"/>
        <v>2</v>
      </c>
      <c r="D176" t="b">
        <f t="shared" si="43"/>
        <v>0</v>
      </c>
      <c r="E176" t="b">
        <f t="shared" si="44"/>
        <v>0</v>
      </c>
      <c r="F176" t="b">
        <f t="shared" si="45"/>
        <v>0</v>
      </c>
      <c r="G176" t="b">
        <f t="shared" si="46"/>
        <v>1</v>
      </c>
      <c r="H176" s="2">
        <f t="shared" si="47"/>
        <v>0</v>
      </c>
      <c r="I176" s="2">
        <f>IF(G176,VLOOKUP(C176,Tabela1[],2)-H176,0)</f>
        <v>0.75</v>
      </c>
      <c r="J176" s="4">
        <f t="shared" si="48"/>
        <v>200</v>
      </c>
      <c r="K176" s="4">
        <f t="shared" si="49"/>
        <v>0</v>
      </c>
      <c r="L176" s="4">
        <f t="shared" si="50"/>
        <v>200</v>
      </c>
      <c r="M176" s="4">
        <f t="shared" si="62"/>
        <v>40</v>
      </c>
      <c r="N176">
        <f t="shared" si="51"/>
        <v>240</v>
      </c>
      <c r="O176" s="5">
        <f t="shared" si="52"/>
        <v>100</v>
      </c>
      <c r="P176" s="9">
        <f t="shared" si="53"/>
        <v>0</v>
      </c>
      <c r="Q176">
        <f t="shared" si="54"/>
        <v>180</v>
      </c>
      <c r="R176">
        <f t="shared" si="55"/>
        <v>40</v>
      </c>
      <c r="S176">
        <f t="shared" si="56"/>
        <v>140</v>
      </c>
      <c r="T176" s="5">
        <f t="shared" si="57"/>
        <v>40</v>
      </c>
      <c r="U176" s="5">
        <f t="shared" si="58"/>
        <v>280</v>
      </c>
      <c r="V176" s="5">
        <f t="shared" si="59"/>
        <v>320</v>
      </c>
      <c r="W176">
        <f t="shared" si="61"/>
        <v>0</v>
      </c>
    </row>
    <row r="177" spans="1:23" x14ac:dyDescent="0.25">
      <c r="A177" s="1">
        <v>44006</v>
      </c>
      <c r="B177">
        <f t="shared" si="42"/>
        <v>24</v>
      </c>
      <c r="C177">
        <f t="shared" si="60"/>
        <v>3</v>
      </c>
      <c r="D177" t="b">
        <f t="shared" si="43"/>
        <v>0</v>
      </c>
      <c r="E177" t="b">
        <f t="shared" si="44"/>
        <v>0</v>
      </c>
      <c r="F177" t="b">
        <f t="shared" si="45"/>
        <v>0</v>
      </c>
      <c r="G177" t="b">
        <f t="shared" si="46"/>
        <v>1</v>
      </c>
      <c r="H177" s="2">
        <f t="shared" si="47"/>
        <v>0</v>
      </c>
      <c r="I177" s="2">
        <f>IF(G177,VLOOKUP(C177,Tabela1[],2)-H177,0)</f>
        <v>0.6</v>
      </c>
      <c r="J177" s="4">
        <f t="shared" si="48"/>
        <v>200</v>
      </c>
      <c r="K177" s="4">
        <f t="shared" si="49"/>
        <v>0</v>
      </c>
      <c r="L177" s="4">
        <f t="shared" si="50"/>
        <v>200</v>
      </c>
      <c r="M177" s="4">
        <f t="shared" si="62"/>
        <v>60</v>
      </c>
      <c r="N177">
        <f t="shared" si="51"/>
        <v>260</v>
      </c>
      <c r="O177" s="5">
        <f t="shared" si="52"/>
        <v>100</v>
      </c>
      <c r="P177" s="9">
        <f t="shared" si="53"/>
        <v>0</v>
      </c>
      <c r="Q177">
        <f t="shared" si="54"/>
        <v>156</v>
      </c>
      <c r="R177">
        <f t="shared" si="55"/>
        <v>60</v>
      </c>
      <c r="S177">
        <f t="shared" si="56"/>
        <v>96</v>
      </c>
      <c r="T177" s="5">
        <f t="shared" si="57"/>
        <v>60</v>
      </c>
      <c r="U177" s="5">
        <f t="shared" si="58"/>
        <v>192</v>
      </c>
      <c r="V177" s="5">
        <f t="shared" si="59"/>
        <v>252</v>
      </c>
      <c r="W177">
        <f t="shared" si="61"/>
        <v>4</v>
      </c>
    </row>
    <row r="178" spans="1:23" x14ac:dyDescent="0.25">
      <c r="A178" s="1">
        <v>44007</v>
      </c>
      <c r="B178">
        <f t="shared" si="42"/>
        <v>25</v>
      </c>
      <c r="C178">
        <f t="shared" si="60"/>
        <v>4</v>
      </c>
      <c r="D178" t="b">
        <f t="shared" si="43"/>
        <v>0</v>
      </c>
      <c r="E178" t="b">
        <f t="shared" si="44"/>
        <v>0</v>
      </c>
      <c r="F178" t="b">
        <f t="shared" si="45"/>
        <v>0</v>
      </c>
      <c r="G178" t="b">
        <f t="shared" si="46"/>
        <v>1</v>
      </c>
      <c r="H178" s="2">
        <f t="shared" si="47"/>
        <v>0</v>
      </c>
      <c r="I178" s="2">
        <f>IF(G178,VLOOKUP(C178,Tabela1[],2)-H178,0)</f>
        <v>0.75</v>
      </c>
      <c r="J178" s="4">
        <f t="shared" si="48"/>
        <v>200</v>
      </c>
      <c r="K178" s="4">
        <f t="shared" si="49"/>
        <v>0</v>
      </c>
      <c r="L178" s="4">
        <f t="shared" si="50"/>
        <v>200</v>
      </c>
      <c r="M178" s="4">
        <f t="shared" si="62"/>
        <v>100</v>
      </c>
      <c r="N178">
        <f t="shared" si="51"/>
        <v>300</v>
      </c>
      <c r="O178" s="5">
        <f t="shared" si="52"/>
        <v>100</v>
      </c>
      <c r="P178" s="9">
        <f t="shared" si="53"/>
        <v>0</v>
      </c>
      <c r="Q178">
        <f t="shared" si="54"/>
        <v>225</v>
      </c>
      <c r="R178">
        <f t="shared" si="55"/>
        <v>100</v>
      </c>
      <c r="S178">
        <f t="shared" si="56"/>
        <v>125</v>
      </c>
      <c r="T178" s="5">
        <f t="shared" si="57"/>
        <v>100</v>
      </c>
      <c r="U178" s="5">
        <f t="shared" si="58"/>
        <v>250</v>
      </c>
      <c r="V178" s="5">
        <f t="shared" si="59"/>
        <v>350</v>
      </c>
      <c r="W178">
        <f t="shared" si="61"/>
        <v>0</v>
      </c>
    </row>
    <row r="179" spans="1:23" x14ac:dyDescent="0.25">
      <c r="A179" s="1">
        <v>44008</v>
      </c>
      <c r="B179">
        <f t="shared" si="42"/>
        <v>26</v>
      </c>
      <c r="C179">
        <f t="shared" si="60"/>
        <v>5</v>
      </c>
      <c r="D179" t="b">
        <f t="shared" si="43"/>
        <v>0</v>
      </c>
      <c r="E179" t="b">
        <f t="shared" si="44"/>
        <v>0</v>
      </c>
      <c r="F179" t="b">
        <f t="shared" si="45"/>
        <v>0</v>
      </c>
      <c r="G179" t="b">
        <f t="shared" si="46"/>
        <v>1</v>
      </c>
      <c r="H179" s="2">
        <f t="shared" si="47"/>
        <v>0.1</v>
      </c>
      <c r="I179" s="2">
        <f>IF(G179,VLOOKUP(C179,Tabela1[],2)-H179,0)</f>
        <v>0.70000000000000007</v>
      </c>
      <c r="J179" s="4">
        <f t="shared" si="48"/>
        <v>200</v>
      </c>
      <c r="K179" s="4">
        <f t="shared" si="49"/>
        <v>90</v>
      </c>
      <c r="L179" s="4">
        <f t="shared" si="50"/>
        <v>200</v>
      </c>
      <c r="M179" s="4">
        <f t="shared" si="62"/>
        <v>75</v>
      </c>
      <c r="N179">
        <f t="shared" si="51"/>
        <v>275</v>
      </c>
      <c r="O179" s="5">
        <f t="shared" si="52"/>
        <v>109</v>
      </c>
      <c r="P179" s="9">
        <f t="shared" si="53"/>
        <v>90</v>
      </c>
      <c r="Q179">
        <f t="shared" si="54"/>
        <v>193</v>
      </c>
      <c r="R179">
        <f t="shared" si="55"/>
        <v>75</v>
      </c>
      <c r="S179">
        <f t="shared" si="56"/>
        <v>118</v>
      </c>
      <c r="T179" s="5">
        <f t="shared" si="57"/>
        <v>75</v>
      </c>
      <c r="U179" s="5">
        <f t="shared" si="58"/>
        <v>236</v>
      </c>
      <c r="V179" s="5">
        <f t="shared" si="59"/>
        <v>356</v>
      </c>
      <c r="W179">
        <f t="shared" si="61"/>
        <v>0</v>
      </c>
    </row>
    <row r="180" spans="1:23" x14ac:dyDescent="0.25">
      <c r="A180" s="1">
        <v>44009</v>
      </c>
      <c r="B180">
        <f t="shared" si="42"/>
        <v>27</v>
      </c>
      <c r="C180">
        <f t="shared" si="60"/>
        <v>6</v>
      </c>
      <c r="D180" t="b">
        <f t="shared" si="43"/>
        <v>0</v>
      </c>
      <c r="E180" t="b">
        <f t="shared" si="44"/>
        <v>0</v>
      </c>
      <c r="F180" t="b">
        <f t="shared" si="45"/>
        <v>1</v>
      </c>
      <c r="G180" t="b">
        <f t="shared" si="46"/>
        <v>1</v>
      </c>
      <c r="H180" s="2">
        <f t="shared" si="47"/>
        <v>0</v>
      </c>
      <c r="I180" s="2">
        <f>IF(G180,VLOOKUP(C180,Tabela1[],2)-H180,0)</f>
        <v>0.5</v>
      </c>
      <c r="J180" s="4">
        <f t="shared" si="48"/>
        <v>200</v>
      </c>
      <c r="K180" s="4">
        <f t="shared" si="49"/>
        <v>0</v>
      </c>
      <c r="L180" s="4">
        <f t="shared" si="50"/>
        <v>200</v>
      </c>
      <c r="M180" s="4">
        <f t="shared" si="62"/>
        <v>82</v>
      </c>
      <c r="N180">
        <f t="shared" si="51"/>
        <v>282</v>
      </c>
      <c r="O180" s="5">
        <f t="shared" si="52"/>
        <v>100</v>
      </c>
      <c r="P180" s="9">
        <f t="shared" si="53"/>
        <v>0</v>
      </c>
      <c r="Q180">
        <f t="shared" si="54"/>
        <v>282</v>
      </c>
      <c r="R180">
        <f t="shared" si="55"/>
        <v>82</v>
      </c>
      <c r="S180">
        <f t="shared" si="56"/>
        <v>200</v>
      </c>
      <c r="T180" s="5">
        <f t="shared" si="57"/>
        <v>82</v>
      </c>
      <c r="U180" s="5">
        <f t="shared" si="58"/>
        <v>400</v>
      </c>
      <c r="V180" s="5">
        <f t="shared" si="59"/>
        <v>482</v>
      </c>
      <c r="W180">
        <f t="shared" si="61"/>
        <v>0</v>
      </c>
    </row>
    <row r="181" spans="1:23" x14ac:dyDescent="0.25">
      <c r="A181" s="1">
        <v>44010</v>
      </c>
      <c r="B181">
        <f t="shared" si="42"/>
        <v>28</v>
      </c>
      <c r="C181">
        <f t="shared" si="60"/>
        <v>7</v>
      </c>
      <c r="D181" t="b">
        <f t="shared" si="43"/>
        <v>0</v>
      </c>
      <c r="E181" t="b">
        <f t="shared" si="44"/>
        <v>1</v>
      </c>
      <c r="F181" t="b">
        <f t="shared" si="45"/>
        <v>0</v>
      </c>
      <c r="G181" t="b">
        <f t="shared" si="46"/>
        <v>0</v>
      </c>
      <c r="H181" s="2">
        <f t="shared" si="47"/>
        <v>0</v>
      </c>
      <c r="I181" s="2">
        <f>IF(G181,VLOOKUP(C181,Tabela1[],2)-H181,0)</f>
        <v>0</v>
      </c>
      <c r="J181" s="4">
        <f t="shared" si="48"/>
        <v>0</v>
      </c>
      <c r="K181" s="4">
        <f t="shared" si="49"/>
        <v>0</v>
      </c>
      <c r="L181" s="4">
        <f t="shared" si="50"/>
        <v>0</v>
      </c>
      <c r="M181" s="4">
        <f t="shared" si="62"/>
        <v>0</v>
      </c>
      <c r="N181">
        <f t="shared" si="51"/>
        <v>0</v>
      </c>
      <c r="O181" s="5">
        <f t="shared" si="52"/>
        <v>0</v>
      </c>
      <c r="P181" s="9">
        <f t="shared" si="53"/>
        <v>0</v>
      </c>
      <c r="Q181">
        <f t="shared" si="54"/>
        <v>0</v>
      </c>
      <c r="R181">
        <f t="shared" si="55"/>
        <v>0</v>
      </c>
      <c r="S181">
        <f t="shared" si="56"/>
        <v>0</v>
      </c>
      <c r="T181" s="5">
        <f t="shared" si="57"/>
        <v>0</v>
      </c>
      <c r="U181" s="5">
        <f t="shared" si="58"/>
        <v>0</v>
      </c>
      <c r="V181" s="5">
        <f t="shared" si="59"/>
        <v>0</v>
      </c>
      <c r="W181">
        <f t="shared" si="61"/>
        <v>0</v>
      </c>
    </row>
    <row r="182" spans="1:23" x14ac:dyDescent="0.25">
      <c r="A182" s="1">
        <v>44011</v>
      </c>
      <c r="B182">
        <f t="shared" si="42"/>
        <v>29</v>
      </c>
      <c r="C182">
        <f t="shared" si="60"/>
        <v>1</v>
      </c>
      <c r="D182" t="b">
        <f t="shared" si="43"/>
        <v>0</v>
      </c>
      <c r="E182" t="b">
        <f t="shared" si="44"/>
        <v>0</v>
      </c>
      <c r="F182" t="b">
        <f t="shared" si="45"/>
        <v>0</v>
      </c>
      <c r="G182" t="b">
        <f t="shared" si="46"/>
        <v>1</v>
      </c>
      <c r="H182" s="2">
        <f t="shared" si="47"/>
        <v>0.1</v>
      </c>
      <c r="I182" s="2">
        <f>IF(G182,VLOOKUP(C182,Tabela1[],2)-H182,0)</f>
        <v>0.8</v>
      </c>
      <c r="J182" s="4">
        <f t="shared" si="48"/>
        <v>200</v>
      </c>
      <c r="K182" s="4">
        <f t="shared" si="49"/>
        <v>150</v>
      </c>
      <c r="L182" s="4">
        <f t="shared" si="50"/>
        <v>200</v>
      </c>
      <c r="M182" s="4">
        <f t="shared" si="62"/>
        <v>0</v>
      </c>
      <c r="N182">
        <f t="shared" si="51"/>
        <v>200</v>
      </c>
      <c r="O182" s="5">
        <f t="shared" si="52"/>
        <v>115</v>
      </c>
      <c r="P182" s="9">
        <f t="shared" si="53"/>
        <v>150</v>
      </c>
      <c r="Q182">
        <f t="shared" si="54"/>
        <v>160</v>
      </c>
      <c r="R182">
        <f t="shared" si="55"/>
        <v>0</v>
      </c>
      <c r="S182">
        <f t="shared" si="56"/>
        <v>160</v>
      </c>
      <c r="T182" s="5">
        <f t="shared" si="57"/>
        <v>0</v>
      </c>
      <c r="U182" s="5">
        <f t="shared" si="58"/>
        <v>320</v>
      </c>
      <c r="V182" s="5">
        <f t="shared" si="59"/>
        <v>395</v>
      </c>
      <c r="W182">
        <f t="shared" si="61"/>
        <v>0</v>
      </c>
    </row>
    <row r="183" spans="1:23" x14ac:dyDescent="0.25">
      <c r="A183" s="1">
        <v>44012</v>
      </c>
      <c r="B183">
        <f t="shared" si="42"/>
        <v>30</v>
      </c>
      <c r="C183">
        <f t="shared" si="60"/>
        <v>2</v>
      </c>
      <c r="D183" t="b">
        <f t="shared" si="43"/>
        <v>0</v>
      </c>
      <c r="E183" t="b">
        <f t="shared" si="44"/>
        <v>0</v>
      </c>
      <c r="F183" t="b">
        <f t="shared" si="45"/>
        <v>0</v>
      </c>
      <c r="G183" t="b">
        <f t="shared" si="46"/>
        <v>1</v>
      </c>
      <c r="H183" s="2">
        <f t="shared" si="47"/>
        <v>0</v>
      </c>
      <c r="I183" s="2">
        <f>IF(G183,VLOOKUP(C183,Tabela1[],2)-H183,0)</f>
        <v>0.75</v>
      </c>
      <c r="J183" s="4">
        <f t="shared" si="48"/>
        <v>200</v>
      </c>
      <c r="K183" s="4">
        <f t="shared" si="49"/>
        <v>0</v>
      </c>
      <c r="L183" s="4">
        <f t="shared" si="50"/>
        <v>200</v>
      </c>
      <c r="M183" s="4">
        <f t="shared" si="62"/>
        <v>40</v>
      </c>
      <c r="N183">
        <f t="shared" si="51"/>
        <v>240</v>
      </c>
      <c r="O183" s="5">
        <f t="shared" si="52"/>
        <v>100</v>
      </c>
      <c r="P183" s="9">
        <f t="shared" si="53"/>
        <v>0</v>
      </c>
      <c r="Q183">
        <f t="shared" si="54"/>
        <v>180</v>
      </c>
      <c r="R183">
        <f t="shared" si="55"/>
        <v>40</v>
      </c>
      <c r="S183">
        <f t="shared" si="56"/>
        <v>140</v>
      </c>
      <c r="T183" s="5">
        <f t="shared" si="57"/>
        <v>40</v>
      </c>
      <c r="U183" s="5">
        <f t="shared" si="58"/>
        <v>280</v>
      </c>
      <c r="V183" s="5">
        <f t="shared" si="59"/>
        <v>320</v>
      </c>
      <c r="W183">
        <f t="shared" si="61"/>
        <v>0</v>
      </c>
    </row>
    <row r="184" spans="1:23" x14ac:dyDescent="0.25">
      <c r="A184" s="1">
        <v>44013</v>
      </c>
      <c r="B184">
        <f t="shared" si="42"/>
        <v>1</v>
      </c>
      <c r="C184">
        <f t="shared" si="60"/>
        <v>3</v>
      </c>
      <c r="D184" t="b">
        <f t="shared" si="43"/>
        <v>0</v>
      </c>
      <c r="E184" t="b">
        <f t="shared" si="44"/>
        <v>0</v>
      </c>
      <c r="F184" t="b">
        <f t="shared" si="45"/>
        <v>0</v>
      </c>
      <c r="G184" t="b">
        <f t="shared" si="46"/>
        <v>1</v>
      </c>
      <c r="H184" s="2">
        <f t="shared" si="47"/>
        <v>0</v>
      </c>
      <c r="I184" s="2">
        <f>IF(G184,VLOOKUP(C184,Tabela1[],2)-H184,0)</f>
        <v>0.6</v>
      </c>
      <c r="J184" s="4">
        <f t="shared" si="48"/>
        <v>200</v>
      </c>
      <c r="K184" s="4">
        <f t="shared" si="49"/>
        <v>0</v>
      </c>
      <c r="L184" s="4">
        <f t="shared" si="50"/>
        <v>200</v>
      </c>
      <c r="M184" s="4">
        <f t="shared" si="62"/>
        <v>60</v>
      </c>
      <c r="N184">
        <f t="shared" si="51"/>
        <v>260</v>
      </c>
      <c r="O184" s="5">
        <f t="shared" si="52"/>
        <v>100</v>
      </c>
      <c r="P184" s="9">
        <f t="shared" si="53"/>
        <v>0</v>
      </c>
      <c r="Q184">
        <f t="shared" si="54"/>
        <v>156</v>
      </c>
      <c r="R184">
        <f t="shared" si="55"/>
        <v>60</v>
      </c>
      <c r="S184">
        <f t="shared" si="56"/>
        <v>96</v>
      </c>
      <c r="T184" s="5">
        <f t="shared" si="57"/>
        <v>60</v>
      </c>
      <c r="U184" s="5">
        <f t="shared" si="58"/>
        <v>192</v>
      </c>
      <c r="V184" s="5">
        <f t="shared" si="59"/>
        <v>252</v>
      </c>
      <c r="W184">
        <f t="shared" si="61"/>
        <v>4</v>
      </c>
    </row>
    <row r="185" spans="1:23" x14ac:dyDescent="0.25">
      <c r="A185" s="1">
        <v>44014</v>
      </c>
      <c r="B185">
        <f t="shared" si="42"/>
        <v>2</v>
      </c>
      <c r="C185">
        <f t="shared" si="60"/>
        <v>4</v>
      </c>
      <c r="D185" t="b">
        <f t="shared" si="43"/>
        <v>0</v>
      </c>
      <c r="E185" t="b">
        <f t="shared" si="44"/>
        <v>0</v>
      </c>
      <c r="F185" t="b">
        <f t="shared" si="45"/>
        <v>0</v>
      </c>
      <c r="G185" t="b">
        <f t="shared" si="46"/>
        <v>1</v>
      </c>
      <c r="H185" s="2">
        <f t="shared" si="47"/>
        <v>0</v>
      </c>
      <c r="I185" s="2">
        <f>IF(G185,VLOOKUP(C185,Tabela1[],2)-H185,0)</f>
        <v>0.75</v>
      </c>
      <c r="J185" s="4">
        <f t="shared" si="48"/>
        <v>200</v>
      </c>
      <c r="K185" s="4">
        <f t="shared" si="49"/>
        <v>0</v>
      </c>
      <c r="L185" s="4">
        <f t="shared" si="50"/>
        <v>200</v>
      </c>
      <c r="M185" s="4">
        <f t="shared" si="62"/>
        <v>100</v>
      </c>
      <c r="N185">
        <f t="shared" si="51"/>
        <v>300</v>
      </c>
      <c r="O185" s="5">
        <f t="shared" si="52"/>
        <v>100</v>
      </c>
      <c r="P185" s="9">
        <f t="shared" si="53"/>
        <v>0</v>
      </c>
      <c r="Q185">
        <f t="shared" si="54"/>
        <v>225</v>
      </c>
      <c r="R185">
        <f t="shared" si="55"/>
        <v>100</v>
      </c>
      <c r="S185">
        <f t="shared" si="56"/>
        <v>125</v>
      </c>
      <c r="T185" s="5">
        <f t="shared" si="57"/>
        <v>100</v>
      </c>
      <c r="U185" s="5">
        <f t="shared" si="58"/>
        <v>250</v>
      </c>
      <c r="V185" s="5">
        <f t="shared" si="59"/>
        <v>350</v>
      </c>
      <c r="W185">
        <f t="shared" si="61"/>
        <v>0</v>
      </c>
    </row>
    <row r="186" spans="1:23" x14ac:dyDescent="0.25">
      <c r="A186" s="1">
        <v>44015</v>
      </c>
      <c r="B186">
        <f t="shared" si="42"/>
        <v>3</v>
      </c>
      <c r="C186">
        <f t="shared" si="60"/>
        <v>5</v>
      </c>
      <c r="D186" t="b">
        <f t="shared" si="43"/>
        <v>0</v>
      </c>
      <c r="E186" t="b">
        <f t="shared" si="44"/>
        <v>0</v>
      </c>
      <c r="F186" t="b">
        <f t="shared" si="45"/>
        <v>0</v>
      </c>
      <c r="G186" t="b">
        <f t="shared" si="46"/>
        <v>1</v>
      </c>
      <c r="H186" s="2">
        <f t="shared" si="47"/>
        <v>0.1</v>
      </c>
      <c r="I186" s="2">
        <f>IF(G186,VLOOKUP(C186,Tabela1[],2)-H186,0)</f>
        <v>0.70000000000000007</v>
      </c>
      <c r="J186" s="4">
        <f t="shared" si="48"/>
        <v>200</v>
      </c>
      <c r="K186" s="4">
        <f t="shared" si="49"/>
        <v>90</v>
      </c>
      <c r="L186" s="4">
        <f t="shared" si="50"/>
        <v>200</v>
      </c>
      <c r="M186" s="4">
        <f t="shared" si="62"/>
        <v>75</v>
      </c>
      <c r="N186">
        <f t="shared" si="51"/>
        <v>275</v>
      </c>
      <c r="O186" s="5">
        <f t="shared" si="52"/>
        <v>109</v>
      </c>
      <c r="P186" s="9">
        <f t="shared" si="53"/>
        <v>90</v>
      </c>
      <c r="Q186">
        <f t="shared" si="54"/>
        <v>193</v>
      </c>
      <c r="R186">
        <f t="shared" si="55"/>
        <v>75</v>
      </c>
      <c r="S186">
        <f t="shared" si="56"/>
        <v>118</v>
      </c>
      <c r="T186" s="5">
        <f t="shared" si="57"/>
        <v>75</v>
      </c>
      <c r="U186" s="5">
        <f t="shared" si="58"/>
        <v>236</v>
      </c>
      <c r="V186" s="5">
        <f t="shared" si="59"/>
        <v>356</v>
      </c>
      <c r="W186">
        <f t="shared" si="61"/>
        <v>0</v>
      </c>
    </row>
    <row r="187" spans="1:23" x14ac:dyDescent="0.25">
      <c r="A187" s="1">
        <v>44016</v>
      </c>
      <c r="B187">
        <f t="shared" si="42"/>
        <v>4</v>
      </c>
      <c r="C187">
        <f t="shared" si="60"/>
        <v>6</v>
      </c>
      <c r="D187" t="b">
        <f t="shared" si="43"/>
        <v>0</v>
      </c>
      <c r="E187" t="b">
        <f t="shared" si="44"/>
        <v>0</v>
      </c>
      <c r="F187" t="b">
        <f t="shared" si="45"/>
        <v>0</v>
      </c>
      <c r="G187" t="b">
        <f t="shared" si="46"/>
        <v>1</v>
      </c>
      <c r="H187" s="2">
        <f t="shared" si="47"/>
        <v>0</v>
      </c>
      <c r="I187" s="2">
        <f>IF(G187,VLOOKUP(C187,Tabela1[],2)-H187,0)</f>
        <v>0.5</v>
      </c>
      <c r="J187" s="4">
        <f t="shared" si="48"/>
        <v>200</v>
      </c>
      <c r="K187" s="4">
        <f t="shared" si="49"/>
        <v>0</v>
      </c>
      <c r="L187" s="4">
        <f t="shared" si="50"/>
        <v>200</v>
      </c>
      <c r="M187" s="4">
        <f t="shared" si="62"/>
        <v>82</v>
      </c>
      <c r="N187">
        <f t="shared" si="51"/>
        <v>282</v>
      </c>
      <c r="O187" s="5">
        <f t="shared" si="52"/>
        <v>100</v>
      </c>
      <c r="P187" s="9">
        <f t="shared" si="53"/>
        <v>0</v>
      </c>
      <c r="Q187">
        <f t="shared" si="54"/>
        <v>141</v>
      </c>
      <c r="R187">
        <f t="shared" si="55"/>
        <v>82</v>
      </c>
      <c r="S187">
        <f t="shared" si="56"/>
        <v>59</v>
      </c>
      <c r="T187" s="5">
        <f t="shared" si="57"/>
        <v>82</v>
      </c>
      <c r="U187" s="5">
        <f t="shared" si="58"/>
        <v>118</v>
      </c>
      <c r="V187" s="5">
        <f t="shared" si="59"/>
        <v>200</v>
      </c>
      <c r="W187">
        <f t="shared" si="61"/>
        <v>41</v>
      </c>
    </row>
    <row r="188" spans="1:23" x14ac:dyDescent="0.25">
      <c r="A188" s="1">
        <v>44017</v>
      </c>
      <c r="B188">
        <f t="shared" si="42"/>
        <v>5</v>
      </c>
      <c r="C188">
        <f t="shared" si="60"/>
        <v>7</v>
      </c>
      <c r="D188" t="b">
        <f t="shared" si="43"/>
        <v>1</v>
      </c>
      <c r="E188" t="b">
        <f t="shared" si="44"/>
        <v>0</v>
      </c>
      <c r="F188" t="b">
        <f t="shared" si="45"/>
        <v>0</v>
      </c>
      <c r="G188" t="b">
        <f t="shared" si="46"/>
        <v>1</v>
      </c>
      <c r="H188" s="2">
        <f t="shared" si="47"/>
        <v>0</v>
      </c>
      <c r="I188" s="2">
        <f>IF(G188,VLOOKUP(C188,Tabela1[],2)-H188,0)</f>
        <v>0.5</v>
      </c>
      <c r="J188" s="4">
        <f t="shared" si="48"/>
        <v>200</v>
      </c>
      <c r="K188" s="4">
        <f t="shared" si="49"/>
        <v>0</v>
      </c>
      <c r="L188" s="4">
        <f t="shared" si="50"/>
        <v>200</v>
      </c>
      <c r="M188" s="4">
        <f t="shared" si="62"/>
        <v>100</v>
      </c>
      <c r="N188">
        <f t="shared" si="51"/>
        <v>300</v>
      </c>
      <c r="O188" s="5">
        <f t="shared" si="52"/>
        <v>100</v>
      </c>
      <c r="P188" s="9">
        <f t="shared" si="53"/>
        <v>0</v>
      </c>
      <c r="Q188">
        <f t="shared" si="54"/>
        <v>150</v>
      </c>
      <c r="R188">
        <f t="shared" si="55"/>
        <v>100</v>
      </c>
      <c r="S188">
        <f t="shared" si="56"/>
        <v>50</v>
      </c>
      <c r="T188" s="5">
        <f t="shared" si="57"/>
        <v>100</v>
      </c>
      <c r="U188" s="5">
        <f t="shared" si="58"/>
        <v>100</v>
      </c>
      <c r="V188" s="5">
        <f t="shared" si="59"/>
        <v>200</v>
      </c>
      <c r="W188">
        <f t="shared" si="61"/>
        <v>50</v>
      </c>
    </row>
    <row r="189" spans="1:23" x14ac:dyDescent="0.25">
      <c r="A189" s="1">
        <v>44018</v>
      </c>
      <c r="B189">
        <f t="shared" si="42"/>
        <v>6</v>
      </c>
      <c r="C189">
        <f t="shared" si="60"/>
        <v>1</v>
      </c>
      <c r="D189" t="b">
        <f t="shared" si="43"/>
        <v>0</v>
      </c>
      <c r="E189" t="b">
        <f t="shared" si="44"/>
        <v>0</v>
      </c>
      <c r="F189" t="b">
        <f t="shared" si="45"/>
        <v>0</v>
      </c>
      <c r="G189" t="b">
        <f t="shared" si="46"/>
        <v>1</v>
      </c>
      <c r="H189" s="2">
        <f t="shared" si="47"/>
        <v>0.1</v>
      </c>
      <c r="I189" s="2">
        <f>IF(G189,VLOOKUP(C189,Tabela1[],2)-H189,0)</f>
        <v>0.8</v>
      </c>
      <c r="J189" s="4">
        <f t="shared" si="48"/>
        <v>200</v>
      </c>
      <c r="K189" s="4">
        <f t="shared" si="49"/>
        <v>150</v>
      </c>
      <c r="L189" s="4">
        <f t="shared" si="50"/>
        <v>200</v>
      </c>
      <c r="M189" s="4">
        <f t="shared" si="62"/>
        <v>100</v>
      </c>
      <c r="N189">
        <f t="shared" si="51"/>
        <v>300</v>
      </c>
      <c r="O189" s="5">
        <f t="shared" si="52"/>
        <v>115</v>
      </c>
      <c r="P189" s="9">
        <f t="shared" si="53"/>
        <v>150</v>
      </c>
      <c r="Q189">
        <f t="shared" si="54"/>
        <v>240</v>
      </c>
      <c r="R189">
        <f t="shared" si="55"/>
        <v>100</v>
      </c>
      <c r="S189">
        <f t="shared" si="56"/>
        <v>140</v>
      </c>
      <c r="T189" s="5">
        <f t="shared" si="57"/>
        <v>100</v>
      </c>
      <c r="U189" s="5">
        <f t="shared" si="58"/>
        <v>280</v>
      </c>
      <c r="V189" s="5">
        <f t="shared" si="59"/>
        <v>455</v>
      </c>
      <c r="W189">
        <f t="shared" si="61"/>
        <v>0</v>
      </c>
    </row>
    <row r="190" spans="1:23" x14ac:dyDescent="0.25">
      <c r="A190" s="1">
        <v>44019</v>
      </c>
      <c r="B190">
        <f t="shared" si="42"/>
        <v>7</v>
      </c>
      <c r="C190">
        <f t="shared" si="60"/>
        <v>2</v>
      </c>
      <c r="D190" t="b">
        <f t="shared" si="43"/>
        <v>0</v>
      </c>
      <c r="E190" t="b">
        <f t="shared" si="44"/>
        <v>0</v>
      </c>
      <c r="F190" t="b">
        <f t="shared" si="45"/>
        <v>0</v>
      </c>
      <c r="G190" t="b">
        <f t="shared" si="46"/>
        <v>1</v>
      </c>
      <c r="H190" s="2">
        <f t="shared" si="47"/>
        <v>0</v>
      </c>
      <c r="I190" s="2">
        <f>IF(G190,VLOOKUP(C190,Tabela1[],2)-H190,0)</f>
        <v>0.75</v>
      </c>
      <c r="J190" s="4">
        <f t="shared" si="48"/>
        <v>200</v>
      </c>
      <c r="K190" s="4">
        <f t="shared" si="49"/>
        <v>0</v>
      </c>
      <c r="L190" s="4">
        <f t="shared" si="50"/>
        <v>200</v>
      </c>
      <c r="M190" s="4">
        <f t="shared" si="62"/>
        <v>60</v>
      </c>
      <c r="N190">
        <f t="shared" si="51"/>
        <v>260</v>
      </c>
      <c r="O190" s="5">
        <f t="shared" si="52"/>
        <v>100</v>
      </c>
      <c r="P190" s="9">
        <f t="shared" si="53"/>
        <v>0</v>
      </c>
      <c r="Q190">
        <f t="shared" si="54"/>
        <v>195</v>
      </c>
      <c r="R190">
        <f t="shared" si="55"/>
        <v>60</v>
      </c>
      <c r="S190">
        <f t="shared" si="56"/>
        <v>135</v>
      </c>
      <c r="T190" s="5">
        <f t="shared" si="57"/>
        <v>60</v>
      </c>
      <c r="U190" s="5">
        <f t="shared" si="58"/>
        <v>270</v>
      </c>
      <c r="V190" s="5">
        <f t="shared" si="59"/>
        <v>330</v>
      </c>
      <c r="W190">
        <f t="shared" si="61"/>
        <v>0</v>
      </c>
    </row>
    <row r="191" spans="1:23" x14ac:dyDescent="0.25">
      <c r="A191" s="1">
        <v>44020</v>
      </c>
      <c r="B191">
        <f t="shared" si="42"/>
        <v>8</v>
      </c>
      <c r="C191">
        <f t="shared" si="60"/>
        <v>3</v>
      </c>
      <c r="D191" t="b">
        <f t="shared" si="43"/>
        <v>0</v>
      </c>
      <c r="E191" t="b">
        <f t="shared" si="44"/>
        <v>0</v>
      </c>
      <c r="F191" t="b">
        <f t="shared" si="45"/>
        <v>0</v>
      </c>
      <c r="G191" t="b">
        <f t="shared" si="46"/>
        <v>1</v>
      </c>
      <c r="H191" s="2">
        <f t="shared" si="47"/>
        <v>0</v>
      </c>
      <c r="I191" s="2">
        <f>IF(G191,VLOOKUP(C191,Tabela1[],2)-H191,0)</f>
        <v>0.6</v>
      </c>
      <c r="J191" s="4">
        <f t="shared" si="48"/>
        <v>200</v>
      </c>
      <c r="K191" s="4">
        <f t="shared" si="49"/>
        <v>0</v>
      </c>
      <c r="L191" s="4">
        <f t="shared" si="50"/>
        <v>200</v>
      </c>
      <c r="M191" s="4">
        <f t="shared" si="62"/>
        <v>65</v>
      </c>
      <c r="N191">
        <f t="shared" si="51"/>
        <v>265</v>
      </c>
      <c r="O191" s="5">
        <f t="shared" si="52"/>
        <v>100</v>
      </c>
      <c r="P191" s="9">
        <f t="shared" si="53"/>
        <v>0</v>
      </c>
      <c r="Q191">
        <f t="shared" si="54"/>
        <v>159</v>
      </c>
      <c r="R191">
        <f t="shared" si="55"/>
        <v>65</v>
      </c>
      <c r="S191">
        <f t="shared" si="56"/>
        <v>94</v>
      </c>
      <c r="T191" s="5">
        <f t="shared" si="57"/>
        <v>65</v>
      </c>
      <c r="U191" s="5">
        <f t="shared" si="58"/>
        <v>188</v>
      </c>
      <c r="V191" s="5">
        <f t="shared" si="59"/>
        <v>253</v>
      </c>
      <c r="W191">
        <f t="shared" si="61"/>
        <v>6</v>
      </c>
    </row>
    <row r="192" spans="1:23" x14ac:dyDescent="0.25">
      <c r="A192" s="1">
        <v>44021</v>
      </c>
      <c r="B192">
        <f t="shared" si="42"/>
        <v>9</v>
      </c>
      <c r="C192">
        <f t="shared" si="60"/>
        <v>4</v>
      </c>
      <c r="D192" t="b">
        <f t="shared" si="43"/>
        <v>0</v>
      </c>
      <c r="E192" t="b">
        <f t="shared" si="44"/>
        <v>0</v>
      </c>
      <c r="F192" t="b">
        <f t="shared" si="45"/>
        <v>0</v>
      </c>
      <c r="G192" t="b">
        <f t="shared" si="46"/>
        <v>1</v>
      </c>
      <c r="H192" s="2">
        <f t="shared" si="47"/>
        <v>0</v>
      </c>
      <c r="I192" s="2">
        <f>IF(G192,VLOOKUP(C192,Tabela1[],2)-H192,0)</f>
        <v>0.75</v>
      </c>
      <c r="J192" s="4">
        <f t="shared" si="48"/>
        <v>200</v>
      </c>
      <c r="K192" s="4">
        <f t="shared" si="49"/>
        <v>0</v>
      </c>
      <c r="L192" s="4">
        <f t="shared" si="50"/>
        <v>200</v>
      </c>
      <c r="M192" s="4">
        <f t="shared" si="62"/>
        <v>100</v>
      </c>
      <c r="N192">
        <f t="shared" si="51"/>
        <v>300</v>
      </c>
      <c r="O192" s="5">
        <f t="shared" si="52"/>
        <v>100</v>
      </c>
      <c r="P192" s="9">
        <f t="shared" si="53"/>
        <v>0</v>
      </c>
      <c r="Q192">
        <f t="shared" si="54"/>
        <v>225</v>
      </c>
      <c r="R192">
        <f t="shared" si="55"/>
        <v>100</v>
      </c>
      <c r="S192">
        <f t="shared" si="56"/>
        <v>125</v>
      </c>
      <c r="T192" s="5">
        <f t="shared" si="57"/>
        <v>100</v>
      </c>
      <c r="U192" s="5">
        <f t="shared" si="58"/>
        <v>250</v>
      </c>
      <c r="V192" s="5">
        <f t="shared" si="59"/>
        <v>350</v>
      </c>
      <c r="W192">
        <f t="shared" si="61"/>
        <v>0</v>
      </c>
    </row>
    <row r="193" spans="1:23" x14ac:dyDescent="0.25">
      <c r="A193" s="1">
        <v>44022</v>
      </c>
      <c r="B193">
        <f t="shared" si="42"/>
        <v>10</v>
      </c>
      <c r="C193">
        <f t="shared" si="60"/>
        <v>5</v>
      </c>
      <c r="D193" t="b">
        <f t="shared" si="43"/>
        <v>0</v>
      </c>
      <c r="E193" t="b">
        <f t="shared" si="44"/>
        <v>0</v>
      </c>
      <c r="F193" t="b">
        <f t="shared" si="45"/>
        <v>0</v>
      </c>
      <c r="G193" t="b">
        <f t="shared" si="46"/>
        <v>1</v>
      </c>
      <c r="H193" s="2">
        <f t="shared" si="47"/>
        <v>0.1</v>
      </c>
      <c r="I193" s="2">
        <f>IF(G193,VLOOKUP(C193,Tabela1[],2)-H193,0)</f>
        <v>0.70000000000000007</v>
      </c>
      <c r="J193" s="4">
        <f t="shared" si="48"/>
        <v>200</v>
      </c>
      <c r="K193" s="4">
        <f t="shared" si="49"/>
        <v>90</v>
      </c>
      <c r="L193" s="4">
        <f t="shared" si="50"/>
        <v>200</v>
      </c>
      <c r="M193" s="4">
        <f t="shared" si="62"/>
        <v>75</v>
      </c>
      <c r="N193">
        <f t="shared" si="51"/>
        <v>275</v>
      </c>
      <c r="O193" s="5">
        <f t="shared" si="52"/>
        <v>109</v>
      </c>
      <c r="P193" s="9">
        <f t="shared" si="53"/>
        <v>90</v>
      </c>
      <c r="Q193">
        <f t="shared" si="54"/>
        <v>193</v>
      </c>
      <c r="R193">
        <f t="shared" si="55"/>
        <v>75</v>
      </c>
      <c r="S193">
        <f t="shared" si="56"/>
        <v>118</v>
      </c>
      <c r="T193" s="5">
        <f t="shared" si="57"/>
        <v>75</v>
      </c>
      <c r="U193" s="5">
        <f t="shared" si="58"/>
        <v>236</v>
      </c>
      <c r="V193" s="5">
        <f t="shared" si="59"/>
        <v>356</v>
      </c>
      <c r="W193">
        <f t="shared" si="61"/>
        <v>0</v>
      </c>
    </row>
    <row r="194" spans="1:23" x14ac:dyDescent="0.25">
      <c r="A194" s="1">
        <v>44023</v>
      </c>
      <c r="B194">
        <f t="shared" ref="B194:B257" si="63">DAY(A194)</f>
        <v>11</v>
      </c>
      <c r="C194">
        <f t="shared" si="60"/>
        <v>6</v>
      </c>
      <c r="D194" t="b">
        <f t="shared" ref="D194:D257" si="64">AND(C194=7,B194&lt;=7)</f>
        <v>0</v>
      </c>
      <c r="E194" t="b">
        <f t="shared" ref="E194:E257" si="65">AND(C194=7,NOT(D194))</f>
        <v>0</v>
      </c>
      <c r="F194" t="b">
        <f t="shared" ref="F194:F257" si="66">E195</f>
        <v>1</v>
      </c>
      <c r="G194" t="b">
        <f t="shared" ref="G194:G257" si="67">OR(C194&lt;&gt;7,D194)</f>
        <v>1</v>
      </c>
      <c r="H194" s="2">
        <f t="shared" ref="H194:H257" si="68">IF(OR(C194=1,C194=5),0.1,0)</f>
        <v>0</v>
      </c>
      <c r="I194" s="2">
        <f>IF(G194,VLOOKUP(C194,Tabela1[],2)-H194,0)</f>
        <v>0.5</v>
      </c>
      <c r="J194" s="4">
        <f t="shared" ref="J194:J257" si="69">IF(G194,200,0)</f>
        <v>200</v>
      </c>
      <c r="K194" s="4">
        <f t="shared" ref="K194:K257" si="70">IF(C194=1,150,IF(C194=5,90,0))</f>
        <v>0</v>
      </c>
      <c r="L194" s="4">
        <f t="shared" ref="L194:L257" si="71">J194</f>
        <v>200</v>
      </c>
      <c r="M194" s="4">
        <f t="shared" si="62"/>
        <v>82</v>
      </c>
      <c r="N194">
        <f t="shared" ref="N194:N257" si="72">L194+M194</f>
        <v>282</v>
      </c>
      <c r="O194" s="5">
        <f t="shared" ref="O194:O257" si="73">J194*0.5+K194*0.1</f>
        <v>100</v>
      </c>
      <c r="P194" s="9">
        <f t="shared" ref="P194:P257" si="74">K194</f>
        <v>0</v>
      </c>
      <c r="Q194">
        <f t="shared" ref="Q194:Q257" si="75">IF(F194,N194,ROUNDUP(N194*I194,0))</f>
        <v>282</v>
      </c>
      <c r="R194">
        <f t="shared" ref="R194:R257" si="76">MIN(M194,Q194)</f>
        <v>82</v>
      </c>
      <c r="S194">
        <f t="shared" ref="S194:S257" si="77">Q194-R194</f>
        <v>200</v>
      </c>
      <c r="T194" s="5">
        <f t="shared" ref="T194:T257" si="78">R194*1</f>
        <v>82</v>
      </c>
      <c r="U194" s="5">
        <f t="shared" ref="U194:U257" si="79">S194*2</f>
        <v>400</v>
      </c>
      <c r="V194" s="5">
        <f t="shared" ref="V194:V257" si="80">R194*1+S194*2+P194*0.5</f>
        <v>482</v>
      </c>
      <c r="W194">
        <f t="shared" si="61"/>
        <v>0</v>
      </c>
    </row>
    <row r="195" spans="1:23" x14ac:dyDescent="0.25">
      <c r="A195" s="1">
        <v>44024</v>
      </c>
      <c r="B195">
        <f t="shared" si="63"/>
        <v>12</v>
      </c>
      <c r="C195">
        <f t="shared" ref="C195:C258" si="81">WEEKDAY(A195,2)</f>
        <v>7</v>
      </c>
      <c r="D195" t="b">
        <f t="shared" si="64"/>
        <v>0</v>
      </c>
      <c r="E195" t="b">
        <f t="shared" si="65"/>
        <v>1</v>
      </c>
      <c r="F195" t="b">
        <f t="shared" si="66"/>
        <v>0</v>
      </c>
      <c r="G195" t="b">
        <f t="shared" si="67"/>
        <v>0</v>
      </c>
      <c r="H195" s="2">
        <f t="shared" si="68"/>
        <v>0</v>
      </c>
      <c r="I195" s="2">
        <f>IF(G195,VLOOKUP(C195,Tabela1[],2)-H195,0)</f>
        <v>0</v>
      </c>
      <c r="J195" s="4">
        <f t="shared" si="69"/>
        <v>0</v>
      </c>
      <c r="K195" s="4">
        <f t="shared" si="70"/>
        <v>0</v>
      </c>
      <c r="L195" s="4">
        <f t="shared" si="71"/>
        <v>0</v>
      </c>
      <c r="M195" s="4">
        <f t="shared" si="62"/>
        <v>0</v>
      </c>
      <c r="N195">
        <f t="shared" si="72"/>
        <v>0</v>
      </c>
      <c r="O195" s="5">
        <f t="shared" si="73"/>
        <v>0</v>
      </c>
      <c r="P195" s="9">
        <f t="shared" si="74"/>
        <v>0</v>
      </c>
      <c r="Q195">
        <f t="shared" si="75"/>
        <v>0</v>
      </c>
      <c r="R195">
        <f t="shared" si="76"/>
        <v>0</v>
      </c>
      <c r="S195">
        <f t="shared" si="77"/>
        <v>0</v>
      </c>
      <c r="T195" s="5">
        <f t="shared" si="78"/>
        <v>0</v>
      </c>
      <c r="U195" s="5">
        <f t="shared" si="79"/>
        <v>0</v>
      </c>
      <c r="V195" s="5">
        <f t="shared" si="80"/>
        <v>0</v>
      </c>
      <c r="W195">
        <f t="shared" ref="W195:W258" si="82">M195-R195+MAX(0,L195-S195-100)</f>
        <v>0</v>
      </c>
    </row>
    <row r="196" spans="1:23" x14ac:dyDescent="0.25">
      <c r="A196" s="1">
        <v>44025</v>
      </c>
      <c r="B196">
        <f t="shared" si="63"/>
        <v>13</v>
      </c>
      <c r="C196">
        <f t="shared" si="81"/>
        <v>1</v>
      </c>
      <c r="D196" t="b">
        <f t="shared" si="64"/>
        <v>0</v>
      </c>
      <c r="E196" t="b">
        <f t="shared" si="65"/>
        <v>0</v>
      </c>
      <c r="F196" t="b">
        <f t="shared" si="66"/>
        <v>0</v>
      </c>
      <c r="G196" t="b">
        <f t="shared" si="67"/>
        <v>1</v>
      </c>
      <c r="H196" s="2">
        <f t="shared" si="68"/>
        <v>0.1</v>
      </c>
      <c r="I196" s="2">
        <f>IF(G196,VLOOKUP(C196,Tabela1[],2)-H196,0)</f>
        <v>0.8</v>
      </c>
      <c r="J196" s="4">
        <f t="shared" si="69"/>
        <v>200</v>
      </c>
      <c r="K196" s="4">
        <f t="shared" si="70"/>
        <v>150</v>
      </c>
      <c r="L196" s="4">
        <f t="shared" si="71"/>
        <v>200</v>
      </c>
      <c r="M196" s="4">
        <f t="shared" ref="M196:M259" si="83">MIN(L195-S195,100)</f>
        <v>0</v>
      </c>
      <c r="N196">
        <f t="shared" si="72"/>
        <v>200</v>
      </c>
      <c r="O196" s="5">
        <f t="shared" si="73"/>
        <v>115</v>
      </c>
      <c r="P196" s="9">
        <f t="shared" si="74"/>
        <v>150</v>
      </c>
      <c r="Q196">
        <f t="shared" si="75"/>
        <v>160</v>
      </c>
      <c r="R196">
        <f t="shared" si="76"/>
        <v>0</v>
      </c>
      <c r="S196">
        <f t="shared" si="77"/>
        <v>160</v>
      </c>
      <c r="T196" s="5">
        <f t="shared" si="78"/>
        <v>0</v>
      </c>
      <c r="U196" s="5">
        <f t="shared" si="79"/>
        <v>320</v>
      </c>
      <c r="V196" s="5">
        <f t="shared" si="80"/>
        <v>395</v>
      </c>
      <c r="W196">
        <f t="shared" si="82"/>
        <v>0</v>
      </c>
    </row>
    <row r="197" spans="1:23" x14ac:dyDescent="0.25">
      <c r="A197" s="1">
        <v>44026</v>
      </c>
      <c r="B197">
        <f t="shared" si="63"/>
        <v>14</v>
      </c>
      <c r="C197">
        <f t="shared" si="81"/>
        <v>2</v>
      </c>
      <c r="D197" t="b">
        <f t="shared" si="64"/>
        <v>0</v>
      </c>
      <c r="E197" t="b">
        <f t="shared" si="65"/>
        <v>0</v>
      </c>
      <c r="F197" t="b">
        <f t="shared" si="66"/>
        <v>0</v>
      </c>
      <c r="G197" t="b">
        <f t="shared" si="67"/>
        <v>1</v>
      </c>
      <c r="H197" s="2">
        <f t="shared" si="68"/>
        <v>0</v>
      </c>
      <c r="I197" s="2">
        <f>IF(G197,VLOOKUP(C197,Tabela1[],2)-H197,0)</f>
        <v>0.75</v>
      </c>
      <c r="J197" s="4">
        <f t="shared" si="69"/>
        <v>200</v>
      </c>
      <c r="K197" s="4">
        <f t="shared" si="70"/>
        <v>0</v>
      </c>
      <c r="L197" s="4">
        <f t="shared" si="71"/>
        <v>200</v>
      </c>
      <c r="M197" s="4">
        <f t="shared" si="83"/>
        <v>40</v>
      </c>
      <c r="N197">
        <f t="shared" si="72"/>
        <v>240</v>
      </c>
      <c r="O197" s="5">
        <f t="shared" si="73"/>
        <v>100</v>
      </c>
      <c r="P197" s="9">
        <f t="shared" si="74"/>
        <v>0</v>
      </c>
      <c r="Q197">
        <f t="shared" si="75"/>
        <v>180</v>
      </c>
      <c r="R197">
        <f t="shared" si="76"/>
        <v>40</v>
      </c>
      <c r="S197">
        <f t="shared" si="77"/>
        <v>140</v>
      </c>
      <c r="T197" s="5">
        <f t="shared" si="78"/>
        <v>40</v>
      </c>
      <c r="U197" s="5">
        <f t="shared" si="79"/>
        <v>280</v>
      </c>
      <c r="V197" s="5">
        <f t="shared" si="80"/>
        <v>320</v>
      </c>
      <c r="W197">
        <f t="shared" si="82"/>
        <v>0</v>
      </c>
    </row>
    <row r="198" spans="1:23" x14ac:dyDescent="0.25">
      <c r="A198" s="1">
        <v>44027</v>
      </c>
      <c r="B198">
        <f t="shared" si="63"/>
        <v>15</v>
      </c>
      <c r="C198">
        <f t="shared" si="81"/>
        <v>3</v>
      </c>
      <c r="D198" t="b">
        <f t="shared" si="64"/>
        <v>0</v>
      </c>
      <c r="E198" t="b">
        <f t="shared" si="65"/>
        <v>0</v>
      </c>
      <c r="F198" t="b">
        <f t="shared" si="66"/>
        <v>0</v>
      </c>
      <c r="G198" t="b">
        <f t="shared" si="67"/>
        <v>1</v>
      </c>
      <c r="H198" s="2">
        <f t="shared" si="68"/>
        <v>0</v>
      </c>
      <c r="I198" s="2">
        <f>IF(G198,VLOOKUP(C198,Tabela1[],2)-H198,0)</f>
        <v>0.6</v>
      </c>
      <c r="J198" s="4">
        <f t="shared" si="69"/>
        <v>200</v>
      </c>
      <c r="K198" s="4">
        <f t="shared" si="70"/>
        <v>0</v>
      </c>
      <c r="L198" s="4">
        <f t="shared" si="71"/>
        <v>200</v>
      </c>
      <c r="M198" s="4">
        <f t="shared" si="83"/>
        <v>60</v>
      </c>
      <c r="N198">
        <f t="shared" si="72"/>
        <v>260</v>
      </c>
      <c r="O198" s="5">
        <f t="shared" si="73"/>
        <v>100</v>
      </c>
      <c r="P198" s="9">
        <f t="shared" si="74"/>
        <v>0</v>
      </c>
      <c r="Q198">
        <f t="shared" si="75"/>
        <v>156</v>
      </c>
      <c r="R198">
        <f t="shared" si="76"/>
        <v>60</v>
      </c>
      <c r="S198">
        <f t="shared" si="77"/>
        <v>96</v>
      </c>
      <c r="T198" s="5">
        <f t="shared" si="78"/>
        <v>60</v>
      </c>
      <c r="U198" s="5">
        <f t="shared" si="79"/>
        <v>192</v>
      </c>
      <c r="V198" s="5">
        <f t="shared" si="80"/>
        <v>252</v>
      </c>
      <c r="W198">
        <f t="shared" si="82"/>
        <v>4</v>
      </c>
    </row>
    <row r="199" spans="1:23" x14ac:dyDescent="0.25">
      <c r="A199" s="1">
        <v>44028</v>
      </c>
      <c r="B199">
        <f t="shared" si="63"/>
        <v>16</v>
      </c>
      <c r="C199">
        <f t="shared" si="81"/>
        <v>4</v>
      </c>
      <c r="D199" t="b">
        <f t="shared" si="64"/>
        <v>0</v>
      </c>
      <c r="E199" t="b">
        <f t="shared" si="65"/>
        <v>0</v>
      </c>
      <c r="F199" t="b">
        <f t="shared" si="66"/>
        <v>0</v>
      </c>
      <c r="G199" t="b">
        <f t="shared" si="67"/>
        <v>1</v>
      </c>
      <c r="H199" s="2">
        <f t="shared" si="68"/>
        <v>0</v>
      </c>
      <c r="I199" s="2">
        <f>IF(G199,VLOOKUP(C199,Tabela1[],2)-H199,0)</f>
        <v>0.75</v>
      </c>
      <c r="J199" s="4">
        <f t="shared" si="69"/>
        <v>200</v>
      </c>
      <c r="K199" s="4">
        <f t="shared" si="70"/>
        <v>0</v>
      </c>
      <c r="L199" s="4">
        <f t="shared" si="71"/>
        <v>200</v>
      </c>
      <c r="M199" s="4">
        <f t="shared" si="83"/>
        <v>100</v>
      </c>
      <c r="N199">
        <f t="shared" si="72"/>
        <v>300</v>
      </c>
      <c r="O199" s="5">
        <f t="shared" si="73"/>
        <v>100</v>
      </c>
      <c r="P199" s="9">
        <f t="shared" si="74"/>
        <v>0</v>
      </c>
      <c r="Q199">
        <f t="shared" si="75"/>
        <v>225</v>
      </c>
      <c r="R199">
        <f t="shared" si="76"/>
        <v>100</v>
      </c>
      <c r="S199">
        <f t="shared" si="77"/>
        <v>125</v>
      </c>
      <c r="T199" s="5">
        <f t="shared" si="78"/>
        <v>100</v>
      </c>
      <c r="U199" s="5">
        <f t="shared" si="79"/>
        <v>250</v>
      </c>
      <c r="V199" s="5">
        <f t="shared" si="80"/>
        <v>350</v>
      </c>
      <c r="W199">
        <f t="shared" si="82"/>
        <v>0</v>
      </c>
    </row>
    <row r="200" spans="1:23" x14ac:dyDescent="0.25">
      <c r="A200" s="1">
        <v>44029</v>
      </c>
      <c r="B200">
        <f t="shared" si="63"/>
        <v>17</v>
      </c>
      <c r="C200">
        <f t="shared" si="81"/>
        <v>5</v>
      </c>
      <c r="D200" t="b">
        <f t="shared" si="64"/>
        <v>0</v>
      </c>
      <c r="E200" t="b">
        <f t="shared" si="65"/>
        <v>0</v>
      </c>
      <c r="F200" t="b">
        <f t="shared" si="66"/>
        <v>0</v>
      </c>
      <c r="G200" t="b">
        <f t="shared" si="67"/>
        <v>1</v>
      </c>
      <c r="H200" s="2">
        <f t="shared" si="68"/>
        <v>0.1</v>
      </c>
      <c r="I200" s="2">
        <f>IF(G200,VLOOKUP(C200,Tabela1[],2)-H200,0)</f>
        <v>0.70000000000000007</v>
      </c>
      <c r="J200" s="4">
        <f t="shared" si="69"/>
        <v>200</v>
      </c>
      <c r="K200" s="4">
        <f t="shared" si="70"/>
        <v>90</v>
      </c>
      <c r="L200" s="4">
        <f t="shared" si="71"/>
        <v>200</v>
      </c>
      <c r="M200" s="4">
        <f t="shared" si="83"/>
        <v>75</v>
      </c>
      <c r="N200">
        <f t="shared" si="72"/>
        <v>275</v>
      </c>
      <c r="O200" s="5">
        <f t="shared" si="73"/>
        <v>109</v>
      </c>
      <c r="P200" s="9">
        <f t="shared" si="74"/>
        <v>90</v>
      </c>
      <c r="Q200">
        <f t="shared" si="75"/>
        <v>193</v>
      </c>
      <c r="R200">
        <f t="shared" si="76"/>
        <v>75</v>
      </c>
      <c r="S200">
        <f t="shared" si="77"/>
        <v>118</v>
      </c>
      <c r="T200" s="5">
        <f t="shared" si="78"/>
        <v>75</v>
      </c>
      <c r="U200" s="5">
        <f t="shared" si="79"/>
        <v>236</v>
      </c>
      <c r="V200" s="5">
        <f t="shared" si="80"/>
        <v>356</v>
      </c>
      <c r="W200">
        <f t="shared" si="82"/>
        <v>0</v>
      </c>
    </row>
    <row r="201" spans="1:23" x14ac:dyDescent="0.25">
      <c r="A201" s="1">
        <v>44030</v>
      </c>
      <c r="B201">
        <f t="shared" si="63"/>
        <v>18</v>
      </c>
      <c r="C201">
        <f t="shared" si="81"/>
        <v>6</v>
      </c>
      <c r="D201" t="b">
        <f t="shared" si="64"/>
        <v>0</v>
      </c>
      <c r="E201" t="b">
        <f t="shared" si="65"/>
        <v>0</v>
      </c>
      <c r="F201" t="b">
        <f t="shared" si="66"/>
        <v>1</v>
      </c>
      <c r="G201" t="b">
        <f t="shared" si="67"/>
        <v>1</v>
      </c>
      <c r="H201" s="2">
        <f t="shared" si="68"/>
        <v>0</v>
      </c>
      <c r="I201" s="2">
        <f>IF(G201,VLOOKUP(C201,Tabela1[],2)-H201,0)</f>
        <v>0.5</v>
      </c>
      <c r="J201" s="4">
        <f t="shared" si="69"/>
        <v>200</v>
      </c>
      <c r="K201" s="4">
        <f t="shared" si="70"/>
        <v>0</v>
      </c>
      <c r="L201" s="4">
        <f t="shared" si="71"/>
        <v>200</v>
      </c>
      <c r="M201" s="4">
        <f t="shared" si="83"/>
        <v>82</v>
      </c>
      <c r="N201">
        <f t="shared" si="72"/>
        <v>282</v>
      </c>
      <c r="O201" s="5">
        <f t="shared" si="73"/>
        <v>100</v>
      </c>
      <c r="P201" s="9">
        <f t="shared" si="74"/>
        <v>0</v>
      </c>
      <c r="Q201">
        <f t="shared" si="75"/>
        <v>282</v>
      </c>
      <c r="R201">
        <f t="shared" si="76"/>
        <v>82</v>
      </c>
      <c r="S201">
        <f t="shared" si="77"/>
        <v>200</v>
      </c>
      <c r="T201" s="5">
        <f t="shared" si="78"/>
        <v>82</v>
      </c>
      <c r="U201" s="5">
        <f t="shared" si="79"/>
        <v>400</v>
      </c>
      <c r="V201" s="5">
        <f t="shared" si="80"/>
        <v>482</v>
      </c>
      <c r="W201">
        <f t="shared" si="82"/>
        <v>0</v>
      </c>
    </row>
    <row r="202" spans="1:23" x14ac:dyDescent="0.25">
      <c r="A202" s="1">
        <v>44031</v>
      </c>
      <c r="B202">
        <f t="shared" si="63"/>
        <v>19</v>
      </c>
      <c r="C202">
        <f t="shared" si="81"/>
        <v>7</v>
      </c>
      <c r="D202" t="b">
        <f t="shared" si="64"/>
        <v>0</v>
      </c>
      <c r="E202" t="b">
        <f t="shared" si="65"/>
        <v>1</v>
      </c>
      <c r="F202" t="b">
        <f t="shared" si="66"/>
        <v>0</v>
      </c>
      <c r="G202" t="b">
        <f t="shared" si="67"/>
        <v>0</v>
      </c>
      <c r="H202" s="2">
        <f t="shared" si="68"/>
        <v>0</v>
      </c>
      <c r="I202" s="2">
        <f>IF(G202,VLOOKUP(C202,Tabela1[],2)-H202,0)</f>
        <v>0</v>
      </c>
      <c r="J202" s="4">
        <f t="shared" si="69"/>
        <v>0</v>
      </c>
      <c r="K202" s="4">
        <f t="shared" si="70"/>
        <v>0</v>
      </c>
      <c r="L202" s="4">
        <f t="shared" si="71"/>
        <v>0</v>
      </c>
      <c r="M202" s="4">
        <f t="shared" si="83"/>
        <v>0</v>
      </c>
      <c r="N202">
        <f t="shared" si="72"/>
        <v>0</v>
      </c>
      <c r="O202" s="5">
        <f t="shared" si="73"/>
        <v>0</v>
      </c>
      <c r="P202" s="9">
        <f t="shared" si="74"/>
        <v>0</v>
      </c>
      <c r="Q202">
        <f t="shared" si="75"/>
        <v>0</v>
      </c>
      <c r="R202">
        <f t="shared" si="76"/>
        <v>0</v>
      </c>
      <c r="S202">
        <f t="shared" si="77"/>
        <v>0</v>
      </c>
      <c r="T202" s="5">
        <f t="shared" si="78"/>
        <v>0</v>
      </c>
      <c r="U202" s="5">
        <f t="shared" si="79"/>
        <v>0</v>
      </c>
      <c r="V202" s="5">
        <f t="shared" si="80"/>
        <v>0</v>
      </c>
      <c r="W202">
        <f t="shared" si="82"/>
        <v>0</v>
      </c>
    </row>
    <row r="203" spans="1:23" x14ac:dyDescent="0.25">
      <c r="A203" s="1">
        <v>44032</v>
      </c>
      <c r="B203">
        <f t="shared" si="63"/>
        <v>20</v>
      </c>
      <c r="C203">
        <f t="shared" si="81"/>
        <v>1</v>
      </c>
      <c r="D203" t="b">
        <f t="shared" si="64"/>
        <v>0</v>
      </c>
      <c r="E203" t="b">
        <f t="shared" si="65"/>
        <v>0</v>
      </c>
      <c r="F203" t="b">
        <f t="shared" si="66"/>
        <v>0</v>
      </c>
      <c r="G203" t="b">
        <f t="shared" si="67"/>
        <v>1</v>
      </c>
      <c r="H203" s="2">
        <f t="shared" si="68"/>
        <v>0.1</v>
      </c>
      <c r="I203" s="2">
        <f>IF(G203,VLOOKUP(C203,Tabela1[],2)-H203,0)</f>
        <v>0.8</v>
      </c>
      <c r="J203" s="4">
        <f t="shared" si="69"/>
        <v>200</v>
      </c>
      <c r="K203" s="4">
        <f t="shared" si="70"/>
        <v>150</v>
      </c>
      <c r="L203" s="4">
        <f t="shared" si="71"/>
        <v>200</v>
      </c>
      <c r="M203" s="4">
        <f t="shared" si="83"/>
        <v>0</v>
      </c>
      <c r="N203">
        <f t="shared" si="72"/>
        <v>200</v>
      </c>
      <c r="O203" s="5">
        <f t="shared" si="73"/>
        <v>115</v>
      </c>
      <c r="P203" s="9">
        <f t="shared" si="74"/>
        <v>150</v>
      </c>
      <c r="Q203">
        <f t="shared" si="75"/>
        <v>160</v>
      </c>
      <c r="R203">
        <f t="shared" si="76"/>
        <v>0</v>
      </c>
      <c r="S203">
        <f t="shared" si="77"/>
        <v>160</v>
      </c>
      <c r="T203" s="5">
        <f t="shared" si="78"/>
        <v>0</v>
      </c>
      <c r="U203" s="5">
        <f t="shared" si="79"/>
        <v>320</v>
      </c>
      <c r="V203" s="5">
        <f t="shared" si="80"/>
        <v>395</v>
      </c>
      <c r="W203">
        <f t="shared" si="82"/>
        <v>0</v>
      </c>
    </row>
    <row r="204" spans="1:23" x14ac:dyDescent="0.25">
      <c r="A204" s="1">
        <v>44033</v>
      </c>
      <c r="B204">
        <f t="shared" si="63"/>
        <v>21</v>
      </c>
      <c r="C204">
        <f t="shared" si="81"/>
        <v>2</v>
      </c>
      <c r="D204" t="b">
        <f t="shared" si="64"/>
        <v>0</v>
      </c>
      <c r="E204" t="b">
        <f t="shared" si="65"/>
        <v>0</v>
      </c>
      <c r="F204" t="b">
        <f t="shared" si="66"/>
        <v>0</v>
      </c>
      <c r="G204" t="b">
        <f t="shared" si="67"/>
        <v>1</v>
      </c>
      <c r="H204" s="2">
        <f t="shared" si="68"/>
        <v>0</v>
      </c>
      <c r="I204" s="2">
        <f>IF(G204,VLOOKUP(C204,Tabela1[],2)-H204,0)</f>
        <v>0.75</v>
      </c>
      <c r="J204" s="4">
        <f t="shared" si="69"/>
        <v>200</v>
      </c>
      <c r="K204" s="4">
        <f t="shared" si="70"/>
        <v>0</v>
      </c>
      <c r="L204" s="4">
        <f t="shared" si="71"/>
        <v>200</v>
      </c>
      <c r="M204" s="4">
        <f t="shared" si="83"/>
        <v>40</v>
      </c>
      <c r="N204">
        <f t="shared" si="72"/>
        <v>240</v>
      </c>
      <c r="O204" s="5">
        <f t="shared" si="73"/>
        <v>100</v>
      </c>
      <c r="P204" s="9">
        <f t="shared" si="74"/>
        <v>0</v>
      </c>
      <c r="Q204">
        <f t="shared" si="75"/>
        <v>180</v>
      </c>
      <c r="R204">
        <f t="shared" si="76"/>
        <v>40</v>
      </c>
      <c r="S204">
        <f t="shared" si="77"/>
        <v>140</v>
      </c>
      <c r="T204" s="5">
        <f t="shared" si="78"/>
        <v>40</v>
      </c>
      <c r="U204" s="5">
        <f t="shared" si="79"/>
        <v>280</v>
      </c>
      <c r="V204" s="5">
        <f t="shared" si="80"/>
        <v>320</v>
      </c>
      <c r="W204">
        <f t="shared" si="82"/>
        <v>0</v>
      </c>
    </row>
    <row r="205" spans="1:23" x14ac:dyDescent="0.25">
      <c r="A205" s="1">
        <v>44034</v>
      </c>
      <c r="B205">
        <f t="shared" si="63"/>
        <v>22</v>
      </c>
      <c r="C205">
        <f t="shared" si="81"/>
        <v>3</v>
      </c>
      <c r="D205" t="b">
        <f t="shared" si="64"/>
        <v>0</v>
      </c>
      <c r="E205" t="b">
        <f t="shared" si="65"/>
        <v>0</v>
      </c>
      <c r="F205" t="b">
        <f t="shared" si="66"/>
        <v>0</v>
      </c>
      <c r="G205" t="b">
        <f t="shared" si="67"/>
        <v>1</v>
      </c>
      <c r="H205" s="2">
        <f t="shared" si="68"/>
        <v>0</v>
      </c>
      <c r="I205" s="2">
        <f>IF(G205,VLOOKUP(C205,Tabela1[],2)-H205,0)</f>
        <v>0.6</v>
      </c>
      <c r="J205" s="4">
        <f t="shared" si="69"/>
        <v>200</v>
      </c>
      <c r="K205" s="4">
        <f t="shared" si="70"/>
        <v>0</v>
      </c>
      <c r="L205" s="4">
        <f t="shared" si="71"/>
        <v>200</v>
      </c>
      <c r="M205" s="4">
        <f t="shared" si="83"/>
        <v>60</v>
      </c>
      <c r="N205">
        <f t="shared" si="72"/>
        <v>260</v>
      </c>
      <c r="O205" s="5">
        <f t="shared" si="73"/>
        <v>100</v>
      </c>
      <c r="P205" s="9">
        <f t="shared" si="74"/>
        <v>0</v>
      </c>
      <c r="Q205">
        <f t="shared" si="75"/>
        <v>156</v>
      </c>
      <c r="R205">
        <f t="shared" si="76"/>
        <v>60</v>
      </c>
      <c r="S205">
        <f t="shared" si="77"/>
        <v>96</v>
      </c>
      <c r="T205" s="5">
        <f t="shared" si="78"/>
        <v>60</v>
      </c>
      <c r="U205" s="5">
        <f t="shared" si="79"/>
        <v>192</v>
      </c>
      <c r="V205" s="5">
        <f t="shared" si="80"/>
        <v>252</v>
      </c>
      <c r="W205">
        <f t="shared" si="82"/>
        <v>4</v>
      </c>
    </row>
    <row r="206" spans="1:23" x14ac:dyDescent="0.25">
      <c r="A206" s="1">
        <v>44035</v>
      </c>
      <c r="B206">
        <f t="shared" si="63"/>
        <v>23</v>
      </c>
      <c r="C206">
        <f t="shared" si="81"/>
        <v>4</v>
      </c>
      <c r="D206" t="b">
        <f t="shared" si="64"/>
        <v>0</v>
      </c>
      <c r="E206" t="b">
        <f t="shared" si="65"/>
        <v>0</v>
      </c>
      <c r="F206" t="b">
        <f t="shared" si="66"/>
        <v>0</v>
      </c>
      <c r="G206" t="b">
        <f t="shared" si="67"/>
        <v>1</v>
      </c>
      <c r="H206" s="2">
        <f t="shared" si="68"/>
        <v>0</v>
      </c>
      <c r="I206" s="2">
        <f>IF(G206,VLOOKUP(C206,Tabela1[],2)-H206,0)</f>
        <v>0.75</v>
      </c>
      <c r="J206" s="4">
        <f t="shared" si="69"/>
        <v>200</v>
      </c>
      <c r="K206" s="4">
        <f t="shared" si="70"/>
        <v>0</v>
      </c>
      <c r="L206" s="4">
        <f t="shared" si="71"/>
        <v>200</v>
      </c>
      <c r="M206" s="4">
        <f t="shared" si="83"/>
        <v>100</v>
      </c>
      <c r="N206">
        <f t="shared" si="72"/>
        <v>300</v>
      </c>
      <c r="O206" s="5">
        <f t="shared" si="73"/>
        <v>100</v>
      </c>
      <c r="P206" s="9">
        <f t="shared" si="74"/>
        <v>0</v>
      </c>
      <c r="Q206">
        <f t="shared" si="75"/>
        <v>225</v>
      </c>
      <c r="R206">
        <f t="shared" si="76"/>
        <v>100</v>
      </c>
      <c r="S206">
        <f t="shared" si="77"/>
        <v>125</v>
      </c>
      <c r="T206" s="5">
        <f t="shared" si="78"/>
        <v>100</v>
      </c>
      <c r="U206" s="5">
        <f t="shared" si="79"/>
        <v>250</v>
      </c>
      <c r="V206" s="5">
        <f t="shared" si="80"/>
        <v>350</v>
      </c>
      <c r="W206">
        <f t="shared" si="82"/>
        <v>0</v>
      </c>
    </row>
    <row r="207" spans="1:23" x14ac:dyDescent="0.25">
      <c r="A207" s="1">
        <v>44036</v>
      </c>
      <c r="B207">
        <f t="shared" si="63"/>
        <v>24</v>
      </c>
      <c r="C207">
        <f t="shared" si="81"/>
        <v>5</v>
      </c>
      <c r="D207" t="b">
        <f t="shared" si="64"/>
        <v>0</v>
      </c>
      <c r="E207" t="b">
        <f t="shared" si="65"/>
        <v>0</v>
      </c>
      <c r="F207" t="b">
        <f t="shared" si="66"/>
        <v>0</v>
      </c>
      <c r="G207" t="b">
        <f t="shared" si="67"/>
        <v>1</v>
      </c>
      <c r="H207" s="2">
        <f t="shared" si="68"/>
        <v>0.1</v>
      </c>
      <c r="I207" s="2">
        <f>IF(G207,VLOOKUP(C207,Tabela1[],2)-H207,0)</f>
        <v>0.70000000000000007</v>
      </c>
      <c r="J207" s="4">
        <f t="shared" si="69"/>
        <v>200</v>
      </c>
      <c r="K207" s="4">
        <f t="shared" si="70"/>
        <v>90</v>
      </c>
      <c r="L207" s="4">
        <f t="shared" si="71"/>
        <v>200</v>
      </c>
      <c r="M207" s="4">
        <f t="shared" si="83"/>
        <v>75</v>
      </c>
      <c r="N207">
        <f t="shared" si="72"/>
        <v>275</v>
      </c>
      <c r="O207" s="5">
        <f t="shared" si="73"/>
        <v>109</v>
      </c>
      <c r="P207" s="9">
        <f t="shared" si="74"/>
        <v>90</v>
      </c>
      <c r="Q207">
        <f t="shared" si="75"/>
        <v>193</v>
      </c>
      <c r="R207">
        <f t="shared" si="76"/>
        <v>75</v>
      </c>
      <c r="S207">
        <f t="shared" si="77"/>
        <v>118</v>
      </c>
      <c r="T207" s="5">
        <f t="shared" si="78"/>
        <v>75</v>
      </c>
      <c r="U207" s="5">
        <f t="shared" si="79"/>
        <v>236</v>
      </c>
      <c r="V207" s="5">
        <f t="shared" si="80"/>
        <v>356</v>
      </c>
      <c r="W207">
        <f t="shared" si="82"/>
        <v>0</v>
      </c>
    </row>
    <row r="208" spans="1:23" x14ac:dyDescent="0.25">
      <c r="A208" s="1">
        <v>44037</v>
      </c>
      <c r="B208">
        <f t="shared" si="63"/>
        <v>25</v>
      </c>
      <c r="C208">
        <f t="shared" si="81"/>
        <v>6</v>
      </c>
      <c r="D208" t="b">
        <f t="shared" si="64"/>
        <v>0</v>
      </c>
      <c r="E208" t="b">
        <f t="shared" si="65"/>
        <v>0</v>
      </c>
      <c r="F208" t="b">
        <f t="shared" si="66"/>
        <v>1</v>
      </c>
      <c r="G208" t="b">
        <f t="shared" si="67"/>
        <v>1</v>
      </c>
      <c r="H208" s="2">
        <f t="shared" si="68"/>
        <v>0</v>
      </c>
      <c r="I208" s="2">
        <f>IF(G208,VLOOKUP(C208,Tabela1[],2)-H208,0)</f>
        <v>0.5</v>
      </c>
      <c r="J208" s="4">
        <f t="shared" si="69"/>
        <v>200</v>
      </c>
      <c r="K208" s="4">
        <f t="shared" si="70"/>
        <v>0</v>
      </c>
      <c r="L208" s="4">
        <f t="shared" si="71"/>
        <v>200</v>
      </c>
      <c r="M208" s="4">
        <f t="shared" si="83"/>
        <v>82</v>
      </c>
      <c r="N208">
        <f t="shared" si="72"/>
        <v>282</v>
      </c>
      <c r="O208" s="5">
        <f t="shared" si="73"/>
        <v>100</v>
      </c>
      <c r="P208" s="9">
        <f t="shared" si="74"/>
        <v>0</v>
      </c>
      <c r="Q208">
        <f t="shared" si="75"/>
        <v>282</v>
      </c>
      <c r="R208">
        <f t="shared" si="76"/>
        <v>82</v>
      </c>
      <c r="S208">
        <f t="shared" si="77"/>
        <v>200</v>
      </c>
      <c r="T208" s="5">
        <f t="shared" si="78"/>
        <v>82</v>
      </c>
      <c r="U208" s="5">
        <f t="shared" si="79"/>
        <v>400</v>
      </c>
      <c r="V208" s="5">
        <f t="shared" si="80"/>
        <v>482</v>
      </c>
      <c r="W208">
        <f t="shared" si="82"/>
        <v>0</v>
      </c>
    </row>
    <row r="209" spans="1:23" x14ac:dyDescent="0.25">
      <c r="A209" s="1">
        <v>44038</v>
      </c>
      <c r="B209">
        <f t="shared" si="63"/>
        <v>26</v>
      </c>
      <c r="C209">
        <f t="shared" si="81"/>
        <v>7</v>
      </c>
      <c r="D209" t="b">
        <f t="shared" si="64"/>
        <v>0</v>
      </c>
      <c r="E209" t="b">
        <f t="shared" si="65"/>
        <v>1</v>
      </c>
      <c r="F209" t="b">
        <f t="shared" si="66"/>
        <v>0</v>
      </c>
      <c r="G209" t="b">
        <f t="shared" si="67"/>
        <v>0</v>
      </c>
      <c r="H209" s="2">
        <f t="shared" si="68"/>
        <v>0</v>
      </c>
      <c r="I209" s="2">
        <f>IF(G209,VLOOKUP(C209,Tabela1[],2)-H209,0)</f>
        <v>0</v>
      </c>
      <c r="J209" s="4">
        <f t="shared" si="69"/>
        <v>0</v>
      </c>
      <c r="K209" s="4">
        <f t="shared" si="70"/>
        <v>0</v>
      </c>
      <c r="L209" s="4">
        <f t="shared" si="71"/>
        <v>0</v>
      </c>
      <c r="M209" s="4">
        <f t="shared" si="83"/>
        <v>0</v>
      </c>
      <c r="N209">
        <f t="shared" si="72"/>
        <v>0</v>
      </c>
      <c r="O209" s="5">
        <f t="shared" si="73"/>
        <v>0</v>
      </c>
      <c r="P209" s="9">
        <f t="shared" si="74"/>
        <v>0</v>
      </c>
      <c r="Q209">
        <f t="shared" si="75"/>
        <v>0</v>
      </c>
      <c r="R209">
        <f t="shared" si="76"/>
        <v>0</v>
      </c>
      <c r="S209">
        <f t="shared" si="77"/>
        <v>0</v>
      </c>
      <c r="T209" s="5">
        <f t="shared" si="78"/>
        <v>0</v>
      </c>
      <c r="U209" s="5">
        <f t="shared" si="79"/>
        <v>0</v>
      </c>
      <c r="V209" s="5">
        <f t="shared" si="80"/>
        <v>0</v>
      </c>
      <c r="W209">
        <f t="shared" si="82"/>
        <v>0</v>
      </c>
    </row>
    <row r="210" spans="1:23" x14ac:dyDescent="0.25">
      <c r="A210" s="1">
        <v>44039</v>
      </c>
      <c r="B210">
        <f t="shared" si="63"/>
        <v>27</v>
      </c>
      <c r="C210">
        <f t="shared" si="81"/>
        <v>1</v>
      </c>
      <c r="D210" t="b">
        <f t="shared" si="64"/>
        <v>0</v>
      </c>
      <c r="E210" t="b">
        <f t="shared" si="65"/>
        <v>0</v>
      </c>
      <c r="F210" t="b">
        <f t="shared" si="66"/>
        <v>0</v>
      </c>
      <c r="G210" t="b">
        <f t="shared" si="67"/>
        <v>1</v>
      </c>
      <c r="H210" s="2">
        <f t="shared" si="68"/>
        <v>0.1</v>
      </c>
      <c r="I210" s="2">
        <f>IF(G210,VLOOKUP(C210,Tabela1[],2)-H210,0)</f>
        <v>0.8</v>
      </c>
      <c r="J210" s="4">
        <f t="shared" si="69"/>
        <v>200</v>
      </c>
      <c r="K210" s="4">
        <f t="shared" si="70"/>
        <v>150</v>
      </c>
      <c r="L210" s="4">
        <f t="shared" si="71"/>
        <v>200</v>
      </c>
      <c r="M210" s="4">
        <f t="shared" si="83"/>
        <v>0</v>
      </c>
      <c r="N210">
        <f t="shared" si="72"/>
        <v>200</v>
      </c>
      <c r="O210" s="5">
        <f t="shared" si="73"/>
        <v>115</v>
      </c>
      <c r="P210" s="9">
        <f t="shared" si="74"/>
        <v>150</v>
      </c>
      <c r="Q210">
        <f t="shared" si="75"/>
        <v>160</v>
      </c>
      <c r="R210">
        <f t="shared" si="76"/>
        <v>0</v>
      </c>
      <c r="S210">
        <f t="shared" si="77"/>
        <v>160</v>
      </c>
      <c r="T210" s="5">
        <f t="shared" si="78"/>
        <v>0</v>
      </c>
      <c r="U210" s="5">
        <f t="shared" si="79"/>
        <v>320</v>
      </c>
      <c r="V210" s="5">
        <f t="shared" si="80"/>
        <v>395</v>
      </c>
      <c r="W210">
        <f t="shared" si="82"/>
        <v>0</v>
      </c>
    </row>
    <row r="211" spans="1:23" x14ac:dyDescent="0.25">
      <c r="A211" s="1">
        <v>44040</v>
      </c>
      <c r="B211">
        <f t="shared" si="63"/>
        <v>28</v>
      </c>
      <c r="C211">
        <f t="shared" si="81"/>
        <v>2</v>
      </c>
      <c r="D211" t="b">
        <f t="shared" si="64"/>
        <v>0</v>
      </c>
      <c r="E211" t="b">
        <f t="shared" si="65"/>
        <v>0</v>
      </c>
      <c r="F211" t="b">
        <f t="shared" si="66"/>
        <v>0</v>
      </c>
      <c r="G211" t="b">
        <f t="shared" si="67"/>
        <v>1</v>
      </c>
      <c r="H211" s="2">
        <f t="shared" si="68"/>
        <v>0</v>
      </c>
      <c r="I211" s="2">
        <f>IF(G211,VLOOKUP(C211,Tabela1[],2)-H211,0)</f>
        <v>0.75</v>
      </c>
      <c r="J211" s="4">
        <f t="shared" si="69"/>
        <v>200</v>
      </c>
      <c r="K211" s="4">
        <f t="shared" si="70"/>
        <v>0</v>
      </c>
      <c r="L211" s="4">
        <f t="shared" si="71"/>
        <v>200</v>
      </c>
      <c r="M211" s="4">
        <f t="shared" si="83"/>
        <v>40</v>
      </c>
      <c r="N211">
        <f t="shared" si="72"/>
        <v>240</v>
      </c>
      <c r="O211" s="5">
        <f t="shared" si="73"/>
        <v>100</v>
      </c>
      <c r="P211" s="9">
        <f t="shared" si="74"/>
        <v>0</v>
      </c>
      <c r="Q211">
        <f t="shared" si="75"/>
        <v>180</v>
      </c>
      <c r="R211">
        <f t="shared" si="76"/>
        <v>40</v>
      </c>
      <c r="S211">
        <f t="shared" si="77"/>
        <v>140</v>
      </c>
      <c r="T211" s="5">
        <f t="shared" si="78"/>
        <v>40</v>
      </c>
      <c r="U211" s="5">
        <f t="shared" si="79"/>
        <v>280</v>
      </c>
      <c r="V211" s="5">
        <f t="shared" si="80"/>
        <v>320</v>
      </c>
      <c r="W211">
        <f t="shared" si="82"/>
        <v>0</v>
      </c>
    </row>
    <row r="212" spans="1:23" x14ac:dyDescent="0.25">
      <c r="A212" s="1">
        <v>44041</v>
      </c>
      <c r="B212">
        <f t="shared" si="63"/>
        <v>29</v>
      </c>
      <c r="C212">
        <f t="shared" si="81"/>
        <v>3</v>
      </c>
      <c r="D212" t="b">
        <f t="shared" si="64"/>
        <v>0</v>
      </c>
      <c r="E212" t="b">
        <f t="shared" si="65"/>
        <v>0</v>
      </c>
      <c r="F212" t="b">
        <f t="shared" si="66"/>
        <v>0</v>
      </c>
      <c r="G212" t="b">
        <f t="shared" si="67"/>
        <v>1</v>
      </c>
      <c r="H212" s="2">
        <f t="shared" si="68"/>
        <v>0</v>
      </c>
      <c r="I212" s="2">
        <f>IF(G212,VLOOKUP(C212,Tabela1[],2)-H212,0)</f>
        <v>0.6</v>
      </c>
      <c r="J212" s="4">
        <f t="shared" si="69"/>
        <v>200</v>
      </c>
      <c r="K212" s="4">
        <f t="shared" si="70"/>
        <v>0</v>
      </c>
      <c r="L212" s="4">
        <f t="shared" si="71"/>
        <v>200</v>
      </c>
      <c r="M212" s="4">
        <f t="shared" si="83"/>
        <v>60</v>
      </c>
      <c r="N212">
        <f t="shared" si="72"/>
        <v>260</v>
      </c>
      <c r="O212" s="5">
        <f t="shared" si="73"/>
        <v>100</v>
      </c>
      <c r="P212" s="9">
        <f t="shared" si="74"/>
        <v>0</v>
      </c>
      <c r="Q212">
        <f t="shared" si="75"/>
        <v>156</v>
      </c>
      <c r="R212">
        <f t="shared" si="76"/>
        <v>60</v>
      </c>
      <c r="S212">
        <f t="shared" si="77"/>
        <v>96</v>
      </c>
      <c r="T212" s="5">
        <f t="shared" si="78"/>
        <v>60</v>
      </c>
      <c r="U212" s="5">
        <f t="shared" si="79"/>
        <v>192</v>
      </c>
      <c r="V212" s="5">
        <f t="shared" si="80"/>
        <v>252</v>
      </c>
      <c r="W212">
        <f t="shared" si="82"/>
        <v>4</v>
      </c>
    </row>
    <row r="213" spans="1:23" x14ac:dyDescent="0.25">
      <c r="A213" s="1">
        <v>44042</v>
      </c>
      <c r="B213">
        <f t="shared" si="63"/>
        <v>30</v>
      </c>
      <c r="C213">
        <f t="shared" si="81"/>
        <v>4</v>
      </c>
      <c r="D213" t="b">
        <f t="shared" si="64"/>
        <v>0</v>
      </c>
      <c r="E213" t="b">
        <f t="shared" si="65"/>
        <v>0</v>
      </c>
      <c r="F213" t="b">
        <f t="shared" si="66"/>
        <v>0</v>
      </c>
      <c r="G213" t="b">
        <f t="shared" si="67"/>
        <v>1</v>
      </c>
      <c r="H213" s="2">
        <f t="shared" si="68"/>
        <v>0</v>
      </c>
      <c r="I213" s="2">
        <f>IF(G213,VLOOKUP(C213,Tabela1[],2)-H213,0)</f>
        <v>0.75</v>
      </c>
      <c r="J213" s="4">
        <f t="shared" si="69"/>
        <v>200</v>
      </c>
      <c r="K213" s="4">
        <f t="shared" si="70"/>
        <v>0</v>
      </c>
      <c r="L213" s="4">
        <f t="shared" si="71"/>
        <v>200</v>
      </c>
      <c r="M213" s="4">
        <f t="shared" si="83"/>
        <v>100</v>
      </c>
      <c r="N213">
        <f t="shared" si="72"/>
        <v>300</v>
      </c>
      <c r="O213" s="5">
        <f t="shared" si="73"/>
        <v>100</v>
      </c>
      <c r="P213" s="9">
        <f t="shared" si="74"/>
        <v>0</v>
      </c>
      <c r="Q213">
        <f t="shared" si="75"/>
        <v>225</v>
      </c>
      <c r="R213">
        <f t="shared" si="76"/>
        <v>100</v>
      </c>
      <c r="S213">
        <f t="shared" si="77"/>
        <v>125</v>
      </c>
      <c r="T213" s="5">
        <f t="shared" si="78"/>
        <v>100</v>
      </c>
      <c r="U213" s="5">
        <f t="shared" si="79"/>
        <v>250</v>
      </c>
      <c r="V213" s="5">
        <f t="shared" si="80"/>
        <v>350</v>
      </c>
      <c r="W213">
        <f t="shared" si="82"/>
        <v>0</v>
      </c>
    </row>
    <row r="214" spans="1:23" x14ac:dyDescent="0.25">
      <c r="A214" s="1">
        <v>44043</v>
      </c>
      <c r="B214">
        <f t="shared" si="63"/>
        <v>31</v>
      </c>
      <c r="C214">
        <f t="shared" si="81"/>
        <v>5</v>
      </c>
      <c r="D214" t="b">
        <f t="shared" si="64"/>
        <v>0</v>
      </c>
      <c r="E214" t="b">
        <f t="shared" si="65"/>
        <v>0</v>
      </c>
      <c r="F214" t="b">
        <f t="shared" si="66"/>
        <v>0</v>
      </c>
      <c r="G214" t="b">
        <f t="shared" si="67"/>
        <v>1</v>
      </c>
      <c r="H214" s="2">
        <f t="shared" si="68"/>
        <v>0.1</v>
      </c>
      <c r="I214" s="2">
        <f>IF(G214,VLOOKUP(C214,Tabela1[],2)-H214,0)</f>
        <v>0.70000000000000007</v>
      </c>
      <c r="J214" s="4">
        <f t="shared" si="69"/>
        <v>200</v>
      </c>
      <c r="K214" s="4">
        <f t="shared" si="70"/>
        <v>90</v>
      </c>
      <c r="L214" s="4">
        <f t="shared" si="71"/>
        <v>200</v>
      </c>
      <c r="M214" s="4">
        <f t="shared" si="83"/>
        <v>75</v>
      </c>
      <c r="N214">
        <f t="shared" si="72"/>
        <v>275</v>
      </c>
      <c r="O214" s="5">
        <f t="shared" si="73"/>
        <v>109</v>
      </c>
      <c r="P214" s="9">
        <f t="shared" si="74"/>
        <v>90</v>
      </c>
      <c r="Q214">
        <f t="shared" si="75"/>
        <v>193</v>
      </c>
      <c r="R214">
        <f t="shared" si="76"/>
        <v>75</v>
      </c>
      <c r="S214">
        <f t="shared" si="77"/>
        <v>118</v>
      </c>
      <c r="T214" s="5">
        <f t="shared" si="78"/>
        <v>75</v>
      </c>
      <c r="U214" s="5">
        <f t="shared" si="79"/>
        <v>236</v>
      </c>
      <c r="V214" s="5">
        <f t="shared" si="80"/>
        <v>356</v>
      </c>
      <c r="W214">
        <f t="shared" si="82"/>
        <v>0</v>
      </c>
    </row>
    <row r="215" spans="1:23" x14ac:dyDescent="0.25">
      <c r="A215" s="1">
        <v>44044</v>
      </c>
      <c r="B215">
        <f t="shared" si="63"/>
        <v>1</v>
      </c>
      <c r="C215">
        <f t="shared" si="81"/>
        <v>6</v>
      </c>
      <c r="D215" t="b">
        <f t="shared" si="64"/>
        <v>0</v>
      </c>
      <c r="E215" t="b">
        <f t="shared" si="65"/>
        <v>0</v>
      </c>
      <c r="F215" t="b">
        <f t="shared" si="66"/>
        <v>0</v>
      </c>
      <c r="G215" t="b">
        <f t="shared" si="67"/>
        <v>1</v>
      </c>
      <c r="H215" s="2">
        <f t="shared" si="68"/>
        <v>0</v>
      </c>
      <c r="I215" s="2">
        <f>IF(G215,VLOOKUP(C215,Tabela1[],2)-H215,0)</f>
        <v>0.5</v>
      </c>
      <c r="J215" s="4">
        <f t="shared" si="69"/>
        <v>200</v>
      </c>
      <c r="K215" s="4">
        <f t="shared" si="70"/>
        <v>0</v>
      </c>
      <c r="L215" s="4">
        <f t="shared" si="71"/>
        <v>200</v>
      </c>
      <c r="M215" s="4">
        <f t="shared" si="83"/>
        <v>82</v>
      </c>
      <c r="N215">
        <f t="shared" si="72"/>
        <v>282</v>
      </c>
      <c r="O215" s="5">
        <f t="shared" si="73"/>
        <v>100</v>
      </c>
      <c r="P215" s="9">
        <f t="shared" si="74"/>
        <v>0</v>
      </c>
      <c r="Q215">
        <f t="shared" si="75"/>
        <v>141</v>
      </c>
      <c r="R215">
        <f t="shared" si="76"/>
        <v>82</v>
      </c>
      <c r="S215">
        <f t="shared" si="77"/>
        <v>59</v>
      </c>
      <c r="T215" s="5">
        <f t="shared" si="78"/>
        <v>82</v>
      </c>
      <c r="U215" s="5">
        <f t="shared" si="79"/>
        <v>118</v>
      </c>
      <c r="V215" s="5">
        <f t="shared" si="80"/>
        <v>200</v>
      </c>
      <c r="W215">
        <f t="shared" si="82"/>
        <v>41</v>
      </c>
    </row>
    <row r="216" spans="1:23" x14ac:dyDescent="0.25">
      <c r="A216" s="1">
        <v>44045</v>
      </c>
      <c r="B216">
        <f t="shared" si="63"/>
        <v>2</v>
      </c>
      <c r="C216">
        <f t="shared" si="81"/>
        <v>7</v>
      </c>
      <c r="D216" t="b">
        <f t="shared" si="64"/>
        <v>1</v>
      </c>
      <c r="E216" t="b">
        <f t="shared" si="65"/>
        <v>0</v>
      </c>
      <c r="F216" t="b">
        <f t="shared" si="66"/>
        <v>0</v>
      </c>
      <c r="G216" t="b">
        <f t="shared" si="67"/>
        <v>1</v>
      </c>
      <c r="H216" s="2">
        <f t="shared" si="68"/>
        <v>0</v>
      </c>
      <c r="I216" s="2">
        <f>IF(G216,VLOOKUP(C216,Tabela1[],2)-H216,0)</f>
        <v>0.5</v>
      </c>
      <c r="J216" s="4">
        <f t="shared" si="69"/>
        <v>200</v>
      </c>
      <c r="K216" s="4">
        <f t="shared" si="70"/>
        <v>0</v>
      </c>
      <c r="L216" s="4">
        <f t="shared" si="71"/>
        <v>200</v>
      </c>
      <c r="M216" s="4">
        <f t="shared" si="83"/>
        <v>100</v>
      </c>
      <c r="N216">
        <f t="shared" si="72"/>
        <v>300</v>
      </c>
      <c r="O216" s="5">
        <f t="shared" si="73"/>
        <v>100</v>
      </c>
      <c r="P216" s="9">
        <f t="shared" si="74"/>
        <v>0</v>
      </c>
      <c r="Q216">
        <f t="shared" si="75"/>
        <v>150</v>
      </c>
      <c r="R216">
        <f t="shared" si="76"/>
        <v>100</v>
      </c>
      <c r="S216">
        <f t="shared" si="77"/>
        <v>50</v>
      </c>
      <c r="T216" s="5">
        <f t="shared" si="78"/>
        <v>100</v>
      </c>
      <c r="U216" s="5">
        <f t="shared" si="79"/>
        <v>100</v>
      </c>
      <c r="V216" s="5">
        <f t="shared" si="80"/>
        <v>200</v>
      </c>
      <c r="W216">
        <f t="shared" si="82"/>
        <v>50</v>
      </c>
    </row>
    <row r="217" spans="1:23" x14ac:dyDescent="0.25">
      <c r="A217" s="1">
        <v>44046</v>
      </c>
      <c r="B217">
        <f t="shared" si="63"/>
        <v>3</v>
      </c>
      <c r="C217">
        <f t="shared" si="81"/>
        <v>1</v>
      </c>
      <c r="D217" t="b">
        <f t="shared" si="64"/>
        <v>0</v>
      </c>
      <c r="E217" t="b">
        <f t="shared" si="65"/>
        <v>0</v>
      </c>
      <c r="F217" t="b">
        <f t="shared" si="66"/>
        <v>0</v>
      </c>
      <c r="G217" t="b">
        <f t="shared" si="67"/>
        <v>1</v>
      </c>
      <c r="H217" s="2">
        <f t="shared" si="68"/>
        <v>0.1</v>
      </c>
      <c r="I217" s="2">
        <f>IF(G217,VLOOKUP(C217,Tabela1[],2)-H217,0)</f>
        <v>0.8</v>
      </c>
      <c r="J217" s="4">
        <f t="shared" si="69"/>
        <v>200</v>
      </c>
      <c r="K217" s="4">
        <f t="shared" si="70"/>
        <v>150</v>
      </c>
      <c r="L217" s="4">
        <f t="shared" si="71"/>
        <v>200</v>
      </c>
      <c r="M217" s="4">
        <f t="shared" si="83"/>
        <v>100</v>
      </c>
      <c r="N217">
        <f t="shared" si="72"/>
        <v>300</v>
      </c>
      <c r="O217" s="5">
        <f t="shared" si="73"/>
        <v>115</v>
      </c>
      <c r="P217" s="9">
        <f t="shared" si="74"/>
        <v>150</v>
      </c>
      <c r="Q217">
        <f t="shared" si="75"/>
        <v>240</v>
      </c>
      <c r="R217">
        <f t="shared" si="76"/>
        <v>100</v>
      </c>
      <c r="S217">
        <f t="shared" si="77"/>
        <v>140</v>
      </c>
      <c r="T217" s="5">
        <f t="shared" si="78"/>
        <v>100</v>
      </c>
      <c r="U217" s="5">
        <f t="shared" si="79"/>
        <v>280</v>
      </c>
      <c r="V217" s="5">
        <f t="shared" si="80"/>
        <v>455</v>
      </c>
      <c r="W217">
        <f t="shared" si="82"/>
        <v>0</v>
      </c>
    </row>
    <row r="218" spans="1:23" x14ac:dyDescent="0.25">
      <c r="A218" s="1">
        <v>44047</v>
      </c>
      <c r="B218">
        <f t="shared" si="63"/>
        <v>4</v>
      </c>
      <c r="C218">
        <f t="shared" si="81"/>
        <v>2</v>
      </c>
      <c r="D218" t="b">
        <f t="shared" si="64"/>
        <v>0</v>
      </c>
      <c r="E218" t="b">
        <f t="shared" si="65"/>
        <v>0</v>
      </c>
      <c r="F218" t="b">
        <f t="shared" si="66"/>
        <v>0</v>
      </c>
      <c r="G218" t="b">
        <f t="shared" si="67"/>
        <v>1</v>
      </c>
      <c r="H218" s="2">
        <f t="shared" si="68"/>
        <v>0</v>
      </c>
      <c r="I218" s="2">
        <f>IF(G218,VLOOKUP(C218,Tabela1[],2)-H218,0)</f>
        <v>0.75</v>
      </c>
      <c r="J218" s="4">
        <f t="shared" si="69"/>
        <v>200</v>
      </c>
      <c r="K218" s="4">
        <f t="shared" si="70"/>
        <v>0</v>
      </c>
      <c r="L218" s="4">
        <f t="shared" si="71"/>
        <v>200</v>
      </c>
      <c r="M218" s="4">
        <f t="shared" si="83"/>
        <v>60</v>
      </c>
      <c r="N218">
        <f t="shared" si="72"/>
        <v>260</v>
      </c>
      <c r="O218" s="5">
        <f t="shared" si="73"/>
        <v>100</v>
      </c>
      <c r="P218" s="9">
        <f t="shared" si="74"/>
        <v>0</v>
      </c>
      <c r="Q218">
        <f t="shared" si="75"/>
        <v>195</v>
      </c>
      <c r="R218">
        <f t="shared" si="76"/>
        <v>60</v>
      </c>
      <c r="S218">
        <f t="shared" si="77"/>
        <v>135</v>
      </c>
      <c r="T218" s="5">
        <f t="shared" si="78"/>
        <v>60</v>
      </c>
      <c r="U218" s="5">
        <f t="shared" si="79"/>
        <v>270</v>
      </c>
      <c r="V218" s="5">
        <f t="shared" si="80"/>
        <v>330</v>
      </c>
      <c r="W218">
        <f t="shared" si="82"/>
        <v>0</v>
      </c>
    </row>
    <row r="219" spans="1:23" x14ac:dyDescent="0.25">
      <c r="A219" s="1">
        <v>44048</v>
      </c>
      <c r="B219">
        <f t="shared" si="63"/>
        <v>5</v>
      </c>
      <c r="C219">
        <f t="shared" si="81"/>
        <v>3</v>
      </c>
      <c r="D219" t="b">
        <f t="shared" si="64"/>
        <v>0</v>
      </c>
      <c r="E219" t="b">
        <f t="shared" si="65"/>
        <v>0</v>
      </c>
      <c r="F219" t="b">
        <f t="shared" si="66"/>
        <v>0</v>
      </c>
      <c r="G219" t="b">
        <f t="shared" si="67"/>
        <v>1</v>
      </c>
      <c r="H219" s="2">
        <f t="shared" si="68"/>
        <v>0</v>
      </c>
      <c r="I219" s="2">
        <f>IF(G219,VLOOKUP(C219,Tabela1[],2)-H219,0)</f>
        <v>0.6</v>
      </c>
      <c r="J219" s="4">
        <f t="shared" si="69"/>
        <v>200</v>
      </c>
      <c r="K219" s="4">
        <f t="shared" si="70"/>
        <v>0</v>
      </c>
      <c r="L219" s="4">
        <f t="shared" si="71"/>
        <v>200</v>
      </c>
      <c r="M219" s="4">
        <f t="shared" si="83"/>
        <v>65</v>
      </c>
      <c r="N219">
        <f t="shared" si="72"/>
        <v>265</v>
      </c>
      <c r="O219" s="5">
        <f t="shared" si="73"/>
        <v>100</v>
      </c>
      <c r="P219" s="9">
        <f t="shared" si="74"/>
        <v>0</v>
      </c>
      <c r="Q219">
        <f t="shared" si="75"/>
        <v>159</v>
      </c>
      <c r="R219">
        <f t="shared" si="76"/>
        <v>65</v>
      </c>
      <c r="S219">
        <f t="shared" si="77"/>
        <v>94</v>
      </c>
      <c r="T219" s="5">
        <f t="shared" si="78"/>
        <v>65</v>
      </c>
      <c r="U219" s="5">
        <f t="shared" si="79"/>
        <v>188</v>
      </c>
      <c r="V219" s="5">
        <f t="shared" si="80"/>
        <v>253</v>
      </c>
      <c r="W219">
        <f t="shared" si="82"/>
        <v>6</v>
      </c>
    </row>
    <row r="220" spans="1:23" x14ac:dyDescent="0.25">
      <c r="A220" s="1">
        <v>44049</v>
      </c>
      <c r="B220">
        <f t="shared" si="63"/>
        <v>6</v>
      </c>
      <c r="C220">
        <f t="shared" si="81"/>
        <v>4</v>
      </c>
      <c r="D220" t="b">
        <f t="shared" si="64"/>
        <v>0</v>
      </c>
      <c r="E220" t="b">
        <f t="shared" si="65"/>
        <v>0</v>
      </c>
      <c r="F220" t="b">
        <f t="shared" si="66"/>
        <v>0</v>
      </c>
      <c r="G220" t="b">
        <f t="shared" si="67"/>
        <v>1</v>
      </c>
      <c r="H220" s="2">
        <f t="shared" si="68"/>
        <v>0</v>
      </c>
      <c r="I220" s="2">
        <f>IF(G220,VLOOKUP(C220,Tabela1[],2)-H220,0)</f>
        <v>0.75</v>
      </c>
      <c r="J220" s="4">
        <f t="shared" si="69"/>
        <v>200</v>
      </c>
      <c r="K220" s="4">
        <f t="shared" si="70"/>
        <v>0</v>
      </c>
      <c r="L220" s="4">
        <f t="shared" si="71"/>
        <v>200</v>
      </c>
      <c r="M220" s="4">
        <f t="shared" si="83"/>
        <v>100</v>
      </c>
      <c r="N220">
        <f t="shared" si="72"/>
        <v>300</v>
      </c>
      <c r="O220" s="5">
        <f t="shared" si="73"/>
        <v>100</v>
      </c>
      <c r="P220" s="9">
        <f t="shared" si="74"/>
        <v>0</v>
      </c>
      <c r="Q220">
        <f t="shared" si="75"/>
        <v>225</v>
      </c>
      <c r="R220">
        <f t="shared" si="76"/>
        <v>100</v>
      </c>
      <c r="S220">
        <f t="shared" si="77"/>
        <v>125</v>
      </c>
      <c r="T220" s="5">
        <f t="shared" si="78"/>
        <v>100</v>
      </c>
      <c r="U220" s="5">
        <f t="shared" si="79"/>
        <v>250</v>
      </c>
      <c r="V220" s="5">
        <f t="shared" si="80"/>
        <v>350</v>
      </c>
      <c r="W220">
        <f t="shared" si="82"/>
        <v>0</v>
      </c>
    </row>
    <row r="221" spans="1:23" x14ac:dyDescent="0.25">
      <c r="A221" s="1">
        <v>44050</v>
      </c>
      <c r="B221">
        <f t="shared" si="63"/>
        <v>7</v>
      </c>
      <c r="C221">
        <f t="shared" si="81"/>
        <v>5</v>
      </c>
      <c r="D221" t="b">
        <f t="shared" si="64"/>
        <v>0</v>
      </c>
      <c r="E221" t="b">
        <f t="shared" si="65"/>
        <v>0</v>
      </c>
      <c r="F221" t="b">
        <f t="shared" si="66"/>
        <v>0</v>
      </c>
      <c r="G221" t="b">
        <f t="shared" si="67"/>
        <v>1</v>
      </c>
      <c r="H221" s="2">
        <f t="shared" si="68"/>
        <v>0.1</v>
      </c>
      <c r="I221" s="2">
        <f>IF(G221,VLOOKUP(C221,Tabela1[],2)-H221,0)</f>
        <v>0.70000000000000007</v>
      </c>
      <c r="J221" s="4">
        <f t="shared" si="69"/>
        <v>200</v>
      </c>
      <c r="K221" s="4">
        <f t="shared" si="70"/>
        <v>90</v>
      </c>
      <c r="L221" s="4">
        <f t="shared" si="71"/>
        <v>200</v>
      </c>
      <c r="M221" s="4">
        <f t="shared" si="83"/>
        <v>75</v>
      </c>
      <c r="N221">
        <f t="shared" si="72"/>
        <v>275</v>
      </c>
      <c r="O221" s="5">
        <f t="shared" si="73"/>
        <v>109</v>
      </c>
      <c r="P221" s="9">
        <f t="shared" si="74"/>
        <v>90</v>
      </c>
      <c r="Q221">
        <f t="shared" si="75"/>
        <v>193</v>
      </c>
      <c r="R221">
        <f t="shared" si="76"/>
        <v>75</v>
      </c>
      <c r="S221">
        <f t="shared" si="77"/>
        <v>118</v>
      </c>
      <c r="T221" s="5">
        <f t="shared" si="78"/>
        <v>75</v>
      </c>
      <c r="U221" s="5">
        <f t="shared" si="79"/>
        <v>236</v>
      </c>
      <c r="V221" s="5">
        <f t="shared" si="80"/>
        <v>356</v>
      </c>
      <c r="W221">
        <f t="shared" si="82"/>
        <v>0</v>
      </c>
    </row>
    <row r="222" spans="1:23" x14ac:dyDescent="0.25">
      <c r="A222" s="1">
        <v>44051</v>
      </c>
      <c r="B222">
        <f t="shared" si="63"/>
        <v>8</v>
      </c>
      <c r="C222">
        <f t="shared" si="81"/>
        <v>6</v>
      </c>
      <c r="D222" t="b">
        <f t="shared" si="64"/>
        <v>0</v>
      </c>
      <c r="E222" t="b">
        <f t="shared" si="65"/>
        <v>0</v>
      </c>
      <c r="F222" t="b">
        <f t="shared" si="66"/>
        <v>1</v>
      </c>
      <c r="G222" t="b">
        <f t="shared" si="67"/>
        <v>1</v>
      </c>
      <c r="H222" s="2">
        <f t="shared" si="68"/>
        <v>0</v>
      </c>
      <c r="I222" s="2">
        <f>IF(G222,VLOOKUP(C222,Tabela1[],2)-H222,0)</f>
        <v>0.5</v>
      </c>
      <c r="J222" s="4">
        <f t="shared" si="69"/>
        <v>200</v>
      </c>
      <c r="K222" s="4">
        <f t="shared" si="70"/>
        <v>0</v>
      </c>
      <c r="L222" s="4">
        <f t="shared" si="71"/>
        <v>200</v>
      </c>
      <c r="M222" s="4">
        <f t="shared" si="83"/>
        <v>82</v>
      </c>
      <c r="N222">
        <f t="shared" si="72"/>
        <v>282</v>
      </c>
      <c r="O222" s="5">
        <f t="shared" si="73"/>
        <v>100</v>
      </c>
      <c r="P222" s="9">
        <f t="shared" si="74"/>
        <v>0</v>
      </c>
      <c r="Q222">
        <f t="shared" si="75"/>
        <v>282</v>
      </c>
      <c r="R222">
        <f t="shared" si="76"/>
        <v>82</v>
      </c>
      <c r="S222">
        <f t="shared" si="77"/>
        <v>200</v>
      </c>
      <c r="T222" s="5">
        <f t="shared" si="78"/>
        <v>82</v>
      </c>
      <c r="U222" s="5">
        <f t="shared" si="79"/>
        <v>400</v>
      </c>
      <c r="V222" s="5">
        <f t="shared" si="80"/>
        <v>482</v>
      </c>
      <c r="W222">
        <f t="shared" si="82"/>
        <v>0</v>
      </c>
    </row>
    <row r="223" spans="1:23" x14ac:dyDescent="0.25">
      <c r="A223" s="1">
        <v>44052</v>
      </c>
      <c r="B223">
        <f t="shared" si="63"/>
        <v>9</v>
      </c>
      <c r="C223">
        <f t="shared" si="81"/>
        <v>7</v>
      </c>
      <c r="D223" t="b">
        <f t="shared" si="64"/>
        <v>0</v>
      </c>
      <c r="E223" t="b">
        <f t="shared" si="65"/>
        <v>1</v>
      </c>
      <c r="F223" t="b">
        <f t="shared" si="66"/>
        <v>0</v>
      </c>
      <c r="G223" t="b">
        <f t="shared" si="67"/>
        <v>0</v>
      </c>
      <c r="H223" s="2">
        <f t="shared" si="68"/>
        <v>0</v>
      </c>
      <c r="I223" s="2">
        <f>IF(G223,VLOOKUP(C223,Tabela1[],2)-H223,0)</f>
        <v>0</v>
      </c>
      <c r="J223" s="4">
        <f t="shared" si="69"/>
        <v>0</v>
      </c>
      <c r="K223" s="4">
        <f t="shared" si="70"/>
        <v>0</v>
      </c>
      <c r="L223" s="4">
        <f t="shared" si="71"/>
        <v>0</v>
      </c>
      <c r="M223" s="4">
        <f t="shared" si="83"/>
        <v>0</v>
      </c>
      <c r="N223">
        <f t="shared" si="72"/>
        <v>0</v>
      </c>
      <c r="O223" s="5">
        <f t="shared" si="73"/>
        <v>0</v>
      </c>
      <c r="P223" s="9">
        <f t="shared" si="74"/>
        <v>0</v>
      </c>
      <c r="Q223">
        <f t="shared" si="75"/>
        <v>0</v>
      </c>
      <c r="R223">
        <f t="shared" si="76"/>
        <v>0</v>
      </c>
      <c r="S223">
        <f t="shared" si="77"/>
        <v>0</v>
      </c>
      <c r="T223" s="5">
        <f t="shared" si="78"/>
        <v>0</v>
      </c>
      <c r="U223" s="5">
        <f t="shared" si="79"/>
        <v>0</v>
      </c>
      <c r="V223" s="5">
        <f t="shared" si="80"/>
        <v>0</v>
      </c>
      <c r="W223">
        <f t="shared" si="82"/>
        <v>0</v>
      </c>
    </row>
    <row r="224" spans="1:23" x14ac:dyDescent="0.25">
      <c r="A224" s="1">
        <v>44053</v>
      </c>
      <c r="B224">
        <f t="shared" si="63"/>
        <v>10</v>
      </c>
      <c r="C224">
        <f t="shared" si="81"/>
        <v>1</v>
      </c>
      <c r="D224" t="b">
        <f t="shared" si="64"/>
        <v>0</v>
      </c>
      <c r="E224" t="b">
        <f t="shared" si="65"/>
        <v>0</v>
      </c>
      <c r="F224" t="b">
        <f t="shared" si="66"/>
        <v>0</v>
      </c>
      <c r="G224" t="b">
        <f t="shared" si="67"/>
        <v>1</v>
      </c>
      <c r="H224" s="2">
        <f t="shared" si="68"/>
        <v>0.1</v>
      </c>
      <c r="I224" s="2">
        <f>IF(G224,VLOOKUP(C224,Tabela1[],2)-H224,0)</f>
        <v>0.8</v>
      </c>
      <c r="J224" s="4">
        <f t="shared" si="69"/>
        <v>200</v>
      </c>
      <c r="K224" s="4">
        <f t="shared" si="70"/>
        <v>150</v>
      </c>
      <c r="L224" s="4">
        <f t="shared" si="71"/>
        <v>200</v>
      </c>
      <c r="M224" s="4">
        <f t="shared" si="83"/>
        <v>0</v>
      </c>
      <c r="N224">
        <f t="shared" si="72"/>
        <v>200</v>
      </c>
      <c r="O224" s="5">
        <f t="shared" si="73"/>
        <v>115</v>
      </c>
      <c r="P224" s="9">
        <f t="shared" si="74"/>
        <v>150</v>
      </c>
      <c r="Q224">
        <f t="shared" si="75"/>
        <v>160</v>
      </c>
      <c r="R224">
        <f t="shared" si="76"/>
        <v>0</v>
      </c>
      <c r="S224">
        <f t="shared" si="77"/>
        <v>160</v>
      </c>
      <c r="T224" s="5">
        <f t="shared" si="78"/>
        <v>0</v>
      </c>
      <c r="U224" s="5">
        <f t="shared" si="79"/>
        <v>320</v>
      </c>
      <c r="V224" s="5">
        <f t="shared" si="80"/>
        <v>395</v>
      </c>
      <c r="W224">
        <f t="shared" si="82"/>
        <v>0</v>
      </c>
    </row>
    <row r="225" spans="1:23" x14ac:dyDescent="0.25">
      <c r="A225" s="1">
        <v>44054</v>
      </c>
      <c r="B225">
        <f t="shared" si="63"/>
        <v>11</v>
      </c>
      <c r="C225">
        <f t="shared" si="81"/>
        <v>2</v>
      </c>
      <c r="D225" t="b">
        <f t="shared" si="64"/>
        <v>0</v>
      </c>
      <c r="E225" t="b">
        <f t="shared" si="65"/>
        <v>0</v>
      </c>
      <c r="F225" t="b">
        <f t="shared" si="66"/>
        <v>0</v>
      </c>
      <c r="G225" t="b">
        <f t="shared" si="67"/>
        <v>1</v>
      </c>
      <c r="H225" s="2">
        <f t="shared" si="68"/>
        <v>0</v>
      </c>
      <c r="I225" s="2">
        <f>IF(G225,VLOOKUP(C225,Tabela1[],2)-H225,0)</f>
        <v>0.75</v>
      </c>
      <c r="J225" s="4">
        <f t="shared" si="69"/>
        <v>200</v>
      </c>
      <c r="K225" s="4">
        <f t="shared" si="70"/>
        <v>0</v>
      </c>
      <c r="L225" s="4">
        <f t="shared" si="71"/>
        <v>200</v>
      </c>
      <c r="M225" s="4">
        <f t="shared" si="83"/>
        <v>40</v>
      </c>
      <c r="N225">
        <f t="shared" si="72"/>
        <v>240</v>
      </c>
      <c r="O225" s="5">
        <f t="shared" si="73"/>
        <v>100</v>
      </c>
      <c r="P225" s="9">
        <f t="shared" si="74"/>
        <v>0</v>
      </c>
      <c r="Q225">
        <f t="shared" si="75"/>
        <v>180</v>
      </c>
      <c r="R225">
        <f t="shared" si="76"/>
        <v>40</v>
      </c>
      <c r="S225">
        <f t="shared" si="77"/>
        <v>140</v>
      </c>
      <c r="T225" s="5">
        <f t="shared" si="78"/>
        <v>40</v>
      </c>
      <c r="U225" s="5">
        <f t="shared" si="79"/>
        <v>280</v>
      </c>
      <c r="V225" s="5">
        <f t="shared" si="80"/>
        <v>320</v>
      </c>
      <c r="W225">
        <f t="shared" si="82"/>
        <v>0</v>
      </c>
    </row>
    <row r="226" spans="1:23" x14ac:dyDescent="0.25">
      <c r="A226" s="1">
        <v>44055</v>
      </c>
      <c r="B226">
        <f t="shared" si="63"/>
        <v>12</v>
      </c>
      <c r="C226">
        <f t="shared" si="81"/>
        <v>3</v>
      </c>
      <c r="D226" t="b">
        <f t="shared" si="64"/>
        <v>0</v>
      </c>
      <c r="E226" t="b">
        <f t="shared" si="65"/>
        <v>0</v>
      </c>
      <c r="F226" t="b">
        <f t="shared" si="66"/>
        <v>0</v>
      </c>
      <c r="G226" t="b">
        <f t="shared" si="67"/>
        <v>1</v>
      </c>
      <c r="H226" s="2">
        <f t="shared" si="68"/>
        <v>0</v>
      </c>
      <c r="I226" s="2">
        <f>IF(G226,VLOOKUP(C226,Tabela1[],2)-H226,0)</f>
        <v>0.6</v>
      </c>
      <c r="J226" s="4">
        <f t="shared" si="69"/>
        <v>200</v>
      </c>
      <c r="K226" s="4">
        <f t="shared" si="70"/>
        <v>0</v>
      </c>
      <c r="L226" s="4">
        <f t="shared" si="71"/>
        <v>200</v>
      </c>
      <c r="M226" s="4">
        <f t="shared" si="83"/>
        <v>60</v>
      </c>
      <c r="N226">
        <f t="shared" si="72"/>
        <v>260</v>
      </c>
      <c r="O226" s="5">
        <f t="shared" si="73"/>
        <v>100</v>
      </c>
      <c r="P226" s="9">
        <f t="shared" si="74"/>
        <v>0</v>
      </c>
      <c r="Q226">
        <f t="shared" si="75"/>
        <v>156</v>
      </c>
      <c r="R226">
        <f t="shared" si="76"/>
        <v>60</v>
      </c>
      <c r="S226">
        <f t="shared" si="77"/>
        <v>96</v>
      </c>
      <c r="T226" s="5">
        <f t="shared" si="78"/>
        <v>60</v>
      </c>
      <c r="U226" s="5">
        <f t="shared" si="79"/>
        <v>192</v>
      </c>
      <c r="V226" s="5">
        <f t="shared" si="80"/>
        <v>252</v>
      </c>
      <c r="W226">
        <f t="shared" si="82"/>
        <v>4</v>
      </c>
    </row>
    <row r="227" spans="1:23" x14ac:dyDescent="0.25">
      <c r="A227" s="1">
        <v>44056</v>
      </c>
      <c r="B227">
        <f t="shared" si="63"/>
        <v>13</v>
      </c>
      <c r="C227">
        <f t="shared" si="81"/>
        <v>4</v>
      </c>
      <c r="D227" t="b">
        <f t="shared" si="64"/>
        <v>0</v>
      </c>
      <c r="E227" t="b">
        <f t="shared" si="65"/>
        <v>0</v>
      </c>
      <c r="F227" t="b">
        <f t="shared" si="66"/>
        <v>0</v>
      </c>
      <c r="G227" t="b">
        <f t="shared" si="67"/>
        <v>1</v>
      </c>
      <c r="H227" s="2">
        <f t="shared" si="68"/>
        <v>0</v>
      </c>
      <c r="I227" s="2">
        <f>IF(G227,VLOOKUP(C227,Tabela1[],2)-H227,0)</f>
        <v>0.75</v>
      </c>
      <c r="J227" s="4">
        <f t="shared" si="69"/>
        <v>200</v>
      </c>
      <c r="K227" s="4">
        <f t="shared" si="70"/>
        <v>0</v>
      </c>
      <c r="L227" s="4">
        <f t="shared" si="71"/>
        <v>200</v>
      </c>
      <c r="M227" s="4">
        <f t="shared" si="83"/>
        <v>100</v>
      </c>
      <c r="N227">
        <f t="shared" si="72"/>
        <v>300</v>
      </c>
      <c r="O227" s="5">
        <f t="shared" si="73"/>
        <v>100</v>
      </c>
      <c r="P227" s="9">
        <f t="shared" si="74"/>
        <v>0</v>
      </c>
      <c r="Q227">
        <f t="shared" si="75"/>
        <v>225</v>
      </c>
      <c r="R227">
        <f t="shared" si="76"/>
        <v>100</v>
      </c>
      <c r="S227">
        <f t="shared" si="77"/>
        <v>125</v>
      </c>
      <c r="T227" s="5">
        <f t="shared" si="78"/>
        <v>100</v>
      </c>
      <c r="U227" s="5">
        <f t="shared" si="79"/>
        <v>250</v>
      </c>
      <c r="V227" s="5">
        <f t="shared" si="80"/>
        <v>350</v>
      </c>
      <c r="W227">
        <f t="shared" si="82"/>
        <v>0</v>
      </c>
    </row>
    <row r="228" spans="1:23" x14ac:dyDescent="0.25">
      <c r="A228" s="1">
        <v>44057</v>
      </c>
      <c r="B228">
        <f t="shared" si="63"/>
        <v>14</v>
      </c>
      <c r="C228">
        <f t="shared" si="81"/>
        <v>5</v>
      </c>
      <c r="D228" t="b">
        <f t="shared" si="64"/>
        <v>0</v>
      </c>
      <c r="E228" t="b">
        <f t="shared" si="65"/>
        <v>0</v>
      </c>
      <c r="F228" t="b">
        <f t="shared" si="66"/>
        <v>0</v>
      </c>
      <c r="G228" t="b">
        <f t="shared" si="67"/>
        <v>1</v>
      </c>
      <c r="H228" s="2">
        <f t="shared" si="68"/>
        <v>0.1</v>
      </c>
      <c r="I228" s="2">
        <f>IF(G228,VLOOKUP(C228,Tabela1[],2)-H228,0)</f>
        <v>0.70000000000000007</v>
      </c>
      <c r="J228" s="4">
        <f t="shared" si="69"/>
        <v>200</v>
      </c>
      <c r="K228" s="4">
        <f t="shared" si="70"/>
        <v>90</v>
      </c>
      <c r="L228" s="4">
        <f t="shared" si="71"/>
        <v>200</v>
      </c>
      <c r="M228" s="4">
        <f t="shared" si="83"/>
        <v>75</v>
      </c>
      <c r="N228">
        <f t="shared" si="72"/>
        <v>275</v>
      </c>
      <c r="O228" s="5">
        <f t="shared" si="73"/>
        <v>109</v>
      </c>
      <c r="P228" s="9">
        <f t="shared" si="74"/>
        <v>90</v>
      </c>
      <c r="Q228">
        <f t="shared" si="75"/>
        <v>193</v>
      </c>
      <c r="R228">
        <f t="shared" si="76"/>
        <v>75</v>
      </c>
      <c r="S228">
        <f t="shared" si="77"/>
        <v>118</v>
      </c>
      <c r="T228" s="5">
        <f t="shared" si="78"/>
        <v>75</v>
      </c>
      <c r="U228" s="5">
        <f t="shared" si="79"/>
        <v>236</v>
      </c>
      <c r="V228" s="5">
        <f t="shared" si="80"/>
        <v>356</v>
      </c>
      <c r="W228">
        <f t="shared" si="82"/>
        <v>0</v>
      </c>
    </row>
    <row r="229" spans="1:23" x14ac:dyDescent="0.25">
      <c r="A229" s="1">
        <v>44058</v>
      </c>
      <c r="B229">
        <f t="shared" si="63"/>
        <v>15</v>
      </c>
      <c r="C229">
        <f t="shared" si="81"/>
        <v>6</v>
      </c>
      <c r="D229" t="b">
        <f t="shared" si="64"/>
        <v>0</v>
      </c>
      <c r="E229" t="b">
        <f t="shared" si="65"/>
        <v>0</v>
      </c>
      <c r="F229" t="b">
        <f t="shared" si="66"/>
        <v>1</v>
      </c>
      <c r="G229" t="b">
        <f t="shared" si="67"/>
        <v>1</v>
      </c>
      <c r="H229" s="2">
        <f t="shared" si="68"/>
        <v>0</v>
      </c>
      <c r="I229" s="2">
        <f>IF(G229,VLOOKUP(C229,Tabela1[],2)-H229,0)</f>
        <v>0.5</v>
      </c>
      <c r="J229" s="4">
        <f t="shared" si="69"/>
        <v>200</v>
      </c>
      <c r="K229" s="4">
        <f t="shared" si="70"/>
        <v>0</v>
      </c>
      <c r="L229" s="4">
        <f t="shared" si="71"/>
        <v>200</v>
      </c>
      <c r="M229" s="4">
        <f t="shared" si="83"/>
        <v>82</v>
      </c>
      <c r="N229">
        <f t="shared" si="72"/>
        <v>282</v>
      </c>
      <c r="O229" s="5">
        <f t="shared" si="73"/>
        <v>100</v>
      </c>
      <c r="P229" s="9">
        <f t="shared" si="74"/>
        <v>0</v>
      </c>
      <c r="Q229">
        <f t="shared" si="75"/>
        <v>282</v>
      </c>
      <c r="R229">
        <f t="shared" si="76"/>
        <v>82</v>
      </c>
      <c r="S229">
        <f t="shared" si="77"/>
        <v>200</v>
      </c>
      <c r="T229" s="5">
        <f t="shared" si="78"/>
        <v>82</v>
      </c>
      <c r="U229" s="5">
        <f t="shared" si="79"/>
        <v>400</v>
      </c>
      <c r="V229" s="5">
        <f t="shared" si="80"/>
        <v>482</v>
      </c>
      <c r="W229">
        <f t="shared" si="82"/>
        <v>0</v>
      </c>
    </row>
    <row r="230" spans="1:23" x14ac:dyDescent="0.25">
      <c r="A230" s="1">
        <v>44059</v>
      </c>
      <c r="B230">
        <f t="shared" si="63"/>
        <v>16</v>
      </c>
      <c r="C230">
        <f t="shared" si="81"/>
        <v>7</v>
      </c>
      <c r="D230" t="b">
        <f t="shared" si="64"/>
        <v>0</v>
      </c>
      <c r="E230" t="b">
        <f t="shared" si="65"/>
        <v>1</v>
      </c>
      <c r="F230" t="b">
        <f t="shared" si="66"/>
        <v>0</v>
      </c>
      <c r="G230" t="b">
        <f t="shared" si="67"/>
        <v>0</v>
      </c>
      <c r="H230" s="2">
        <f t="shared" si="68"/>
        <v>0</v>
      </c>
      <c r="I230" s="2">
        <f>IF(G230,VLOOKUP(C230,Tabela1[],2)-H230,0)</f>
        <v>0</v>
      </c>
      <c r="J230" s="4">
        <f t="shared" si="69"/>
        <v>0</v>
      </c>
      <c r="K230" s="4">
        <f t="shared" si="70"/>
        <v>0</v>
      </c>
      <c r="L230" s="4">
        <f t="shared" si="71"/>
        <v>0</v>
      </c>
      <c r="M230" s="4">
        <f t="shared" si="83"/>
        <v>0</v>
      </c>
      <c r="N230">
        <f t="shared" si="72"/>
        <v>0</v>
      </c>
      <c r="O230" s="5">
        <f t="shared" si="73"/>
        <v>0</v>
      </c>
      <c r="P230" s="9">
        <f t="shared" si="74"/>
        <v>0</v>
      </c>
      <c r="Q230">
        <f t="shared" si="75"/>
        <v>0</v>
      </c>
      <c r="R230">
        <f t="shared" si="76"/>
        <v>0</v>
      </c>
      <c r="S230">
        <f t="shared" si="77"/>
        <v>0</v>
      </c>
      <c r="T230" s="5">
        <f t="shared" si="78"/>
        <v>0</v>
      </c>
      <c r="U230" s="5">
        <f t="shared" si="79"/>
        <v>0</v>
      </c>
      <c r="V230" s="5">
        <f t="shared" si="80"/>
        <v>0</v>
      </c>
      <c r="W230">
        <f t="shared" si="82"/>
        <v>0</v>
      </c>
    </row>
    <row r="231" spans="1:23" x14ac:dyDescent="0.25">
      <c r="A231" s="1">
        <v>44060</v>
      </c>
      <c r="B231">
        <f t="shared" si="63"/>
        <v>17</v>
      </c>
      <c r="C231">
        <f t="shared" si="81"/>
        <v>1</v>
      </c>
      <c r="D231" t="b">
        <f t="shared" si="64"/>
        <v>0</v>
      </c>
      <c r="E231" t="b">
        <f t="shared" si="65"/>
        <v>0</v>
      </c>
      <c r="F231" t="b">
        <f t="shared" si="66"/>
        <v>0</v>
      </c>
      <c r="G231" t="b">
        <f t="shared" si="67"/>
        <v>1</v>
      </c>
      <c r="H231" s="2">
        <f t="shared" si="68"/>
        <v>0.1</v>
      </c>
      <c r="I231" s="2">
        <f>IF(G231,VLOOKUP(C231,Tabela1[],2)-H231,0)</f>
        <v>0.8</v>
      </c>
      <c r="J231" s="4">
        <f t="shared" si="69"/>
        <v>200</v>
      </c>
      <c r="K231" s="4">
        <f t="shared" si="70"/>
        <v>150</v>
      </c>
      <c r="L231" s="4">
        <f t="shared" si="71"/>
        <v>200</v>
      </c>
      <c r="M231" s="4">
        <f t="shared" si="83"/>
        <v>0</v>
      </c>
      <c r="N231">
        <f t="shared" si="72"/>
        <v>200</v>
      </c>
      <c r="O231" s="5">
        <f t="shared" si="73"/>
        <v>115</v>
      </c>
      <c r="P231" s="9">
        <f t="shared" si="74"/>
        <v>150</v>
      </c>
      <c r="Q231">
        <f t="shared" si="75"/>
        <v>160</v>
      </c>
      <c r="R231">
        <f t="shared" si="76"/>
        <v>0</v>
      </c>
      <c r="S231">
        <f t="shared" si="77"/>
        <v>160</v>
      </c>
      <c r="T231" s="5">
        <f t="shared" si="78"/>
        <v>0</v>
      </c>
      <c r="U231" s="5">
        <f t="shared" si="79"/>
        <v>320</v>
      </c>
      <c r="V231" s="5">
        <f t="shared" si="80"/>
        <v>395</v>
      </c>
      <c r="W231">
        <f t="shared" si="82"/>
        <v>0</v>
      </c>
    </row>
    <row r="232" spans="1:23" x14ac:dyDescent="0.25">
      <c r="A232" s="1">
        <v>44061</v>
      </c>
      <c r="B232">
        <f t="shared" si="63"/>
        <v>18</v>
      </c>
      <c r="C232">
        <f t="shared" si="81"/>
        <v>2</v>
      </c>
      <c r="D232" t="b">
        <f t="shared" si="64"/>
        <v>0</v>
      </c>
      <c r="E232" t="b">
        <f t="shared" si="65"/>
        <v>0</v>
      </c>
      <c r="F232" t="b">
        <f t="shared" si="66"/>
        <v>0</v>
      </c>
      <c r="G232" t="b">
        <f t="shared" si="67"/>
        <v>1</v>
      </c>
      <c r="H232" s="2">
        <f t="shared" si="68"/>
        <v>0</v>
      </c>
      <c r="I232" s="2">
        <f>IF(G232,VLOOKUP(C232,Tabela1[],2)-H232,0)</f>
        <v>0.75</v>
      </c>
      <c r="J232" s="4">
        <f t="shared" si="69"/>
        <v>200</v>
      </c>
      <c r="K232" s="4">
        <f t="shared" si="70"/>
        <v>0</v>
      </c>
      <c r="L232" s="4">
        <f t="shared" si="71"/>
        <v>200</v>
      </c>
      <c r="M232" s="4">
        <f t="shared" si="83"/>
        <v>40</v>
      </c>
      <c r="N232">
        <f t="shared" si="72"/>
        <v>240</v>
      </c>
      <c r="O232" s="5">
        <f t="shared" si="73"/>
        <v>100</v>
      </c>
      <c r="P232" s="9">
        <f t="shared" si="74"/>
        <v>0</v>
      </c>
      <c r="Q232">
        <f t="shared" si="75"/>
        <v>180</v>
      </c>
      <c r="R232">
        <f t="shared" si="76"/>
        <v>40</v>
      </c>
      <c r="S232">
        <f t="shared" si="77"/>
        <v>140</v>
      </c>
      <c r="T232" s="5">
        <f t="shared" si="78"/>
        <v>40</v>
      </c>
      <c r="U232" s="5">
        <f t="shared" si="79"/>
        <v>280</v>
      </c>
      <c r="V232" s="5">
        <f t="shared" si="80"/>
        <v>320</v>
      </c>
      <c r="W232">
        <f t="shared" si="82"/>
        <v>0</v>
      </c>
    </row>
    <row r="233" spans="1:23" x14ac:dyDescent="0.25">
      <c r="A233" s="1">
        <v>44062</v>
      </c>
      <c r="B233">
        <f t="shared" si="63"/>
        <v>19</v>
      </c>
      <c r="C233">
        <f t="shared" si="81"/>
        <v>3</v>
      </c>
      <c r="D233" t="b">
        <f t="shared" si="64"/>
        <v>0</v>
      </c>
      <c r="E233" t="b">
        <f t="shared" si="65"/>
        <v>0</v>
      </c>
      <c r="F233" t="b">
        <f t="shared" si="66"/>
        <v>0</v>
      </c>
      <c r="G233" t="b">
        <f t="shared" si="67"/>
        <v>1</v>
      </c>
      <c r="H233" s="2">
        <f t="shared" si="68"/>
        <v>0</v>
      </c>
      <c r="I233" s="2">
        <f>IF(G233,VLOOKUP(C233,Tabela1[],2)-H233,0)</f>
        <v>0.6</v>
      </c>
      <c r="J233" s="4">
        <f t="shared" si="69"/>
        <v>200</v>
      </c>
      <c r="K233" s="4">
        <f t="shared" si="70"/>
        <v>0</v>
      </c>
      <c r="L233" s="4">
        <f t="shared" si="71"/>
        <v>200</v>
      </c>
      <c r="M233" s="4">
        <f t="shared" si="83"/>
        <v>60</v>
      </c>
      <c r="N233">
        <f t="shared" si="72"/>
        <v>260</v>
      </c>
      <c r="O233" s="5">
        <f t="shared" si="73"/>
        <v>100</v>
      </c>
      <c r="P233" s="9">
        <f t="shared" si="74"/>
        <v>0</v>
      </c>
      <c r="Q233">
        <f t="shared" si="75"/>
        <v>156</v>
      </c>
      <c r="R233">
        <f t="shared" si="76"/>
        <v>60</v>
      </c>
      <c r="S233">
        <f t="shared" si="77"/>
        <v>96</v>
      </c>
      <c r="T233" s="5">
        <f t="shared" si="78"/>
        <v>60</v>
      </c>
      <c r="U233" s="5">
        <f t="shared" si="79"/>
        <v>192</v>
      </c>
      <c r="V233" s="5">
        <f t="shared" si="80"/>
        <v>252</v>
      </c>
      <c r="W233">
        <f t="shared" si="82"/>
        <v>4</v>
      </c>
    </row>
    <row r="234" spans="1:23" x14ac:dyDescent="0.25">
      <c r="A234" s="1">
        <v>44063</v>
      </c>
      <c r="B234">
        <f t="shared" si="63"/>
        <v>20</v>
      </c>
      <c r="C234">
        <f t="shared" si="81"/>
        <v>4</v>
      </c>
      <c r="D234" t="b">
        <f t="shared" si="64"/>
        <v>0</v>
      </c>
      <c r="E234" t="b">
        <f t="shared" si="65"/>
        <v>0</v>
      </c>
      <c r="F234" t="b">
        <f t="shared" si="66"/>
        <v>0</v>
      </c>
      <c r="G234" t="b">
        <f t="shared" si="67"/>
        <v>1</v>
      </c>
      <c r="H234" s="2">
        <f t="shared" si="68"/>
        <v>0</v>
      </c>
      <c r="I234" s="2">
        <f>IF(G234,VLOOKUP(C234,Tabela1[],2)-H234,0)</f>
        <v>0.75</v>
      </c>
      <c r="J234" s="4">
        <f t="shared" si="69"/>
        <v>200</v>
      </c>
      <c r="K234" s="4">
        <f t="shared" si="70"/>
        <v>0</v>
      </c>
      <c r="L234" s="4">
        <f t="shared" si="71"/>
        <v>200</v>
      </c>
      <c r="M234" s="4">
        <f t="shared" si="83"/>
        <v>100</v>
      </c>
      <c r="N234">
        <f t="shared" si="72"/>
        <v>300</v>
      </c>
      <c r="O234" s="5">
        <f t="shared" si="73"/>
        <v>100</v>
      </c>
      <c r="P234" s="9">
        <f t="shared" si="74"/>
        <v>0</v>
      </c>
      <c r="Q234">
        <f t="shared" si="75"/>
        <v>225</v>
      </c>
      <c r="R234">
        <f t="shared" si="76"/>
        <v>100</v>
      </c>
      <c r="S234">
        <f t="shared" si="77"/>
        <v>125</v>
      </c>
      <c r="T234" s="5">
        <f t="shared" si="78"/>
        <v>100</v>
      </c>
      <c r="U234" s="5">
        <f t="shared" si="79"/>
        <v>250</v>
      </c>
      <c r="V234" s="5">
        <f t="shared" si="80"/>
        <v>350</v>
      </c>
      <c r="W234">
        <f t="shared" si="82"/>
        <v>0</v>
      </c>
    </row>
    <row r="235" spans="1:23" x14ac:dyDescent="0.25">
      <c r="A235" s="1">
        <v>44064</v>
      </c>
      <c r="B235">
        <f t="shared" si="63"/>
        <v>21</v>
      </c>
      <c r="C235">
        <f t="shared" si="81"/>
        <v>5</v>
      </c>
      <c r="D235" t="b">
        <f t="shared" si="64"/>
        <v>0</v>
      </c>
      <c r="E235" t="b">
        <f t="shared" si="65"/>
        <v>0</v>
      </c>
      <c r="F235" t="b">
        <f t="shared" si="66"/>
        <v>0</v>
      </c>
      <c r="G235" t="b">
        <f t="shared" si="67"/>
        <v>1</v>
      </c>
      <c r="H235" s="2">
        <f t="shared" si="68"/>
        <v>0.1</v>
      </c>
      <c r="I235" s="2">
        <f>IF(G235,VLOOKUP(C235,Tabela1[],2)-H235,0)</f>
        <v>0.70000000000000007</v>
      </c>
      <c r="J235" s="4">
        <f t="shared" si="69"/>
        <v>200</v>
      </c>
      <c r="K235" s="4">
        <f t="shared" si="70"/>
        <v>90</v>
      </c>
      <c r="L235" s="4">
        <f t="shared" si="71"/>
        <v>200</v>
      </c>
      <c r="M235" s="4">
        <f t="shared" si="83"/>
        <v>75</v>
      </c>
      <c r="N235">
        <f t="shared" si="72"/>
        <v>275</v>
      </c>
      <c r="O235" s="5">
        <f t="shared" si="73"/>
        <v>109</v>
      </c>
      <c r="P235" s="9">
        <f t="shared" si="74"/>
        <v>90</v>
      </c>
      <c r="Q235">
        <f t="shared" si="75"/>
        <v>193</v>
      </c>
      <c r="R235">
        <f t="shared" si="76"/>
        <v>75</v>
      </c>
      <c r="S235">
        <f t="shared" si="77"/>
        <v>118</v>
      </c>
      <c r="T235" s="5">
        <f t="shared" si="78"/>
        <v>75</v>
      </c>
      <c r="U235" s="5">
        <f t="shared" si="79"/>
        <v>236</v>
      </c>
      <c r="V235" s="5">
        <f t="shared" si="80"/>
        <v>356</v>
      </c>
      <c r="W235">
        <f t="shared" si="82"/>
        <v>0</v>
      </c>
    </row>
    <row r="236" spans="1:23" x14ac:dyDescent="0.25">
      <c r="A236" s="1">
        <v>44065</v>
      </c>
      <c r="B236">
        <f t="shared" si="63"/>
        <v>22</v>
      </c>
      <c r="C236">
        <f t="shared" si="81"/>
        <v>6</v>
      </c>
      <c r="D236" t="b">
        <f t="shared" si="64"/>
        <v>0</v>
      </c>
      <c r="E236" t="b">
        <f t="shared" si="65"/>
        <v>0</v>
      </c>
      <c r="F236" t="b">
        <f t="shared" si="66"/>
        <v>1</v>
      </c>
      <c r="G236" t="b">
        <f t="shared" si="67"/>
        <v>1</v>
      </c>
      <c r="H236" s="2">
        <f t="shared" si="68"/>
        <v>0</v>
      </c>
      <c r="I236" s="2">
        <f>IF(G236,VLOOKUP(C236,Tabela1[],2)-H236,0)</f>
        <v>0.5</v>
      </c>
      <c r="J236" s="4">
        <f t="shared" si="69"/>
        <v>200</v>
      </c>
      <c r="K236" s="4">
        <f t="shared" si="70"/>
        <v>0</v>
      </c>
      <c r="L236" s="4">
        <f t="shared" si="71"/>
        <v>200</v>
      </c>
      <c r="M236" s="4">
        <f t="shared" si="83"/>
        <v>82</v>
      </c>
      <c r="N236">
        <f t="shared" si="72"/>
        <v>282</v>
      </c>
      <c r="O236" s="5">
        <f t="shared" si="73"/>
        <v>100</v>
      </c>
      <c r="P236" s="9">
        <f t="shared" si="74"/>
        <v>0</v>
      </c>
      <c r="Q236">
        <f t="shared" si="75"/>
        <v>282</v>
      </c>
      <c r="R236">
        <f t="shared" si="76"/>
        <v>82</v>
      </c>
      <c r="S236">
        <f t="shared" si="77"/>
        <v>200</v>
      </c>
      <c r="T236" s="5">
        <f t="shared" si="78"/>
        <v>82</v>
      </c>
      <c r="U236" s="5">
        <f t="shared" si="79"/>
        <v>400</v>
      </c>
      <c r="V236" s="5">
        <f t="shared" si="80"/>
        <v>482</v>
      </c>
      <c r="W236">
        <f t="shared" si="82"/>
        <v>0</v>
      </c>
    </row>
    <row r="237" spans="1:23" x14ac:dyDescent="0.25">
      <c r="A237" s="1">
        <v>44066</v>
      </c>
      <c r="B237">
        <f t="shared" si="63"/>
        <v>23</v>
      </c>
      <c r="C237">
        <f t="shared" si="81"/>
        <v>7</v>
      </c>
      <c r="D237" t="b">
        <f t="shared" si="64"/>
        <v>0</v>
      </c>
      <c r="E237" t="b">
        <f t="shared" si="65"/>
        <v>1</v>
      </c>
      <c r="F237" t="b">
        <f t="shared" si="66"/>
        <v>0</v>
      </c>
      <c r="G237" t="b">
        <f t="shared" si="67"/>
        <v>0</v>
      </c>
      <c r="H237" s="2">
        <f t="shared" si="68"/>
        <v>0</v>
      </c>
      <c r="I237" s="2">
        <f>IF(G237,VLOOKUP(C237,Tabela1[],2)-H237,0)</f>
        <v>0</v>
      </c>
      <c r="J237" s="4">
        <f t="shared" si="69"/>
        <v>0</v>
      </c>
      <c r="K237" s="4">
        <f t="shared" si="70"/>
        <v>0</v>
      </c>
      <c r="L237" s="4">
        <f t="shared" si="71"/>
        <v>0</v>
      </c>
      <c r="M237" s="4">
        <f t="shared" si="83"/>
        <v>0</v>
      </c>
      <c r="N237">
        <f t="shared" si="72"/>
        <v>0</v>
      </c>
      <c r="O237" s="5">
        <f t="shared" si="73"/>
        <v>0</v>
      </c>
      <c r="P237" s="9">
        <f t="shared" si="74"/>
        <v>0</v>
      </c>
      <c r="Q237">
        <f t="shared" si="75"/>
        <v>0</v>
      </c>
      <c r="R237">
        <f t="shared" si="76"/>
        <v>0</v>
      </c>
      <c r="S237">
        <f t="shared" si="77"/>
        <v>0</v>
      </c>
      <c r="T237" s="5">
        <f t="shared" si="78"/>
        <v>0</v>
      </c>
      <c r="U237" s="5">
        <f t="shared" si="79"/>
        <v>0</v>
      </c>
      <c r="V237" s="5">
        <f t="shared" si="80"/>
        <v>0</v>
      </c>
      <c r="W237">
        <f t="shared" si="82"/>
        <v>0</v>
      </c>
    </row>
    <row r="238" spans="1:23" x14ac:dyDescent="0.25">
      <c r="A238" s="1">
        <v>44067</v>
      </c>
      <c r="B238">
        <f t="shared" si="63"/>
        <v>24</v>
      </c>
      <c r="C238">
        <f t="shared" si="81"/>
        <v>1</v>
      </c>
      <c r="D238" t="b">
        <f t="shared" si="64"/>
        <v>0</v>
      </c>
      <c r="E238" t="b">
        <f t="shared" si="65"/>
        <v>0</v>
      </c>
      <c r="F238" t="b">
        <f t="shared" si="66"/>
        <v>0</v>
      </c>
      <c r="G238" t="b">
        <f t="shared" si="67"/>
        <v>1</v>
      </c>
      <c r="H238" s="2">
        <f t="shared" si="68"/>
        <v>0.1</v>
      </c>
      <c r="I238" s="2">
        <f>IF(G238,VLOOKUP(C238,Tabela1[],2)-H238,0)</f>
        <v>0.8</v>
      </c>
      <c r="J238" s="4">
        <f t="shared" si="69"/>
        <v>200</v>
      </c>
      <c r="K238" s="4">
        <f t="shared" si="70"/>
        <v>150</v>
      </c>
      <c r="L238" s="4">
        <f t="shared" si="71"/>
        <v>200</v>
      </c>
      <c r="M238" s="4">
        <f t="shared" si="83"/>
        <v>0</v>
      </c>
      <c r="N238">
        <f t="shared" si="72"/>
        <v>200</v>
      </c>
      <c r="O238" s="5">
        <f t="shared" si="73"/>
        <v>115</v>
      </c>
      <c r="P238" s="9">
        <f t="shared" si="74"/>
        <v>150</v>
      </c>
      <c r="Q238">
        <f t="shared" si="75"/>
        <v>160</v>
      </c>
      <c r="R238">
        <f t="shared" si="76"/>
        <v>0</v>
      </c>
      <c r="S238">
        <f t="shared" si="77"/>
        <v>160</v>
      </c>
      <c r="T238" s="5">
        <f t="shared" si="78"/>
        <v>0</v>
      </c>
      <c r="U238" s="5">
        <f t="shared" si="79"/>
        <v>320</v>
      </c>
      <c r="V238" s="5">
        <f t="shared" si="80"/>
        <v>395</v>
      </c>
      <c r="W238">
        <f t="shared" si="82"/>
        <v>0</v>
      </c>
    </row>
    <row r="239" spans="1:23" x14ac:dyDescent="0.25">
      <c r="A239" s="1">
        <v>44068</v>
      </c>
      <c r="B239">
        <f t="shared" si="63"/>
        <v>25</v>
      </c>
      <c r="C239">
        <f t="shared" si="81"/>
        <v>2</v>
      </c>
      <c r="D239" t="b">
        <f t="shared" si="64"/>
        <v>0</v>
      </c>
      <c r="E239" t="b">
        <f t="shared" si="65"/>
        <v>0</v>
      </c>
      <c r="F239" t="b">
        <f t="shared" si="66"/>
        <v>0</v>
      </c>
      <c r="G239" t="b">
        <f t="shared" si="67"/>
        <v>1</v>
      </c>
      <c r="H239" s="2">
        <f t="shared" si="68"/>
        <v>0</v>
      </c>
      <c r="I239" s="2">
        <f>IF(G239,VLOOKUP(C239,Tabela1[],2)-H239,0)</f>
        <v>0.75</v>
      </c>
      <c r="J239" s="4">
        <f t="shared" si="69"/>
        <v>200</v>
      </c>
      <c r="K239" s="4">
        <f t="shared" si="70"/>
        <v>0</v>
      </c>
      <c r="L239" s="4">
        <f t="shared" si="71"/>
        <v>200</v>
      </c>
      <c r="M239" s="4">
        <f t="shared" si="83"/>
        <v>40</v>
      </c>
      <c r="N239">
        <f t="shared" si="72"/>
        <v>240</v>
      </c>
      <c r="O239" s="5">
        <f t="shared" si="73"/>
        <v>100</v>
      </c>
      <c r="P239" s="9">
        <f t="shared" si="74"/>
        <v>0</v>
      </c>
      <c r="Q239">
        <f t="shared" si="75"/>
        <v>180</v>
      </c>
      <c r="R239">
        <f t="shared" si="76"/>
        <v>40</v>
      </c>
      <c r="S239">
        <f t="shared" si="77"/>
        <v>140</v>
      </c>
      <c r="T239" s="5">
        <f t="shared" si="78"/>
        <v>40</v>
      </c>
      <c r="U239" s="5">
        <f t="shared" si="79"/>
        <v>280</v>
      </c>
      <c r="V239" s="5">
        <f t="shared" si="80"/>
        <v>320</v>
      </c>
      <c r="W239">
        <f t="shared" si="82"/>
        <v>0</v>
      </c>
    </row>
    <row r="240" spans="1:23" x14ac:dyDescent="0.25">
      <c r="A240" s="1">
        <v>44069</v>
      </c>
      <c r="B240">
        <f t="shared" si="63"/>
        <v>26</v>
      </c>
      <c r="C240">
        <f t="shared" si="81"/>
        <v>3</v>
      </c>
      <c r="D240" t="b">
        <f t="shared" si="64"/>
        <v>0</v>
      </c>
      <c r="E240" t="b">
        <f t="shared" si="65"/>
        <v>0</v>
      </c>
      <c r="F240" t="b">
        <f t="shared" si="66"/>
        <v>0</v>
      </c>
      <c r="G240" t="b">
        <f t="shared" si="67"/>
        <v>1</v>
      </c>
      <c r="H240" s="2">
        <f t="shared" si="68"/>
        <v>0</v>
      </c>
      <c r="I240" s="2">
        <f>IF(G240,VLOOKUP(C240,Tabela1[],2)-H240,0)</f>
        <v>0.6</v>
      </c>
      <c r="J240" s="4">
        <f t="shared" si="69"/>
        <v>200</v>
      </c>
      <c r="K240" s="4">
        <f t="shared" si="70"/>
        <v>0</v>
      </c>
      <c r="L240" s="4">
        <f t="shared" si="71"/>
        <v>200</v>
      </c>
      <c r="M240" s="4">
        <f t="shared" si="83"/>
        <v>60</v>
      </c>
      <c r="N240">
        <f t="shared" si="72"/>
        <v>260</v>
      </c>
      <c r="O240" s="5">
        <f t="shared" si="73"/>
        <v>100</v>
      </c>
      <c r="P240" s="9">
        <f t="shared" si="74"/>
        <v>0</v>
      </c>
      <c r="Q240">
        <f t="shared" si="75"/>
        <v>156</v>
      </c>
      <c r="R240">
        <f t="shared" si="76"/>
        <v>60</v>
      </c>
      <c r="S240">
        <f t="shared" si="77"/>
        <v>96</v>
      </c>
      <c r="T240" s="5">
        <f t="shared" si="78"/>
        <v>60</v>
      </c>
      <c r="U240" s="5">
        <f t="shared" si="79"/>
        <v>192</v>
      </c>
      <c r="V240" s="5">
        <f t="shared" si="80"/>
        <v>252</v>
      </c>
      <c r="W240">
        <f t="shared" si="82"/>
        <v>4</v>
      </c>
    </row>
    <row r="241" spans="1:23" x14ac:dyDescent="0.25">
      <c r="A241" s="1">
        <v>44070</v>
      </c>
      <c r="B241">
        <f t="shared" si="63"/>
        <v>27</v>
      </c>
      <c r="C241">
        <f t="shared" si="81"/>
        <v>4</v>
      </c>
      <c r="D241" t="b">
        <f t="shared" si="64"/>
        <v>0</v>
      </c>
      <c r="E241" t="b">
        <f t="shared" si="65"/>
        <v>0</v>
      </c>
      <c r="F241" t="b">
        <f t="shared" si="66"/>
        <v>0</v>
      </c>
      <c r="G241" t="b">
        <f t="shared" si="67"/>
        <v>1</v>
      </c>
      <c r="H241" s="2">
        <f t="shared" si="68"/>
        <v>0</v>
      </c>
      <c r="I241" s="2">
        <f>IF(G241,VLOOKUP(C241,Tabela1[],2)-H241,0)</f>
        <v>0.75</v>
      </c>
      <c r="J241" s="4">
        <f t="shared" si="69"/>
        <v>200</v>
      </c>
      <c r="K241" s="4">
        <f t="shared" si="70"/>
        <v>0</v>
      </c>
      <c r="L241" s="4">
        <f t="shared" si="71"/>
        <v>200</v>
      </c>
      <c r="M241" s="4">
        <f t="shared" si="83"/>
        <v>100</v>
      </c>
      <c r="N241">
        <f t="shared" si="72"/>
        <v>300</v>
      </c>
      <c r="O241" s="5">
        <f t="shared" si="73"/>
        <v>100</v>
      </c>
      <c r="P241" s="9">
        <f t="shared" si="74"/>
        <v>0</v>
      </c>
      <c r="Q241">
        <f t="shared" si="75"/>
        <v>225</v>
      </c>
      <c r="R241">
        <f t="shared" si="76"/>
        <v>100</v>
      </c>
      <c r="S241">
        <f t="shared" si="77"/>
        <v>125</v>
      </c>
      <c r="T241" s="5">
        <f t="shared" si="78"/>
        <v>100</v>
      </c>
      <c r="U241" s="5">
        <f t="shared" si="79"/>
        <v>250</v>
      </c>
      <c r="V241" s="5">
        <f t="shared" si="80"/>
        <v>350</v>
      </c>
      <c r="W241">
        <f t="shared" si="82"/>
        <v>0</v>
      </c>
    </row>
    <row r="242" spans="1:23" x14ac:dyDescent="0.25">
      <c r="A242" s="1">
        <v>44071</v>
      </c>
      <c r="B242">
        <f t="shared" si="63"/>
        <v>28</v>
      </c>
      <c r="C242">
        <f t="shared" si="81"/>
        <v>5</v>
      </c>
      <c r="D242" t="b">
        <f t="shared" si="64"/>
        <v>0</v>
      </c>
      <c r="E242" t="b">
        <f t="shared" si="65"/>
        <v>0</v>
      </c>
      <c r="F242" t="b">
        <f t="shared" si="66"/>
        <v>0</v>
      </c>
      <c r="G242" t="b">
        <f t="shared" si="67"/>
        <v>1</v>
      </c>
      <c r="H242" s="2">
        <f t="shared" si="68"/>
        <v>0.1</v>
      </c>
      <c r="I242" s="2">
        <f>IF(G242,VLOOKUP(C242,Tabela1[],2)-H242,0)</f>
        <v>0.70000000000000007</v>
      </c>
      <c r="J242" s="4">
        <f t="shared" si="69"/>
        <v>200</v>
      </c>
      <c r="K242" s="4">
        <f t="shared" si="70"/>
        <v>90</v>
      </c>
      <c r="L242" s="4">
        <f t="shared" si="71"/>
        <v>200</v>
      </c>
      <c r="M242" s="4">
        <f t="shared" si="83"/>
        <v>75</v>
      </c>
      <c r="N242">
        <f t="shared" si="72"/>
        <v>275</v>
      </c>
      <c r="O242" s="5">
        <f t="shared" si="73"/>
        <v>109</v>
      </c>
      <c r="P242" s="9">
        <f t="shared" si="74"/>
        <v>90</v>
      </c>
      <c r="Q242">
        <f t="shared" si="75"/>
        <v>193</v>
      </c>
      <c r="R242">
        <f t="shared" si="76"/>
        <v>75</v>
      </c>
      <c r="S242">
        <f t="shared" si="77"/>
        <v>118</v>
      </c>
      <c r="T242" s="5">
        <f t="shared" si="78"/>
        <v>75</v>
      </c>
      <c r="U242" s="5">
        <f t="shared" si="79"/>
        <v>236</v>
      </c>
      <c r="V242" s="5">
        <f t="shared" si="80"/>
        <v>356</v>
      </c>
      <c r="W242">
        <f t="shared" si="82"/>
        <v>0</v>
      </c>
    </row>
    <row r="243" spans="1:23" x14ac:dyDescent="0.25">
      <c r="A243" s="1">
        <v>44072</v>
      </c>
      <c r="B243">
        <f t="shared" si="63"/>
        <v>29</v>
      </c>
      <c r="C243">
        <f t="shared" si="81"/>
        <v>6</v>
      </c>
      <c r="D243" t="b">
        <f t="shared" si="64"/>
        <v>0</v>
      </c>
      <c r="E243" t="b">
        <f t="shared" si="65"/>
        <v>0</v>
      </c>
      <c r="F243" t="b">
        <f t="shared" si="66"/>
        <v>1</v>
      </c>
      <c r="G243" t="b">
        <f t="shared" si="67"/>
        <v>1</v>
      </c>
      <c r="H243" s="2">
        <f t="shared" si="68"/>
        <v>0</v>
      </c>
      <c r="I243" s="2">
        <f>IF(G243,VLOOKUP(C243,Tabela1[],2)-H243,0)</f>
        <v>0.5</v>
      </c>
      <c r="J243" s="4">
        <f t="shared" si="69"/>
        <v>200</v>
      </c>
      <c r="K243" s="4">
        <f t="shared" si="70"/>
        <v>0</v>
      </c>
      <c r="L243" s="4">
        <f t="shared" si="71"/>
        <v>200</v>
      </c>
      <c r="M243" s="4">
        <f t="shared" si="83"/>
        <v>82</v>
      </c>
      <c r="N243">
        <f t="shared" si="72"/>
        <v>282</v>
      </c>
      <c r="O243" s="5">
        <f t="shared" si="73"/>
        <v>100</v>
      </c>
      <c r="P243" s="9">
        <f t="shared" si="74"/>
        <v>0</v>
      </c>
      <c r="Q243">
        <f t="shared" si="75"/>
        <v>282</v>
      </c>
      <c r="R243">
        <f t="shared" si="76"/>
        <v>82</v>
      </c>
      <c r="S243">
        <f t="shared" si="77"/>
        <v>200</v>
      </c>
      <c r="T243" s="5">
        <f t="shared" si="78"/>
        <v>82</v>
      </c>
      <c r="U243" s="5">
        <f t="shared" si="79"/>
        <v>400</v>
      </c>
      <c r="V243" s="5">
        <f t="shared" si="80"/>
        <v>482</v>
      </c>
      <c r="W243">
        <f t="shared" si="82"/>
        <v>0</v>
      </c>
    </row>
    <row r="244" spans="1:23" x14ac:dyDescent="0.25">
      <c r="A244" s="1">
        <v>44073</v>
      </c>
      <c r="B244">
        <f t="shared" si="63"/>
        <v>30</v>
      </c>
      <c r="C244">
        <f t="shared" si="81"/>
        <v>7</v>
      </c>
      <c r="D244" t="b">
        <f t="shared" si="64"/>
        <v>0</v>
      </c>
      <c r="E244" t="b">
        <f t="shared" si="65"/>
        <v>1</v>
      </c>
      <c r="F244" t="b">
        <f t="shared" si="66"/>
        <v>0</v>
      </c>
      <c r="G244" t="b">
        <f t="shared" si="67"/>
        <v>0</v>
      </c>
      <c r="H244" s="2">
        <f t="shared" si="68"/>
        <v>0</v>
      </c>
      <c r="I244" s="2">
        <f>IF(G244,VLOOKUP(C244,Tabela1[],2)-H244,0)</f>
        <v>0</v>
      </c>
      <c r="J244" s="4">
        <f t="shared" si="69"/>
        <v>0</v>
      </c>
      <c r="K244" s="4">
        <f t="shared" si="70"/>
        <v>0</v>
      </c>
      <c r="L244" s="4">
        <f t="shared" si="71"/>
        <v>0</v>
      </c>
      <c r="M244" s="4">
        <f t="shared" si="83"/>
        <v>0</v>
      </c>
      <c r="N244">
        <f t="shared" si="72"/>
        <v>0</v>
      </c>
      <c r="O244" s="5">
        <f t="shared" si="73"/>
        <v>0</v>
      </c>
      <c r="P244" s="9">
        <f t="shared" si="74"/>
        <v>0</v>
      </c>
      <c r="Q244">
        <f t="shared" si="75"/>
        <v>0</v>
      </c>
      <c r="R244">
        <f t="shared" si="76"/>
        <v>0</v>
      </c>
      <c r="S244">
        <f t="shared" si="77"/>
        <v>0</v>
      </c>
      <c r="T244" s="5">
        <f t="shared" si="78"/>
        <v>0</v>
      </c>
      <c r="U244" s="5">
        <f t="shared" si="79"/>
        <v>0</v>
      </c>
      <c r="V244" s="5">
        <f t="shared" si="80"/>
        <v>0</v>
      </c>
      <c r="W244">
        <f t="shared" si="82"/>
        <v>0</v>
      </c>
    </row>
    <row r="245" spans="1:23" x14ac:dyDescent="0.25">
      <c r="A245" s="1">
        <v>44074</v>
      </c>
      <c r="B245">
        <f t="shared" si="63"/>
        <v>31</v>
      </c>
      <c r="C245">
        <f t="shared" si="81"/>
        <v>1</v>
      </c>
      <c r="D245" t="b">
        <f t="shared" si="64"/>
        <v>0</v>
      </c>
      <c r="E245" t="b">
        <f t="shared" si="65"/>
        <v>0</v>
      </c>
      <c r="F245" t="b">
        <f t="shared" si="66"/>
        <v>0</v>
      </c>
      <c r="G245" t="b">
        <f t="shared" si="67"/>
        <v>1</v>
      </c>
      <c r="H245" s="2">
        <f t="shared" si="68"/>
        <v>0.1</v>
      </c>
      <c r="I245" s="2">
        <f>IF(G245,VLOOKUP(C245,Tabela1[],2)-H245,0)</f>
        <v>0.8</v>
      </c>
      <c r="J245" s="4">
        <f t="shared" si="69"/>
        <v>200</v>
      </c>
      <c r="K245" s="4">
        <f t="shared" si="70"/>
        <v>150</v>
      </c>
      <c r="L245" s="4">
        <f t="shared" si="71"/>
        <v>200</v>
      </c>
      <c r="M245" s="4">
        <f t="shared" si="83"/>
        <v>0</v>
      </c>
      <c r="N245">
        <f t="shared" si="72"/>
        <v>200</v>
      </c>
      <c r="O245" s="5">
        <f t="shared" si="73"/>
        <v>115</v>
      </c>
      <c r="P245" s="9">
        <f t="shared" si="74"/>
        <v>150</v>
      </c>
      <c r="Q245">
        <f t="shared" si="75"/>
        <v>160</v>
      </c>
      <c r="R245">
        <f t="shared" si="76"/>
        <v>0</v>
      </c>
      <c r="S245">
        <f t="shared" si="77"/>
        <v>160</v>
      </c>
      <c r="T245" s="5">
        <f t="shared" si="78"/>
        <v>0</v>
      </c>
      <c r="U245" s="5">
        <f t="shared" si="79"/>
        <v>320</v>
      </c>
      <c r="V245" s="5">
        <f t="shared" si="80"/>
        <v>395</v>
      </c>
      <c r="W245">
        <f t="shared" si="82"/>
        <v>0</v>
      </c>
    </row>
    <row r="246" spans="1:23" x14ac:dyDescent="0.25">
      <c r="A246" s="1">
        <v>44075</v>
      </c>
      <c r="B246">
        <f t="shared" si="63"/>
        <v>1</v>
      </c>
      <c r="C246">
        <f t="shared" si="81"/>
        <v>2</v>
      </c>
      <c r="D246" t="b">
        <f t="shared" si="64"/>
        <v>0</v>
      </c>
      <c r="E246" t="b">
        <f t="shared" si="65"/>
        <v>0</v>
      </c>
      <c r="F246" t="b">
        <f t="shared" si="66"/>
        <v>0</v>
      </c>
      <c r="G246" t="b">
        <f t="shared" si="67"/>
        <v>1</v>
      </c>
      <c r="H246" s="2">
        <f t="shared" si="68"/>
        <v>0</v>
      </c>
      <c r="I246" s="2">
        <f>IF(G246,VLOOKUP(C246,Tabela1[],2)-H246,0)</f>
        <v>0.75</v>
      </c>
      <c r="J246" s="4">
        <f t="shared" si="69"/>
        <v>200</v>
      </c>
      <c r="K246" s="4">
        <f t="shared" si="70"/>
        <v>0</v>
      </c>
      <c r="L246" s="4">
        <f t="shared" si="71"/>
        <v>200</v>
      </c>
      <c r="M246" s="4">
        <f t="shared" si="83"/>
        <v>40</v>
      </c>
      <c r="N246">
        <f t="shared" si="72"/>
        <v>240</v>
      </c>
      <c r="O246" s="5">
        <f t="shared" si="73"/>
        <v>100</v>
      </c>
      <c r="P246" s="9">
        <f t="shared" si="74"/>
        <v>0</v>
      </c>
      <c r="Q246">
        <f t="shared" si="75"/>
        <v>180</v>
      </c>
      <c r="R246">
        <f t="shared" si="76"/>
        <v>40</v>
      </c>
      <c r="S246">
        <f t="shared" si="77"/>
        <v>140</v>
      </c>
      <c r="T246" s="5">
        <f t="shared" si="78"/>
        <v>40</v>
      </c>
      <c r="U246" s="5">
        <f t="shared" si="79"/>
        <v>280</v>
      </c>
      <c r="V246" s="5">
        <f t="shared" si="80"/>
        <v>320</v>
      </c>
      <c r="W246">
        <f t="shared" si="82"/>
        <v>0</v>
      </c>
    </row>
    <row r="247" spans="1:23" x14ac:dyDescent="0.25">
      <c r="A247" s="1">
        <v>44076</v>
      </c>
      <c r="B247">
        <f t="shared" si="63"/>
        <v>2</v>
      </c>
      <c r="C247">
        <f t="shared" si="81"/>
        <v>3</v>
      </c>
      <c r="D247" t="b">
        <f t="shared" si="64"/>
        <v>0</v>
      </c>
      <c r="E247" t="b">
        <f t="shared" si="65"/>
        <v>0</v>
      </c>
      <c r="F247" t="b">
        <f t="shared" si="66"/>
        <v>0</v>
      </c>
      <c r="G247" t="b">
        <f t="shared" si="67"/>
        <v>1</v>
      </c>
      <c r="H247" s="2">
        <f t="shared" si="68"/>
        <v>0</v>
      </c>
      <c r="I247" s="2">
        <f>IF(G247,VLOOKUP(C247,Tabela1[],2)-H247,0)</f>
        <v>0.6</v>
      </c>
      <c r="J247" s="4">
        <f t="shared" si="69"/>
        <v>200</v>
      </c>
      <c r="K247" s="4">
        <f t="shared" si="70"/>
        <v>0</v>
      </c>
      <c r="L247" s="4">
        <f t="shared" si="71"/>
        <v>200</v>
      </c>
      <c r="M247" s="4">
        <f t="shared" si="83"/>
        <v>60</v>
      </c>
      <c r="N247">
        <f t="shared" si="72"/>
        <v>260</v>
      </c>
      <c r="O247" s="5">
        <f t="shared" si="73"/>
        <v>100</v>
      </c>
      <c r="P247" s="9">
        <f t="shared" si="74"/>
        <v>0</v>
      </c>
      <c r="Q247">
        <f t="shared" si="75"/>
        <v>156</v>
      </c>
      <c r="R247">
        <f t="shared" si="76"/>
        <v>60</v>
      </c>
      <c r="S247">
        <f t="shared" si="77"/>
        <v>96</v>
      </c>
      <c r="T247" s="5">
        <f t="shared" si="78"/>
        <v>60</v>
      </c>
      <c r="U247" s="5">
        <f t="shared" si="79"/>
        <v>192</v>
      </c>
      <c r="V247" s="5">
        <f t="shared" si="80"/>
        <v>252</v>
      </c>
      <c r="W247">
        <f t="shared" si="82"/>
        <v>4</v>
      </c>
    </row>
    <row r="248" spans="1:23" x14ac:dyDescent="0.25">
      <c r="A248" s="1">
        <v>44077</v>
      </c>
      <c r="B248">
        <f t="shared" si="63"/>
        <v>3</v>
      </c>
      <c r="C248">
        <f t="shared" si="81"/>
        <v>4</v>
      </c>
      <c r="D248" t="b">
        <f t="shared" si="64"/>
        <v>0</v>
      </c>
      <c r="E248" t="b">
        <f t="shared" si="65"/>
        <v>0</v>
      </c>
      <c r="F248" t="b">
        <f t="shared" si="66"/>
        <v>0</v>
      </c>
      <c r="G248" t="b">
        <f t="shared" si="67"/>
        <v>1</v>
      </c>
      <c r="H248" s="2">
        <f t="shared" si="68"/>
        <v>0</v>
      </c>
      <c r="I248" s="2">
        <f>IF(G248,VLOOKUP(C248,Tabela1[],2)-H248,0)</f>
        <v>0.75</v>
      </c>
      <c r="J248" s="4">
        <f t="shared" si="69"/>
        <v>200</v>
      </c>
      <c r="K248" s="4">
        <f t="shared" si="70"/>
        <v>0</v>
      </c>
      <c r="L248" s="4">
        <f t="shared" si="71"/>
        <v>200</v>
      </c>
      <c r="M248" s="4">
        <f t="shared" si="83"/>
        <v>100</v>
      </c>
      <c r="N248">
        <f t="shared" si="72"/>
        <v>300</v>
      </c>
      <c r="O248" s="5">
        <f t="shared" si="73"/>
        <v>100</v>
      </c>
      <c r="P248" s="9">
        <f t="shared" si="74"/>
        <v>0</v>
      </c>
      <c r="Q248">
        <f t="shared" si="75"/>
        <v>225</v>
      </c>
      <c r="R248">
        <f t="shared" si="76"/>
        <v>100</v>
      </c>
      <c r="S248">
        <f t="shared" si="77"/>
        <v>125</v>
      </c>
      <c r="T248" s="5">
        <f t="shared" si="78"/>
        <v>100</v>
      </c>
      <c r="U248" s="5">
        <f t="shared" si="79"/>
        <v>250</v>
      </c>
      <c r="V248" s="5">
        <f t="shared" si="80"/>
        <v>350</v>
      </c>
      <c r="W248">
        <f t="shared" si="82"/>
        <v>0</v>
      </c>
    </row>
    <row r="249" spans="1:23" x14ac:dyDescent="0.25">
      <c r="A249" s="1">
        <v>44078</v>
      </c>
      <c r="B249">
        <f t="shared" si="63"/>
        <v>4</v>
      </c>
      <c r="C249">
        <f t="shared" si="81"/>
        <v>5</v>
      </c>
      <c r="D249" t="b">
        <f t="shared" si="64"/>
        <v>0</v>
      </c>
      <c r="E249" t="b">
        <f t="shared" si="65"/>
        <v>0</v>
      </c>
      <c r="F249" t="b">
        <f t="shared" si="66"/>
        <v>0</v>
      </c>
      <c r="G249" t="b">
        <f t="shared" si="67"/>
        <v>1</v>
      </c>
      <c r="H249" s="2">
        <f t="shared" si="68"/>
        <v>0.1</v>
      </c>
      <c r="I249" s="2">
        <f>IF(G249,VLOOKUP(C249,Tabela1[],2)-H249,0)</f>
        <v>0.70000000000000007</v>
      </c>
      <c r="J249" s="4">
        <f t="shared" si="69"/>
        <v>200</v>
      </c>
      <c r="K249" s="4">
        <f t="shared" si="70"/>
        <v>90</v>
      </c>
      <c r="L249" s="4">
        <f t="shared" si="71"/>
        <v>200</v>
      </c>
      <c r="M249" s="4">
        <f t="shared" si="83"/>
        <v>75</v>
      </c>
      <c r="N249">
        <f t="shared" si="72"/>
        <v>275</v>
      </c>
      <c r="O249" s="5">
        <f t="shared" si="73"/>
        <v>109</v>
      </c>
      <c r="P249" s="9">
        <f t="shared" si="74"/>
        <v>90</v>
      </c>
      <c r="Q249">
        <f t="shared" si="75"/>
        <v>193</v>
      </c>
      <c r="R249">
        <f t="shared" si="76"/>
        <v>75</v>
      </c>
      <c r="S249">
        <f t="shared" si="77"/>
        <v>118</v>
      </c>
      <c r="T249" s="5">
        <f t="shared" si="78"/>
        <v>75</v>
      </c>
      <c r="U249" s="5">
        <f t="shared" si="79"/>
        <v>236</v>
      </c>
      <c r="V249" s="5">
        <f t="shared" si="80"/>
        <v>356</v>
      </c>
      <c r="W249">
        <f t="shared" si="82"/>
        <v>0</v>
      </c>
    </row>
    <row r="250" spans="1:23" x14ac:dyDescent="0.25">
      <c r="A250" s="1">
        <v>44079</v>
      </c>
      <c r="B250">
        <f t="shared" si="63"/>
        <v>5</v>
      </c>
      <c r="C250">
        <f t="shared" si="81"/>
        <v>6</v>
      </c>
      <c r="D250" t="b">
        <f t="shared" si="64"/>
        <v>0</v>
      </c>
      <c r="E250" t="b">
        <f t="shared" si="65"/>
        <v>0</v>
      </c>
      <c r="F250" t="b">
        <f t="shared" si="66"/>
        <v>0</v>
      </c>
      <c r="G250" t="b">
        <f t="shared" si="67"/>
        <v>1</v>
      </c>
      <c r="H250" s="2">
        <f t="shared" si="68"/>
        <v>0</v>
      </c>
      <c r="I250" s="2">
        <f>IF(G250,VLOOKUP(C250,Tabela1[],2)-H250,0)</f>
        <v>0.5</v>
      </c>
      <c r="J250" s="4">
        <f t="shared" si="69"/>
        <v>200</v>
      </c>
      <c r="K250" s="4">
        <f t="shared" si="70"/>
        <v>0</v>
      </c>
      <c r="L250" s="4">
        <f t="shared" si="71"/>
        <v>200</v>
      </c>
      <c r="M250" s="4">
        <f t="shared" si="83"/>
        <v>82</v>
      </c>
      <c r="N250">
        <f t="shared" si="72"/>
        <v>282</v>
      </c>
      <c r="O250" s="5">
        <f t="shared" si="73"/>
        <v>100</v>
      </c>
      <c r="P250" s="9">
        <f t="shared" si="74"/>
        <v>0</v>
      </c>
      <c r="Q250">
        <f t="shared" si="75"/>
        <v>141</v>
      </c>
      <c r="R250">
        <f t="shared" si="76"/>
        <v>82</v>
      </c>
      <c r="S250">
        <f t="shared" si="77"/>
        <v>59</v>
      </c>
      <c r="T250" s="5">
        <f t="shared" si="78"/>
        <v>82</v>
      </c>
      <c r="U250" s="5">
        <f t="shared" si="79"/>
        <v>118</v>
      </c>
      <c r="V250" s="5">
        <f t="shared" si="80"/>
        <v>200</v>
      </c>
      <c r="W250">
        <f t="shared" si="82"/>
        <v>41</v>
      </c>
    </row>
    <row r="251" spans="1:23" x14ac:dyDescent="0.25">
      <c r="A251" s="1">
        <v>44080</v>
      </c>
      <c r="B251">
        <f t="shared" si="63"/>
        <v>6</v>
      </c>
      <c r="C251">
        <f t="shared" si="81"/>
        <v>7</v>
      </c>
      <c r="D251" t="b">
        <f t="shared" si="64"/>
        <v>1</v>
      </c>
      <c r="E251" t="b">
        <f t="shared" si="65"/>
        <v>0</v>
      </c>
      <c r="F251" t="b">
        <f t="shared" si="66"/>
        <v>0</v>
      </c>
      <c r="G251" t="b">
        <f t="shared" si="67"/>
        <v>1</v>
      </c>
      <c r="H251" s="2">
        <f t="shared" si="68"/>
        <v>0</v>
      </c>
      <c r="I251" s="2">
        <f>IF(G251,VLOOKUP(C251,Tabela1[],2)-H251,0)</f>
        <v>0.5</v>
      </c>
      <c r="J251" s="4">
        <f t="shared" si="69"/>
        <v>200</v>
      </c>
      <c r="K251" s="4">
        <f t="shared" si="70"/>
        <v>0</v>
      </c>
      <c r="L251" s="4">
        <f t="shared" si="71"/>
        <v>200</v>
      </c>
      <c r="M251" s="4">
        <f t="shared" si="83"/>
        <v>100</v>
      </c>
      <c r="N251">
        <f t="shared" si="72"/>
        <v>300</v>
      </c>
      <c r="O251" s="5">
        <f t="shared" si="73"/>
        <v>100</v>
      </c>
      <c r="P251" s="9">
        <f t="shared" si="74"/>
        <v>0</v>
      </c>
      <c r="Q251">
        <f t="shared" si="75"/>
        <v>150</v>
      </c>
      <c r="R251">
        <f t="shared" si="76"/>
        <v>100</v>
      </c>
      <c r="S251">
        <f t="shared" si="77"/>
        <v>50</v>
      </c>
      <c r="T251" s="5">
        <f t="shared" si="78"/>
        <v>100</v>
      </c>
      <c r="U251" s="5">
        <f t="shared" si="79"/>
        <v>100</v>
      </c>
      <c r="V251" s="5">
        <f t="shared" si="80"/>
        <v>200</v>
      </c>
      <c r="W251">
        <f t="shared" si="82"/>
        <v>50</v>
      </c>
    </row>
    <row r="252" spans="1:23" x14ac:dyDescent="0.25">
      <c r="A252" s="1">
        <v>44081</v>
      </c>
      <c r="B252">
        <f t="shared" si="63"/>
        <v>7</v>
      </c>
      <c r="C252">
        <f t="shared" si="81"/>
        <v>1</v>
      </c>
      <c r="D252" t="b">
        <f t="shared" si="64"/>
        <v>0</v>
      </c>
      <c r="E252" t="b">
        <f t="shared" si="65"/>
        <v>0</v>
      </c>
      <c r="F252" t="b">
        <f t="shared" si="66"/>
        <v>0</v>
      </c>
      <c r="G252" t="b">
        <f t="shared" si="67"/>
        <v>1</v>
      </c>
      <c r="H252" s="2">
        <f t="shared" si="68"/>
        <v>0.1</v>
      </c>
      <c r="I252" s="2">
        <f>IF(G252,VLOOKUP(C252,Tabela1[],2)-H252,0)</f>
        <v>0.8</v>
      </c>
      <c r="J252" s="4">
        <f t="shared" si="69"/>
        <v>200</v>
      </c>
      <c r="K252" s="4">
        <f t="shared" si="70"/>
        <v>150</v>
      </c>
      <c r="L252" s="4">
        <f t="shared" si="71"/>
        <v>200</v>
      </c>
      <c r="M252" s="4">
        <f t="shared" si="83"/>
        <v>100</v>
      </c>
      <c r="N252">
        <f t="shared" si="72"/>
        <v>300</v>
      </c>
      <c r="O252" s="5">
        <f t="shared" si="73"/>
        <v>115</v>
      </c>
      <c r="P252" s="9">
        <f t="shared" si="74"/>
        <v>150</v>
      </c>
      <c r="Q252">
        <f t="shared" si="75"/>
        <v>240</v>
      </c>
      <c r="R252">
        <f t="shared" si="76"/>
        <v>100</v>
      </c>
      <c r="S252">
        <f t="shared" si="77"/>
        <v>140</v>
      </c>
      <c r="T252" s="5">
        <f t="shared" si="78"/>
        <v>100</v>
      </c>
      <c r="U252" s="5">
        <f t="shared" si="79"/>
        <v>280</v>
      </c>
      <c r="V252" s="5">
        <f t="shared" si="80"/>
        <v>455</v>
      </c>
      <c r="W252">
        <f t="shared" si="82"/>
        <v>0</v>
      </c>
    </row>
    <row r="253" spans="1:23" x14ac:dyDescent="0.25">
      <c r="A253" s="1">
        <v>44082</v>
      </c>
      <c r="B253">
        <f t="shared" si="63"/>
        <v>8</v>
      </c>
      <c r="C253">
        <f t="shared" si="81"/>
        <v>2</v>
      </c>
      <c r="D253" t="b">
        <f t="shared" si="64"/>
        <v>0</v>
      </c>
      <c r="E253" t="b">
        <f t="shared" si="65"/>
        <v>0</v>
      </c>
      <c r="F253" t="b">
        <f t="shared" si="66"/>
        <v>0</v>
      </c>
      <c r="G253" t="b">
        <f t="shared" si="67"/>
        <v>1</v>
      </c>
      <c r="H253" s="2">
        <f t="shared" si="68"/>
        <v>0</v>
      </c>
      <c r="I253" s="2">
        <f>IF(G253,VLOOKUP(C253,Tabela1[],2)-H253,0)</f>
        <v>0.75</v>
      </c>
      <c r="J253" s="4">
        <f t="shared" si="69"/>
        <v>200</v>
      </c>
      <c r="K253" s="4">
        <f t="shared" si="70"/>
        <v>0</v>
      </c>
      <c r="L253" s="4">
        <f t="shared" si="71"/>
        <v>200</v>
      </c>
      <c r="M253" s="4">
        <f t="shared" si="83"/>
        <v>60</v>
      </c>
      <c r="N253">
        <f t="shared" si="72"/>
        <v>260</v>
      </c>
      <c r="O253" s="5">
        <f t="shared" si="73"/>
        <v>100</v>
      </c>
      <c r="P253" s="9">
        <f t="shared" si="74"/>
        <v>0</v>
      </c>
      <c r="Q253">
        <f t="shared" si="75"/>
        <v>195</v>
      </c>
      <c r="R253">
        <f t="shared" si="76"/>
        <v>60</v>
      </c>
      <c r="S253">
        <f t="shared" si="77"/>
        <v>135</v>
      </c>
      <c r="T253" s="5">
        <f t="shared" si="78"/>
        <v>60</v>
      </c>
      <c r="U253" s="5">
        <f t="shared" si="79"/>
        <v>270</v>
      </c>
      <c r="V253" s="5">
        <f t="shared" si="80"/>
        <v>330</v>
      </c>
      <c r="W253">
        <f t="shared" si="82"/>
        <v>0</v>
      </c>
    </row>
    <row r="254" spans="1:23" x14ac:dyDescent="0.25">
      <c r="A254" s="1">
        <v>44083</v>
      </c>
      <c r="B254">
        <f t="shared" si="63"/>
        <v>9</v>
      </c>
      <c r="C254">
        <f t="shared" si="81"/>
        <v>3</v>
      </c>
      <c r="D254" t="b">
        <f t="shared" si="64"/>
        <v>0</v>
      </c>
      <c r="E254" t="b">
        <f t="shared" si="65"/>
        <v>0</v>
      </c>
      <c r="F254" t="b">
        <f t="shared" si="66"/>
        <v>0</v>
      </c>
      <c r="G254" t="b">
        <f t="shared" si="67"/>
        <v>1</v>
      </c>
      <c r="H254" s="2">
        <f t="shared" si="68"/>
        <v>0</v>
      </c>
      <c r="I254" s="2">
        <f>IF(G254,VLOOKUP(C254,Tabela1[],2)-H254,0)</f>
        <v>0.6</v>
      </c>
      <c r="J254" s="4">
        <f t="shared" si="69"/>
        <v>200</v>
      </c>
      <c r="K254" s="4">
        <f t="shared" si="70"/>
        <v>0</v>
      </c>
      <c r="L254" s="4">
        <f t="shared" si="71"/>
        <v>200</v>
      </c>
      <c r="M254" s="4">
        <f t="shared" si="83"/>
        <v>65</v>
      </c>
      <c r="N254">
        <f t="shared" si="72"/>
        <v>265</v>
      </c>
      <c r="O254" s="5">
        <f t="shared" si="73"/>
        <v>100</v>
      </c>
      <c r="P254" s="9">
        <f t="shared" si="74"/>
        <v>0</v>
      </c>
      <c r="Q254">
        <f t="shared" si="75"/>
        <v>159</v>
      </c>
      <c r="R254">
        <f t="shared" si="76"/>
        <v>65</v>
      </c>
      <c r="S254">
        <f t="shared" si="77"/>
        <v>94</v>
      </c>
      <c r="T254" s="5">
        <f t="shared" si="78"/>
        <v>65</v>
      </c>
      <c r="U254" s="5">
        <f t="shared" si="79"/>
        <v>188</v>
      </c>
      <c r="V254" s="5">
        <f t="shared" si="80"/>
        <v>253</v>
      </c>
      <c r="W254">
        <f t="shared" si="82"/>
        <v>6</v>
      </c>
    </row>
    <row r="255" spans="1:23" x14ac:dyDescent="0.25">
      <c r="A255" s="1">
        <v>44084</v>
      </c>
      <c r="B255">
        <f t="shared" si="63"/>
        <v>10</v>
      </c>
      <c r="C255">
        <f t="shared" si="81"/>
        <v>4</v>
      </c>
      <c r="D255" t="b">
        <f t="shared" si="64"/>
        <v>0</v>
      </c>
      <c r="E255" t="b">
        <f t="shared" si="65"/>
        <v>0</v>
      </c>
      <c r="F255" t="b">
        <f t="shared" si="66"/>
        <v>0</v>
      </c>
      <c r="G255" t="b">
        <f t="shared" si="67"/>
        <v>1</v>
      </c>
      <c r="H255" s="2">
        <f t="shared" si="68"/>
        <v>0</v>
      </c>
      <c r="I255" s="2">
        <f>IF(G255,VLOOKUP(C255,Tabela1[],2)-H255,0)</f>
        <v>0.75</v>
      </c>
      <c r="J255" s="4">
        <f t="shared" si="69"/>
        <v>200</v>
      </c>
      <c r="K255" s="4">
        <f t="shared" si="70"/>
        <v>0</v>
      </c>
      <c r="L255" s="4">
        <f t="shared" si="71"/>
        <v>200</v>
      </c>
      <c r="M255" s="4">
        <f t="shared" si="83"/>
        <v>100</v>
      </c>
      <c r="N255">
        <f t="shared" si="72"/>
        <v>300</v>
      </c>
      <c r="O255" s="5">
        <f t="shared" si="73"/>
        <v>100</v>
      </c>
      <c r="P255" s="9">
        <f t="shared" si="74"/>
        <v>0</v>
      </c>
      <c r="Q255">
        <f t="shared" si="75"/>
        <v>225</v>
      </c>
      <c r="R255">
        <f t="shared" si="76"/>
        <v>100</v>
      </c>
      <c r="S255">
        <f t="shared" si="77"/>
        <v>125</v>
      </c>
      <c r="T255" s="5">
        <f t="shared" si="78"/>
        <v>100</v>
      </c>
      <c r="U255" s="5">
        <f t="shared" si="79"/>
        <v>250</v>
      </c>
      <c r="V255" s="5">
        <f t="shared" si="80"/>
        <v>350</v>
      </c>
      <c r="W255">
        <f t="shared" si="82"/>
        <v>0</v>
      </c>
    </row>
    <row r="256" spans="1:23" x14ac:dyDescent="0.25">
      <c r="A256" s="1">
        <v>44085</v>
      </c>
      <c r="B256">
        <f t="shared" si="63"/>
        <v>11</v>
      </c>
      <c r="C256">
        <f t="shared" si="81"/>
        <v>5</v>
      </c>
      <c r="D256" t="b">
        <f t="shared" si="64"/>
        <v>0</v>
      </c>
      <c r="E256" t="b">
        <f t="shared" si="65"/>
        <v>0</v>
      </c>
      <c r="F256" t="b">
        <f t="shared" si="66"/>
        <v>0</v>
      </c>
      <c r="G256" t="b">
        <f t="shared" si="67"/>
        <v>1</v>
      </c>
      <c r="H256" s="2">
        <f t="shared" si="68"/>
        <v>0.1</v>
      </c>
      <c r="I256" s="2">
        <f>IF(G256,VLOOKUP(C256,Tabela1[],2)-H256,0)</f>
        <v>0.70000000000000007</v>
      </c>
      <c r="J256" s="4">
        <f t="shared" si="69"/>
        <v>200</v>
      </c>
      <c r="K256" s="4">
        <f t="shared" si="70"/>
        <v>90</v>
      </c>
      <c r="L256" s="4">
        <f t="shared" si="71"/>
        <v>200</v>
      </c>
      <c r="M256" s="4">
        <f t="shared" si="83"/>
        <v>75</v>
      </c>
      <c r="N256">
        <f t="shared" si="72"/>
        <v>275</v>
      </c>
      <c r="O256" s="5">
        <f t="shared" si="73"/>
        <v>109</v>
      </c>
      <c r="P256" s="9">
        <f t="shared" si="74"/>
        <v>90</v>
      </c>
      <c r="Q256">
        <f t="shared" si="75"/>
        <v>193</v>
      </c>
      <c r="R256">
        <f t="shared" si="76"/>
        <v>75</v>
      </c>
      <c r="S256">
        <f t="shared" si="77"/>
        <v>118</v>
      </c>
      <c r="T256" s="5">
        <f t="shared" si="78"/>
        <v>75</v>
      </c>
      <c r="U256" s="5">
        <f t="shared" si="79"/>
        <v>236</v>
      </c>
      <c r="V256" s="5">
        <f t="shared" si="80"/>
        <v>356</v>
      </c>
      <c r="W256">
        <f t="shared" si="82"/>
        <v>0</v>
      </c>
    </row>
    <row r="257" spans="1:23" x14ac:dyDescent="0.25">
      <c r="A257" s="1">
        <v>44086</v>
      </c>
      <c r="B257">
        <f t="shared" si="63"/>
        <v>12</v>
      </c>
      <c r="C257">
        <f t="shared" si="81"/>
        <v>6</v>
      </c>
      <c r="D257" t="b">
        <f t="shared" si="64"/>
        <v>0</v>
      </c>
      <c r="E257" t="b">
        <f t="shared" si="65"/>
        <v>0</v>
      </c>
      <c r="F257" t="b">
        <f t="shared" si="66"/>
        <v>1</v>
      </c>
      <c r="G257" t="b">
        <f t="shared" si="67"/>
        <v>1</v>
      </c>
      <c r="H257" s="2">
        <f t="shared" si="68"/>
        <v>0</v>
      </c>
      <c r="I257" s="2">
        <f>IF(G257,VLOOKUP(C257,Tabela1[],2)-H257,0)</f>
        <v>0.5</v>
      </c>
      <c r="J257" s="4">
        <f t="shared" si="69"/>
        <v>200</v>
      </c>
      <c r="K257" s="4">
        <f t="shared" si="70"/>
        <v>0</v>
      </c>
      <c r="L257" s="4">
        <f t="shared" si="71"/>
        <v>200</v>
      </c>
      <c r="M257" s="4">
        <f t="shared" si="83"/>
        <v>82</v>
      </c>
      <c r="N257">
        <f t="shared" si="72"/>
        <v>282</v>
      </c>
      <c r="O257" s="5">
        <f t="shared" si="73"/>
        <v>100</v>
      </c>
      <c r="P257" s="9">
        <f t="shared" si="74"/>
        <v>0</v>
      </c>
      <c r="Q257">
        <f t="shared" si="75"/>
        <v>282</v>
      </c>
      <c r="R257">
        <f t="shared" si="76"/>
        <v>82</v>
      </c>
      <c r="S257">
        <f t="shared" si="77"/>
        <v>200</v>
      </c>
      <c r="T257" s="5">
        <f t="shared" si="78"/>
        <v>82</v>
      </c>
      <c r="U257" s="5">
        <f t="shared" si="79"/>
        <v>400</v>
      </c>
      <c r="V257" s="5">
        <f t="shared" si="80"/>
        <v>482</v>
      </c>
      <c r="W257">
        <f t="shared" si="82"/>
        <v>0</v>
      </c>
    </row>
    <row r="258" spans="1:23" x14ac:dyDescent="0.25">
      <c r="A258" s="1">
        <v>44087</v>
      </c>
      <c r="B258">
        <f t="shared" ref="B258:B321" si="84">DAY(A258)</f>
        <v>13</v>
      </c>
      <c r="C258">
        <f t="shared" si="81"/>
        <v>7</v>
      </c>
      <c r="D258" t="b">
        <f t="shared" ref="D258:D321" si="85">AND(C258=7,B258&lt;=7)</f>
        <v>0</v>
      </c>
      <c r="E258" t="b">
        <f t="shared" ref="E258:E321" si="86">AND(C258=7,NOT(D258))</f>
        <v>1</v>
      </c>
      <c r="F258" t="b">
        <f t="shared" ref="F258:F321" si="87">E259</f>
        <v>0</v>
      </c>
      <c r="G258" t="b">
        <f t="shared" ref="G258:G321" si="88">OR(C258&lt;&gt;7,D258)</f>
        <v>0</v>
      </c>
      <c r="H258" s="2">
        <f t="shared" ref="H258:H321" si="89">IF(OR(C258=1,C258=5),0.1,0)</f>
        <v>0</v>
      </c>
      <c r="I258" s="2">
        <f>IF(G258,VLOOKUP(C258,Tabela1[],2)-H258,0)</f>
        <v>0</v>
      </c>
      <c r="J258" s="4">
        <f t="shared" ref="J258:J321" si="90">IF(G258,200,0)</f>
        <v>0</v>
      </c>
      <c r="K258" s="4">
        <f t="shared" ref="K258:K321" si="91">IF(C258=1,150,IF(C258=5,90,0))</f>
        <v>0</v>
      </c>
      <c r="L258" s="4">
        <f t="shared" ref="L258:L321" si="92">J258</f>
        <v>0</v>
      </c>
      <c r="M258" s="4">
        <f t="shared" si="83"/>
        <v>0</v>
      </c>
      <c r="N258">
        <f t="shared" ref="N258:N321" si="93">L258+M258</f>
        <v>0</v>
      </c>
      <c r="O258" s="5">
        <f t="shared" ref="O258:O321" si="94">J258*0.5+K258*0.1</f>
        <v>0</v>
      </c>
      <c r="P258" s="9">
        <f t="shared" ref="P258:P321" si="95">K258</f>
        <v>0</v>
      </c>
      <c r="Q258">
        <f t="shared" ref="Q258:Q321" si="96">IF(F258,N258,ROUNDUP(N258*I258,0))</f>
        <v>0</v>
      </c>
      <c r="R258">
        <f t="shared" ref="R258:R321" si="97">MIN(M258,Q258)</f>
        <v>0</v>
      </c>
      <c r="S258">
        <f t="shared" ref="S258:S321" si="98">Q258-R258</f>
        <v>0</v>
      </c>
      <c r="T258" s="5">
        <f t="shared" ref="T258:T321" si="99">R258*1</f>
        <v>0</v>
      </c>
      <c r="U258" s="5">
        <f t="shared" ref="U258:U321" si="100">S258*2</f>
        <v>0</v>
      </c>
      <c r="V258" s="5">
        <f t="shared" ref="V258:V321" si="101">R258*1+S258*2+P258*0.5</f>
        <v>0</v>
      </c>
      <c r="W258">
        <f t="shared" si="82"/>
        <v>0</v>
      </c>
    </row>
    <row r="259" spans="1:23" x14ac:dyDescent="0.25">
      <c r="A259" s="1">
        <v>44088</v>
      </c>
      <c r="B259">
        <f t="shared" si="84"/>
        <v>14</v>
      </c>
      <c r="C259">
        <f t="shared" ref="C259:C322" si="102">WEEKDAY(A259,2)</f>
        <v>1</v>
      </c>
      <c r="D259" t="b">
        <f t="shared" si="85"/>
        <v>0</v>
      </c>
      <c r="E259" t="b">
        <f t="shared" si="86"/>
        <v>0</v>
      </c>
      <c r="F259" t="b">
        <f t="shared" si="87"/>
        <v>0</v>
      </c>
      <c r="G259" t="b">
        <f t="shared" si="88"/>
        <v>1</v>
      </c>
      <c r="H259" s="2">
        <f t="shared" si="89"/>
        <v>0.1</v>
      </c>
      <c r="I259" s="2">
        <f>IF(G259,VLOOKUP(C259,Tabela1[],2)-H259,0)</f>
        <v>0.8</v>
      </c>
      <c r="J259" s="4">
        <f t="shared" si="90"/>
        <v>200</v>
      </c>
      <c r="K259" s="4">
        <f t="shared" si="91"/>
        <v>150</v>
      </c>
      <c r="L259" s="4">
        <f t="shared" si="92"/>
        <v>200</v>
      </c>
      <c r="M259" s="4">
        <f t="shared" si="83"/>
        <v>0</v>
      </c>
      <c r="N259">
        <f t="shared" si="93"/>
        <v>200</v>
      </c>
      <c r="O259" s="5">
        <f t="shared" si="94"/>
        <v>115</v>
      </c>
      <c r="P259" s="9">
        <f t="shared" si="95"/>
        <v>150</v>
      </c>
      <c r="Q259">
        <f t="shared" si="96"/>
        <v>160</v>
      </c>
      <c r="R259">
        <f t="shared" si="97"/>
        <v>0</v>
      </c>
      <c r="S259">
        <f t="shared" si="98"/>
        <v>160</v>
      </c>
      <c r="T259" s="5">
        <f t="shared" si="99"/>
        <v>0</v>
      </c>
      <c r="U259" s="5">
        <f t="shared" si="100"/>
        <v>320</v>
      </c>
      <c r="V259" s="5">
        <f t="shared" si="101"/>
        <v>395</v>
      </c>
      <c r="W259">
        <f t="shared" ref="W259:W322" si="103">M259-R259+MAX(0,L259-S259-100)</f>
        <v>0</v>
      </c>
    </row>
    <row r="260" spans="1:23" x14ac:dyDescent="0.25">
      <c r="A260" s="1">
        <v>44089</v>
      </c>
      <c r="B260">
        <f t="shared" si="84"/>
        <v>15</v>
      </c>
      <c r="C260">
        <f t="shared" si="102"/>
        <v>2</v>
      </c>
      <c r="D260" t="b">
        <f t="shared" si="85"/>
        <v>0</v>
      </c>
      <c r="E260" t="b">
        <f t="shared" si="86"/>
        <v>0</v>
      </c>
      <c r="F260" t="b">
        <f t="shared" si="87"/>
        <v>0</v>
      </c>
      <c r="G260" t="b">
        <f t="shared" si="88"/>
        <v>1</v>
      </c>
      <c r="H260" s="2">
        <f t="shared" si="89"/>
        <v>0</v>
      </c>
      <c r="I260" s="2">
        <f>IF(G260,VLOOKUP(C260,Tabela1[],2)-H260,0)</f>
        <v>0.75</v>
      </c>
      <c r="J260" s="4">
        <f t="shared" si="90"/>
        <v>200</v>
      </c>
      <c r="K260" s="4">
        <f t="shared" si="91"/>
        <v>0</v>
      </c>
      <c r="L260" s="4">
        <f t="shared" si="92"/>
        <v>200</v>
      </c>
      <c r="M260" s="4">
        <f t="shared" ref="M260:M323" si="104">MIN(L259-S259,100)</f>
        <v>40</v>
      </c>
      <c r="N260">
        <f t="shared" si="93"/>
        <v>240</v>
      </c>
      <c r="O260" s="5">
        <f t="shared" si="94"/>
        <v>100</v>
      </c>
      <c r="P260" s="9">
        <f t="shared" si="95"/>
        <v>0</v>
      </c>
      <c r="Q260">
        <f t="shared" si="96"/>
        <v>180</v>
      </c>
      <c r="R260">
        <f t="shared" si="97"/>
        <v>40</v>
      </c>
      <c r="S260">
        <f t="shared" si="98"/>
        <v>140</v>
      </c>
      <c r="T260" s="5">
        <f t="shared" si="99"/>
        <v>40</v>
      </c>
      <c r="U260" s="5">
        <f t="shared" si="100"/>
        <v>280</v>
      </c>
      <c r="V260" s="5">
        <f t="shared" si="101"/>
        <v>320</v>
      </c>
      <c r="W260">
        <f t="shared" si="103"/>
        <v>0</v>
      </c>
    </row>
    <row r="261" spans="1:23" x14ac:dyDescent="0.25">
      <c r="A261" s="1">
        <v>44090</v>
      </c>
      <c r="B261">
        <f t="shared" si="84"/>
        <v>16</v>
      </c>
      <c r="C261">
        <f t="shared" si="102"/>
        <v>3</v>
      </c>
      <c r="D261" t="b">
        <f t="shared" si="85"/>
        <v>0</v>
      </c>
      <c r="E261" t="b">
        <f t="shared" si="86"/>
        <v>0</v>
      </c>
      <c r="F261" t="b">
        <f t="shared" si="87"/>
        <v>0</v>
      </c>
      <c r="G261" t="b">
        <f t="shared" si="88"/>
        <v>1</v>
      </c>
      <c r="H261" s="2">
        <f t="shared" si="89"/>
        <v>0</v>
      </c>
      <c r="I261" s="2">
        <f>IF(G261,VLOOKUP(C261,Tabela1[],2)-H261,0)</f>
        <v>0.6</v>
      </c>
      <c r="J261" s="4">
        <f t="shared" si="90"/>
        <v>200</v>
      </c>
      <c r="K261" s="4">
        <f t="shared" si="91"/>
        <v>0</v>
      </c>
      <c r="L261" s="4">
        <f t="shared" si="92"/>
        <v>200</v>
      </c>
      <c r="M261" s="4">
        <f t="shared" si="104"/>
        <v>60</v>
      </c>
      <c r="N261">
        <f t="shared" si="93"/>
        <v>260</v>
      </c>
      <c r="O261" s="5">
        <f t="shared" si="94"/>
        <v>100</v>
      </c>
      <c r="P261" s="9">
        <f t="shared" si="95"/>
        <v>0</v>
      </c>
      <c r="Q261">
        <f t="shared" si="96"/>
        <v>156</v>
      </c>
      <c r="R261">
        <f t="shared" si="97"/>
        <v>60</v>
      </c>
      <c r="S261">
        <f t="shared" si="98"/>
        <v>96</v>
      </c>
      <c r="T261" s="5">
        <f t="shared" si="99"/>
        <v>60</v>
      </c>
      <c r="U261" s="5">
        <f t="shared" si="100"/>
        <v>192</v>
      </c>
      <c r="V261" s="5">
        <f t="shared" si="101"/>
        <v>252</v>
      </c>
      <c r="W261">
        <f t="shared" si="103"/>
        <v>4</v>
      </c>
    </row>
    <row r="262" spans="1:23" x14ac:dyDescent="0.25">
      <c r="A262" s="1">
        <v>44091</v>
      </c>
      <c r="B262">
        <f t="shared" si="84"/>
        <v>17</v>
      </c>
      <c r="C262">
        <f t="shared" si="102"/>
        <v>4</v>
      </c>
      <c r="D262" t="b">
        <f t="shared" si="85"/>
        <v>0</v>
      </c>
      <c r="E262" t="b">
        <f t="shared" si="86"/>
        <v>0</v>
      </c>
      <c r="F262" t="b">
        <f t="shared" si="87"/>
        <v>0</v>
      </c>
      <c r="G262" t="b">
        <f t="shared" si="88"/>
        <v>1</v>
      </c>
      <c r="H262" s="2">
        <f t="shared" si="89"/>
        <v>0</v>
      </c>
      <c r="I262" s="2">
        <f>IF(G262,VLOOKUP(C262,Tabela1[],2)-H262,0)</f>
        <v>0.75</v>
      </c>
      <c r="J262" s="4">
        <f t="shared" si="90"/>
        <v>200</v>
      </c>
      <c r="K262" s="4">
        <f t="shared" si="91"/>
        <v>0</v>
      </c>
      <c r="L262" s="4">
        <f t="shared" si="92"/>
        <v>200</v>
      </c>
      <c r="M262" s="4">
        <f t="shared" si="104"/>
        <v>100</v>
      </c>
      <c r="N262">
        <f t="shared" si="93"/>
        <v>300</v>
      </c>
      <c r="O262" s="5">
        <f t="shared" si="94"/>
        <v>100</v>
      </c>
      <c r="P262" s="9">
        <f t="shared" si="95"/>
        <v>0</v>
      </c>
      <c r="Q262">
        <f t="shared" si="96"/>
        <v>225</v>
      </c>
      <c r="R262">
        <f t="shared" si="97"/>
        <v>100</v>
      </c>
      <c r="S262">
        <f t="shared" si="98"/>
        <v>125</v>
      </c>
      <c r="T262" s="5">
        <f t="shared" si="99"/>
        <v>100</v>
      </c>
      <c r="U262" s="5">
        <f t="shared" si="100"/>
        <v>250</v>
      </c>
      <c r="V262" s="5">
        <f t="shared" si="101"/>
        <v>350</v>
      </c>
      <c r="W262">
        <f t="shared" si="103"/>
        <v>0</v>
      </c>
    </row>
    <row r="263" spans="1:23" x14ac:dyDescent="0.25">
      <c r="A263" s="1">
        <v>44092</v>
      </c>
      <c r="B263">
        <f t="shared" si="84"/>
        <v>18</v>
      </c>
      <c r="C263">
        <f t="shared" si="102"/>
        <v>5</v>
      </c>
      <c r="D263" t="b">
        <f t="shared" si="85"/>
        <v>0</v>
      </c>
      <c r="E263" t="b">
        <f t="shared" si="86"/>
        <v>0</v>
      </c>
      <c r="F263" t="b">
        <f t="shared" si="87"/>
        <v>0</v>
      </c>
      <c r="G263" t="b">
        <f t="shared" si="88"/>
        <v>1</v>
      </c>
      <c r="H263" s="2">
        <f t="shared" si="89"/>
        <v>0.1</v>
      </c>
      <c r="I263" s="2">
        <f>IF(G263,VLOOKUP(C263,Tabela1[],2)-H263,0)</f>
        <v>0.70000000000000007</v>
      </c>
      <c r="J263" s="4">
        <f t="shared" si="90"/>
        <v>200</v>
      </c>
      <c r="K263" s="4">
        <f t="shared" si="91"/>
        <v>90</v>
      </c>
      <c r="L263" s="4">
        <f t="shared" si="92"/>
        <v>200</v>
      </c>
      <c r="M263" s="4">
        <f t="shared" si="104"/>
        <v>75</v>
      </c>
      <c r="N263">
        <f t="shared" si="93"/>
        <v>275</v>
      </c>
      <c r="O263" s="5">
        <f t="shared" si="94"/>
        <v>109</v>
      </c>
      <c r="P263" s="9">
        <f t="shared" si="95"/>
        <v>90</v>
      </c>
      <c r="Q263">
        <f t="shared" si="96"/>
        <v>193</v>
      </c>
      <c r="R263">
        <f t="shared" si="97"/>
        <v>75</v>
      </c>
      <c r="S263">
        <f t="shared" si="98"/>
        <v>118</v>
      </c>
      <c r="T263" s="5">
        <f t="shared" si="99"/>
        <v>75</v>
      </c>
      <c r="U263" s="5">
        <f t="shared" si="100"/>
        <v>236</v>
      </c>
      <c r="V263" s="5">
        <f t="shared" si="101"/>
        <v>356</v>
      </c>
      <c r="W263">
        <f t="shared" si="103"/>
        <v>0</v>
      </c>
    </row>
    <row r="264" spans="1:23" x14ac:dyDescent="0.25">
      <c r="A264" s="1">
        <v>44093</v>
      </c>
      <c r="B264">
        <f t="shared" si="84"/>
        <v>19</v>
      </c>
      <c r="C264">
        <f t="shared" si="102"/>
        <v>6</v>
      </c>
      <c r="D264" t="b">
        <f t="shared" si="85"/>
        <v>0</v>
      </c>
      <c r="E264" t="b">
        <f t="shared" si="86"/>
        <v>0</v>
      </c>
      <c r="F264" t="b">
        <f t="shared" si="87"/>
        <v>1</v>
      </c>
      <c r="G264" t="b">
        <f t="shared" si="88"/>
        <v>1</v>
      </c>
      <c r="H264" s="2">
        <f t="shared" si="89"/>
        <v>0</v>
      </c>
      <c r="I264" s="2">
        <f>IF(G264,VLOOKUP(C264,Tabela1[],2)-H264,0)</f>
        <v>0.5</v>
      </c>
      <c r="J264" s="4">
        <f t="shared" si="90"/>
        <v>200</v>
      </c>
      <c r="K264" s="4">
        <f t="shared" si="91"/>
        <v>0</v>
      </c>
      <c r="L264" s="4">
        <f t="shared" si="92"/>
        <v>200</v>
      </c>
      <c r="M264" s="4">
        <f t="shared" si="104"/>
        <v>82</v>
      </c>
      <c r="N264">
        <f t="shared" si="93"/>
        <v>282</v>
      </c>
      <c r="O264" s="5">
        <f t="shared" si="94"/>
        <v>100</v>
      </c>
      <c r="P264" s="9">
        <f t="shared" si="95"/>
        <v>0</v>
      </c>
      <c r="Q264">
        <f t="shared" si="96"/>
        <v>282</v>
      </c>
      <c r="R264">
        <f t="shared" si="97"/>
        <v>82</v>
      </c>
      <c r="S264">
        <f t="shared" si="98"/>
        <v>200</v>
      </c>
      <c r="T264" s="5">
        <f t="shared" si="99"/>
        <v>82</v>
      </c>
      <c r="U264" s="5">
        <f t="shared" si="100"/>
        <v>400</v>
      </c>
      <c r="V264" s="5">
        <f t="shared" si="101"/>
        <v>482</v>
      </c>
      <c r="W264">
        <f t="shared" si="103"/>
        <v>0</v>
      </c>
    </row>
    <row r="265" spans="1:23" x14ac:dyDescent="0.25">
      <c r="A265" s="1">
        <v>44094</v>
      </c>
      <c r="B265">
        <f t="shared" si="84"/>
        <v>20</v>
      </c>
      <c r="C265">
        <f t="shared" si="102"/>
        <v>7</v>
      </c>
      <c r="D265" t="b">
        <f t="shared" si="85"/>
        <v>0</v>
      </c>
      <c r="E265" t="b">
        <f t="shared" si="86"/>
        <v>1</v>
      </c>
      <c r="F265" t="b">
        <f t="shared" si="87"/>
        <v>0</v>
      </c>
      <c r="G265" t="b">
        <f t="shared" si="88"/>
        <v>0</v>
      </c>
      <c r="H265" s="2">
        <f t="shared" si="89"/>
        <v>0</v>
      </c>
      <c r="I265" s="2">
        <f>IF(G265,VLOOKUP(C265,Tabela1[],2)-H265,0)</f>
        <v>0</v>
      </c>
      <c r="J265" s="4">
        <f t="shared" si="90"/>
        <v>0</v>
      </c>
      <c r="K265" s="4">
        <f t="shared" si="91"/>
        <v>0</v>
      </c>
      <c r="L265" s="4">
        <f t="shared" si="92"/>
        <v>0</v>
      </c>
      <c r="M265" s="4">
        <f t="shared" si="104"/>
        <v>0</v>
      </c>
      <c r="N265">
        <f t="shared" si="93"/>
        <v>0</v>
      </c>
      <c r="O265" s="5">
        <f t="shared" si="94"/>
        <v>0</v>
      </c>
      <c r="P265" s="9">
        <f t="shared" si="95"/>
        <v>0</v>
      </c>
      <c r="Q265">
        <f t="shared" si="96"/>
        <v>0</v>
      </c>
      <c r="R265">
        <f t="shared" si="97"/>
        <v>0</v>
      </c>
      <c r="S265">
        <f t="shared" si="98"/>
        <v>0</v>
      </c>
      <c r="T265" s="5">
        <f t="shared" si="99"/>
        <v>0</v>
      </c>
      <c r="U265" s="5">
        <f t="shared" si="100"/>
        <v>0</v>
      </c>
      <c r="V265" s="5">
        <f t="shared" si="101"/>
        <v>0</v>
      </c>
      <c r="W265">
        <f t="shared" si="103"/>
        <v>0</v>
      </c>
    </row>
    <row r="266" spans="1:23" x14ac:dyDescent="0.25">
      <c r="A266" s="1">
        <v>44095</v>
      </c>
      <c r="B266">
        <f t="shared" si="84"/>
        <v>21</v>
      </c>
      <c r="C266">
        <f t="shared" si="102"/>
        <v>1</v>
      </c>
      <c r="D266" t="b">
        <f t="shared" si="85"/>
        <v>0</v>
      </c>
      <c r="E266" t="b">
        <f t="shared" si="86"/>
        <v>0</v>
      </c>
      <c r="F266" t="b">
        <f t="shared" si="87"/>
        <v>0</v>
      </c>
      <c r="G266" t="b">
        <f t="shared" si="88"/>
        <v>1</v>
      </c>
      <c r="H266" s="2">
        <f t="shared" si="89"/>
        <v>0.1</v>
      </c>
      <c r="I266" s="2">
        <f>IF(G266,VLOOKUP(C266,Tabela1[],2)-H266,0)</f>
        <v>0.8</v>
      </c>
      <c r="J266" s="4">
        <f t="shared" si="90"/>
        <v>200</v>
      </c>
      <c r="K266" s="4">
        <f t="shared" si="91"/>
        <v>150</v>
      </c>
      <c r="L266" s="4">
        <f t="shared" si="92"/>
        <v>200</v>
      </c>
      <c r="M266" s="4">
        <f t="shared" si="104"/>
        <v>0</v>
      </c>
      <c r="N266">
        <f t="shared" si="93"/>
        <v>200</v>
      </c>
      <c r="O266" s="5">
        <f t="shared" si="94"/>
        <v>115</v>
      </c>
      <c r="P266" s="9">
        <f t="shared" si="95"/>
        <v>150</v>
      </c>
      <c r="Q266">
        <f t="shared" si="96"/>
        <v>160</v>
      </c>
      <c r="R266">
        <f t="shared" si="97"/>
        <v>0</v>
      </c>
      <c r="S266">
        <f t="shared" si="98"/>
        <v>160</v>
      </c>
      <c r="T266" s="5">
        <f t="shared" si="99"/>
        <v>0</v>
      </c>
      <c r="U266" s="5">
        <f t="shared" si="100"/>
        <v>320</v>
      </c>
      <c r="V266" s="5">
        <f t="shared" si="101"/>
        <v>395</v>
      </c>
      <c r="W266">
        <f t="shared" si="103"/>
        <v>0</v>
      </c>
    </row>
    <row r="267" spans="1:23" x14ac:dyDescent="0.25">
      <c r="A267" s="1">
        <v>44096</v>
      </c>
      <c r="B267">
        <f t="shared" si="84"/>
        <v>22</v>
      </c>
      <c r="C267">
        <f t="shared" si="102"/>
        <v>2</v>
      </c>
      <c r="D267" t="b">
        <f t="shared" si="85"/>
        <v>0</v>
      </c>
      <c r="E267" t="b">
        <f t="shared" si="86"/>
        <v>0</v>
      </c>
      <c r="F267" t="b">
        <f t="shared" si="87"/>
        <v>0</v>
      </c>
      <c r="G267" t="b">
        <f t="shared" si="88"/>
        <v>1</v>
      </c>
      <c r="H267" s="2">
        <f t="shared" si="89"/>
        <v>0</v>
      </c>
      <c r="I267" s="2">
        <f>IF(G267,VLOOKUP(C267,Tabela1[],2)-H267,0)</f>
        <v>0.75</v>
      </c>
      <c r="J267" s="4">
        <f t="shared" si="90"/>
        <v>200</v>
      </c>
      <c r="K267" s="4">
        <f t="shared" si="91"/>
        <v>0</v>
      </c>
      <c r="L267" s="4">
        <f t="shared" si="92"/>
        <v>200</v>
      </c>
      <c r="M267" s="4">
        <f t="shared" si="104"/>
        <v>40</v>
      </c>
      <c r="N267">
        <f t="shared" si="93"/>
        <v>240</v>
      </c>
      <c r="O267" s="5">
        <f t="shared" si="94"/>
        <v>100</v>
      </c>
      <c r="P267" s="9">
        <f t="shared" si="95"/>
        <v>0</v>
      </c>
      <c r="Q267">
        <f t="shared" si="96"/>
        <v>180</v>
      </c>
      <c r="R267">
        <f t="shared" si="97"/>
        <v>40</v>
      </c>
      <c r="S267">
        <f t="shared" si="98"/>
        <v>140</v>
      </c>
      <c r="T267" s="5">
        <f t="shared" si="99"/>
        <v>40</v>
      </c>
      <c r="U267" s="5">
        <f t="shared" si="100"/>
        <v>280</v>
      </c>
      <c r="V267" s="5">
        <f t="shared" si="101"/>
        <v>320</v>
      </c>
      <c r="W267">
        <f t="shared" si="103"/>
        <v>0</v>
      </c>
    </row>
    <row r="268" spans="1:23" x14ac:dyDescent="0.25">
      <c r="A268" s="1">
        <v>44097</v>
      </c>
      <c r="B268">
        <f t="shared" si="84"/>
        <v>23</v>
      </c>
      <c r="C268">
        <f t="shared" si="102"/>
        <v>3</v>
      </c>
      <c r="D268" t="b">
        <f t="shared" si="85"/>
        <v>0</v>
      </c>
      <c r="E268" t="b">
        <f t="shared" si="86"/>
        <v>0</v>
      </c>
      <c r="F268" t="b">
        <f t="shared" si="87"/>
        <v>0</v>
      </c>
      <c r="G268" t="b">
        <f t="shared" si="88"/>
        <v>1</v>
      </c>
      <c r="H268" s="2">
        <f t="shared" si="89"/>
        <v>0</v>
      </c>
      <c r="I268" s="2">
        <f>IF(G268,VLOOKUP(C268,Tabela1[],2)-H268,0)</f>
        <v>0.6</v>
      </c>
      <c r="J268" s="4">
        <f t="shared" si="90"/>
        <v>200</v>
      </c>
      <c r="K268" s="4">
        <f t="shared" si="91"/>
        <v>0</v>
      </c>
      <c r="L268" s="4">
        <f t="shared" si="92"/>
        <v>200</v>
      </c>
      <c r="M268" s="4">
        <f t="shared" si="104"/>
        <v>60</v>
      </c>
      <c r="N268">
        <f t="shared" si="93"/>
        <v>260</v>
      </c>
      <c r="O268" s="5">
        <f t="shared" si="94"/>
        <v>100</v>
      </c>
      <c r="P268" s="9">
        <f t="shared" si="95"/>
        <v>0</v>
      </c>
      <c r="Q268">
        <f t="shared" si="96"/>
        <v>156</v>
      </c>
      <c r="R268">
        <f t="shared" si="97"/>
        <v>60</v>
      </c>
      <c r="S268">
        <f t="shared" si="98"/>
        <v>96</v>
      </c>
      <c r="T268" s="5">
        <f t="shared" si="99"/>
        <v>60</v>
      </c>
      <c r="U268" s="5">
        <f t="shared" si="100"/>
        <v>192</v>
      </c>
      <c r="V268" s="5">
        <f t="shared" si="101"/>
        <v>252</v>
      </c>
      <c r="W268">
        <f t="shared" si="103"/>
        <v>4</v>
      </c>
    </row>
    <row r="269" spans="1:23" x14ac:dyDescent="0.25">
      <c r="A269" s="1">
        <v>44098</v>
      </c>
      <c r="B269">
        <f t="shared" si="84"/>
        <v>24</v>
      </c>
      <c r="C269">
        <f t="shared" si="102"/>
        <v>4</v>
      </c>
      <c r="D269" t="b">
        <f t="shared" si="85"/>
        <v>0</v>
      </c>
      <c r="E269" t="b">
        <f t="shared" si="86"/>
        <v>0</v>
      </c>
      <c r="F269" t="b">
        <f t="shared" si="87"/>
        <v>0</v>
      </c>
      <c r="G269" t="b">
        <f t="shared" si="88"/>
        <v>1</v>
      </c>
      <c r="H269" s="2">
        <f t="shared" si="89"/>
        <v>0</v>
      </c>
      <c r="I269" s="2">
        <f>IF(G269,VLOOKUP(C269,Tabela1[],2)-H269,0)</f>
        <v>0.75</v>
      </c>
      <c r="J269" s="4">
        <f t="shared" si="90"/>
        <v>200</v>
      </c>
      <c r="K269" s="4">
        <f t="shared" si="91"/>
        <v>0</v>
      </c>
      <c r="L269" s="4">
        <f t="shared" si="92"/>
        <v>200</v>
      </c>
      <c r="M269" s="4">
        <f t="shared" si="104"/>
        <v>100</v>
      </c>
      <c r="N269">
        <f t="shared" si="93"/>
        <v>300</v>
      </c>
      <c r="O269" s="5">
        <f t="shared" si="94"/>
        <v>100</v>
      </c>
      <c r="P269" s="9">
        <f t="shared" si="95"/>
        <v>0</v>
      </c>
      <c r="Q269">
        <f t="shared" si="96"/>
        <v>225</v>
      </c>
      <c r="R269">
        <f t="shared" si="97"/>
        <v>100</v>
      </c>
      <c r="S269">
        <f t="shared" si="98"/>
        <v>125</v>
      </c>
      <c r="T269" s="5">
        <f t="shared" si="99"/>
        <v>100</v>
      </c>
      <c r="U269" s="5">
        <f t="shared" si="100"/>
        <v>250</v>
      </c>
      <c r="V269" s="5">
        <f t="shared" si="101"/>
        <v>350</v>
      </c>
      <c r="W269">
        <f t="shared" si="103"/>
        <v>0</v>
      </c>
    </row>
    <row r="270" spans="1:23" x14ac:dyDescent="0.25">
      <c r="A270" s="1">
        <v>44099</v>
      </c>
      <c r="B270">
        <f t="shared" si="84"/>
        <v>25</v>
      </c>
      <c r="C270">
        <f t="shared" si="102"/>
        <v>5</v>
      </c>
      <c r="D270" t="b">
        <f t="shared" si="85"/>
        <v>0</v>
      </c>
      <c r="E270" t="b">
        <f t="shared" si="86"/>
        <v>0</v>
      </c>
      <c r="F270" t="b">
        <f t="shared" si="87"/>
        <v>0</v>
      </c>
      <c r="G270" t="b">
        <f t="shared" si="88"/>
        <v>1</v>
      </c>
      <c r="H270" s="2">
        <f t="shared" si="89"/>
        <v>0.1</v>
      </c>
      <c r="I270" s="2">
        <f>IF(G270,VLOOKUP(C270,Tabela1[],2)-H270,0)</f>
        <v>0.70000000000000007</v>
      </c>
      <c r="J270" s="4">
        <f t="shared" si="90"/>
        <v>200</v>
      </c>
      <c r="K270" s="4">
        <f t="shared" si="91"/>
        <v>90</v>
      </c>
      <c r="L270" s="4">
        <f t="shared" si="92"/>
        <v>200</v>
      </c>
      <c r="M270" s="4">
        <f t="shared" si="104"/>
        <v>75</v>
      </c>
      <c r="N270">
        <f t="shared" si="93"/>
        <v>275</v>
      </c>
      <c r="O270" s="5">
        <f t="shared" si="94"/>
        <v>109</v>
      </c>
      <c r="P270" s="9">
        <f t="shared" si="95"/>
        <v>90</v>
      </c>
      <c r="Q270">
        <f t="shared" si="96"/>
        <v>193</v>
      </c>
      <c r="R270">
        <f t="shared" si="97"/>
        <v>75</v>
      </c>
      <c r="S270">
        <f t="shared" si="98"/>
        <v>118</v>
      </c>
      <c r="T270" s="5">
        <f t="shared" si="99"/>
        <v>75</v>
      </c>
      <c r="U270" s="5">
        <f t="shared" si="100"/>
        <v>236</v>
      </c>
      <c r="V270" s="5">
        <f t="shared" si="101"/>
        <v>356</v>
      </c>
      <c r="W270">
        <f t="shared" si="103"/>
        <v>0</v>
      </c>
    </row>
    <row r="271" spans="1:23" x14ac:dyDescent="0.25">
      <c r="A271" s="1">
        <v>44100</v>
      </c>
      <c r="B271">
        <f t="shared" si="84"/>
        <v>26</v>
      </c>
      <c r="C271">
        <f t="shared" si="102"/>
        <v>6</v>
      </c>
      <c r="D271" t="b">
        <f t="shared" si="85"/>
        <v>0</v>
      </c>
      <c r="E271" t="b">
        <f t="shared" si="86"/>
        <v>0</v>
      </c>
      <c r="F271" t="b">
        <f t="shared" si="87"/>
        <v>1</v>
      </c>
      <c r="G271" t="b">
        <f t="shared" si="88"/>
        <v>1</v>
      </c>
      <c r="H271" s="2">
        <f t="shared" si="89"/>
        <v>0</v>
      </c>
      <c r="I271" s="2">
        <f>IF(G271,VLOOKUP(C271,Tabela1[],2)-H271,0)</f>
        <v>0.5</v>
      </c>
      <c r="J271" s="4">
        <f t="shared" si="90"/>
        <v>200</v>
      </c>
      <c r="K271" s="4">
        <f t="shared" si="91"/>
        <v>0</v>
      </c>
      <c r="L271" s="4">
        <f t="shared" si="92"/>
        <v>200</v>
      </c>
      <c r="M271" s="4">
        <f t="shared" si="104"/>
        <v>82</v>
      </c>
      <c r="N271">
        <f t="shared" si="93"/>
        <v>282</v>
      </c>
      <c r="O271" s="5">
        <f t="shared" si="94"/>
        <v>100</v>
      </c>
      <c r="P271" s="9">
        <f t="shared" si="95"/>
        <v>0</v>
      </c>
      <c r="Q271">
        <f t="shared" si="96"/>
        <v>282</v>
      </c>
      <c r="R271">
        <f t="shared" si="97"/>
        <v>82</v>
      </c>
      <c r="S271">
        <f t="shared" si="98"/>
        <v>200</v>
      </c>
      <c r="T271" s="5">
        <f t="shared" si="99"/>
        <v>82</v>
      </c>
      <c r="U271" s="5">
        <f t="shared" si="100"/>
        <v>400</v>
      </c>
      <c r="V271" s="5">
        <f t="shared" si="101"/>
        <v>482</v>
      </c>
      <c r="W271">
        <f t="shared" si="103"/>
        <v>0</v>
      </c>
    </row>
    <row r="272" spans="1:23" x14ac:dyDescent="0.25">
      <c r="A272" s="1">
        <v>44101</v>
      </c>
      <c r="B272">
        <f t="shared" si="84"/>
        <v>27</v>
      </c>
      <c r="C272">
        <f t="shared" si="102"/>
        <v>7</v>
      </c>
      <c r="D272" t="b">
        <f t="shared" si="85"/>
        <v>0</v>
      </c>
      <c r="E272" t="b">
        <f t="shared" si="86"/>
        <v>1</v>
      </c>
      <c r="F272" t="b">
        <f t="shared" si="87"/>
        <v>0</v>
      </c>
      <c r="G272" t="b">
        <f t="shared" si="88"/>
        <v>0</v>
      </c>
      <c r="H272" s="2">
        <f t="shared" si="89"/>
        <v>0</v>
      </c>
      <c r="I272" s="2">
        <f>IF(G272,VLOOKUP(C272,Tabela1[],2)-H272,0)</f>
        <v>0</v>
      </c>
      <c r="J272" s="4">
        <f t="shared" si="90"/>
        <v>0</v>
      </c>
      <c r="K272" s="4">
        <f t="shared" si="91"/>
        <v>0</v>
      </c>
      <c r="L272" s="4">
        <f t="shared" si="92"/>
        <v>0</v>
      </c>
      <c r="M272" s="4">
        <f t="shared" si="104"/>
        <v>0</v>
      </c>
      <c r="N272">
        <f t="shared" si="93"/>
        <v>0</v>
      </c>
      <c r="O272" s="5">
        <f t="shared" si="94"/>
        <v>0</v>
      </c>
      <c r="P272" s="9">
        <f t="shared" si="95"/>
        <v>0</v>
      </c>
      <c r="Q272">
        <f t="shared" si="96"/>
        <v>0</v>
      </c>
      <c r="R272">
        <f t="shared" si="97"/>
        <v>0</v>
      </c>
      <c r="S272">
        <f t="shared" si="98"/>
        <v>0</v>
      </c>
      <c r="T272" s="5">
        <f t="shared" si="99"/>
        <v>0</v>
      </c>
      <c r="U272" s="5">
        <f t="shared" si="100"/>
        <v>0</v>
      </c>
      <c r="V272" s="5">
        <f t="shared" si="101"/>
        <v>0</v>
      </c>
      <c r="W272">
        <f t="shared" si="103"/>
        <v>0</v>
      </c>
    </row>
    <row r="273" spans="1:23" x14ac:dyDescent="0.25">
      <c r="A273" s="1">
        <v>44102</v>
      </c>
      <c r="B273">
        <f t="shared" si="84"/>
        <v>28</v>
      </c>
      <c r="C273">
        <f t="shared" si="102"/>
        <v>1</v>
      </c>
      <c r="D273" t="b">
        <f t="shared" si="85"/>
        <v>0</v>
      </c>
      <c r="E273" t="b">
        <f t="shared" si="86"/>
        <v>0</v>
      </c>
      <c r="F273" t="b">
        <f t="shared" si="87"/>
        <v>0</v>
      </c>
      <c r="G273" t="b">
        <f t="shared" si="88"/>
        <v>1</v>
      </c>
      <c r="H273" s="2">
        <f t="shared" si="89"/>
        <v>0.1</v>
      </c>
      <c r="I273" s="2">
        <f>IF(G273,VLOOKUP(C273,Tabela1[],2)-H273,0)</f>
        <v>0.8</v>
      </c>
      <c r="J273" s="4">
        <f t="shared" si="90"/>
        <v>200</v>
      </c>
      <c r="K273" s="4">
        <f t="shared" si="91"/>
        <v>150</v>
      </c>
      <c r="L273" s="4">
        <f t="shared" si="92"/>
        <v>200</v>
      </c>
      <c r="M273" s="4">
        <f t="shared" si="104"/>
        <v>0</v>
      </c>
      <c r="N273">
        <f t="shared" si="93"/>
        <v>200</v>
      </c>
      <c r="O273" s="5">
        <f t="shared" si="94"/>
        <v>115</v>
      </c>
      <c r="P273" s="9">
        <f t="shared" si="95"/>
        <v>150</v>
      </c>
      <c r="Q273">
        <f t="shared" si="96"/>
        <v>160</v>
      </c>
      <c r="R273">
        <f t="shared" si="97"/>
        <v>0</v>
      </c>
      <c r="S273">
        <f t="shared" si="98"/>
        <v>160</v>
      </c>
      <c r="T273" s="5">
        <f t="shared" si="99"/>
        <v>0</v>
      </c>
      <c r="U273" s="5">
        <f t="shared" si="100"/>
        <v>320</v>
      </c>
      <c r="V273" s="5">
        <f t="shared" si="101"/>
        <v>395</v>
      </c>
      <c r="W273">
        <f t="shared" si="103"/>
        <v>0</v>
      </c>
    </row>
    <row r="274" spans="1:23" x14ac:dyDescent="0.25">
      <c r="A274" s="1">
        <v>44103</v>
      </c>
      <c r="B274">
        <f t="shared" si="84"/>
        <v>29</v>
      </c>
      <c r="C274">
        <f t="shared" si="102"/>
        <v>2</v>
      </c>
      <c r="D274" t="b">
        <f t="shared" si="85"/>
        <v>0</v>
      </c>
      <c r="E274" t="b">
        <f t="shared" si="86"/>
        <v>0</v>
      </c>
      <c r="F274" t="b">
        <f t="shared" si="87"/>
        <v>0</v>
      </c>
      <c r="G274" t="b">
        <f t="shared" si="88"/>
        <v>1</v>
      </c>
      <c r="H274" s="2">
        <f t="shared" si="89"/>
        <v>0</v>
      </c>
      <c r="I274" s="2">
        <f>IF(G274,VLOOKUP(C274,Tabela1[],2)-H274,0)</f>
        <v>0.75</v>
      </c>
      <c r="J274" s="4">
        <f t="shared" si="90"/>
        <v>200</v>
      </c>
      <c r="K274" s="4">
        <f t="shared" si="91"/>
        <v>0</v>
      </c>
      <c r="L274" s="4">
        <f t="shared" si="92"/>
        <v>200</v>
      </c>
      <c r="M274" s="4">
        <f t="shared" si="104"/>
        <v>40</v>
      </c>
      <c r="N274">
        <f t="shared" si="93"/>
        <v>240</v>
      </c>
      <c r="O274" s="5">
        <f t="shared" si="94"/>
        <v>100</v>
      </c>
      <c r="P274" s="9">
        <f t="shared" si="95"/>
        <v>0</v>
      </c>
      <c r="Q274">
        <f t="shared" si="96"/>
        <v>180</v>
      </c>
      <c r="R274">
        <f t="shared" si="97"/>
        <v>40</v>
      </c>
      <c r="S274">
        <f t="shared" si="98"/>
        <v>140</v>
      </c>
      <c r="T274" s="5">
        <f t="shared" si="99"/>
        <v>40</v>
      </c>
      <c r="U274" s="5">
        <f t="shared" si="100"/>
        <v>280</v>
      </c>
      <c r="V274" s="5">
        <f t="shared" si="101"/>
        <v>320</v>
      </c>
      <c r="W274">
        <f t="shared" si="103"/>
        <v>0</v>
      </c>
    </row>
    <row r="275" spans="1:23" x14ac:dyDescent="0.25">
      <c r="A275" s="1">
        <v>44104</v>
      </c>
      <c r="B275">
        <f t="shared" si="84"/>
        <v>30</v>
      </c>
      <c r="C275">
        <f t="shared" si="102"/>
        <v>3</v>
      </c>
      <c r="D275" t="b">
        <f t="shared" si="85"/>
        <v>0</v>
      </c>
      <c r="E275" t="b">
        <f t="shared" si="86"/>
        <v>0</v>
      </c>
      <c r="F275" t="b">
        <f t="shared" si="87"/>
        <v>0</v>
      </c>
      <c r="G275" t="b">
        <f t="shared" si="88"/>
        <v>1</v>
      </c>
      <c r="H275" s="2">
        <f t="shared" si="89"/>
        <v>0</v>
      </c>
      <c r="I275" s="2">
        <f>IF(G275,VLOOKUP(C275,Tabela1[],2)-H275,0)</f>
        <v>0.6</v>
      </c>
      <c r="J275" s="4">
        <f t="shared" si="90"/>
        <v>200</v>
      </c>
      <c r="K275" s="4">
        <f t="shared" si="91"/>
        <v>0</v>
      </c>
      <c r="L275" s="4">
        <f t="shared" si="92"/>
        <v>200</v>
      </c>
      <c r="M275" s="4">
        <f t="shared" si="104"/>
        <v>60</v>
      </c>
      <c r="N275">
        <f t="shared" si="93"/>
        <v>260</v>
      </c>
      <c r="O275" s="5">
        <f t="shared" si="94"/>
        <v>100</v>
      </c>
      <c r="P275" s="9">
        <f t="shared" si="95"/>
        <v>0</v>
      </c>
      <c r="Q275">
        <f t="shared" si="96"/>
        <v>156</v>
      </c>
      <c r="R275">
        <f t="shared" si="97"/>
        <v>60</v>
      </c>
      <c r="S275">
        <f t="shared" si="98"/>
        <v>96</v>
      </c>
      <c r="T275" s="5">
        <f t="shared" si="99"/>
        <v>60</v>
      </c>
      <c r="U275" s="5">
        <f t="shared" si="100"/>
        <v>192</v>
      </c>
      <c r="V275" s="5">
        <f t="shared" si="101"/>
        <v>252</v>
      </c>
      <c r="W275">
        <f t="shared" si="103"/>
        <v>4</v>
      </c>
    </row>
    <row r="276" spans="1:23" x14ac:dyDescent="0.25">
      <c r="A276" s="1">
        <v>44105</v>
      </c>
      <c r="B276">
        <f t="shared" si="84"/>
        <v>1</v>
      </c>
      <c r="C276">
        <f t="shared" si="102"/>
        <v>4</v>
      </c>
      <c r="D276" t="b">
        <f t="shared" si="85"/>
        <v>0</v>
      </c>
      <c r="E276" t="b">
        <f t="shared" si="86"/>
        <v>0</v>
      </c>
      <c r="F276" t="b">
        <f t="shared" si="87"/>
        <v>0</v>
      </c>
      <c r="G276" t="b">
        <f t="shared" si="88"/>
        <v>1</v>
      </c>
      <c r="H276" s="2">
        <f t="shared" si="89"/>
        <v>0</v>
      </c>
      <c r="I276" s="2">
        <f>IF(G276,VLOOKUP(C276,Tabela1[],2)-H276,0)</f>
        <v>0.75</v>
      </c>
      <c r="J276" s="4">
        <f t="shared" si="90"/>
        <v>200</v>
      </c>
      <c r="K276" s="4">
        <f t="shared" si="91"/>
        <v>0</v>
      </c>
      <c r="L276" s="4">
        <f t="shared" si="92"/>
        <v>200</v>
      </c>
      <c r="M276" s="4">
        <f t="shared" si="104"/>
        <v>100</v>
      </c>
      <c r="N276">
        <f t="shared" si="93"/>
        <v>300</v>
      </c>
      <c r="O276" s="5">
        <f t="shared" si="94"/>
        <v>100</v>
      </c>
      <c r="P276" s="9">
        <f t="shared" si="95"/>
        <v>0</v>
      </c>
      <c r="Q276">
        <f t="shared" si="96"/>
        <v>225</v>
      </c>
      <c r="R276">
        <f t="shared" si="97"/>
        <v>100</v>
      </c>
      <c r="S276">
        <f t="shared" si="98"/>
        <v>125</v>
      </c>
      <c r="T276" s="5">
        <f t="shared" si="99"/>
        <v>100</v>
      </c>
      <c r="U276" s="5">
        <f t="shared" si="100"/>
        <v>250</v>
      </c>
      <c r="V276" s="5">
        <f t="shared" si="101"/>
        <v>350</v>
      </c>
      <c r="W276">
        <f t="shared" si="103"/>
        <v>0</v>
      </c>
    </row>
    <row r="277" spans="1:23" x14ac:dyDescent="0.25">
      <c r="A277" s="1">
        <v>44106</v>
      </c>
      <c r="B277">
        <f t="shared" si="84"/>
        <v>2</v>
      </c>
      <c r="C277">
        <f t="shared" si="102"/>
        <v>5</v>
      </c>
      <c r="D277" t="b">
        <f t="shared" si="85"/>
        <v>0</v>
      </c>
      <c r="E277" t="b">
        <f t="shared" si="86"/>
        <v>0</v>
      </c>
      <c r="F277" t="b">
        <f t="shared" si="87"/>
        <v>0</v>
      </c>
      <c r="G277" t="b">
        <f t="shared" si="88"/>
        <v>1</v>
      </c>
      <c r="H277" s="2">
        <f t="shared" si="89"/>
        <v>0.1</v>
      </c>
      <c r="I277" s="2">
        <f>IF(G277,VLOOKUP(C277,Tabela1[],2)-H277,0)</f>
        <v>0.70000000000000007</v>
      </c>
      <c r="J277" s="4">
        <f t="shared" si="90"/>
        <v>200</v>
      </c>
      <c r="K277" s="4">
        <f t="shared" si="91"/>
        <v>90</v>
      </c>
      <c r="L277" s="4">
        <f t="shared" si="92"/>
        <v>200</v>
      </c>
      <c r="M277" s="4">
        <f t="shared" si="104"/>
        <v>75</v>
      </c>
      <c r="N277">
        <f t="shared" si="93"/>
        <v>275</v>
      </c>
      <c r="O277" s="5">
        <f t="shared" si="94"/>
        <v>109</v>
      </c>
      <c r="P277" s="9">
        <f t="shared" si="95"/>
        <v>90</v>
      </c>
      <c r="Q277">
        <f t="shared" si="96"/>
        <v>193</v>
      </c>
      <c r="R277">
        <f t="shared" si="97"/>
        <v>75</v>
      </c>
      <c r="S277">
        <f t="shared" si="98"/>
        <v>118</v>
      </c>
      <c r="T277" s="5">
        <f t="shared" si="99"/>
        <v>75</v>
      </c>
      <c r="U277" s="5">
        <f t="shared" si="100"/>
        <v>236</v>
      </c>
      <c r="V277" s="5">
        <f t="shared" si="101"/>
        <v>356</v>
      </c>
      <c r="W277">
        <f t="shared" si="103"/>
        <v>0</v>
      </c>
    </row>
    <row r="278" spans="1:23" x14ac:dyDescent="0.25">
      <c r="A278" s="1">
        <v>44107</v>
      </c>
      <c r="B278">
        <f t="shared" si="84"/>
        <v>3</v>
      </c>
      <c r="C278">
        <f t="shared" si="102"/>
        <v>6</v>
      </c>
      <c r="D278" t="b">
        <f t="shared" si="85"/>
        <v>0</v>
      </c>
      <c r="E278" t="b">
        <f t="shared" si="86"/>
        <v>0</v>
      </c>
      <c r="F278" t="b">
        <f t="shared" si="87"/>
        <v>0</v>
      </c>
      <c r="G278" t="b">
        <f t="shared" si="88"/>
        <v>1</v>
      </c>
      <c r="H278" s="2">
        <f t="shared" si="89"/>
        <v>0</v>
      </c>
      <c r="I278" s="2">
        <f>IF(G278,VLOOKUP(C278,Tabela1[],2)-H278,0)</f>
        <v>0.5</v>
      </c>
      <c r="J278" s="4">
        <f t="shared" si="90"/>
        <v>200</v>
      </c>
      <c r="K278" s="4">
        <f t="shared" si="91"/>
        <v>0</v>
      </c>
      <c r="L278" s="4">
        <f t="shared" si="92"/>
        <v>200</v>
      </c>
      <c r="M278" s="4">
        <f t="shared" si="104"/>
        <v>82</v>
      </c>
      <c r="N278">
        <f t="shared" si="93"/>
        <v>282</v>
      </c>
      <c r="O278" s="5">
        <f t="shared" si="94"/>
        <v>100</v>
      </c>
      <c r="P278" s="9">
        <f t="shared" si="95"/>
        <v>0</v>
      </c>
      <c r="Q278">
        <f t="shared" si="96"/>
        <v>141</v>
      </c>
      <c r="R278">
        <f t="shared" si="97"/>
        <v>82</v>
      </c>
      <c r="S278">
        <f t="shared" si="98"/>
        <v>59</v>
      </c>
      <c r="T278" s="5">
        <f t="shared" si="99"/>
        <v>82</v>
      </c>
      <c r="U278" s="5">
        <f t="shared" si="100"/>
        <v>118</v>
      </c>
      <c r="V278" s="5">
        <f t="shared" si="101"/>
        <v>200</v>
      </c>
      <c r="W278">
        <f t="shared" si="103"/>
        <v>41</v>
      </c>
    </row>
    <row r="279" spans="1:23" x14ac:dyDescent="0.25">
      <c r="A279" s="1">
        <v>44108</v>
      </c>
      <c r="B279">
        <f t="shared" si="84"/>
        <v>4</v>
      </c>
      <c r="C279">
        <f t="shared" si="102"/>
        <v>7</v>
      </c>
      <c r="D279" t="b">
        <f t="shared" si="85"/>
        <v>1</v>
      </c>
      <c r="E279" t="b">
        <f t="shared" si="86"/>
        <v>0</v>
      </c>
      <c r="F279" t="b">
        <f t="shared" si="87"/>
        <v>0</v>
      </c>
      <c r="G279" t="b">
        <f t="shared" si="88"/>
        <v>1</v>
      </c>
      <c r="H279" s="2">
        <f t="shared" si="89"/>
        <v>0</v>
      </c>
      <c r="I279" s="2">
        <f>IF(G279,VLOOKUP(C279,Tabela1[],2)-H279,0)</f>
        <v>0.5</v>
      </c>
      <c r="J279" s="4">
        <f t="shared" si="90"/>
        <v>200</v>
      </c>
      <c r="K279" s="4">
        <f t="shared" si="91"/>
        <v>0</v>
      </c>
      <c r="L279" s="4">
        <f t="shared" si="92"/>
        <v>200</v>
      </c>
      <c r="M279" s="4">
        <f t="shared" si="104"/>
        <v>100</v>
      </c>
      <c r="N279">
        <f t="shared" si="93"/>
        <v>300</v>
      </c>
      <c r="O279" s="5">
        <f t="shared" si="94"/>
        <v>100</v>
      </c>
      <c r="P279" s="9">
        <f t="shared" si="95"/>
        <v>0</v>
      </c>
      <c r="Q279">
        <f t="shared" si="96"/>
        <v>150</v>
      </c>
      <c r="R279">
        <f t="shared" si="97"/>
        <v>100</v>
      </c>
      <c r="S279">
        <f t="shared" si="98"/>
        <v>50</v>
      </c>
      <c r="T279" s="5">
        <f t="shared" si="99"/>
        <v>100</v>
      </c>
      <c r="U279" s="5">
        <f t="shared" si="100"/>
        <v>100</v>
      </c>
      <c r="V279" s="5">
        <f t="shared" si="101"/>
        <v>200</v>
      </c>
      <c r="W279">
        <f t="shared" si="103"/>
        <v>50</v>
      </c>
    </row>
    <row r="280" spans="1:23" x14ac:dyDescent="0.25">
      <c r="A280" s="1">
        <v>44109</v>
      </c>
      <c r="B280">
        <f t="shared" si="84"/>
        <v>5</v>
      </c>
      <c r="C280">
        <f t="shared" si="102"/>
        <v>1</v>
      </c>
      <c r="D280" t="b">
        <f t="shared" si="85"/>
        <v>0</v>
      </c>
      <c r="E280" t="b">
        <f t="shared" si="86"/>
        <v>0</v>
      </c>
      <c r="F280" t="b">
        <f t="shared" si="87"/>
        <v>0</v>
      </c>
      <c r="G280" t="b">
        <f t="shared" si="88"/>
        <v>1</v>
      </c>
      <c r="H280" s="2">
        <f t="shared" si="89"/>
        <v>0.1</v>
      </c>
      <c r="I280" s="2">
        <f>IF(G280,VLOOKUP(C280,Tabela1[],2)-H280,0)</f>
        <v>0.8</v>
      </c>
      <c r="J280" s="4">
        <f t="shared" si="90"/>
        <v>200</v>
      </c>
      <c r="K280" s="4">
        <f t="shared" si="91"/>
        <v>150</v>
      </c>
      <c r="L280" s="4">
        <f t="shared" si="92"/>
        <v>200</v>
      </c>
      <c r="M280" s="4">
        <f t="shared" si="104"/>
        <v>100</v>
      </c>
      <c r="N280">
        <f t="shared" si="93"/>
        <v>300</v>
      </c>
      <c r="O280" s="5">
        <f t="shared" si="94"/>
        <v>115</v>
      </c>
      <c r="P280" s="9">
        <f t="shared" si="95"/>
        <v>150</v>
      </c>
      <c r="Q280">
        <f t="shared" si="96"/>
        <v>240</v>
      </c>
      <c r="R280">
        <f t="shared" si="97"/>
        <v>100</v>
      </c>
      <c r="S280">
        <f t="shared" si="98"/>
        <v>140</v>
      </c>
      <c r="T280" s="5">
        <f t="shared" si="99"/>
        <v>100</v>
      </c>
      <c r="U280" s="5">
        <f t="shared" si="100"/>
        <v>280</v>
      </c>
      <c r="V280" s="5">
        <f t="shared" si="101"/>
        <v>455</v>
      </c>
      <c r="W280">
        <f t="shared" si="103"/>
        <v>0</v>
      </c>
    </row>
    <row r="281" spans="1:23" x14ac:dyDescent="0.25">
      <c r="A281" s="1">
        <v>44110</v>
      </c>
      <c r="B281">
        <f t="shared" si="84"/>
        <v>6</v>
      </c>
      <c r="C281">
        <f t="shared" si="102"/>
        <v>2</v>
      </c>
      <c r="D281" t="b">
        <f t="shared" si="85"/>
        <v>0</v>
      </c>
      <c r="E281" t="b">
        <f t="shared" si="86"/>
        <v>0</v>
      </c>
      <c r="F281" t="b">
        <f t="shared" si="87"/>
        <v>0</v>
      </c>
      <c r="G281" t="b">
        <f t="shared" si="88"/>
        <v>1</v>
      </c>
      <c r="H281" s="2">
        <f t="shared" si="89"/>
        <v>0</v>
      </c>
      <c r="I281" s="2">
        <f>IF(G281,VLOOKUP(C281,Tabela1[],2)-H281,0)</f>
        <v>0.75</v>
      </c>
      <c r="J281" s="4">
        <f t="shared" si="90"/>
        <v>200</v>
      </c>
      <c r="K281" s="4">
        <f t="shared" si="91"/>
        <v>0</v>
      </c>
      <c r="L281" s="4">
        <f t="shared" si="92"/>
        <v>200</v>
      </c>
      <c r="M281" s="4">
        <f t="shared" si="104"/>
        <v>60</v>
      </c>
      <c r="N281">
        <f t="shared" si="93"/>
        <v>260</v>
      </c>
      <c r="O281" s="5">
        <f t="shared" si="94"/>
        <v>100</v>
      </c>
      <c r="P281" s="9">
        <f t="shared" si="95"/>
        <v>0</v>
      </c>
      <c r="Q281">
        <f t="shared" si="96"/>
        <v>195</v>
      </c>
      <c r="R281">
        <f t="shared" si="97"/>
        <v>60</v>
      </c>
      <c r="S281">
        <f t="shared" si="98"/>
        <v>135</v>
      </c>
      <c r="T281" s="5">
        <f t="shared" si="99"/>
        <v>60</v>
      </c>
      <c r="U281" s="5">
        <f t="shared" si="100"/>
        <v>270</v>
      </c>
      <c r="V281" s="5">
        <f t="shared" si="101"/>
        <v>330</v>
      </c>
      <c r="W281">
        <f t="shared" si="103"/>
        <v>0</v>
      </c>
    </row>
    <row r="282" spans="1:23" x14ac:dyDescent="0.25">
      <c r="A282" s="1">
        <v>44111</v>
      </c>
      <c r="B282">
        <f t="shared" si="84"/>
        <v>7</v>
      </c>
      <c r="C282">
        <f t="shared" si="102"/>
        <v>3</v>
      </c>
      <c r="D282" t="b">
        <f t="shared" si="85"/>
        <v>0</v>
      </c>
      <c r="E282" t="b">
        <f t="shared" si="86"/>
        <v>0</v>
      </c>
      <c r="F282" t="b">
        <f t="shared" si="87"/>
        <v>0</v>
      </c>
      <c r="G282" t="b">
        <f t="shared" si="88"/>
        <v>1</v>
      </c>
      <c r="H282" s="2">
        <f t="shared" si="89"/>
        <v>0</v>
      </c>
      <c r="I282" s="2">
        <f>IF(G282,VLOOKUP(C282,Tabela1[],2)-H282,0)</f>
        <v>0.6</v>
      </c>
      <c r="J282" s="4">
        <f t="shared" si="90"/>
        <v>200</v>
      </c>
      <c r="K282" s="4">
        <f t="shared" si="91"/>
        <v>0</v>
      </c>
      <c r="L282" s="4">
        <f t="shared" si="92"/>
        <v>200</v>
      </c>
      <c r="M282" s="4">
        <f t="shared" si="104"/>
        <v>65</v>
      </c>
      <c r="N282">
        <f t="shared" si="93"/>
        <v>265</v>
      </c>
      <c r="O282" s="5">
        <f t="shared" si="94"/>
        <v>100</v>
      </c>
      <c r="P282" s="9">
        <f t="shared" si="95"/>
        <v>0</v>
      </c>
      <c r="Q282">
        <f t="shared" si="96"/>
        <v>159</v>
      </c>
      <c r="R282">
        <f t="shared" si="97"/>
        <v>65</v>
      </c>
      <c r="S282">
        <f t="shared" si="98"/>
        <v>94</v>
      </c>
      <c r="T282" s="5">
        <f t="shared" si="99"/>
        <v>65</v>
      </c>
      <c r="U282" s="5">
        <f t="shared" si="100"/>
        <v>188</v>
      </c>
      <c r="V282" s="5">
        <f t="shared" si="101"/>
        <v>253</v>
      </c>
      <c r="W282">
        <f t="shared" si="103"/>
        <v>6</v>
      </c>
    </row>
    <row r="283" spans="1:23" x14ac:dyDescent="0.25">
      <c r="A283" s="1">
        <v>44112</v>
      </c>
      <c r="B283">
        <f t="shared" si="84"/>
        <v>8</v>
      </c>
      <c r="C283">
        <f t="shared" si="102"/>
        <v>4</v>
      </c>
      <c r="D283" t="b">
        <f t="shared" si="85"/>
        <v>0</v>
      </c>
      <c r="E283" t="b">
        <f t="shared" si="86"/>
        <v>0</v>
      </c>
      <c r="F283" t="b">
        <f t="shared" si="87"/>
        <v>0</v>
      </c>
      <c r="G283" t="b">
        <f t="shared" si="88"/>
        <v>1</v>
      </c>
      <c r="H283" s="2">
        <f t="shared" si="89"/>
        <v>0</v>
      </c>
      <c r="I283" s="2">
        <f>IF(G283,VLOOKUP(C283,Tabela1[],2)-H283,0)</f>
        <v>0.75</v>
      </c>
      <c r="J283" s="4">
        <f t="shared" si="90"/>
        <v>200</v>
      </c>
      <c r="K283" s="4">
        <f t="shared" si="91"/>
        <v>0</v>
      </c>
      <c r="L283" s="4">
        <f t="shared" si="92"/>
        <v>200</v>
      </c>
      <c r="M283" s="4">
        <f t="shared" si="104"/>
        <v>100</v>
      </c>
      <c r="N283">
        <f t="shared" si="93"/>
        <v>300</v>
      </c>
      <c r="O283" s="5">
        <f t="shared" si="94"/>
        <v>100</v>
      </c>
      <c r="P283" s="9">
        <f t="shared" si="95"/>
        <v>0</v>
      </c>
      <c r="Q283">
        <f t="shared" si="96"/>
        <v>225</v>
      </c>
      <c r="R283">
        <f t="shared" si="97"/>
        <v>100</v>
      </c>
      <c r="S283">
        <f t="shared" si="98"/>
        <v>125</v>
      </c>
      <c r="T283" s="5">
        <f t="shared" si="99"/>
        <v>100</v>
      </c>
      <c r="U283" s="5">
        <f t="shared" si="100"/>
        <v>250</v>
      </c>
      <c r="V283" s="5">
        <f t="shared" si="101"/>
        <v>350</v>
      </c>
      <c r="W283">
        <f t="shared" si="103"/>
        <v>0</v>
      </c>
    </row>
    <row r="284" spans="1:23" x14ac:dyDescent="0.25">
      <c r="A284" s="1">
        <v>44113</v>
      </c>
      <c r="B284">
        <f t="shared" si="84"/>
        <v>9</v>
      </c>
      <c r="C284">
        <f t="shared" si="102"/>
        <v>5</v>
      </c>
      <c r="D284" t="b">
        <f t="shared" si="85"/>
        <v>0</v>
      </c>
      <c r="E284" t="b">
        <f t="shared" si="86"/>
        <v>0</v>
      </c>
      <c r="F284" t="b">
        <f t="shared" si="87"/>
        <v>0</v>
      </c>
      <c r="G284" t="b">
        <f t="shared" si="88"/>
        <v>1</v>
      </c>
      <c r="H284" s="2">
        <f t="shared" si="89"/>
        <v>0.1</v>
      </c>
      <c r="I284" s="2">
        <f>IF(G284,VLOOKUP(C284,Tabela1[],2)-H284,0)</f>
        <v>0.70000000000000007</v>
      </c>
      <c r="J284" s="4">
        <f t="shared" si="90"/>
        <v>200</v>
      </c>
      <c r="K284" s="4">
        <f t="shared" si="91"/>
        <v>90</v>
      </c>
      <c r="L284" s="4">
        <f t="shared" si="92"/>
        <v>200</v>
      </c>
      <c r="M284" s="4">
        <f t="shared" si="104"/>
        <v>75</v>
      </c>
      <c r="N284">
        <f t="shared" si="93"/>
        <v>275</v>
      </c>
      <c r="O284" s="5">
        <f t="shared" si="94"/>
        <v>109</v>
      </c>
      <c r="P284" s="9">
        <f t="shared" si="95"/>
        <v>90</v>
      </c>
      <c r="Q284">
        <f t="shared" si="96"/>
        <v>193</v>
      </c>
      <c r="R284">
        <f t="shared" si="97"/>
        <v>75</v>
      </c>
      <c r="S284">
        <f t="shared" si="98"/>
        <v>118</v>
      </c>
      <c r="T284" s="5">
        <f t="shared" si="99"/>
        <v>75</v>
      </c>
      <c r="U284" s="5">
        <f t="shared" si="100"/>
        <v>236</v>
      </c>
      <c r="V284" s="5">
        <f t="shared" si="101"/>
        <v>356</v>
      </c>
      <c r="W284">
        <f t="shared" si="103"/>
        <v>0</v>
      </c>
    </row>
    <row r="285" spans="1:23" x14ac:dyDescent="0.25">
      <c r="A285" s="1">
        <v>44114</v>
      </c>
      <c r="B285">
        <f t="shared" si="84"/>
        <v>10</v>
      </c>
      <c r="C285">
        <f t="shared" si="102"/>
        <v>6</v>
      </c>
      <c r="D285" t="b">
        <f t="shared" si="85"/>
        <v>0</v>
      </c>
      <c r="E285" t="b">
        <f t="shared" si="86"/>
        <v>0</v>
      </c>
      <c r="F285" t="b">
        <f t="shared" si="87"/>
        <v>1</v>
      </c>
      <c r="G285" t="b">
        <f t="shared" si="88"/>
        <v>1</v>
      </c>
      <c r="H285" s="2">
        <f t="shared" si="89"/>
        <v>0</v>
      </c>
      <c r="I285" s="2">
        <f>IF(G285,VLOOKUP(C285,Tabela1[],2)-H285,0)</f>
        <v>0.5</v>
      </c>
      <c r="J285" s="4">
        <f t="shared" si="90"/>
        <v>200</v>
      </c>
      <c r="K285" s="4">
        <f t="shared" si="91"/>
        <v>0</v>
      </c>
      <c r="L285" s="4">
        <f t="shared" si="92"/>
        <v>200</v>
      </c>
      <c r="M285" s="4">
        <f t="shared" si="104"/>
        <v>82</v>
      </c>
      <c r="N285">
        <f t="shared" si="93"/>
        <v>282</v>
      </c>
      <c r="O285" s="5">
        <f t="shared" si="94"/>
        <v>100</v>
      </c>
      <c r="P285" s="9">
        <f t="shared" si="95"/>
        <v>0</v>
      </c>
      <c r="Q285">
        <f t="shared" si="96"/>
        <v>282</v>
      </c>
      <c r="R285">
        <f t="shared" si="97"/>
        <v>82</v>
      </c>
      <c r="S285">
        <f t="shared" si="98"/>
        <v>200</v>
      </c>
      <c r="T285" s="5">
        <f t="shared" si="99"/>
        <v>82</v>
      </c>
      <c r="U285" s="5">
        <f t="shared" si="100"/>
        <v>400</v>
      </c>
      <c r="V285" s="5">
        <f t="shared" si="101"/>
        <v>482</v>
      </c>
      <c r="W285">
        <f t="shared" si="103"/>
        <v>0</v>
      </c>
    </row>
    <row r="286" spans="1:23" x14ac:dyDescent="0.25">
      <c r="A286" s="1">
        <v>44115</v>
      </c>
      <c r="B286">
        <f t="shared" si="84"/>
        <v>11</v>
      </c>
      <c r="C286">
        <f t="shared" si="102"/>
        <v>7</v>
      </c>
      <c r="D286" t="b">
        <f t="shared" si="85"/>
        <v>0</v>
      </c>
      <c r="E286" t="b">
        <f t="shared" si="86"/>
        <v>1</v>
      </c>
      <c r="F286" t="b">
        <f t="shared" si="87"/>
        <v>0</v>
      </c>
      <c r="G286" t="b">
        <f t="shared" si="88"/>
        <v>0</v>
      </c>
      <c r="H286" s="2">
        <f t="shared" si="89"/>
        <v>0</v>
      </c>
      <c r="I286" s="2">
        <f>IF(G286,VLOOKUP(C286,Tabela1[],2)-H286,0)</f>
        <v>0</v>
      </c>
      <c r="J286" s="4">
        <f t="shared" si="90"/>
        <v>0</v>
      </c>
      <c r="K286" s="4">
        <f t="shared" si="91"/>
        <v>0</v>
      </c>
      <c r="L286" s="4">
        <f t="shared" si="92"/>
        <v>0</v>
      </c>
      <c r="M286" s="4">
        <f t="shared" si="104"/>
        <v>0</v>
      </c>
      <c r="N286">
        <f t="shared" si="93"/>
        <v>0</v>
      </c>
      <c r="O286" s="5">
        <f t="shared" si="94"/>
        <v>0</v>
      </c>
      <c r="P286" s="9">
        <f t="shared" si="95"/>
        <v>0</v>
      </c>
      <c r="Q286">
        <f t="shared" si="96"/>
        <v>0</v>
      </c>
      <c r="R286">
        <f t="shared" si="97"/>
        <v>0</v>
      </c>
      <c r="S286">
        <f t="shared" si="98"/>
        <v>0</v>
      </c>
      <c r="T286" s="5">
        <f t="shared" si="99"/>
        <v>0</v>
      </c>
      <c r="U286" s="5">
        <f t="shared" si="100"/>
        <v>0</v>
      </c>
      <c r="V286" s="5">
        <f t="shared" si="101"/>
        <v>0</v>
      </c>
      <c r="W286">
        <f t="shared" si="103"/>
        <v>0</v>
      </c>
    </row>
    <row r="287" spans="1:23" x14ac:dyDescent="0.25">
      <c r="A287" s="1">
        <v>44116</v>
      </c>
      <c r="B287">
        <f t="shared" si="84"/>
        <v>12</v>
      </c>
      <c r="C287">
        <f t="shared" si="102"/>
        <v>1</v>
      </c>
      <c r="D287" t="b">
        <f t="shared" si="85"/>
        <v>0</v>
      </c>
      <c r="E287" t="b">
        <f t="shared" si="86"/>
        <v>0</v>
      </c>
      <c r="F287" t="b">
        <f t="shared" si="87"/>
        <v>0</v>
      </c>
      <c r="G287" t="b">
        <f t="shared" si="88"/>
        <v>1</v>
      </c>
      <c r="H287" s="2">
        <f t="shared" si="89"/>
        <v>0.1</v>
      </c>
      <c r="I287" s="2">
        <f>IF(G287,VLOOKUP(C287,Tabela1[],2)-H287,0)</f>
        <v>0.8</v>
      </c>
      <c r="J287" s="4">
        <f t="shared" si="90"/>
        <v>200</v>
      </c>
      <c r="K287" s="4">
        <f t="shared" si="91"/>
        <v>150</v>
      </c>
      <c r="L287" s="4">
        <f t="shared" si="92"/>
        <v>200</v>
      </c>
      <c r="M287" s="4">
        <f t="shared" si="104"/>
        <v>0</v>
      </c>
      <c r="N287">
        <f t="shared" si="93"/>
        <v>200</v>
      </c>
      <c r="O287" s="5">
        <f t="shared" si="94"/>
        <v>115</v>
      </c>
      <c r="P287" s="9">
        <f t="shared" si="95"/>
        <v>150</v>
      </c>
      <c r="Q287">
        <f t="shared" si="96"/>
        <v>160</v>
      </c>
      <c r="R287">
        <f t="shared" si="97"/>
        <v>0</v>
      </c>
      <c r="S287">
        <f t="shared" si="98"/>
        <v>160</v>
      </c>
      <c r="T287" s="5">
        <f t="shared" si="99"/>
        <v>0</v>
      </c>
      <c r="U287" s="5">
        <f t="shared" si="100"/>
        <v>320</v>
      </c>
      <c r="V287" s="5">
        <f t="shared" si="101"/>
        <v>395</v>
      </c>
      <c r="W287">
        <f t="shared" si="103"/>
        <v>0</v>
      </c>
    </row>
    <row r="288" spans="1:23" x14ac:dyDescent="0.25">
      <c r="A288" s="1">
        <v>44117</v>
      </c>
      <c r="B288">
        <f t="shared" si="84"/>
        <v>13</v>
      </c>
      <c r="C288">
        <f t="shared" si="102"/>
        <v>2</v>
      </c>
      <c r="D288" t="b">
        <f t="shared" si="85"/>
        <v>0</v>
      </c>
      <c r="E288" t="b">
        <f t="shared" si="86"/>
        <v>0</v>
      </c>
      <c r="F288" t="b">
        <f t="shared" si="87"/>
        <v>0</v>
      </c>
      <c r="G288" t="b">
        <f t="shared" si="88"/>
        <v>1</v>
      </c>
      <c r="H288" s="2">
        <f t="shared" si="89"/>
        <v>0</v>
      </c>
      <c r="I288" s="2">
        <f>IF(G288,VLOOKUP(C288,Tabela1[],2)-H288,0)</f>
        <v>0.75</v>
      </c>
      <c r="J288" s="4">
        <f t="shared" si="90"/>
        <v>200</v>
      </c>
      <c r="K288" s="4">
        <f t="shared" si="91"/>
        <v>0</v>
      </c>
      <c r="L288" s="4">
        <f t="shared" si="92"/>
        <v>200</v>
      </c>
      <c r="M288" s="4">
        <f t="shared" si="104"/>
        <v>40</v>
      </c>
      <c r="N288">
        <f t="shared" si="93"/>
        <v>240</v>
      </c>
      <c r="O288" s="5">
        <f t="shared" si="94"/>
        <v>100</v>
      </c>
      <c r="P288" s="9">
        <f t="shared" si="95"/>
        <v>0</v>
      </c>
      <c r="Q288">
        <f t="shared" si="96"/>
        <v>180</v>
      </c>
      <c r="R288">
        <f t="shared" si="97"/>
        <v>40</v>
      </c>
      <c r="S288">
        <f t="shared" si="98"/>
        <v>140</v>
      </c>
      <c r="T288" s="5">
        <f t="shared" si="99"/>
        <v>40</v>
      </c>
      <c r="U288" s="5">
        <f t="shared" si="100"/>
        <v>280</v>
      </c>
      <c r="V288" s="5">
        <f t="shared" si="101"/>
        <v>320</v>
      </c>
      <c r="W288">
        <f t="shared" si="103"/>
        <v>0</v>
      </c>
    </row>
    <row r="289" spans="1:23" x14ac:dyDescent="0.25">
      <c r="A289" s="1">
        <v>44118</v>
      </c>
      <c r="B289">
        <f t="shared" si="84"/>
        <v>14</v>
      </c>
      <c r="C289">
        <f t="shared" si="102"/>
        <v>3</v>
      </c>
      <c r="D289" t="b">
        <f t="shared" si="85"/>
        <v>0</v>
      </c>
      <c r="E289" t="b">
        <f t="shared" si="86"/>
        <v>0</v>
      </c>
      <c r="F289" t="b">
        <f t="shared" si="87"/>
        <v>0</v>
      </c>
      <c r="G289" t="b">
        <f t="shared" si="88"/>
        <v>1</v>
      </c>
      <c r="H289" s="2">
        <f t="shared" si="89"/>
        <v>0</v>
      </c>
      <c r="I289" s="2">
        <f>IF(G289,VLOOKUP(C289,Tabela1[],2)-H289,0)</f>
        <v>0.6</v>
      </c>
      <c r="J289" s="4">
        <f t="shared" si="90"/>
        <v>200</v>
      </c>
      <c r="K289" s="4">
        <f t="shared" si="91"/>
        <v>0</v>
      </c>
      <c r="L289" s="4">
        <f t="shared" si="92"/>
        <v>200</v>
      </c>
      <c r="M289" s="4">
        <f t="shared" si="104"/>
        <v>60</v>
      </c>
      <c r="N289">
        <f t="shared" si="93"/>
        <v>260</v>
      </c>
      <c r="O289" s="5">
        <f t="shared" si="94"/>
        <v>100</v>
      </c>
      <c r="P289" s="9">
        <f t="shared" si="95"/>
        <v>0</v>
      </c>
      <c r="Q289">
        <f t="shared" si="96"/>
        <v>156</v>
      </c>
      <c r="R289">
        <f t="shared" si="97"/>
        <v>60</v>
      </c>
      <c r="S289">
        <f t="shared" si="98"/>
        <v>96</v>
      </c>
      <c r="T289" s="5">
        <f t="shared" si="99"/>
        <v>60</v>
      </c>
      <c r="U289" s="5">
        <f t="shared" si="100"/>
        <v>192</v>
      </c>
      <c r="V289" s="5">
        <f t="shared" si="101"/>
        <v>252</v>
      </c>
      <c r="W289">
        <f t="shared" si="103"/>
        <v>4</v>
      </c>
    </row>
    <row r="290" spans="1:23" x14ac:dyDescent="0.25">
      <c r="A290" s="1">
        <v>44119</v>
      </c>
      <c r="B290">
        <f t="shared" si="84"/>
        <v>15</v>
      </c>
      <c r="C290">
        <f t="shared" si="102"/>
        <v>4</v>
      </c>
      <c r="D290" t="b">
        <f t="shared" si="85"/>
        <v>0</v>
      </c>
      <c r="E290" t="b">
        <f t="shared" si="86"/>
        <v>0</v>
      </c>
      <c r="F290" t="b">
        <f t="shared" si="87"/>
        <v>0</v>
      </c>
      <c r="G290" t="b">
        <f t="shared" si="88"/>
        <v>1</v>
      </c>
      <c r="H290" s="2">
        <f t="shared" si="89"/>
        <v>0</v>
      </c>
      <c r="I290" s="2">
        <f>IF(G290,VLOOKUP(C290,Tabela1[],2)-H290,0)</f>
        <v>0.75</v>
      </c>
      <c r="J290" s="4">
        <f t="shared" si="90"/>
        <v>200</v>
      </c>
      <c r="K290" s="4">
        <f t="shared" si="91"/>
        <v>0</v>
      </c>
      <c r="L290" s="4">
        <f t="shared" si="92"/>
        <v>200</v>
      </c>
      <c r="M290" s="4">
        <f t="shared" si="104"/>
        <v>100</v>
      </c>
      <c r="N290">
        <f t="shared" si="93"/>
        <v>300</v>
      </c>
      <c r="O290" s="5">
        <f t="shared" si="94"/>
        <v>100</v>
      </c>
      <c r="P290" s="9">
        <f t="shared" si="95"/>
        <v>0</v>
      </c>
      <c r="Q290">
        <f t="shared" si="96"/>
        <v>225</v>
      </c>
      <c r="R290">
        <f t="shared" si="97"/>
        <v>100</v>
      </c>
      <c r="S290">
        <f t="shared" si="98"/>
        <v>125</v>
      </c>
      <c r="T290" s="5">
        <f t="shared" si="99"/>
        <v>100</v>
      </c>
      <c r="U290" s="5">
        <f t="shared" si="100"/>
        <v>250</v>
      </c>
      <c r="V290" s="5">
        <f t="shared" si="101"/>
        <v>350</v>
      </c>
      <c r="W290">
        <f t="shared" si="103"/>
        <v>0</v>
      </c>
    </row>
    <row r="291" spans="1:23" x14ac:dyDescent="0.25">
      <c r="A291" s="1">
        <v>44120</v>
      </c>
      <c r="B291">
        <f t="shared" si="84"/>
        <v>16</v>
      </c>
      <c r="C291">
        <f t="shared" si="102"/>
        <v>5</v>
      </c>
      <c r="D291" t="b">
        <f t="shared" si="85"/>
        <v>0</v>
      </c>
      <c r="E291" t="b">
        <f t="shared" si="86"/>
        <v>0</v>
      </c>
      <c r="F291" t="b">
        <f t="shared" si="87"/>
        <v>0</v>
      </c>
      <c r="G291" t="b">
        <f t="shared" si="88"/>
        <v>1</v>
      </c>
      <c r="H291" s="2">
        <f t="shared" si="89"/>
        <v>0.1</v>
      </c>
      <c r="I291" s="2">
        <f>IF(G291,VLOOKUP(C291,Tabela1[],2)-H291,0)</f>
        <v>0.70000000000000007</v>
      </c>
      <c r="J291" s="4">
        <f t="shared" si="90"/>
        <v>200</v>
      </c>
      <c r="K291" s="4">
        <f t="shared" si="91"/>
        <v>90</v>
      </c>
      <c r="L291" s="4">
        <f t="shared" si="92"/>
        <v>200</v>
      </c>
      <c r="M291" s="4">
        <f t="shared" si="104"/>
        <v>75</v>
      </c>
      <c r="N291">
        <f t="shared" si="93"/>
        <v>275</v>
      </c>
      <c r="O291" s="5">
        <f t="shared" si="94"/>
        <v>109</v>
      </c>
      <c r="P291" s="9">
        <f t="shared" si="95"/>
        <v>90</v>
      </c>
      <c r="Q291">
        <f t="shared" si="96"/>
        <v>193</v>
      </c>
      <c r="R291">
        <f t="shared" si="97"/>
        <v>75</v>
      </c>
      <c r="S291">
        <f t="shared" si="98"/>
        <v>118</v>
      </c>
      <c r="T291" s="5">
        <f t="shared" si="99"/>
        <v>75</v>
      </c>
      <c r="U291" s="5">
        <f t="shared" si="100"/>
        <v>236</v>
      </c>
      <c r="V291" s="5">
        <f t="shared" si="101"/>
        <v>356</v>
      </c>
      <c r="W291">
        <f t="shared" si="103"/>
        <v>0</v>
      </c>
    </row>
    <row r="292" spans="1:23" x14ac:dyDescent="0.25">
      <c r="A292" s="1">
        <v>44121</v>
      </c>
      <c r="B292">
        <f t="shared" si="84"/>
        <v>17</v>
      </c>
      <c r="C292">
        <f t="shared" si="102"/>
        <v>6</v>
      </c>
      <c r="D292" t="b">
        <f t="shared" si="85"/>
        <v>0</v>
      </c>
      <c r="E292" t="b">
        <f t="shared" si="86"/>
        <v>0</v>
      </c>
      <c r="F292" t="b">
        <f t="shared" si="87"/>
        <v>1</v>
      </c>
      <c r="G292" t="b">
        <f t="shared" si="88"/>
        <v>1</v>
      </c>
      <c r="H292" s="2">
        <f t="shared" si="89"/>
        <v>0</v>
      </c>
      <c r="I292" s="2">
        <f>IF(G292,VLOOKUP(C292,Tabela1[],2)-H292,0)</f>
        <v>0.5</v>
      </c>
      <c r="J292" s="4">
        <f t="shared" si="90"/>
        <v>200</v>
      </c>
      <c r="K292" s="4">
        <f t="shared" si="91"/>
        <v>0</v>
      </c>
      <c r="L292" s="4">
        <f t="shared" si="92"/>
        <v>200</v>
      </c>
      <c r="M292" s="4">
        <f t="shared" si="104"/>
        <v>82</v>
      </c>
      <c r="N292">
        <f t="shared" si="93"/>
        <v>282</v>
      </c>
      <c r="O292" s="5">
        <f t="shared" si="94"/>
        <v>100</v>
      </c>
      <c r="P292" s="9">
        <f t="shared" si="95"/>
        <v>0</v>
      </c>
      <c r="Q292">
        <f t="shared" si="96"/>
        <v>282</v>
      </c>
      <c r="R292">
        <f t="shared" si="97"/>
        <v>82</v>
      </c>
      <c r="S292">
        <f t="shared" si="98"/>
        <v>200</v>
      </c>
      <c r="T292" s="5">
        <f t="shared" si="99"/>
        <v>82</v>
      </c>
      <c r="U292" s="5">
        <f t="shared" si="100"/>
        <v>400</v>
      </c>
      <c r="V292" s="5">
        <f t="shared" si="101"/>
        <v>482</v>
      </c>
      <c r="W292">
        <f t="shared" si="103"/>
        <v>0</v>
      </c>
    </row>
    <row r="293" spans="1:23" x14ac:dyDescent="0.25">
      <c r="A293" s="1">
        <v>44122</v>
      </c>
      <c r="B293">
        <f t="shared" si="84"/>
        <v>18</v>
      </c>
      <c r="C293">
        <f t="shared" si="102"/>
        <v>7</v>
      </c>
      <c r="D293" t="b">
        <f t="shared" si="85"/>
        <v>0</v>
      </c>
      <c r="E293" t="b">
        <f t="shared" si="86"/>
        <v>1</v>
      </c>
      <c r="F293" t="b">
        <f t="shared" si="87"/>
        <v>0</v>
      </c>
      <c r="G293" t="b">
        <f t="shared" si="88"/>
        <v>0</v>
      </c>
      <c r="H293" s="2">
        <f t="shared" si="89"/>
        <v>0</v>
      </c>
      <c r="I293" s="2">
        <f>IF(G293,VLOOKUP(C293,Tabela1[],2)-H293,0)</f>
        <v>0</v>
      </c>
      <c r="J293" s="4">
        <f t="shared" si="90"/>
        <v>0</v>
      </c>
      <c r="K293" s="4">
        <f t="shared" si="91"/>
        <v>0</v>
      </c>
      <c r="L293" s="4">
        <f t="shared" si="92"/>
        <v>0</v>
      </c>
      <c r="M293" s="4">
        <f t="shared" si="104"/>
        <v>0</v>
      </c>
      <c r="N293">
        <f t="shared" si="93"/>
        <v>0</v>
      </c>
      <c r="O293" s="5">
        <f t="shared" si="94"/>
        <v>0</v>
      </c>
      <c r="P293" s="9">
        <f t="shared" si="95"/>
        <v>0</v>
      </c>
      <c r="Q293">
        <f t="shared" si="96"/>
        <v>0</v>
      </c>
      <c r="R293">
        <f t="shared" si="97"/>
        <v>0</v>
      </c>
      <c r="S293">
        <f t="shared" si="98"/>
        <v>0</v>
      </c>
      <c r="T293" s="5">
        <f t="shared" si="99"/>
        <v>0</v>
      </c>
      <c r="U293" s="5">
        <f t="shared" si="100"/>
        <v>0</v>
      </c>
      <c r="V293" s="5">
        <f t="shared" si="101"/>
        <v>0</v>
      </c>
      <c r="W293">
        <f t="shared" si="103"/>
        <v>0</v>
      </c>
    </row>
    <row r="294" spans="1:23" x14ac:dyDescent="0.25">
      <c r="A294" s="1">
        <v>44123</v>
      </c>
      <c r="B294">
        <f t="shared" si="84"/>
        <v>19</v>
      </c>
      <c r="C294">
        <f t="shared" si="102"/>
        <v>1</v>
      </c>
      <c r="D294" t="b">
        <f t="shared" si="85"/>
        <v>0</v>
      </c>
      <c r="E294" t="b">
        <f t="shared" si="86"/>
        <v>0</v>
      </c>
      <c r="F294" t="b">
        <f t="shared" si="87"/>
        <v>0</v>
      </c>
      <c r="G294" t="b">
        <f t="shared" si="88"/>
        <v>1</v>
      </c>
      <c r="H294" s="2">
        <f t="shared" si="89"/>
        <v>0.1</v>
      </c>
      <c r="I294" s="2">
        <f>IF(G294,VLOOKUP(C294,Tabela1[],2)-H294,0)</f>
        <v>0.8</v>
      </c>
      <c r="J294" s="4">
        <f t="shared" si="90"/>
        <v>200</v>
      </c>
      <c r="K294" s="4">
        <f t="shared" si="91"/>
        <v>150</v>
      </c>
      <c r="L294" s="4">
        <f t="shared" si="92"/>
        <v>200</v>
      </c>
      <c r="M294" s="4">
        <f t="shared" si="104"/>
        <v>0</v>
      </c>
      <c r="N294">
        <f t="shared" si="93"/>
        <v>200</v>
      </c>
      <c r="O294" s="5">
        <f t="shared" si="94"/>
        <v>115</v>
      </c>
      <c r="P294" s="9">
        <f t="shared" si="95"/>
        <v>150</v>
      </c>
      <c r="Q294">
        <f t="shared" si="96"/>
        <v>160</v>
      </c>
      <c r="R294">
        <f t="shared" si="97"/>
        <v>0</v>
      </c>
      <c r="S294">
        <f t="shared" si="98"/>
        <v>160</v>
      </c>
      <c r="T294" s="5">
        <f t="shared" si="99"/>
        <v>0</v>
      </c>
      <c r="U294" s="5">
        <f t="shared" si="100"/>
        <v>320</v>
      </c>
      <c r="V294" s="5">
        <f t="shared" si="101"/>
        <v>395</v>
      </c>
      <c r="W294">
        <f t="shared" si="103"/>
        <v>0</v>
      </c>
    </row>
    <row r="295" spans="1:23" x14ac:dyDescent="0.25">
      <c r="A295" s="1">
        <v>44124</v>
      </c>
      <c r="B295">
        <f t="shared" si="84"/>
        <v>20</v>
      </c>
      <c r="C295">
        <f t="shared" si="102"/>
        <v>2</v>
      </c>
      <c r="D295" t="b">
        <f t="shared" si="85"/>
        <v>0</v>
      </c>
      <c r="E295" t="b">
        <f t="shared" si="86"/>
        <v>0</v>
      </c>
      <c r="F295" t="b">
        <f t="shared" si="87"/>
        <v>0</v>
      </c>
      <c r="G295" t="b">
        <f t="shared" si="88"/>
        <v>1</v>
      </c>
      <c r="H295" s="2">
        <f t="shared" si="89"/>
        <v>0</v>
      </c>
      <c r="I295" s="2">
        <f>IF(G295,VLOOKUP(C295,Tabela1[],2)-H295,0)</f>
        <v>0.75</v>
      </c>
      <c r="J295" s="4">
        <f t="shared" si="90"/>
        <v>200</v>
      </c>
      <c r="K295" s="4">
        <f t="shared" si="91"/>
        <v>0</v>
      </c>
      <c r="L295" s="4">
        <f t="shared" si="92"/>
        <v>200</v>
      </c>
      <c r="M295" s="4">
        <f t="shared" si="104"/>
        <v>40</v>
      </c>
      <c r="N295">
        <f t="shared" si="93"/>
        <v>240</v>
      </c>
      <c r="O295" s="5">
        <f t="shared" si="94"/>
        <v>100</v>
      </c>
      <c r="P295" s="9">
        <f t="shared" si="95"/>
        <v>0</v>
      </c>
      <c r="Q295">
        <f t="shared" si="96"/>
        <v>180</v>
      </c>
      <c r="R295">
        <f t="shared" si="97"/>
        <v>40</v>
      </c>
      <c r="S295">
        <f t="shared" si="98"/>
        <v>140</v>
      </c>
      <c r="T295" s="5">
        <f t="shared" si="99"/>
        <v>40</v>
      </c>
      <c r="U295" s="5">
        <f t="shared" si="100"/>
        <v>280</v>
      </c>
      <c r="V295" s="5">
        <f t="shared" si="101"/>
        <v>320</v>
      </c>
      <c r="W295">
        <f t="shared" si="103"/>
        <v>0</v>
      </c>
    </row>
    <row r="296" spans="1:23" x14ac:dyDescent="0.25">
      <c r="A296" s="1">
        <v>44125</v>
      </c>
      <c r="B296">
        <f t="shared" si="84"/>
        <v>21</v>
      </c>
      <c r="C296">
        <f t="shared" si="102"/>
        <v>3</v>
      </c>
      <c r="D296" t="b">
        <f t="shared" si="85"/>
        <v>0</v>
      </c>
      <c r="E296" t="b">
        <f t="shared" si="86"/>
        <v>0</v>
      </c>
      <c r="F296" t="b">
        <f t="shared" si="87"/>
        <v>0</v>
      </c>
      <c r="G296" t="b">
        <f t="shared" si="88"/>
        <v>1</v>
      </c>
      <c r="H296" s="2">
        <f t="shared" si="89"/>
        <v>0</v>
      </c>
      <c r="I296" s="2">
        <f>IF(G296,VLOOKUP(C296,Tabela1[],2)-H296,0)</f>
        <v>0.6</v>
      </c>
      <c r="J296" s="4">
        <f t="shared" si="90"/>
        <v>200</v>
      </c>
      <c r="K296" s="4">
        <f t="shared" si="91"/>
        <v>0</v>
      </c>
      <c r="L296" s="4">
        <f t="shared" si="92"/>
        <v>200</v>
      </c>
      <c r="M296" s="4">
        <f t="shared" si="104"/>
        <v>60</v>
      </c>
      <c r="N296">
        <f t="shared" si="93"/>
        <v>260</v>
      </c>
      <c r="O296" s="5">
        <f t="shared" si="94"/>
        <v>100</v>
      </c>
      <c r="P296" s="9">
        <f t="shared" si="95"/>
        <v>0</v>
      </c>
      <c r="Q296">
        <f t="shared" si="96"/>
        <v>156</v>
      </c>
      <c r="R296">
        <f t="shared" si="97"/>
        <v>60</v>
      </c>
      <c r="S296">
        <f t="shared" si="98"/>
        <v>96</v>
      </c>
      <c r="T296" s="5">
        <f t="shared" si="99"/>
        <v>60</v>
      </c>
      <c r="U296" s="5">
        <f t="shared" si="100"/>
        <v>192</v>
      </c>
      <c r="V296" s="5">
        <f t="shared" si="101"/>
        <v>252</v>
      </c>
      <c r="W296">
        <f t="shared" si="103"/>
        <v>4</v>
      </c>
    </row>
    <row r="297" spans="1:23" x14ac:dyDescent="0.25">
      <c r="A297" s="1">
        <v>44126</v>
      </c>
      <c r="B297">
        <f t="shared" si="84"/>
        <v>22</v>
      </c>
      <c r="C297">
        <f t="shared" si="102"/>
        <v>4</v>
      </c>
      <c r="D297" t="b">
        <f t="shared" si="85"/>
        <v>0</v>
      </c>
      <c r="E297" t="b">
        <f t="shared" si="86"/>
        <v>0</v>
      </c>
      <c r="F297" t="b">
        <f t="shared" si="87"/>
        <v>0</v>
      </c>
      <c r="G297" t="b">
        <f t="shared" si="88"/>
        <v>1</v>
      </c>
      <c r="H297" s="2">
        <f t="shared" si="89"/>
        <v>0</v>
      </c>
      <c r="I297" s="2">
        <f>IF(G297,VLOOKUP(C297,Tabela1[],2)-H297,0)</f>
        <v>0.75</v>
      </c>
      <c r="J297" s="4">
        <f t="shared" si="90"/>
        <v>200</v>
      </c>
      <c r="K297" s="4">
        <f t="shared" si="91"/>
        <v>0</v>
      </c>
      <c r="L297" s="4">
        <f t="shared" si="92"/>
        <v>200</v>
      </c>
      <c r="M297" s="4">
        <f t="shared" si="104"/>
        <v>100</v>
      </c>
      <c r="N297">
        <f t="shared" si="93"/>
        <v>300</v>
      </c>
      <c r="O297" s="5">
        <f t="shared" si="94"/>
        <v>100</v>
      </c>
      <c r="P297" s="9">
        <f t="shared" si="95"/>
        <v>0</v>
      </c>
      <c r="Q297">
        <f t="shared" si="96"/>
        <v>225</v>
      </c>
      <c r="R297">
        <f t="shared" si="97"/>
        <v>100</v>
      </c>
      <c r="S297">
        <f t="shared" si="98"/>
        <v>125</v>
      </c>
      <c r="T297" s="5">
        <f t="shared" si="99"/>
        <v>100</v>
      </c>
      <c r="U297" s="5">
        <f t="shared" si="100"/>
        <v>250</v>
      </c>
      <c r="V297" s="5">
        <f t="shared" si="101"/>
        <v>350</v>
      </c>
      <c r="W297">
        <f t="shared" si="103"/>
        <v>0</v>
      </c>
    </row>
    <row r="298" spans="1:23" x14ac:dyDescent="0.25">
      <c r="A298" s="1">
        <v>44127</v>
      </c>
      <c r="B298">
        <f t="shared" si="84"/>
        <v>23</v>
      </c>
      <c r="C298">
        <f t="shared" si="102"/>
        <v>5</v>
      </c>
      <c r="D298" t="b">
        <f t="shared" si="85"/>
        <v>0</v>
      </c>
      <c r="E298" t="b">
        <f t="shared" si="86"/>
        <v>0</v>
      </c>
      <c r="F298" t="b">
        <f t="shared" si="87"/>
        <v>0</v>
      </c>
      <c r="G298" t="b">
        <f t="shared" si="88"/>
        <v>1</v>
      </c>
      <c r="H298" s="2">
        <f t="shared" si="89"/>
        <v>0.1</v>
      </c>
      <c r="I298" s="2">
        <f>IF(G298,VLOOKUP(C298,Tabela1[],2)-H298,0)</f>
        <v>0.70000000000000007</v>
      </c>
      <c r="J298" s="4">
        <f t="shared" si="90"/>
        <v>200</v>
      </c>
      <c r="K298" s="4">
        <f t="shared" si="91"/>
        <v>90</v>
      </c>
      <c r="L298" s="4">
        <f t="shared" si="92"/>
        <v>200</v>
      </c>
      <c r="M298" s="4">
        <f t="shared" si="104"/>
        <v>75</v>
      </c>
      <c r="N298">
        <f t="shared" si="93"/>
        <v>275</v>
      </c>
      <c r="O298" s="5">
        <f t="shared" si="94"/>
        <v>109</v>
      </c>
      <c r="P298" s="9">
        <f t="shared" si="95"/>
        <v>90</v>
      </c>
      <c r="Q298">
        <f t="shared" si="96"/>
        <v>193</v>
      </c>
      <c r="R298">
        <f t="shared" si="97"/>
        <v>75</v>
      </c>
      <c r="S298">
        <f t="shared" si="98"/>
        <v>118</v>
      </c>
      <c r="T298" s="5">
        <f t="shared" si="99"/>
        <v>75</v>
      </c>
      <c r="U298" s="5">
        <f t="shared" si="100"/>
        <v>236</v>
      </c>
      <c r="V298" s="5">
        <f t="shared" si="101"/>
        <v>356</v>
      </c>
      <c r="W298">
        <f t="shared" si="103"/>
        <v>0</v>
      </c>
    </row>
    <row r="299" spans="1:23" x14ac:dyDescent="0.25">
      <c r="A299" s="1">
        <v>44128</v>
      </c>
      <c r="B299">
        <f t="shared" si="84"/>
        <v>24</v>
      </c>
      <c r="C299">
        <f t="shared" si="102"/>
        <v>6</v>
      </c>
      <c r="D299" t="b">
        <f t="shared" si="85"/>
        <v>0</v>
      </c>
      <c r="E299" t="b">
        <f t="shared" si="86"/>
        <v>0</v>
      </c>
      <c r="F299" t="b">
        <f t="shared" si="87"/>
        <v>1</v>
      </c>
      <c r="G299" t="b">
        <f t="shared" si="88"/>
        <v>1</v>
      </c>
      <c r="H299" s="2">
        <f t="shared" si="89"/>
        <v>0</v>
      </c>
      <c r="I299" s="2">
        <f>IF(G299,VLOOKUP(C299,Tabela1[],2)-H299,0)</f>
        <v>0.5</v>
      </c>
      <c r="J299" s="4">
        <f t="shared" si="90"/>
        <v>200</v>
      </c>
      <c r="K299" s="4">
        <f t="shared" si="91"/>
        <v>0</v>
      </c>
      <c r="L299" s="4">
        <f t="shared" si="92"/>
        <v>200</v>
      </c>
      <c r="M299" s="4">
        <f t="shared" si="104"/>
        <v>82</v>
      </c>
      <c r="N299">
        <f t="shared" si="93"/>
        <v>282</v>
      </c>
      <c r="O299" s="5">
        <f t="shared" si="94"/>
        <v>100</v>
      </c>
      <c r="P299" s="9">
        <f t="shared" si="95"/>
        <v>0</v>
      </c>
      <c r="Q299">
        <f t="shared" si="96"/>
        <v>282</v>
      </c>
      <c r="R299">
        <f t="shared" si="97"/>
        <v>82</v>
      </c>
      <c r="S299">
        <f t="shared" si="98"/>
        <v>200</v>
      </c>
      <c r="T299" s="5">
        <f t="shared" si="99"/>
        <v>82</v>
      </c>
      <c r="U299" s="5">
        <f t="shared" si="100"/>
        <v>400</v>
      </c>
      <c r="V299" s="5">
        <f t="shared" si="101"/>
        <v>482</v>
      </c>
      <c r="W299">
        <f t="shared" si="103"/>
        <v>0</v>
      </c>
    </row>
    <row r="300" spans="1:23" x14ac:dyDescent="0.25">
      <c r="A300" s="1">
        <v>44129</v>
      </c>
      <c r="B300">
        <f t="shared" si="84"/>
        <v>25</v>
      </c>
      <c r="C300">
        <f t="shared" si="102"/>
        <v>7</v>
      </c>
      <c r="D300" t="b">
        <f t="shared" si="85"/>
        <v>0</v>
      </c>
      <c r="E300" t="b">
        <f t="shared" si="86"/>
        <v>1</v>
      </c>
      <c r="F300" t="b">
        <f t="shared" si="87"/>
        <v>0</v>
      </c>
      <c r="G300" t="b">
        <f t="shared" si="88"/>
        <v>0</v>
      </c>
      <c r="H300" s="2">
        <f t="shared" si="89"/>
        <v>0</v>
      </c>
      <c r="I300" s="2">
        <f>IF(G300,VLOOKUP(C300,Tabela1[],2)-H300,0)</f>
        <v>0</v>
      </c>
      <c r="J300" s="4">
        <f t="shared" si="90"/>
        <v>0</v>
      </c>
      <c r="K300" s="4">
        <f t="shared" si="91"/>
        <v>0</v>
      </c>
      <c r="L300" s="4">
        <f t="shared" si="92"/>
        <v>0</v>
      </c>
      <c r="M300" s="4">
        <f t="shared" si="104"/>
        <v>0</v>
      </c>
      <c r="N300">
        <f t="shared" si="93"/>
        <v>0</v>
      </c>
      <c r="O300" s="5">
        <f t="shared" si="94"/>
        <v>0</v>
      </c>
      <c r="P300" s="9">
        <f t="shared" si="95"/>
        <v>0</v>
      </c>
      <c r="Q300">
        <f t="shared" si="96"/>
        <v>0</v>
      </c>
      <c r="R300">
        <f t="shared" si="97"/>
        <v>0</v>
      </c>
      <c r="S300">
        <f t="shared" si="98"/>
        <v>0</v>
      </c>
      <c r="T300" s="5">
        <f t="shared" si="99"/>
        <v>0</v>
      </c>
      <c r="U300" s="5">
        <f t="shared" si="100"/>
        <v>0</v>
      </c>
      <c r="V300" s="5">
        <f t="shared" si="101"/>
        <v>0</v>
      </c>
      <c r="W300">
        <f t="shared" si="103"/>
        <v>0</v>
      </c>
    </row>
    <row r="301" spans="1:23" x14ac:dyDescent="0.25">
      <c r="A301" s="1">
        <v>44130</v>
      </c>
      <c r="B301">
        <f t="shared" si="84"/>
        <v>26</v>
      </c>
      <c r="C301">
        <f t="shared" si="102"/>
        <v>1</v>
      </c>
      <c r="D301" t="b">
        <f t="shared" si="85"/>
        <v>0</v>
      </c>
      <c r="E301" t="b">
        <f t="shared" si="86"/>
        <v>0</v>
      </c>
      <c r="F301" t="b">
        <f t="shared" si="87"/>
        <v>0</v>
      </c>
      <c r="G301" t="b">
        <f t="shared" si="88"/>
        <v>1</v>
      </c>
      <c r="H301" s="2">
        <f t="shared" si="89"/>
        <v>0.1</v>
      </c>
      <c r="I301" s="2">
        <f>IF(G301,VLOOKUP(C301,Tabela1[],2)-H301,0)</f>
        <v>0.8</v>
      </c>
      <c r="J301" s="4">
        <f t="shared" si="90"/>
        <v>200</v>
      </c>
      <c r="K301" s="4">
        <f t="shared" si="91"/>
        <v>150</v>
      </c>
      <c r="L301" s="4">
        <f t="shared" si="92"/>
        <v>200</v>
      </c>
      <c r="M301" s="4">
        <f t="shared" si="104"/>
        <v>0</v>
      </c>
      <c r="N301">
        <f t="shared" si="93"/>
        <v>200</v>
      </c>
      <c r="O301" s="5">
        <f t="shared" si="94"/>
        <v>115</v>
      </c>
      <c r="P301" s="9">
        <f t="shared" si="95"/>
        <v>150</v>
      </c>
      <c r="Q301">
        <f t="shared" si="96"/>
        <v>160</v>
      </c>
      <c r="R301">
        <f t="shared" si="97"/>
        <v>0</v>
      </c>
      <c r="S301">
        <f t="shared" si="98"/>
        <v>160</v>
      </c>
      <c r="T301" s="5">
        <f t="shared" si="99"/>
        <v>0</v>
      </c>
      <c r="U301" s="5">
        <f t="shared" si="100"/>
        <v>320</v>
      </c>
      <c r="V301" s="5">
        <f t="shared" si="101"/>
        <v>395</v>
      </c>
      <c r="W301">
        <f t="shared" si="103"/>
        <v>0</v>
      </c>
    </row>
    <row r="302" spans="1:23" x14ac:dyDescent="0.25">
      <c r="A302" s="1">
        <v>44131</v>
      </c>
      <c r="B302">
        <f t="shared" si="84"/>
        <v>27</v>
      </c>
      <c r="C302">
        <f t="shared" si="102"/>
        <v>2</v>
      </c>
      <c r="D302" t="b">
        <f t="shared" si="85"/>
        <v>0</v>
      </c>
      <c r="E302" t="b">
        <f t="shared" si="86"/>
        <v>0</v>
      </c>
      <c r="F302" t="b">
        <f t="shared" si="87"/>
        <v>0</v>
      </c>
      <c r="G302" t="b">
        <f t="shared" si="88"/>
        <v>1</v>
      </c>
      <c r="H302" s="2">
        <f t="shared" si="89"/>
        <v>0</v>
      </c>
      <c r="I302" s="2">
        <f>IF(G302,VLOOKUP(C302,Tabela1[],2)-H302,0)</f>
        <v>0.75</v>
      </c>
      <c r="J302" s="4">
        <f t="shared" si="90"/>
        <v>200</v>
      </c>
      <c r="K302" s="4">
        <f t="shared" si="91"/>
        <v>0</v>
      </c>
      <c r="L302" s="4">
        <f t="shared" si="92"/>
        <v>200</v>
      </c>
      <c r="M302" s="4">
        <f t="shared" si="104"/>
        <v>40</v>
      </c>
      <c r="N302">
        <f t="shared" si="93"/>
        <v>240</v>
      </c>
      <c r="O302" s="5">
        <f t="shared" si="94"/>
        <v>100</v>
      </c>
      <c r="P302" s="9">
        <f t="shared" si="95"/>
        <v>0</v>
      </c>
      <c r="Q302">
        <f t="shared" si="96"/>
        <v>180</v>
      </c>
      <c r="R302">
        <f t="shared" si="97"/>
        <v>40</v>
      </c>
      <c r="S302">
        <f t="shared" si="98"/>
        <v>140</v>
      </c>
      <c r="T302" s="5">
        <f t="shared" si="99"/>
        <v>40</v>
      </c>
      <c r="U302" s="5">
        <f t="shared" si="100"/>
        <v>280</v>
      </c>
      <c r="V302" s="5">
        <f t="shared" si="101"/>
        <v>320</v>
      </c>
      <c r="W302">
        <f t="shared" si="103"/>
        <v>0</v>
      </c>
    </row>
    <row r="303" spans="1:23" x14ac:dyDescent="0.25">
      <c r="A303" s="1">
        <v>44132</v>
      </c>
      <c r="B303">
        <f t="shared" si="84"/>
        <v>28</v>
      </c>
      <c r="C303">
        <f t="shared" si="102"/>
        <v>3</v>
      </c>
      <c r="D303" t="b">
        <f t="shared" si="85"/>
        <v>0</v>
      </c>
      <c r="E303" t="b">
        <f t="shared" si="86"/>
        <v>0</v>
      </c>
      <c r="F303" t="b">
        <f t="shared" si="87"/>
        <v>0</v>
      </c>
      <c r="G303" t="b">
        <f t="shared" si="88"/>
        <v>1</v>
      </c>
      <c r="H303" s="2">
        <f t="shared" si="89"/>
        <v>0</v>
      </c>
      <c r="I303" s="2">
        <f>IF(G303,VLOOKUP(C303,Tabela1[],2)-H303,0)</f>
        <v>0.6</v>
      </c>
      <c r="J303" s="4">
        <f t="shared" si="90"/>
        <v>200</v>
      </c>
      <c r="K303" s="4">
        <f t="shared" si="91"/>
        <v>0</v>
      </c>
      <c r="L303" s="4">
        <f t="shared" si="92"/>
        <v>200</v>
      </c>
      <c r="M303" s="4">
        <f t="shared" si="104"/>
        <v>60</v>
      </c>
      <c r="N303">
        <f t="shared" si="93"/>
        <v>260</v>
      </c>
      <c r="O303" s="5">
        <f t="shared" si="94"/>
        <v>100</v>
      </c>
      <c r="P303" s="9">
        <f t="shared" si="95"/>
        <v>0</v>
      </c>
      <c r="Q303">
        <f t="shared" si="96"/>
        <v>156</v>
      </c>
      <c r="R303">
        <f t="shared" si="97"/>
        <v>60</v>
      </c>
      <c r="S303">
        <f t="shared" si="98"/>
        <v>96</v>
      </c>
      <c r="T303" s="5">
        <f t="shared" si="99"/>
        <v>60</v>
      </c>
      <c r="U303" s="5">
        <f t="shared" si="100"/>
        <v>192</v>
      </c>
      <c r="V303" s="5">
        <f t="shared" si="101"/>
        <v>252</v>
      </c>
      <c r="W303">
        <f t="shared" si="103"/>
        <v>4</v>
      </c>
    </row>
    <row r="304" spans="1:23" x14ac:dyDescent="0.25">
      <c r="A304" s="1">
        <v>44133</v>
      </c>
      <c r="B304">
        <f t="shared" si="84"/>
        <v>29</v>
      </c>
      <c r="C304">
        <f t="shared" si="102"/>
        <v>4</v>
      </c>
      <c r="D304" t="b">
        <f t="shared" si="85"/>
        <v>0</v>
      </c>
      <c r="E304" t="b">
        <f t="shared" si="86"/>
        <v>0</v>
      </c>
      <c r="F304" t="b">
        <f t="shared" si="87"/>
        <v>0</v>
      </c>
      <c r="G304" t="b">
        <f t="shared" si="88"/>
        <v>1</v>
      </c>
      <c r="H304" s="2">
        <f t="shared" si="89"/>
        <v>0</v>
      </c>
      <c r="I304" s="2">
        <f>IF(G304,VLOOKUP(C304,Tabela1[],2)-H304,0)</f>
        <v>0.75</v>
      </c>
      <c r="J304" s="4">
        <f t="shared" si="90"/>
        <v>200</v>
      </c>
      <c r="K304" s="4">
        <f t="shared" si="91"/>
        <v>0</v>
      </c>
      <c r="L304" s="4">
        <f t="shared" si="92"/>
        <v>200</v>
      </c>
      <c r="M304" s="4">
        <f t="shared" si="104"/>
        <v>100</v>
      </c>
      <c r="N304">
        <f t="shared" si="93"/>
        <v>300</v>
      </c>
      <c r="O304" s="5">
        <f t="shared" si="94"/>
        <v>100</v>
      </c>
      <c r="P304" s="9">
        <f t="shared" si="95"/>
        <v>0</v>
      </c>
      <c r="Q304">
        <f t="shared" si="96"/>
        <v>225</v>
      </c>
      <c r="R304">
        <f t="shared" si="97"/>
        <v>100</v>
      </c>
      <c r="S304">
        <f t="shared" si="98"/>
        <v>125</v>
      </c>
      <c r="T304" s="5">
        <f t="shared" si="99"/>
        <v>100</v>
      </c>
      <c r="U304" s="5">
        <f t="shared" si="100"/>
        <v>250</v>
      </c>
      <c r="V304" s="5">
        <f t="shared" si="101"/>
        <v>350</v>
      </c>
      <c r="W304">
        <f t="shared" si="103"/>
        <v>0</v>
      </c>
    </row>
    <row r="305" spans="1:23" x14ac:dyDescent="0.25">
      <c r="A305" s="1">
        <v>44134</v>
      </c>
      <c r="B305">
        <f t="shared" si="84"/>
        <v>30</v>
      </c>
      <c r="C305">
        <f t="shared" si="102"/>
        <v>5</v>
      </c>
      <c r="D305" t="b">
        <f t="shared" si="85"/>
        <v>0</v>
      </c>
      <c r="E305" t="b">
        <f t="shared" si="86"/>
        <v>0</v>
      </c>
      <c r="F305" t="b">
        <f t="shared" si="87"/>
        <v>0</v>
      </c>
      <c r="G305" t="b">
        <f t="shared" si="88"/>
        <v>1</v>
      </c>
      <c r="H305" s="2">
        <f t="shared" si="89"/>
        <v>0.1</v>
      </c>
      <c r="I305" s="2">
        <f>IF(G305,VLOOKUP(C305,Tabela1[],2)-H305,0)</f>
        <v>0.70000000000000007</v>
      </c>
      <c r="J305" s="4">
        <f t="shared" si="90"/>
        <v>200</v>
      </c>
      <c r="K305" s="4">
        <f t="shared" si="91"/>
        <v>90</v>
      </c>
      <c r="L305" s="4">
        <f t="shared" si="92"/>
        <v>200</v>
      </c>
      <c r="M305" s="4">
        <f t="shared" si="104"/>
        <v>75</v>
      </c>
      <c r="N305">
        <f t="shared" si="93"/>
        <v>275</v>
      </c>
      <c r="O305" s="5">
        <f t="shared" si="94"/>
        <v>109</v>
      </c>
      <c r="P305" s="9">
        <f t="shared" si="95"/>
        <v>90</v>
      </c>
      <c r="Q305">
        <f t="shared" si="96"/>
        <v>193</v>
      </c>
      <c r="R305">
        <f t="shared" si="97"/>
        <v>75</v>
      </c>
      <c r="S305">
        <f t="shared" si="98"/>
        <v>118</v>
      </c>
      <c r="T305" s="5">
        <f t="shared" si="99"/>
        <v>75</v>
      </c>
      <c r="U305" s="5">
        <f t="shared" si="100"/>
        <v>236</v>
      </c>
      <c r="V305" s="5">
        <f t="shared" si="101"/>
        <v>356</v>
      </c>
      <c r="W305">
        <f t="shared" si="103"/>
        <v>0</v>
      </c>
    </row>
    <row r="306" spans="1:23" x14ac:dyDescent="0.25">
      <c r="A306" s="1">
        <v>44135</v>
      </c>
      <c r="B306">
        <f t="shared" si="84"/>
        <v>31</v>
      </c>
      <c r="C306">
        <f t="shared" si="102"/>
        <v>6</v>
      </c>
      <c r="D306" t="b">
        <f t="shared" si="85"/>
        <v>0</v>
      </c>
      <c r="E306" t="b">
        <f t="shared" si="86"/>
        <v>0</v>
      </c>
      <c r="F306" t="b">
        <f t="shared" si="87"/>
        <v>0</v>
      </c>
      <c r="G306" t="b">
        <f t="shared" si="88"/>
        <v>1</v>
      </c>
      <c r="H306" s="2">
        <f t="shared" si="89"/>
        <v>0</v>
      </c>
      <c r="I306" s="2">
        <f>IF(G306,VLOOKUP(C306,Tabela1[],2)-H306,0)</f>
        <v>0.5</v>
      </c>
      <c r="J306" s="4">
        <f t="shared" si="90"/>
        <v>200</v>
      </c>
      <c r="K306" s="4">
        <f t="shared" si="91"/>
        <v>0</v>
      </c>
      <c r="L306" s="4">
        <f t="shared" si="92"/>
        <v>200</v>
      </c>
      <c r="M306" s="4">
        <f t="shared" si="104"/>
        <v>82</v>
      </c>
      <c r="N306">
        <f t="shared" si="93"/>
        <v>282</v>
      </c>
      <c r="O306" s="5">
        <f t="shared" si="94"/>
        <v>100</v>
      </c>
      <c r="P306" s="9">
        <f t="shared" si="95"/>
        <v>0</v>
      </c>
      <c r="Q306">
        <f t="shared" si="96"/>
        <v>141</v>
      </c>
      <c r="R306">
        <f t="shared" si="97"/>
        <v>82</v>
      </c>
      <c r="S306">
        <f t="shared" si="98"/>
        <v>59</v>
      </c>
      <c r="T306" s="5">
        <f t="shared" si="99"/>
        <v>82</v>
      </c>
      <c r="U306" s="5">
        <f t="shared" si="100"/>
        <v>118</v>
      </c>
      <c r="V306" s="5">
        <f t="shared" si="101"/>
        <v>200</v>
      </c>
      <c r="W306">
        <f t="shared" si="103"/>
        <v>41</v>
      </c>
    </row>
    <row r="307" spans="1:23" x14ac:dyDescent="0.25">
      <c r="A307" s="1">
        <v>44136</v>
      </c>
      <c r="B307">
        <f t="shared" si="84"/>
        <v>1</v>
      </c>
      <c r="C307">
        <f t="shared" si="102"/>
        <v>7</v>
      </c>
      <c r="D307" t="b">
        <f t="shared" si="85"/>
        <v>1</v>
      </c>
      <c r="E307" t="b">
        <f t="shared" si="86"/>
        <v>0</v>
      </c>
      <c r="F307" t="b">
        <f t="shared" si="87"/>
        <v>0</v>
      </c>
      <c r="G307" t="b">
        <f t="shared" si="88"/>
        <v>1</v>
      </c>
      <c r="H307" s="2">
        <f t="shared" si="89"/>
        <v>0</v>
      </c>
      <c r="I307" s="2">
        <f>IF(G307,VLOOKUP(C307,Tabela1[],2)-H307,0)</f>
        <v>0.5</v>
      </c>
      <c r="J307" s="4">
        <f t="shared" si="90"/>
        <v>200</v>
      </c>
      <c r="K307" s="4">
        <f t="shared" si="91"/>
        <v>0</v>
      </c>
      <c r="L307" s="4">
        <f t="shared" si="92"/>
        <v>200</v>
      </c>
      <c r="M307" s="4">
        <f t="shared" si="104"/>
        <v>100</v>
      </c>
      <c r="N307">
        <f t="shared" si="93"/>
        <v>300</v>
      </c>
      <c r="O307" s="5">
        <f t="shared" si="94"/>
        <v>100</v>
      </c>
      <c r="P307" s="9">
        <f t="shared" si="95"/>
        <v>0</v>
      </c>
      <c r="Q307">
        <f t="shared" si="96"/>
        <v>150</v>
      </c>
      <c r="R307">
        <f t="shared" si="97"/>
        <v>100</v>
      </c>
      <c r="S307">
        <f t="shared" si="98"/>
        <v>50</v>
      </c>
      <c r="T307" s="5">
        <f t="shared" si="99"/>
        <v>100</v>
      </c>
      <c r="U307" s="5">
        <f t="shared" si="100"/>
        <v>100</v>
      </c>
      <c r="V307" s="5">
        <f t="shared" si="101"/>
        <v>200</v>
      </c>
      <c r="W307">
        <f t="shared" si="103"/>
        <v>50</v>
      </c>
    </row>
    <row r="308" spans="1:23" x14ac:dyDescent="0.25">
      <c r="A308" s="1">
        <v>44137</v>
      </c>
      <c r="B308">
        <f t="shared" si="84"/>
        <v>2</v>
      </c>
      <c r="C308">
        <f t="shared" si="102"/>
        <v>1</v>
      </c>
      <c r="D308" t="b">
        <f t="shared" si="85"/>
        <v>0</v>
      </c>
      <c r="E308" t="b">
        <f t="shared" si="86"/>
        <v>0</v>
      </c>
      <c r="F308" t="b">
        <f t="shared" si="87"/>
        <v>0</v>
      </c>
      <c r="G308" t="b">
        <f t="shared" si="88"/>
        <v>1</v>
      </c>
      <c r="H308" s="2">
        <f t="shared" si="89"/>
        <v>0.1</v>
      </c>
      <c r="I308" s="2">
        <f>IF(G308,VLOOKUP(C308,Tabela1[],2)-H308,0)</f>
        <v>0.8</v>
      </c>
      <c r="J308" s="4">
        <f t="shared" si="90"/>
        <v>200</v>
      </c>
      <c r="K308" s="4">
        <f t="shared" si="91"/>
        <v>150</v>
      </c>
      <c r="L308" s="4">
        <f t="shared" si="92"/>
        <v>200</v>
      </c>
      <c r="M308" s="4">
        <f t="shared" si="104"/>
        <v>100</v>
      </c>
      <c r="N308">
        <f t="shared" si="93"/>
        <v>300</v>
      </c>
      <c r="O308" s="5">
        <f t="shared" si="94"/>
        <v>115</v>
      </c>
      <c r="P308" s="9">
        <f t="shared" si="95"/>
        <v>150</v>
      </c>
      <c r="Q308">
        <f t="shared" si="96"/>
        <v>240</v>
      </c>
      <c r="R308">
        <f t="shared" si="97"/>
        <v>100</v>
      </c>
      <c r="S308">
        <f t="shared" si="98"/>
        <v>140</v>
      </c>
      <c r="T308" s="5">
        <f t="shared" si="99"/>
        <v>100</v>
      </c>
      <c r="U308" s="5">
        <f t="shared" si="100"/>
        <v>280</v>
      </c>
      <c r="V308" s="5">
        <f t="shared" si="101"/>
        <v>455</v>
      </c>
      <c r="W308">
        <f t="shared" si="103"/>
        <v>0</v>
      </c>
    </row>
    <row r="309" spans="1:23" x14ac:dyDescent="0.25">
      <c r="A309" s="1">
        <v>44138</v>
      </c>
      <c r="B309">
        <f t="shared" si="84"/>
        <v>3</v>
      </c>
      <c r="C309">
        <f t="shared" si="102"/>
        <v>2</v>
      </c>
      <c r="D309" t="b">
        <f t="shared" si="85"/>
        <v>0</v>
      </c>
      <c r="E309" t="b">
        <f t="shared" si="86"/>
        <v>0</v>
      </c>
      <c r="F309" t="b">
        <f t="shared" si="87"/>
        <v>0</v>
      </c>
      <c r="G309" t="b">
        <f t="shared" si="88"/>
        <v>1</v>
      </c>
      <c r="H309" s="2">
        <f t="shared" si="89"/>
        <v>0</v>
      </c>
      <c r="I309" s="2">
        <f>IF(G309,VLOOKUP(C309,Tabela1[],2)-H309,0)</f>
        <v>0.75</v>
      </c>
      <c r="J309" s="4">
        <f t="shared" si="90"/>
        <v>200</v>
      </c>
      <c r="K309" s="4">
        <f t="shared" si="91"/>
        <v>0</v>
      </c>
      <c r="L309" s="4">
        <f t="shared" si="92"/>
        <v>200</v>
      </c>
      <c r="M309" s="4">
        <f t="shared" si="104"/>
        <v>60</v>
      </c>
      <c r="N309">
        <f t="shared" si="93"/>
        <v>260</v>
      </c>
      <c r="O309" s="5">
        <f t="shared" si="94"/>
        <v>100</v>
      </c>
      <c r="P309" s="9">
        <f t="shared" si="95"/>
        <v>0</v>
      </c>
      <c r="Q309">
        <f t="shared" si="96"/>
        <v>195</v>
      </c>
      <c r="R309">
        <f t="shared" si="97"/>
        <v>60</v>
      </c>
      <c r="S309">
        <f t="shared" si="98"/>
        <v>135</v>
      </c>
      <c r="T309" s="5">
        <f t="shared" si="99"/>
        <v>60</v>
      </c>
      <c r="U309" s="5">
        <f t="shared" si="100"/>
        <v>270</v>
      </c>
      <c r="V309" s="5">
        <f t="shared" si="101"/>
        <v>330</v>
      </c>
      <c r="W309">
        <f t="shared" si="103"/>
        <v>0</v>
      </c>
    </row>
    <row r="310" spans="1:23" x14ac:dyDescent="0.25">
      <c r="A310" s="1">
        <v>44139</v>
      </c>
      <c r="B310">
        <f t="shared" si="84"/>
        <v>4</v>
      </c>
      <c r="C310">
        <f t="shared" si="102"/>
        <v>3</v>
      </c>
      <c r="D310" t="b">
        <f t="shared" si="85"/>
        <v>0</v>
      </c>
      <c r="E310" t="b">
        <f t="shared" si="86"/>
        <v>0</v>
      </c>
      <c r="F310" t="b">
        <f t="shared" si="87"/>
        <v>0</v>
      </c>
      <c r="G310" t="b">
        <f t="shared" si="88"/>
        <v>1</v>
      </c>
      <c r="H310" s="2">
        <f t="shared" si="89"/>
        <v>0</v>
      </c>
      <c r="I310" s="2">
        <f>IF(G310,VLOOKUP(C310,Tabela1[],2)-H310,0)</f>
        <v>0.6</v>
      </c>
      <c r="J310" s="4">
        <f t="shared" si="90"/>
        <v>200</v>
      </c>
      <c r="K310" s="4">
        <f t="shared" si="91"/>
        <v>0</v>
      </c>
      <c r="L310" s="4">
        <f t="shared" si="92"/>
        <v>200</v>
      </c>
      <c r="M310" s="4">
        <f t="shared" si="104"/>
        <v>65</v>
      </c>
      <c r="N310">
        <f t="shared" si="93"/>
        <v>265</v>
      </c>
      <c r="O310" s="5">
        <f t="shared" si="94"/>
        <v>100</v>
      </c>
      <c r="P310" s="9">
        <f t="shared" si="95"/>
        <v>0</v>
      </c>
      <c r="Q310">
        <f t="shared" si="96"/>
        <v>159</v>
      </c>
      <c r="R310">
        <f t="shared" si="97"/>
        <v>65</v>
      </c>
      <c r="S310">
        <f t="shared" si="98"/>
        <v>94</v>
      </c>
      <c r="T310" s="5">
        <f t="shared" si="99"/>
        <v>65</v>
      </c>
      <c r="U310" s="5">
        <f t="shared" si="100"/>
        <v>188</v>
      </c>
      <c r="V310" s="5">
        <f t="shared" si="101"/>
        <v>253</v>
      </c>
      <c r="W310">
        <f t="shared" si="103"/>
        <v>6</v>
      </c>
    </row>
    <row r="311" spans="1:23" x14ac:dyDescent="0.25">
      <c r="A311" s="1">
        <v>44140</v>
      </c>
      <c r="B311">
        <f t="shared" si="84"/>
        <v>5</v>
      </c>
      <c r="C311">
        <f t="shared" si="102"/>
        <v>4</v>
      </c>
      <c r="D311" t="b">
        <f t="shared" si="85"/>
        <v>0</v>
      </c>
      <c r="E311" t="b">
        <f t="shared" si="86"/>
        <v>0</v>
      </c>
      <c r="F311" t="b">
        <f t="shared" si="87"/>
        <v>0</v>
      </c>
      <c r="G311" t="b">
        <f t="shared" si="88"/>
        <v>1</v>
      </c>
      <c r="H311" s="2">
        <f t="shared" si="89"/>
        <v>0</v>
      </c>
      <c r="I311" s="2">
        <f>IF(G311,VLOOKUP(C311,Tabela1[],2)-H311,0)</f>
        <v>0.75</v>
      </c>
      <c r="J311" s="4">
        <f t="shared" si="90"/>
        <v>200</v>
      </c>
      <c r="K311" s="4">
        <f t="shared" si="91"/>
        <v>0</v>
      </c>
      <c r="L311" s="4">
        <f t="shared" si="92"/>
        <v>200</v>
      </c>
      <c r="M311" s="4">
        <f t="shared" si="104"/>
        <v>100</v>
      </c>
      <c r="N311">
        <f t="shared" si="93"/>
        <v>300</v>
      </c>
      <c r="O311" s="5">
        <f t="shared" si="94"/>
        <v>100</v>
      </c>
      <c r="P311" s="9">
        <f t="shared" si="95"/>
        <v>0</v>
      </c>
      <c r="Q311">
        <f t="shared" si="96"/>
        <v>225</v>
      </c>
      <c r="R311">
        <f t="shared" si="97"/>
        <v>100</v>
      </c>
      <c r="S311">
        <f t="shared" si="98"/>
        <v>125</v>
      </c>
      <c r="T311" s="5">
        <f t="shared" si="99"/>
        <v>100</v>
      </c>
      <c r="U311" s="5">
        <f t="shared" si="100"/>
        <v>250</v>
      </c>
      <c r="V311" s="5">
        <f t="shared" si="101"/>
        <v>350</v>
      </c>
      <c r="W311">
        <f t="shared" si="103"/>
        <v>0</v>
      </c>
    </row>
    <row r="312" spans="1:23" x14ac:dyDescent="0.25">
      <c r="A312" s="1">
        <v>44141</v>
      </c>
      <c r="B312">
        <f t="shared" si="84"/>
        <v>6</v>
      </c>
      <c r="C312">
        <f t="shared" si="102"/>
        <v>5</v>
      </c>
      <c r="D312" t="b">
        <f t="shared" si="85"/>
        <v>0</v>
      </c>
      <c r="E312" t="b">
        <f t="shared" si="86"/>
        <v>0</v>
      </c>
      <c r="F312" t="b">
        <f t="shared" si="87"/>
        <v>0</v>
      </c>
      <c r="G312" t="b">
        <f t="shared" si="88"/>
        <v>1</v>
      </c>
      <c r="H312" s="2">
        <f t="shared" si="89"/>
        <v>0.1</v>
      </c>
      <c r="I312" s="2">
        <f>IF(G312,VLOOKUP(C312,Tabela1[],2)-H312,0)</f>
        <v>0.70000000000000007</v>
      </c>
      <c r="J312" s="4">
        <f t="shared" si="90"/>
        <v>200</v>
      </c>
      <c r="K312" s="4">
        <f t="shared" si="91"/>
        <v>90</v>
      </c>
      <c r="L312" s="4">
        <f t="shared" si="92"/>
        <v>200</v>
      </c>
      <c r="M312" s="4">
        <f t="shared" si="104"/>
        <v>75</v>
      </c>
      <c r="N312">
        <f t="shared" si="93"/>
        <v>275</v>
      </c>
      <c r="O312" s="5">
        <f t="shared" si="94"/>
        <v>109</v>
      </c>
      <c r="P312" s="9">
        <f t="shared" si="95"/>
        <v>90</v>
      </c>
      <c r="Q312">
        <f t="shared" si="96"/>
        <v>193</v>
      </c>
      <c r="R312">
        <f t="shared" si="97"/>
        <v>75</v>
      </c>
      <c r="S312">
        <f t="shared" si="98"/>
        <v>118</v>
      </c>
      <c r="T312" s="5">
        <f t="shared" si="99"/>
        <v>75</v>
      </c>
      <c r="U312" s="5">
        <f t="shared" si="100"/>
        <v>236</v>
      </c>
      <c r="V312" s="5">
        <f t="shared" si="101"/>
        <v>356</v>
      </c>
      <c r="W312">
        <f t="shared" si="103"/>
        <v>0</v>
      </c>
    </row>
    <row r="313" spans="1:23" x14ac:dyDescent="0.25">
      <c r="A313" s="1">
        <v>44142</v>
      </c>
      <c r="B313">
        <f t="shared" si="84"/>
        <v>7</v>
      </c>
      <c r="C313">
        <f t="shared" si="102"/>
        <v>6</v>
      </c>
      <c r="D313" t="b">
        <f t="shared" si="85"/>
        <v>0</v>
      </c>
      <c r="E313" t="b">
        <f t="shared" si="86"/>
        <v>0</v>
      </c>
      <c r="F313" t="b">
        <f t="shared" si="87"/>
        <v>1</v>
      </c>
      <c r="G313" t="b">
        <f t="shared" si="88"/>
        <v>1</v>
      </c>
      <c r="H313" s="2">
        <f t="shared" si="89"/>
        <v>0</v>
      </c>
      <c r="I313" s="2">
        <f>IF(G313,VLOOKUP(C313,Tabela1[],2)-H313,0)</f>
        <v>0.5</v>
      </c>
      <c r="J313" s="4">
        <f t="shared" si="90"/>
        <v>200</v>
      </c>
      <c r="K313" s="4">
        <f t="shared" si="91"/>
        <v>0</v>
      </c>
      <c r="L313" s="4">
        <f t="shared" si="92"/>
        <v>200</v>
      </c>
      <c r="M313" s="4">
        <f t="shared" si="104"/>
        <v>82</v>
      </c>
      <c r="N313">
        <f t="shared" si="93"/>
        <v>282</v>
      </c>
      <c r="O313" s="5">
        <f t="shared" si="94"/>
        <v>100</v>
      </c>
      <c r="P313" s="9">
        <f t="shared" si="95"/>
        <v>0</v>
      </c>
      <c r="Q313">
        <f t="shared" si="96"/>
        <v>282</v>
      </c>
      <c r="R313">
        <f t="shared" si="97"/>
        <v>82</v>
      </c>
      <c r="S313">
        <f t="shared" si="98"/>
        <v>200</v>
      </c>
      <c r="T313" s="5">
        <f t="shared" si="99"/>
        <v>82</v>
      </c>
      <c r="U313" s="5">
        <f t="shared" si="100"/>
        <v>400</v>
      </c>
      <c r="V313" s="5">
        <f t="shared" si="101"/>
        <v>482</v>
      </c>
      <c r="W313">
        <f t="shared" si="103"/>
        <v>0</v>
      </c>
    </row>
    <row r="314" spans="1:23" x14ac:dyDescent="0.25">
      <c r="A314" s="1">
        <v>44143</v>
      </c>
      <c r="B314">
        <f t="shared" si="84"/>
        <v>8</v>
      </c>
      <c r="C314">
        <f t="shared" si="102"/>
        <v>7</v>
      </c>
      <c r="D314" t="b">
        <f t="shared" si="85"/>
        <v>0</v>
      </c>
      <c r="E314" t="b">
        <f t="shared" si="86"/>
        <v>1</v>
      </c>
      <c r="F314" t="b">
        <f t="shared" si="87"/>
        <v>0</v>
      </c>
      <c r="G314" t="b">
        <f t="shared" si="88"/>
        <v>0</v>
      </c>
      <c r="H314" s="2">
        <f t="shared" si="89"/>
        <v>0</v>
      </c>
      <c r="I314" s="2">
        <f>IF(G314,VLOOKUP(C314,Tabela1[],2)-H314,0)</f>
        <v>0</v>
      </c>
      <c r="J314" s="4">
        <f t="shared" si="90"/>
        <v>0</v>
      </c>
      <c r="K314" s="4">
        <f t="shared" si="91"/>
        <v>0</v>
      </c>
      <c r="L314" s="4">
        <f t="shared" si="92"/>
        <v>0</v>
      </c>
      <c r="M314" s="4">
        <f t="shared" si="104"/>
        <v>0</v>
      </c>
      <c r="N314">
        <f t="shared" si="93"/>
        <v>0</v>
      </c>
      <c r="O314" s="5">
        <f t="shared" si="94"/>
        <v>0</v>
      </c>
      <c r="P314" s="9">
        <f t="shared" si="95"/>
        <v>0</v>
      </c>
      <c r="Q314">
        <f t="shared" si="96"/>
        <v>0</v>
      </c>
      <c r="R314">
        <f t="shared" si="97"/>
        <v>0</v>
      </c>
      <c r="S314">
        <f t="shared" si="98"/>
        <v>0</v>
      </c>
      <c r="T314" s="5">
        <f t="shared" si="99"/>
        <v>0</v>
      </c>
      <c r="U314" s="5">
        <f t="shared" si="100"/>
        <v>0</v>
      </c>
      <c r="V314" s="5">
        <f t="shared" si="101"/>
        <v>0</v>
      </c>
      <c r="W314">
        <f t="shared" si="103"/>
        <v>0</v>
      </c>
    </row>
    <row r="315" spans="1:23" x14ac:dyDescent="0.25">
      <c r="A315" s="1">
        <v>44144</v>
      </c>
      <c r="B315">
        <f t="shared" si="84"/>
        <v>9</v>
      </c>
      <c r="C315">
        <f t="shared" si="102"/>
        <v>1</v>
      </c>
      <c r="D315" t="b">
        <f t="shared" si="85"/>
        <v>0</v>
      </c>
      <c r="E315" t="b">
        <f t="shared" si="86"/>
        <v>0</v>
      </c>
      <c r="F315" t="b">
        <f t="shared" si="87"/>
        <v>0</v>
      </c>
      <c r="G315" t="b">
        <f t="shared" si="88"/>
        <v>1</v>
      </c>
      <c r="H315" s="2">
        <f t="shared" si="89"/>
        <v>0.1</v>
      </c>
      <c r="I315" s="2">
        <f>IF(G315,VLOOKUP(C315,Tabela1[],2)-H315,0)</f>
        <v>0.8</v>
      </c>
      <c r="J315" s="4">
        <f t="shared" si="90"/>
        <v>200</v>
      </c>
      <c r="K315" s="4">
        <f t="shared" si="91"/>
        <v>150</v>
      </c>
      <c r="L315" s="4">
        <f t="shared" si="92"/>
        <v>200</v>
      </c>
      <c r="M315" s="4">
        <f t="shared" si="104"/>
        <v>0</v>
      </c>
      <c r="N315">
        <f t="shared" si="93"/>
        <v>200</v>
      </c>
      <c r="O315" s="5">
        <f t="shared" si="94"/>
        <v>115</v>
      </c>
      <c r="P315" s="9">
        <f t="shared" si="95"/>
        <v>150</v>
      </c>
      <c r="Q315">
        <f t="shared" si="96"/>
        <v>160</v>
      </c>
      <c r="R315">
        <f t="shared" si="97"/>
        <v>0</v>
      </c>
      <c r="S315">
        <f t="shared" si="98"/>
        <v>160</v>
      </c>
      <c r="T315" s="5">
        <f t="shared" si="99"/>
        <v>0</v>
      </c>
      <c r="U315" s="5">
        <f t="shared" si="100"/>
        <v>320</v>
      </c>
      <c r="V315" s="5">
        <f t="shared" si="101"/>
        <v>395</v>
      </c>
      <c r="W315">
        <f t="shared" si="103"/>
        <v>0</v>
      </c>
    </row>
    <row r="316" spans="1:23" x14ac:dyDescent="0.25">
      <c r="A316" s="1">
        <v>44145</v>
      </c>
      <c r="B316">
        <f t="shared" si="84"/>
        <v>10</v>
      </c>
      <c r="C316">
        <f t="shared" si="102"/>
        <v>2</v>
      </c>
      <c r="D316" t="b">
        <f t="shared" si="85"/>
        <v>0</v>
      </c>
      <c r="E316" t="b">
        <f t="shared" si="86"/>
        <v>0</v>
      </c>
      <c r="F316" t="b">
        <f t="shared" si="87"/>
        <v>0</v>
      </c>
      <c r="G316" t="b">
        <f t="shared" si="88"/>
        <v>1</v>
      </c>
      <c r="H316" s="2">
        <f t="shared" si="89"/>
        <v>0</v>
      </c>
      <c r="I316" s="2">
        <f>IF(G316,VLOOKUP(C316,Tabela1[],2)-H316,0)</f>
        <v>0.75</v>
      </c>
      <c r="J316" s="4">
        <f t="shared" si="90"/>
        <v>200</v>
      </c>
      <c r="K316" s="4">
        <f t="shared" si="91"/>
        <v>0</v>
      </c>
      <c r="L316" s="4">
        <f t="shared" si="92"/>
        <v>200</v>
      </c>
      <c r="M316" s="4">
        <f t="shared" si="104"/>
        <v>40</v>
      </c>
      <c r="N316">
        <f t="shared" si="93"/>
        <v>240</v>
      </c>
      <c r="O316" s="5">
        <f t="shared" si="94"/>
        <v>100</v>
      </c>
      <c r="P316" s="9">
        <f t="shared" si="95"/>
        <v>0</v>
      </c>
      <c r="Q316">
        <f t="shared" si="96"/>
        <v>180</v>
      </c>
      <c r="R316">
        <f t="shared" si="97"/>
        <v>40</v>
      </c>
      <c r="S316">
        <f t="shared" si="98"/>
        <v>140</v>
      </c>
      <c r="T316" s="5">
        <f t="shared" si="99"/>
        <v>40</v>
      </c>
      <c r="U316" s="5">
        <f t="shared" si="100"/>
        <v>280</v>
      </c>
      <c r="V316" s="5">
        <f t="shared" si="101"/>
        <v>320</v>
      </c>
      <c r="W316">
        <f t="shared" si="103"/>
        <v>0</v>
      </c>
    </row>
    <row r="317" spans="1:23" x14ac:dyDescent="0.25">
      <c r="A317" s="1">
        <v>44146</v>
      </c>
      <c r="B317">
        <f t="shared" si="84"/>
        <v>11</v>
      </c>
      <c r="C317">
        <f t="shared" si="102"/>
        <v>3</v>
      </c>
      <c r="D317" t="b">
        <f t="shared" si="85"/>
        <v>0</v>
      </c>
      <c r="E317" t="b">
        <f t="shared" si="86"/>
        <v>0</v>
      </c>
      <c r="F317" t="b">
        <f t="shared" si="87"/>
        <v>0</v>
      </c>
      <c r="G317" t="b">
        <f t="shared" si="88"/>
        <v>1</v>
      </c>
      <c r="H317" s="2">
        <f t="shared" si="89"/>
        <v>0</v>
      </c>
      <c r="I317" s="2">
        <f>IF(G317,VLOOKUP(C317,Tabela1[],2)-H317,0)</f>
        <v>0.6</v>
      </c>
      <c r="J317" s="4">
        <f t="shared" si="90"/>
        <v>200</v>
      </c>
      <c r="K317" s="4">
        <f t="shared" si="91"/>
        <v>0</v>
      </c>
      <c r="L317" s="4">
        <f t="shared" si="92"/>
        <v>200</v>
      </c>
      <c r="M317" s="4">
        <f t="shared" si="104"/>
        <v>60</v>
      </c>
      <c r="N317">
        <f t="shared" si="93"/>
        <v>260</v>
      </c>
      <c r="O317" s="5">
        <f t="shared" si="94"/>
        <v>100</v>
      </c>
      <c r="P317" s="9">
        <f t="shared" si="95"/>
        <v>0</v>
      </c>
      <c r="Q317">
        <f t="shared" si="96"/>
        <v>156</v>
      </c>
      <c r="R317">
        <f t="shared" si="97"/>
        <v>60</v>
      </c>
      <c r="S317">
        <f t="shared" si="98"/>
        <v>96</v>
      </c>
      <c r="T317" s="5">
        <f t="shared" si="99"/>
        <v>60</v>
      </c>
      <c r="U317" s="5">
        <f t="shared" si="100"/>
        <v>192</v>
      </c>
      <c r="V317" s="5">
        <f t="shared" si="101"/>
        <v>252</v>
      </c>
      <c r="W317">
        <f t="shared" si="103"/>
        <v>4</v>
      </c>
    </row>
    <row r="318" spans="1:23" x14ac:dyDescent="0.25">
      <c r="A318" s="1">
        <v>44147</v>
      </c>
      <c r="B318">
        <f t="shared" si="84"/>
        <v>12</v>
      </c>
      <c r="C318">
        <f t="shared" si="102"/>
        <v>4</v>
      </c>
      <c r="D318" t="b">
        <f t="shared" si="85"/>
        <v>0</v>
      </c>
      <c r="E318" t="b">
        <f t="shared" si="86"/>
        <v>0</v>
      </c>
      <c r="F318" t="b">
        <f t="shared" si="87"/>
        <v>0</v>
      </c>
      <c r="G318" t="b">
        <f t="shared" si="88"/>
        <v>1</v>
      </c>
      <c r="H318" s="2">
        <f t="shared" si="89"/>
        <v>0</v>
      </c>
      <c r="I318" s="2">
        <f>IF(G318,VLOOKUP(C318,Tabela1[],2)-H318,0)</f>
        <v>0.75</v>
      </c>
      <c r="J318" s="4">
        <f t="shared" si="90"/>
        <v>200</v>
      </c>
      <c r="K318" s="4">
        <f t="shared" si="91"/>
        <v>0</v>
      </c>
      <c r="L318" s="4">
        <f t="shared" si="92"/>
        <v>200</v>
      </c>
      <c r="M318" s="4">
        <f t="shared" si="104"/>
        <v>100</v>
      </c>
      <c r="N318">
        <f t="shared" si="93"/>
        <v>300</v>
      </c>
      <c r="O318" s="5">
        <f t="shared" si="94"/>
        <v>100</v>
      </c>
      <c r="P318" s="9">
        <f t="shared" si="95"/>
        <v>0</v>
      </c>
      <c r="Q318">
        <f t="shared" si="96"/>
        <v>225</v>
      </c>
      <c r="R318">
        <f t="shared" si="97"/>
        <v>100</v>
      </c>
      <c r="S318">
        <f t="shared" si="98"/>
        <v>125</v>
      </c>
      <c r="T318" s="5">
        <f t="shared" si="99"/>
        <v>100</v>
      </c>
      <c r="U318" s="5">
        <f t="shared" si="100"/>
        <v>250</v>
      </c>
      <c r="V318" s="5">
        <f t="shared" si="101"/>
        <v>350</v>
      </c>
      <c r="W318">
        <f t="shared" si="103"/>
        <v>0</v>
      </c>
    </row>
    <row r="319" spans="1:23" x14ac:dyDescent="0.25">
      <c r="A319" s="1">
        <v>44148</v>
      </c>
      <c r="B319">
        <f t="shared" si="84"/>
        <v>13</v>
      </c>
      <c r="C319">
        <f t="shared" si="102"/>
        <v>5</v>
      </c>
      <c r="D319" t="b">
        <f t="shared" si="85"/>
        <v>0</v>
      </c>
      <c r="E319" t="b">
        <f t="shared" si="86"/>
        <v>0</v>
      </c>
      <c r="F319" t="b">
        <f t="shared" si="87"/>
        <v>0</v>
      </c>
      <c r="G319" t="b">
        <f t="shared" si="88"/>
        <v>1</v>
      </c>
      <c r="H319" s="2">
        <f t="shared" si="89"/>
        <v>0.1</v>
      </c>
      <c r="I319" s="2">
        <f>IF(G319,VLOOKUP(C319,Tabela1[],2)-H319,0)</f>
        <v>0.70000000000000007</v>
      </c>
      <c r="J319" s="4">
        <f t="shared" si="90"/>
        <v>200</v>
      </c>
      <c r="K319" s="4">
        <f t="shared" si="91"/>
        <v>90</v>
      </c>
      <c r="L319" s="4">
        <f t="shared" si="92"/>
        <v>200</v>
      </c>
      <c r="M319" s="4">
        <f t="shared" si="104"/>
        <v>75</v>
      </c>
      <c r="N319">
        <f t="shared" si="93"/>
        <v>275</v>
      </c>
      <c r="O319" s="5">
        <f t="shared" si="94"/>
        <v>109</v>
      </c>
      <c r="P319" s="9">
        <f t="shared" si="95"/>
        <v>90</v>
      </c>
      <c r="Q319">
        <f t="shared" si="96"/>
        <v>193</v>
      </c>
      <c r="R319">
        <f t="shared" si="97"/>
        <v>75</v>
      </c>
      <c r="S319">
        <f t="shared" si="98"/>
        <v>118</v>
      </c>
      <c r="T319" s="5">
        <f t="shared" si="99"/>
        <v>75</v>
      </c>
      <c r="U319" s="5">
        <f t="shared" si="100"/>
        <v>236</v>
      </c>
      <c r="V319" s="5">
        <f t="shared" si="101"/>
        <v>356</v>
      </c>
      <c r="W319">
        <f t="shared" si="103"/>
        <v>0</v>
      </c>
    </row>
    <row r="320" spans="1:23" x14ac:dyDescent="0.25">
      <c r="A320" s="1">
        <v>44149</v>
      </c>
      <c r="B320">
        <f t="shared" si="84"/>
        <v>14</v>
      </c>
      <c r="C320">
        <f t="shared" si="102"/>
        <v>6</v>
      </c>
      <c r="D320" t="b">
        <f t="shared" si="85"/>
        <v>0</v>
      </c>
      <c r="E320" t="b">
        <f t="shared" si="86"/>
        <v>0</v>
      </c>
      <c r="F320" t="b">
        <f t="shared" si="87"/>
        <v>1</v>
      </c>
      <c r="G320" t="b">
        <f t="shared" si="88"/>
        <v>1</v>
      </c>
      <c r="H320" s="2">
        <f t="shared" si="89"/>
        <v>0</v>
      </c>
      <c r="I320" s="2">
        <f>IF(G320,VLOOKUP(C320,Tabela1[],2)-H320,0)</f>
        <v>0.5</v>
      </c>
      <c r="J320" s="4">
        <f t="shared" si="90"/>
        <v>200</v>
      </c>
      <c r="K320" s="4">
        <f t="shared" si="91"/>
        <v>0</v>
      </c>
      <c r="L320" s="4">
        <f t="shared" si="92"/>
        <v>200</v>
      </c>
      <c r="M320" s="4">
        <f t="shared" si="104"/>
        <v>82</v>
      </c>
      <c r="N320">
        <f t="shared" si="93"/>
        <v>282</v>
      </c>
      <c r="O320" s="5">
        <f t="shared" si="94"/>
        <v>100</v>
      </c>
      <c r="P320" s="9">
        <f t="shared" si="95"/>
        <v>0</v>
      </c>
      <c r="Q320">
        <f t="shared" si="96"/>
        <v>282</v>
      </c>
      <c r="R320">
        <f t="shared" si="97"/>
        <v>82</v>
      </c>
      <c r="S320">
        <f t="shared" si="98"/>
        <v>200</v>
      </c>
      <c r="T320" s="5">
        <f t="shared" si="99"/>
        <v>82</v>
      </c>
      <c r="U320" s="5">
        <f t="shared" si="100"/>
        <v>400</v>
      </c>
      <c r="V320" s="5">
        <f t="shared" si="101"/>
        <v>482</v>
      </c>
      <c r="W320">
        <f t="shared" si="103"/>
        <v>0</v>
      </c>
    </row>
    <row r="321" spans="1:23" x14ac:dyDescent="0.25">
      <c r="A321" s="1">
        <v>44150</v>
      </c>
      <c r="B321">
        <f t="shared" si="84"/>
        <v>15</v>
      </c>
      <c r="C321">
        <f t="shared" si="102"/>
        <v>7</v>
      </c>
      <c r="D321" t="b">
        <f t="shared" si="85"/>
        <v>0</v>
      </c>
      <c r="E321" t="b">
        <f t="shared" si="86"/>
        <v>1</v>
      </c>
      <c r="F321" t="b">
        <f t="shared" si="87"/>
        <v>0</v>
      </c>
      <c r="G321" t="b">
        <f t="shared" si="88"/>
        <v>0</v>
      </c>
      <c r="H321" s="2">
        <f t="shared" si="89"/>
        <v>0</v>
      </c>
      <c r="I321" s="2">
        <f>IF(G321,VLOOKUP(C321,Tabela1[],2)-H321,0)</f>
        <v>0</v>
      </c>
      <c r="J321" s="4">
        <f t="shared" si="90"/>
        <v>0</v>
      </c>
      <c r="K321" s="4">
        <f t="shared" si="91"/>
        <v>0</v>
      </c>
      <c r="L321" s="4">
        <f t="shared" si="92"/>
        <v>0</v>
      </c>
      <c r="M321" s="4">
        <f t="shared" si="104"/>
        <v>0</v>
      </c>
      <c r="N321">
        <f t="shared" si="93"/>
        <v>0</v>
      </c>
      <c r="O321" s="5">
        <f t="shared" si="94"/>
        <v>0</v>
      </c>
      <c r="P321" s="9">
        <f t="shared" si="95"/>
        <v>0</v>
      </c>
      <c r="Q321">
        <f t="shared" si="96"/>
        <v>0</v>
      </c>
      <c r="R321">
        <f t="shared" si="97"/>
        <v>0</v>
      </c>
      <c r="S321">
        <f t="shared" si="98"/>
        <v>0</v>
      </c>
      <c r="T321" s="5">
        <f t="shared" si="99"/>
        <v>0</v>
      </c>
      <c r="U321" s="5">
        <f t="shared" si="100"/>
        <v>0</v>
      </c>
      <c r="V321" s="5">
        <f t="shared" si="101"/>
        <v>0</v>
      </c>
      <c r="W321">
        <f t="shared" si="103"/>
        <v>0</v>
      </c>
    </row>
    <row r="322" spans="1:23" x14ac:dyDescent="0.25">
      <c r="A322" s="1">
        <v>44151</v>
      </c>
      <c r="B322">
        <f t="shared" ref="B322:B366" si="105">DAY(A322)</f>
        <v>16</v>
      </c>
      <c r="C322">
        <f t="shared" si="102"/>
        <v>1</v>
      </c>
      <c r="D322" t="b">
        <f t="shared" ref="D322:D366" si="106">AND(C322=7,B322&lt;=7)</f>
        <v>0</v>
      </c>
      <c r="E322" t="b">
        <f t="shared" ref="E322:E366" si="107">AND(C322=7,NOT(D322))</f>
        <v>0</v>
      </c>
      <c r="F322" t="b">
        <f t="shared" ref="F322:F364" si="108">E323</f>
        <v>0</v>
      </c>
      <c r="G322" t="b">
        <f t="shared" ref="G322:G366" si="109">OR(C322&lt;&gt;7,D322)</f>
        <v>1</v>
      </c>
      <c r="H322" s="2">
        <f t="shared" ref="H322:H366" si="110">IF(OR(C322=1,C322=5),0.1,0)</f>
        <v>0.1</v>
      </c>
      <c r="I322" s="2">
        <f>IF(G322,VLOOKUP(C322,Tabela1[],2)-H322,0)</f>
        <v>0.8</v>
      </c>
      <c r="J322" s="4">
        <f t="shared" ref="J322:J366" si="111">IF(G322,200,0)</f>
        <v>200</v>
      </c>
      <c r="K322" s="4">
        <f t="shared" ref="K322:K366" si="112">IF(C322=1,150,IF(C322=5,90,0))</f>
        <v>150</v>
      </c>
      <c r="L322" s="4">
        <f t="shared" ref="L322:L366" si="113">J322</f>
        <v>200</v>
      </c>
      <c r="M322" s="4">
        <f t="shared" si="104"/>
        <v>0</v>
      </c>
      <c r="N322">
        <f t="shared" ref="N322:N366" si="114">L322+M322</f>
        <v>200</v>
      </c>
      <c r="O322" s="5">
        <f t="shared" ref="O322:O366" si="115">J322*0.5+K322*0.1</f>
        <v>115</v>
      </c>
      <c r="P322" s="9">
        <f t="shared" ref="P322:P366" si="116">K322</f>
        <v>150</v>
      </c>
      <c r="Q322">
        <f t="shared" ref="Q322:Q366" si="117">IF(F322,N322,ROUNDUP(N322*I322,0))</f>
        <v>160</v>
      </c>
      <c r="R322">
        <f t="shared" ref="R322:R366" si="118">MIN(M322,Q322)</f>
        <v>0</v>
      </c>
      <c r="S322">
        <f t="shared" ref="S322:S366" si="119">Q322-R322</f>
        <v>160</v>
      </c>
      <c r="T322" s="5">
        <f t="shared" ref="T322:T366" si="120">R322*1</f>
        <v>0</v>
      </c>
      <c r="U322" s="5">
        <f t="shared" ref="U322:U366" si="121">S322*2</f>
        <v>320</v>
      </c>
      <c r="V322" s="5">
        <f t="shared" ref="V322:V366" si="122">R322*1+S322*2+P322*0.5</f>
        <v>395</v>
      </c>
      <c r="W322">
        <f t="shared" si="103"/>
        <v>0</v>
      </c>
    </row>
    <row r="323" spans="1:23" x14ac:dyDescent="0.25">
      <c r="A323" s="1">
        <v>44152</v>
      </c>
      <c r="B323">
        <f t="shared" si="105"/>
        <v>17</v>
      </c>
      <c r="C323">
        <f t="shared" ref="C323:C366" si="123">WEEKDAY(A323,2)</f>
        <v>2</v>
      </c>
      <c r="D323" t="b">
        <f t="shared" si="106"/>
        <v>0</v>
      </c>
      <c r="E323" t="b">
        <f t="shared" si="107"/>
        <v>0</v>
      </c>
      <c r="F323" t="b">
        <f t="shared" si="108"/>
        <v>0</v>
      </c>
      <c r="G323" t="b">
        <f t="shared" si="109"/>
        <v>1</v>
      </c>
      <c r="H323" s="2">
        <f t="shared" si="110"/>
        <v>0</v>
      </c>
      <c r="I323" s="2">
        <f>IF(G323,VLOOKUP(C323,Tabela1[],2)-H323,0)</f>
        <v>0.75</v>
      </c>
      <c r="J323" s="4">
        <f t="shared" si="111"/>
        <v>200</v>
      </c>
      <c r="K323" s="4">
        <f t="shared" si="112"/>
        <v>0</v>
      </c>
      <c r="L323" s="4">
        <f t="shared" si="113"/>
        <v>200</v>
      </c>
      <c r="M323" s="4">
        <f t="shared" si="104"/>
        <v>40</v>
      </c>
      <c r="N323">
        <f t="shared" si="114"/>
        <v>240</v>
      </c>
      <c r="O323" s="5">
        <f t="shared" si="115"/>
        <v>100</v>
      </c>
      <c r="P323" s="9">
        <f t="shared" si="116"/>
        <v>0</v>
      </c>
      <c r="Q323">
        <f t="shared" si="117"/>
        <v>180</v>
      </c>
      <c r="R323">
        <f t="shared" si="118"/>
        <v>40</v>
      </c>
      <c r="S323">
        <f t="shared" si="119"/>
        <v>140</v>
      </c>
      <c r="T323" s="5">
        <f t="shared" si="120"/>
        <v>40</v>
      </c>
      <c r="U323" s="5">
        <f t="shared" si="121"/>
        <v>280</v>
      </c>
      <c r="V323" s="5">
        <f t="shared" si="122"/>
        <v>320</v>
      </c>
      <c r="W323">
        <f t="shared" ref="W323:W367" si="124">M323-R323+MAX(0,L323-S323-100)</f>
        <v>0</v>
      </c>
    </row>
    <row r="324" spans="1:23" x14ac:dyDescent="0.25">
      <c r="A324" s="1">
        <v>44153</v>
      </c>
      <c r="B324">
        <f t="shared" si="105"/>
        <v>18</v>
      </c>
      <c r="C324">
        <f t="shared" si="123"/>
        <v>3</v>
      </c>
      <c r="D324" t="b">
        <f t="shared" si="106"/>
        <v>0</v>
      </c>
      <c r="E324" t="b">
        <f t="shared" si="107"/>
        <v>0</v>
      </c>
      <c r="F324" t="b">
        <f t="shared" si="108"/>
        <v>0</v>
      </c>
      <c r="G324" t="b">
        <f t="shared" si="109"/>
        <v>1</v>
      </c>
      <c r="H324" s="2">
        <f t="shared" si="110"/>
        <v>0</v>
      </c>
      <c r="I324" s="2">
        <f>IF(G324,VLOOKUP(C324,Tabela1[],2)-H324,0)</f>
        <v>0.6</v>
      </c>
      <c r="J324" s="4">
        <f t="shared" si="111"/>
        <v>200</v>
      </c>
      <c r="K324" s="4">
        <f t="shared" si="112"/>
        <v>0</v>
      </c>
      <c r="L324" s="4">
        <f t="shared" si="113"/>
        <v>200</v>
      </c>
      <c r="M324" s="4">
        <f t="shared" ref="M324:M367" si="125">MIN(L323-S323,100)</f>
        <v>60</v>
      </c>
      <c r="N324">
        <f t="shared" si="114"/>
        <v>260</v>
      </c>
      <c r="O324" s="5">
        <f t="shared" si="115"/>
        <v>100</v>
      </c>
      <c r="P324" s="9">
        <f t="shared" si="116"/>
        <v>0</v>
      </c>
      <c r="Q324">
        <f t="shared" si="117"/>
        <v>156</v>
      </c>
      <c r="R324">
        <f t="shared" si="118"/>
        <v>60</v>
      </c>
      <c r="S324">
        <f t="shared" si="119"/>
        <v>96</v>
      </c>
      <c r="T324" s="5">
        <f t="shared" si="120"/>
        <v>60</v>
      </c>
      <c r="U324" s="5">
        <f t="shared" si="121"/>
        <v>192</v>
      </c>
      <c r="V324" s="5">
        <f t="shared" si="122"/>
        <v>252</v>
      </c>
      <c r="W324">
        <f t="shared" si="124"/>
        <v>4</v>
      </c>
    </row>
    <row r="325" spans="1:23" x14ac:dyDescent="0.25">
      <c r="A325" s="1">
        <v>44154</v>
      </c>
      <c r="B325">
        <f t="shared" si="105"/>
        <v>19</v>
      </c>
      <c r="C325">
        <f t="shared" si="123"/>
        <v>4</v>
      </c>
      <c r="D325" t="b">
        <f t="shared" si="106"/>
        <v>0</v>
      </c>
      <c r="E325" t="b">
        <f t="shared" si="107"/>
        <v>0</v>
      </c>
      <c r="F325" t="b">
        <f t="shared" si="108"/>
        <v>0</v>
      </c>
      <c r="G325" t="b">
        <f t="shared" si="109"/>
        <v>1</v>
      </c>
      <c r="H325" s="2">
        <f t="shared" si="110"/>
        <v>0</v>
      </c>
      <c r="I325" s="2">
        <f>IF(G325,VLOOKUP(C325,Tabela1[],2)-H325,0)</f>
        <v>0.75</v>
      </c>
      <c r="J325" s="4">
        <f t="shared" si="111"/>
        <v>200</v>
      </c>
      <c r="K325" s="4">
        <f t="shared" si="112"/>
        <v>0</v>
      </c>
      <c r="L325" s="4">
        <f t="shared" si="113"/>
        <v>200</v>
      </c>
      <c r="M325" s="4">
        <f t="shared" si="125"/>
        <v>100</v>
      </c>
      <c r="N325">
        <f t="shared" si="114"/>
        <v>300</v>
      </c>
      <c r="O325" s="5">
        <f t="shared" si="115"/>
        <v>100</v>
      </c>
      <c r="P325" s="9">
        <f t="shared" si="116"/>
        <v>0</v>
      </c>
      <c r="Q325">
        <f t="shared" si="117"/>
        <v>225</v>
      </c>
      <c r="R325">
        <f t="shared" si="118"/>
        <v>100</v>
      </c>
      <c r="S325">
        <f t="shared" si="119"/>
        <v>125</v>
      </c>
      <c r="T325" s="5">
        <f t="shared" si="120"/>
        <v>100</v>
      </c>
      <c r="U325" s="5">
        <f t="shared" si="121"/>
        <v>250</v>
      </c>
      <c r="V325" s="5">
        <f t="shared" si="122"/>
        <v>350</v>
      </c>
      <c r="W325">
        <f t="shared" si="124"/>
        <v>0</v>
      </c>
    </row>
    <row r="326" spans="1:23" x14ac:dyDescent="0.25">
      <c r="A326" s="1">
        <v>44155</v>
      </c>
      <c r="B326">
        <f t="shared" si="105"/>
        <v>20</v>
      </c>
      <c r="C326">
        <f t="shared" si="123"/>
        <v>5</v>
      </c>
      <c r="D326" t="b">
        <f t="shared" si="106"/>
        <v>0</v>
      </c>
      <c r="E326" t="b">
        <f t="shared" si="107"/>
        <v>0</v>
      </c>
      <c r="F326" t="b">
        <f t="shared" si="108"/>
        <v>0</v>
      </c>
      <c r="G326" t="b">
        <f t="shared" si="109"/>
        <v>1</v>
      </c>
      <c r="H326" s="2">
        <f t="shared" si="110"/>
        <v>0.1</v>
      </c>
      <c r="I326" s="2">
        <f>IF(G326,VLOOKUP(C326,Tabela1[],2)-H326,0)</f>
        <v>0.70000000000000007</v>
      </c>
      <c r="J326" s="4">
        <f t="shared" si="111"/>
        <v>200</v>
      </c>
      <c r="K326" s="4">
        <f t="shared" si="112"/>
        <v>90</v>
      </c>
      <c r="L326" s="4">
        <f t="shared" si="113"/>
        <v>200</v>
      </c>
      <c r="M326" s="4">
        <f t="shared" si="125"/>
        <v>75</v>
      </c>
      <c r="N326">
        <f t="shared" si="114"/>
        <v>275</v>
      </c>
      <c r="O326" s="5">
        <f t="shared" si="115"/>
        <v>109</v>
      </c>
      <c r="P326" s="9">
        <f t="shared" si="116"/>
        <v>90</v>
      </c>
      <c r="Q326">
        <f t="shared" si="117"/>
        <v>193</v>
      </c>
      <c r="R326">
        <f t="shared" si="118"/>
        <v>75</v>
      </c>
      <c r="S326">
        <f t="shared" si="119"/>
        <v>118</v>
      </c>
      <c r="T326" s="5">
        <f t="shared" si="120"/>
        <v>75</v>
      </c>
      <c r="U326" s="5">
        <f t="shared" si="121"/>
        <v>236</v>
      </c>
      <c r="V326" s="5">
        <f t="shared" si="122"/>
        <v>356</v>
      </c>
      <c r="W326">
        <f t="shared" si="124"/>
        <v>0</v>
      </c>
    </row>
    <row r="327" spans="1:23" x14ac:dyDescent="0.25">
      <c r="A327" s="1">
        <v>44156</v>
      </c>
      <c r="B327">
        <f t="shared" si="105"/>
        <v>21</v>
      </c>
      <c r="C327">
        <f t="shared" si="123"/>
        <v>6</v>
      </c>
      <c r="D327" t="b">
        <f t="shared" si="106"/>
        <v>0</v>
      </c>
      <c r="E327" t="b">
        <f t="shared" si="107"/>
        <v>0</v>
      </c>
      <c r="F327" t="b">
        <f t="shared" si="108"/>
        <v>1</v>
      </c>
      <c r="G327" t="b">
        <f t="shared" si="109"/>
        <v>1</v>
      </c>
      <c r="H327" s="2">
        <f t="shared" si="110"/>
        <v>0</v>
      </c>
      <c r="I327" s="2">
        <f>IF(G327,VLOOKUP(C327,Tabela1[],2)-H327,0)</f>
        <v>0.5</v>
      </c>
      <c r="J327" s="4">
        <f t="shared" si="111"/>
        <v>200</v>
      </c>
      <c r="K327" s="4">
        <f t="shared" si="112"/>
        <v>0</v>
      </c>
      <c r="L327" s="4">
        <f t="shared" si="113"/>
        <v>200</v>
      </c>
      <c r="M327" s="4">
        <f t="shared" si="125"/>
        <v>82</v>
      </c>
      <c r="N327">
        <f t="shared" si="114"/>
        <v>282</v>
      </c>
      <c r="O327" s="5">
        <f t="shared" si="115"/>
        <v>100</v>
      </c>
      <c r="P327" s="9">
        <f t="shared" si="116"/>
        <v>0</v>
      </c>
      <c r="Q327">
        <f t="shared" si="117"/>
        <v>282</v>
      </c>
      <c r="R327">
        <f t="shared" si="118"/>
        <v>82</v>
      </c>
      <c r="S327">
        <f t="shared" si="119"/>
        <v>200</v>
      </c>
      <c r="T327" s="5">
        <f t="shared" si="120"/>
        <v>82</v>
      </c>
      <c r="U327" s="5">
        <f t="shared" si="121"/>
        <v>400</v>
      </c>
      <c r="V327" s="5">
        <f t="shared" si="122"/>
        <v>482</v>
      </c>
      <c r="W327">
        <f t="shared" si="124"/>
        <v>0</v>
      </c>
    </row>
    <row r="328" spans="1:23" x14ac:dyDescent="0.25">
      <c r="A328" s="1">
        <v>44157</v>
      </c>
      <c r="B328">
        <f t="shared" si="105"/>
        <v>22</v>
      </c>
      <c r="C328">
        <f t="shared" si="123"/>
        <v>7</v>
      </c>
      <c r="D328" t="b">
        <f t="shared" si="106"/>
        <v>0</v>
      </c>
      <c r="E328" t="b">
        <f t="shared" si="107"/>
        <v>1</v>
      </c>
      <c r="F328" t="b">
        <f t="shared" si="108"/>
        <v>0</v>
      </c>
      <c r="G328" t="b">
        <f t="shared" si="109"/>
        <v>0</v>
      </c>
      <c r="H328" s="2">
        <f t="shared" si="110"/>
        <v>0</v>
      </c>
      <c r="I328" s="2">
        <f>IF(G328,VLOOKUP(C328,Tabela1[],2)-H328,0)</f>
        <v>0</v>
      </c>
      <c r="J328" s="4">
        <f t="shared" si="111"/>
        <v>0</v>
      </c>
      <c r="K328" s="4">
        <f t="shared" si="112"/>
        <v>0</v>
      </c>
      <c r="L328" s="4">
        <f t="shared" si="113"/>
        <v>0</v>
      </c>
      <c r="M328" s="4">
        <f t="shared" si="125"/>
        <v>0</v>
      </c>
      <c r="N328">
        <f t="shared" si="114"/>
        <v>0</v>
      </c>
      <c r="O328" s="5">
        <f t="shared" si="115"/>
        <v>0</v>
      </c>
      <c r="P328" s="9">
        <f t="shared" si="116"/>
        <v>0</v>
      </c>
      <c r="Q328">
        <f t="shared" si="117"/>
        <v>0</v>
      </c>
      <c r="R328">
        <f t="shared" si="118"/>
        <v>0</v>
      </c>
      <c r="S328">
        <f t="shared" si="119"/>
        <v>0</v>
      </c>
      <c r="T328" s="5">
        <f t="shared" si="120"/>
        <v>0</v>
      </c>
      <c r="U328" s="5">
        <f t="shared" si="121"/>
        <v>0</v>
      </c>
      <c r="V328" s="5">
        <f t="shared" si="122"/>
        <v>0</v>
      </c>
      <c r="W328">
        <f t="shared" si="124"/>
        <v>0</v>
      </c>
    </row>
    <row r="329" spans="1:23" x14ac:dyDescent="0.25">
      <c r="A329" s="1">
        <v>44158</v>
      </c>
      <c r="B329">
        <f t="shared" si="105"/>
        <v>23</v>
      </c>
      <c r="C329">
        <f t="shared" si="123"/>
        <v>1</v>
      </c>
      <c r="D329" t="b">
        <f t="shared" si="106"/>
        <v>0</v>
      </c>
      <c r="E329" t="b">
        <f t="shared" si="107"/>
        <v>0</v>
      </c>
      <c r="F329" t="b">
        <f t="shared" si="108"/>
        <v>0</v>
      </c>
      <c r="G329" t="b">
        <f t="shared" si="109"/>
        <v>1</v>
      </c>
      <c r="H329" s="2">
        <f t="shared" si="110"/>
        <v>0.1</v>
      </c>
      <c r="I329" s="2">
        <f>IF(G329,VLOOKUP(C329,Tabela1[],2)-H329,0)</f>
        <v>0.8</v>
      </c>
      <c r="J329" s="4">
        <f t="shared" si="111"/>
        <v>200</v>
      </c>
      <c r="K329" s="4">
        <f t="shared" si="112"/>
        <v>150</v>
      </c>
      <c r="L329" s="4">
        <f t="shared" si="113"/>
        <v>200</v>
      </c>
      <c r="M329" s="4">
        <f t="shared" si="125"/>
        <v>0</v>
      </c>
      <c r="N329">
        <f t="shared" si="114"/>
        <v>200</v>
      </c>
      <c r="O329" s="5">
        <f t="shared" si="115"/>
        <v>115</v>
      </c>
      <c r="P329" s="9">
        <f t="shared" si="116"/>
        <v>150</v>
      </c>
      <c r="Q329">
        <f t="shared" si="117"/>
        <v>160</v>
      </c>
      <c r="R329">
        <f t="shared" si="118"/>
        <v>0</v>
      </c>
      <c r="S329">
        <f t="shared" si="119"/>
        <v>160</v>
      </c>
      <c r="T329" s="5">
        <f t="shared" si="120"/>
        <v>0</v>
      </c>
      <c r="U329" s="5">
        <f t="shared" si="121"/>
        <v>320</v>
      </c>
      <c r="V329" s="5">
        <f t="shared" si="122"/>
        <v>395</v>
      </c>
      <c r="W329">
        <f t="shared" si="124"/>
        <v>0</v>
      </c>
    </row>
    <row r="330" spans="1:23" x14ac:dyDescent="0.25">
      <c r="A330" s="1">
        <v>44159</v>
      </c>
      <c r="B330">
        <f t="shared" si="105"/>
        <v>24</v>
      </c>
      <c r="C330">
        <f t="shared" si="123"/>
        <v>2</v>
      </c>
      <c r="D330" t="b">
        <f t="shared" si="106"/>
        <v>0</v>
      </c>
      <c r="E330" t="b">
        <f t="shared" si="107"/>
        <v>0</v>
      </c>
      <c r="F330" t="b">
        <f t="shared" si="108"/>
        <v>0</v>
      </c>
      <c r="G330" t="b">
        <f t="shared" si="109"/>
        <v>1</v>
      </c>
      <c r="H330" s="2">
        <f t="shared" si="110"/>
        <v>0</v>
      </c>
      <c r="I330" s="2">
        <f>IF(G330,VLOOKUP(C330,Tabela1[],2)-H330,0)</f>
        <v>0.75</v>
      </c>
      <c r="J330" s="4">
        <f t="shared" si="111"/>
        <v>200</v>
      </c>
      <c r="K330" s="4">
        <f t="shared" si="112"/>
        <v>0</v>
      </c>
      <c r="L330" s="4">
        <f t="shared" si="113"/>
        <v>200</v>
      </c>
      <c r="M330" s="4">
        <f t="shared" si="125"/>
        <v>40</v>
      </c>
      <c r="N330">
        <f t="shared" si="114"/>
        <v>240</v>
      </c>
      <c r="O330" s="5">
        <f t="shared" si="115"/>
        <v>100</v>
      </c>
      <c r="P330" s="9">
        <f t="shared" si="116"/>
        <v>0</v>
      </c>
      <c r="Q330">
        <f t="shared" si="117"/>
        <v>180</v>
      </c>
      <c r="R330">
        <f t="shared" si="118"/>
        <v>40</v>
      </c>
      <c r="S330">
        <f t="shared" si="119"/>
        <v>140</v>
      </c>
      <c r="T330" s="5">
        <f t="shared" si="120"/>
        <v>40</v>
      </c>
      <c r="U330" s="5">
        <f t="shared" si="121"/>
        <v>280</v>
      </c>
      <c r="V330" s="5">
        <f t="shared" si="122"/>
        <v>320</v>
      </c>
      <c r="W330">
        <f t="shared" si="124"/>
        <v>0</v>
      </c>
    </row>
    <row r="331" spans="1:23" x14ac:dyDescent="0.25">
      <c r="A331" s="1">
        <v>44160</v>
      </c>
      <c r="B331">
        <f t="shared" si="105"/>
        <v>25</v>
      </c>
      <c r="C331">
        <f t="shared" si="123"/>
        <v>3</v>
      </c>
      <c r="D331" t="b">
        <f t="shared" si="106"/>
        <v>0</v>
      </c>
      <c r="E331" t="b">
        <f t="shared" si="107"/>
        <v>0</v>
      </c>
      <c r="F331" t="b">
        <f t="shared" si="108"/>
        <v>0</v>
      </c>
      <c r="G331" t="b">
        <f t="shared" si="109"/>
        <v>1</v>
      </c>
      <c r="H331" s="2">
        <f t="shared" si="110"/>
        <v>0</v>
      </c>
      <c r="I331" s="2">
        <f>IF(G331,VLOOKUP(C331,Tabela1[],2)-H331,0)</f>
        <v>0.6</v>
      </c>
      <c r="J331" s="4">
        <f t="shared" si="111"/>
        <v>200</v>
      </c>
      <c r="K331" s="4">
        <f t="shared" si="112"/>
        <v>0</v>
      </c>
      <c r="L331" s="4">
        <f t="shared" si="113"/>
        <v>200</v>
      </c>
      <c r="M331" s="4">
        <f t="shared" si="125"/>
        <v>60</v>
      </c>
      <c r="N331">
        <f t="shared" si="114"/>
        <v>260</v>
      </c>
      <c r="O331" s="5">
        <f t="shared" si="115"/>
        <v>100</v>
      </c>
      <c r="P331" s="9">
        <f t="shared" si="116"/>
        <v>0</v>
      </c>
      <c r="Q331">
        <f t="shared" si="117"/>
        <v>156</v>
      </c>
      <c r="R331">
        <f t="shared" si="118"/>
        <v>60</v>
      </c>
      <c r="S331">
        <f t="shared" si="119"/>
        <v>96</v>
      </c>
      <c r="T331" s="5">
        <f t="shared" si="120"/>
        <v>60</v>
      </c>
      <c r="U331" s="5">
        <f t="shared" si="121"/>
        <v>192</v>
      </c>
      <c r="V331" s="5">
        <f t="shared" si="122"/>
        <v>252</v>
      </c>
      <c r="W331">
        <f t="shared" si="124"/>
        <v>4</v>
      </c>
    </row>
    <row r="332" spans="1:23" x14ac:dyDescent="0.25">
      <c r="A332" s="1">
        <v>44161</v>
      </c>
      <c r="B332">
        <f t="shared" si="105"/>
        <v>26</v>
      </c>
      <c r="C332">
        <f t="shared" si="123"/>
        <v>4</v>
      </c>
      <c r="D332" t="b">
        <f t="shared" si="106"/>
        <v>0</v>
      </c>
      <c r="E332" t="b">
        <f t="shared" si="107"/>
        <v>0</v>
      </c>
      <c r="F332" t="b">
        <f t="shared" si="108"/>
        <v>0</v>
      </c>
      <c r="G332" t="b">
        <f t="shared" si="109"/>
        <v>1</v>
      </c>
      <c r="H332" s="2">
        <f t="shared" si="110"/>
        <v>0</v>
      </c>
      <c r="I332" s="2">
        <f>IF(G332,VLOOKUP(C332,Tabela1[],2)-H332,0)</f>
        <v>0.75</v>
      </c>
      <c r="J332" s="4">
        <f t="shared" si="111"/>
        <v>200</v>
      </c>
      <c r="K332" s="4">
        <f t="shared" si="112"/>
        <v>0</v>
      </c>
      <c r="L332" s="4">
        <f t="shared" si="113"/>
        <v>200</v>
      </c>
      <c r="M332" s="4">
        <f t="shared" si="125"/>
        <v>100</v>
      </c>
      <c r="N332">
        <f t="shared" si="114"/>
        <v>300</v>
      </c>
      <c r="O332" s="5">
        <f t="shared" si="115"/>
        <v>100</v>
      </c>
      <c r="P332" s="9">
        <f t="shared" si="116"/>
        <v>0</v>
      </c>
      <c r="Q332">
        <f t="shared" si="117"/>
        <v>225</v>
      </c>
      <c r="R332">
        <f t="shared" si="118"/>
        <v>100</v>
      </c>
      <c r="S332">
        <f t="shared" si="119"/>
        <v>125</v>
      </c>
      <c r="T332" s="5">
        <f t="shared" si="120"/>
        <v>100</v>
      </c>
      <c r="U332" s="5">
        <f t="shared" si="121"/>
        <v>250</v>
      </c>
      <c r="V332" s="5">
        <f t="shared" si="122"/>
        <v>350</v>
      </c>
      <c r="W332">
        <f t="shared" si="124"/>
        <v>0</v>
      </c>
    </row>
    <row r="333" spans="1:23" x14ac:dyDescent="0.25">
      <c r="A333" s="1">
        <v>44162</v>
      </c>
      <c r="B333">
        <f t="shared" si="105"/>
        <v>27</v>
      </c>
      <c r="C333">
        <f t="shared" si="123"/>
        <v>5</v>
      </c>
      <c r="D333" t="b">
        <f t="shared" si="106"/>
        <v>0</v>
      </c>
      <c r="E333" t="b">
        <f t="shared" si="107"/>
        <v>0</v>
      </c>
      <c r="F333" t="b">
        <f t="shared" si="108"/>
        <v>0</v>
      </c>
      <c r="G333" t="b">
        <f t="shared" si="109"/>
        <v>1</v>
      </c>
      <c r="H333" s="2">
        <f t="shared" si="110"/>
        <v>0.1</v>
      </c>
      <c r="I333" s="2">
        <f>IF(G333,VLOOKUP(C333,Tabela1[],2)-H333,0)</f>
        <v>0.70000000000000007</v>
      </c>
      <c r="J333" s="4">
        <f t="shared" si="111"/>
        <v>200</v>
      </c>
      <c r="K333" s="4">
        <f t="shared" si="112"/>
        <v>90</v>
      </c>
      <c r="L333" s="4">
        <f t="shared" si="113"/>
        <v>200</v>
      </c>
      <c r="M333" s="4">
        <f t="shared" si="125"/>
        <v>75</v>
      </c>
      <c r="N333">
        <f t="shared" si="114"/>
        <v>275</v>
      </c>
      <c r="O333" s="5">
        <f t="shared" si="115"/>
        <v>109</v>
      </c>
      <c r="P333" s="9">
        <f t="shared" si="116"/>
        <v>90</v>
      </c>
      <c r="Q333">
        <f t="shared" si="117"/>
        <v>193</v>
      </c>
      <c r="R333">
        <f t="shared" si="118"/>
        <v>75</v>
      </c>
      <c r="S333">
        <f t="shared" si="119"/>
        <v>118</v>
      </c>
      <c r="T333" s="5">
        <f t="shared" si="120"/>
        <v>75</v>
      </c>
      <c r="U333" s="5">
        <f t="shared" si="121"/>
        <v>236</v>
      </c>
      <c r="V333" s="5">
        <f t="shared" si="122"/>
        <v>356</v>
      </c>
      <c r="W333">
        <f t="shared" si="124"/>
        <v>0</v>
      </c>
    </row>
    <row r="334" spans="1:23" x14ac:dyDescent="0.25">
      <c r="A334" s="1">
        <v>44163</v>
      </c>
      <c r="B334">
        <f t="shared" si="105"/>
        <v>28</v>
      </c>
      <c r="C334">
        <f t="shared" si="123"/>
        <v>6</v>
      </c>
      <c r="D334" t="b">
        <f t="shared" si="106"/>
        <v>0</v>
      </c>
      <c r="E334" t="b">
        <f t="shared" si="107"/>
        <v>0</v>
      </c>
      <c r="F334" t="b">
        <f t="shared" si="108"/>
        <v>1</v>
      </c>
      <c r="G334" t="b">
        <f t="shared" si="109"/>
        <v>1</v>
      </c>
      <c r="H334" s="2">
        <f t="shared" si="110"/>
        <v>0</v>
      </c>
      <c r="I334" s="2">
        <f>IF(G334,VLOOKUP(C334,Tabela1[],2)-H334,0)</f>
        <v>0.5</v>
      </c>
      <c r="J334" s="4">
        <f t="shared" si="111"/>
        <v>200</v>
      </c>
      <c r="K334" s="4">
        <f t="shared" si="112"/>
        <v>0</v>
      </c>
      <c r="L334" s="4">
        <f t="shared" si="113"/>
        <v>200</v>
      </c>
      <c r="M334" s="4">
        <f t="shared" si="125"/>
        <v>82</v>
      </c>
      <c r="N334">
        <f t="shared" si="114"/>
        <v>282</v>
      </c>
      <c r="O334" s="5">
        <f t="shared" si="115"/>
        <v>100</v>
      </c>
      <c r="P334" s="9">
        <f t="shared" si="116"/>
        <v>0</v>
      </c>
      <c r="Q334">
        <f t="shared" si="117"/>
        <v>282</v>
      </c>
      <c r="R334">
        <f t="shared" si="118"/>
        <v>82</v>
      </c>
      <c r="S334">
        <f t="shared" si="119"/>
        <v>200</v>
      </c>
      <c r="T334" s="5">
        <f t="shared" si="120"/>
        <v>82</v>
      </c>
      <c r="U334" s="5">
        <f t="shared" si="121"/>
        <v>400</v>
      </c>
      <c r="V334" s="5">
        <f t="shared" si="122"/>
        <v>482</v>
      </c>
      <c r="W334">
        <f t="shared" si="124"/>
        <v>0</v>
      </c>
    </row>
    <row r="335" spans="1:23" x14ac:dyDescent="0.25">
      <c r="A335" s="1">
        <v>44164</v>
      </c>
      <c r="B335">
        <f t="shared" si="105"/>
        <v>29</v>
      </c>
      <c r="C335">
        <f t="shared" si="123"/>
        <v>7</v>
      </c>
      <c r="D335" t="b">
        <f t="shared" si="106"/>
        <v>0</v>
      </c>
      <c r="E335" t="b">
        <f t="shared" si="107"/>
        <v>1</v>
      </c>
      <c r="F335" t="b">
        <f t="shared" si="108"/>
        <v>0</v>
      </c>
      <c r="G335" t="b">
        <f t="shared" si="109"/>
        <v>0</v>
      </c>
      <c r="H335" s="2">
        <f t="shared" si="110"/>
        <v>0</v>
      </c>
      <c r="I335" s="2">
        <f>IF(G335,VLOOKUP(C335,Tabela1[],2)-H335,0)</f>
        <v>0</v>
      </c>
      <c r="J335" s="4">
        <f t="shared" si="111"/>
        <v>0</v>
      </c>
      <c r="K335" s="4">
        <f t="shared" si="112"/>
        <v>0</v>
      </c>
      <c r="L335" s="4">
        <f t="shared" si="113"/>
        <v>0</v>
      </c>
      <c r="M335" s="4">
        <f t="shared" si="125"/>
        <v>0</v>
      </c>
      <c r="N335">
        <f t="shared" si="114"/>
        <v>0</v>
      </c>
      <c r="O335" s="5">
        <f t="shared" si="115"/>
        <v>0</v>
      </c>
      <c r="P335" s="9">
        <f t="shared" si="116"/>
        <v>0</v>
      </c>
      <c r="Q335">
        <f t="shared" si="117"/>
        <v>0</v>
      </c>
      <c r="R335">
        <f t="shared" si="118"/>
        <v>0</v>
      </c>
      <c r="S335">
        <f t="shared" si="119"/>
        <v>0</v>
      </c>
      <c r="T335" s="5">
        <f t="shared" si="120"/>
        <v>0</v>
      </c>
      <c r="U335" s="5">
        <f t="shared" si="121"/>
        <v>0</v>
      </c>
      <c r="V335" s="5">
        <f t="shared" si="122"/>
        <v>0</v>
      </c>
      <c r="W335">
        <f t="shared" si="124"/>
        <v>0</v>
      </c>
    </row>
    <row r="336" spans="1:23" x14ac:dyDescent="0.25">
      <c r="A336" s="1">
        <v>44165</v>
      </c>
      <c r="B336">
        <f t="shared" si="105"/>
        <v>30</v>
      </c>
      <c r="C336">
        <f t="shared" si="123"/>
        <v>1</v>
      </c>
      <c r="D336" t="b">
        <f t="shared" si="106"/>
        <v>0</v>
      </c>
      <c r="E336" t="b">
        <f t="shared" si="107"/>
        <v>0</v>
      </c>
      <c r="F336" t="b">
        <f t="shared" si="108"/>
        <v>0</v>
      </c>
      <c r="G336" t="b">
        <f t="shared" si="109"/>
        <v>1</v>
      </c>
      <c r="H336" s="2">
        <f t="shared" si="110"/>
        <v>0.1</v>
      </c>
      <c r="I336" s="2">
        <f>IF(G336,VLOOKUP(C336,Tabela1[],2)-H336,0)</f>
        <v>0.8</v>
      </c>
      <c r="J336" s="4">
        <f t="shared" si="111"/>
        <v>200</v>
      </c>
      <c r="K336" s="4">
        <f t="shared" si="112"/>
        <v>150</v>
      </c>
      <c r="L336" s="4">
        <f t="shared" si="113"/>
        <v>200</v>
      </c>
      <c r="M336" s="4">
        <f t="shared" si="125"/>
        <v>0</v>
      </c>
      <c r="N336">
        <f t="shared" si="114"/>
        <v>200</v>
      </c>
      <c r="O336" s="5">
        <f t="shared" si="115"/>
        <v>115</v>
      </c>
      <c r="P336" s="9">
        <f t="shared" si="116"/>
        <v>150</v>
      </c>
      <c r="Q336">
        <f t="shared" si="117"/>
        <v>160</v>
      </c>
      <c r="R336">
        <f t="shared" si="118"/>
        <v>0</v>
      </c>
      <c r="S336">
        <f t="shared" si="119"/>
        <v>160</v>
      </c>
      <c r="T336" s="5">
        <f t="shared" si="120"/>
        <v>0</v>
      </c>
      <c r="U336" s="5">
        <f t="shared" si="121"/>
        <v>320</v>
      </c>
      <c r="V336" s="5">
        <f t="shared" si="122"/>
        <v>395</v>
      </c>
      <c r="W336">
        <f t="shared" si="124"/>
        <v>0</v>
      </c>
    </row>
    <row r="337" spans="1:23" x14ac:dyDescent="0.25">
      <c r="A337" s="1">
        <v>44166</v>
      </c>
      <c r="B337">
        <f t="shared" si="105"/>
        <v>1</v>
      </c>
      <c r="C337">
        <f t="shared" si="123"/>
        <v>2</v>
      </c>
      <c r="D337" t="b">
        <f t="shared" si="106"/>
        <v>0</v>
      </c>
      <c r="E337" t="b">
        <f t="shared" si="107"/>
        <v>0</v>
      </c>
      <c r="F337" t="b">
        <f t="shared" si="108"/>
        <v>0</v>
      </c>
      <c r="G337" t="b">
        <f t="shared" si="109"/>
        <v>1</v>
      </c>
      <c r="H337" s="2">
        <f t="shared" si="110"/>
        <v>0</v>
      </c>
      <c r="I337" s="2">
        <f>IF(G337,VLOOKUP(C337,Tabela1[],2)-H337,0)</f>
        <v>0.75</v>
      </c>
      <c r="J337" s="4">
        <f t="shared" si="111"/>
        <v>200</v>
      </c>
      <c r="K337" s="4">
        <f t="shared" si="112"/>
        <v>0</v>
      </c>
      <c r="L337" s="4">
        <f t="shared" si="113"/>
        <v>200</v>
      </c>
      <c r="M337" s="4">
        <f t="shared" si="125"/>
        <v>40</v>
      </c>
      <c r="N337">
        <f t="shared" si="114"/>
        <v>240</v>
      </c>
      <c r="O337" s="5">
        <f t="shared" si="115"/>
        <v>100</v>
      </c>
      <c r="P337" s="9">
        <f t="shared" si="116"/>
        <v>0</v>
      </c>
      <c r="Q337">
        <f t="shared" si="117"/>
        <v>180</v>
      </c>
      <c r="R337">
        <f t="shared" si="118"/>
        <v>40</v>
      </c>
      <c r="S337">
        <f t="shared" si="119"/>
        <v>140</v>
      </c>
      <c r="T337" s="5">
        <f t="shared" si="120"/>
        <v>40</v>
      </c>
      <c r="U337" s="5">
        <f t="shared" si="121"/>
        <v>280</v>
      </c>
      <c r="V337" s="5">
        <f t="shared" si="122"/>
        <v>320</v>
      </c>
      <c r="W337">
        <f t="shared" si="124"/>
        <v>0</v>
      </c>
    </row>
    <row r="338" spans="1:23" x14ac:dyDescent="0.25">
      <c r="A338" s="1">
        <v>44167</v>
      </c>
      <c r="B338">
        <f t="shared" si="105"/>
        <v>2</v>
      </c>
      <c r="C338">
        <f t="shared" si="123"/>
        <v>3</v>
      </c>
      <c r="D338" t="b">
        <f t="shared" si="106"/>
        <v>0</v>
      </c>
      <c r="E338" t="b">
        <f t="shared" si="107"/>
        <v>0</v>
      </c>
      <c r="F338" t="b">
        <f t="shared" si="108"/>
        <v>0</v>
      </c>
      <c r="G338" t="b">
        <f t="shared" si="109"/>
        <v>1</v>
      </c>
      <c r="H338" s="2">
        <f t="shared" si="110"/>
        <v>0</v>
      </c>
      <c r="I338" s="2">
        <f>IF(G338,VLOOKUP(C338,Tabela1[],2)-H338,0)</f>
        <v>0.6</v>
      </c>
      <c r="J338" s="4">
        <f t="shared" si="111"/>
        <v>200</v>
      </c>
      <c r="K338" s="4">
        <f t="shared" si="112"/>
        <v>0</v>
      </c>
      <c r="L338" s="4">
        <f t="shared" si="113"/>
        <v>200</v>
      </c>
      <c r="M338" s="4">
        <f t="shared" si="125"/>
        <v>60</v>
      </c>
      <c r="N338">
        <f t="shared" si="114"/>
        <v>260</v>
      </c>
      <c r="O338" s="5">
        <f t="shared" si="115"/>
        <v>100</v>
      </c>
      <c r="P338" s="9">
        <f t="shared" si="116"/>
        <v>0</v>
      </c>
      <c r="Q338">
        <f t="shared" si="117"/>
        <v>156</v>
      </c>
      <c r="R338">
        <f t="shared" si="118"/>
        <v>60</v>
      </c>
      <c r="S338">
        <f t="shared" si="119"/>
        <v>96</v>
      </c>
      <c r="T338" s="5">
        <f t="shared" si="120"/>
        <v>60</v>
      </c>
      <c r="U338" s="5">
        <f t="shared" si="121"/>
        <v>192</v>
      </c>
      <c r="V338" s="5">
        <f t="shared" si="122"/>
        <v>252</v>
      </c>
      <c r="W338">
        <f t="shared" si="124"/>
        <v>4</v>
      </c>
    </row>
    <row r="339" spans="1:23" x14ac:dyDescent="0.25">
      <c r="A339" s="1">
        <v>44168</v>
      </c>
      <c r="B339">
        <f t="shared" si="105"/>
        <v>3</v>
      </c>
      <c r="C339">
        <f t="shared" si="123"/>
        <v>4</v>
      </c>
      <c r="D339" t="b">
        <f t="shared" si="106"/>
        <v>0</v>
      </c>
      <c r="E339" t="b">
        <f t="shared" si="107"/>
        <v>0</v>
      </c>
      <c r="F339" t="b">
        <f t="shared" si="108"/>
        <v>0</v>
      </c>
      <c r="G339" t="b">
        <f t="shared" si="109"/>
        <v>1</v>
      </c>
      <c r="H339" s="2">
        <f t="shared" si="110"/>
        <v>0</v>
      </c>
      <c r="I339" s="2">
        <f>IF(G339,VLOOKUP(C339,Tabela1[],2)-H339,0)</f>
        <v>0.75</v>
      </c>
      <c r="J339" s="4">
        <f t="shared" si="111"/>
        <v>200</v>
      </c>
      <c r="K339" s="4">
        <f t="shared" si="112"/>
        <v>0</v>
      </c>
      <c r="L339" s="4">
        <f t="shared" si="113"/>
        <v>200</v>
      </c>
      <c r="M339" s="4">
        <f t="shared" si="125"/>
        <v>100</v>
      </c>
      <c r="N339">
        <f t="shared" si="114"/>
        <v>300</v>
      </c>
      <c r="O339" s="5">
        <f t="shared" si="115"/>
        <v>100</v>
      </c>
      <c r="P339" s="9">
        <f t="shared" si="116"/>
        <v>0</v>
      </c>
      <c r="Q339">
        <f t="shared" si="117"/>
        <v>225</v>
      </c>
      <c r="R339">
        <f t="shared" si="118"/>
        <v>100</v>
      </c>
      <c r="S339">
        <f t="shared" si="119"/>
        <v>125</v>
      </c>
      <c r="T339" s="5">
        <f t="shared" si="120"/>
        <v>100</v>
      </c>
      <c r="U339" s="5">
        <f t="shared" si="121"/>
        <v>250</v>
      </c>
      <c r="V339" s="5">
        <f t="shared" si="122"/>
        <v>350</v>
      </c>
      <c r="W339">
        <f t="shared" si="124"/>
        <v>0</v>
      </c>
    </row>
    <row r="340" spans="1:23" x14ac:dyDescent="0.25">
      <c r="A340" s="1">
        <v>44169</v>
      </c>
      <c r="B340">
        <f t="shared" si="105"/>
        <v>4</v>
      </c>
      <c r="C340">
        <f t="shared" si="123"/>
        <v>5</v>
      </c>
      <c r="D340" t="b">
        <f t="shared" si="106"/>
        <v>0</v>
      </c>
      <c r="E340" t="b">
        <f t="shared" si="107"/>
        <v>0</v>
      </c>
      <c r="F340" t="b">
        <f t="shared" si="108"/>
        <v>0</v>
      </c>
      <c r="G340" t="b">
        <f t="shared" si="109"/>
        <v>1</v>
      </c>
      <c r="H340" s="2">
        <f t="shared" si="110"/>
        <v>0.1</v>
      </c>
      <c r="I340" s="2">
        <f>IF(G340,VLOOKUP(C340,Tabela1[],2)-H340,0)</f>
        <v>0.70000000000000007</v>
      </c>
      <c r="J340" s="4">
        <f t="shared" si="111"/>
        <v>200</v>
      </c>
      <c r="K340" s="4">
        <f t="shared" si="112"/>
        <v>90</v>
      </c>
      <c r="L340" s="4">
        <f t="shared" si="113"/>
        <v>200</v>
      </c>
      <c r="M340" s="4">
        <f t="shared" si="125"/>
        <v>75</v>
      </c>
      <c r="N340">
        <f t="shared" si="114"/>
        <v>275</v>
      </c>
      <c r="O340" s="5">
        <f t="shared" si="115"/>
        <v>109</v>
      </c>
      <c r="P340" s="9">
        <f t="shared" si="116"/>
        <v>90</v>
      </c>
      <c r="Q340">
        <f t="shared" si="117"/>
        <v>193</v>
      </c>
      <c r="R340">
        <f t="shared" si="118"/>
        <v>75</v>
      </c>
      <c r="S340">
        <f t="shared" si="119"/>
        <v>118</v>
      </c>
      <c r="T340" s="5">
        <f t="shared" si="120"/>
        <v>75</v>
      </c>
      <c r="U340" s="5">
        <f t="shared" si="121"/>
        <v>236</v>
      </c>
      <c r="V340" s="5">
        <f t="shared" si="122"/>
        <v>356</v>
      </c>
      <c r="W340">
        <f t="shared" si="124"/>
        <v>0</v>
      </c>
    </row>
    <row r="341" spans="1:23" x14ac:dyDescent="0.25">
      <c r="A341" s="1">
        <v>44170</v>
      </c>
      <c r="B341">
        <f t="shared" si="105"/>
        <v>5</v>
      </c>
      <c r="C341">
        <f t="shared" si="123"/>
        <v>6</v>
      </c>
      <c r="D341" t="b">
        <f t="shared" si="106"/>
        <v>0</v>
      </c>
      <c r="E341" t="b">
        <f t="shared" si="107"/>
        <v>0</v>
      </c>
      <c r="F341" t="b">
        <f t="shared" si="108"/>
        <v>0</v>
      </c>
      <c r="G341" t="b">
        <f t="shared" si="109"/>
        <v>1</v>
      </c>
      <c r="H341" s="2">
        <f t="shared" si="110"/>
        <v>0</v>
      </c>
      <c r="I341" s="2">
        <f>IF(G341,VLOOKUP(C341,Tabela1[],2)-H341,0)</f>
        <v>0.5</v>
      </c>
      <c r="J341" s="4">
        <f t="shared" si="111"/>
        <v>200</v>
      </c>
      <c r="K341" s="4">
        <f t="shared" si="112"/>
        <v>0</v>
      </c>
      <c r="L341" s="4">
        <f t="shared" si="113"/>
        <v>200</v>
      </c>
      <c r="M341" s="4">
        <f t="shared" si="125"/>
        <v>82</v>
      </c>
      <c r="N341">
        <f t="shared" si="114"/>
        <v>282</v>
      </c>
      <c r="O341" s="5">
        <f t="shared" si="115"/>
        <v>100</v>
      </c>
      <c r="P341" s="9">
        <f t="shared" si="116"/>
        <v>0</v>
      </c>
      <c r="Q341">
        <f t="shared" si="117"/>
        <v>141</v>
      </c>
      <c r="R341">
        <f t="shared" si="118"/>
        <v>82</v>
      </c>
      <c r="S341">
        <f t="shared" si="119"/>
        <v>59</v>
      </c>
      <c r="T341" s="5">
        <f t="shared" si="120"/>
        <v>82</v>
      </c>
      <c r="U341" s="5">
        <f t="shared" si="121"/>
        <v>118</v>
      </c>
      <c r="V341" s="5">
        <f t="shared" si="122"/>
        <v>200</v>
      </c>
      <c r="W341">
        <f t="shared" si="124"/>
        <v>41</v>
      </c>
    </row>
    <row r="342" spans="1:23" x14ac:dyDescent="0.25">
      <c r="A342" s="1">
        <v>44171</v>
      </c>
      <c r="B342">
        <f t="shared" si="105"/>
        <v>6</v>
      </c>
      <c r="C342">
        <f t="shared" si="123"/>
        <v>7</v>
      </c>
      <c r="D342" t="b">
        <f t="shared" si="106"/>
        <v>1</v>
      </c>
      <c r="E342" t="b">
        <f t="shared" si="107"/>
        <v>0</v>
      </c>
      <c r="F342" t="b">
        <f t="shared" si="108"/>
        <v>0</v>
      </c>
      <c r="G342" t="b">
        <f t="shared" si="109"/>
        <v>1</v>
      </c>
      <c r="H342" s="2">
        <f t="shared" si="110"/>
        <v>0</v>
      </c>
      <c r="I342" s="2">
        <f>IF(G342,VLOOKUP(C342,Tabela1[],2)-H342,0)</f>
        <v>0.5</v>
      </c>
      <c r="J342" s="4">
        <f t="shared" si="111"/>
        <v>200</v>
      </c>
      <c r="K342" s="4">
        <f t="shared" si="112"/>
        <v>0</v>
      </c>
      <c r="L342" s="4">
        <f t="shared" si="113"/>
        <v>200</v>
      </c>
      <c r="M342" s="4">
        <f t="shared" si="125"/>
        <v>100</v>
      </c>
      <c r="N342">
        <f t="shared" si="114"/>
        <v>300</v>
      </c>
      <c r="O342" s="5">
        <f t="shared" si="115"/>
        <v>100</v>
      </c>
      <c r="P342" s="9">
        <f t="shared" si="116"/>
        <v>0</v>
      </c>
      <c r="Q342">
        <f t="shared" si="117"/>
        <v>150</v>
      </c>
      <c r="R342">
        <f t="shared" si="118"/>
        <v>100</v>
      </c>
      <c r="S342">
        <f t="shared" si="119"/>
        <v>50</v>
      </c>
      <c r="T342" s="5">
        <f t="shared" si="120"/>
        <v>100</v>
      </c>
      <c r="U342" s="5">
        <f t="shared" si="121"/>
        <v>100</v>
      </c>
      <c r="V342" s="5">
        <f t="shared" si="122"/>
        <v>200</v>
      </c>
      <c r="W342">
        <f t="shared" si="124"/>
        <v>50</v>
      </c>
    </row>
    <row r="343" spans="1:23" x14ac:dyDescent="0.25">
      <c r="A343" s="1">
        <v>44172</v>
      </c>
      <c r="B343">
        <f t="shared" si="105"/>
        <v>7</v>
      </c>
      <c r="C343">
        <f t="shared" si="123"/>
        <v>1</v>
      </c>
      <c r="D343" t="b">
        <f t="shared" si="106"/>
        <v>0</v>
      </c>
      <c r="E343" t="b">
        <f t="shared" si="107"/>
        <v>0</v>
      </c>
      <c r="F343" t="b">
        <f t="shared" si="108"/>
        <v>0</v>
      </c>
      <c r="G343" t="b">
        <f t="shared" si="109"/>
        <v>1</v>
      </c>
      <c r="H343" s="2">
        <f t="shared" si="110"/>
        <v>0.1</v>
      </c>
      <c r="I343" s="2">
        <f>IF(G343,VLOOKUP(C343,Tabela1[],2)-H343,0)</f>
        <v>0.8</v>
      </c>
      <c r="J343" s="4">
        <f t="shared" si="111"/>
        <v>200</v>
      </c>
      <c r="K343" s="4">
        <f t="shared" si="112"/>
        <v>150</v>
      </c>
      <c r="L343" s="4">
        <f t="shared" si="113"/>
        <v>200</v>
      </c>
      <c r="M343" s="4">
        <f t="shared" si="125"/>
        <v>100</v>
      </c>
      <c r="N343">
        <f t="shared" si="114"/>
        <v>300</v>
      </c>
      <c r="O343" s="5">
        <f t="shared" si="115"/>
        <v>115</v>
      </c>
      <c r="P343" s="9">
        <f t="shared" si="116"/>
        <v>150</v>
      </c>
      <c r="Q343">
        <f t="shared" si="117"/>
        <v>240</v>
      </c>
      <c r="R343">
        <f t="shared" si="118"/>
        <v>100</v>
      </c>
      <c r="S343">
        <f t="shared" si="119"/>
        <v>140</v>
      </c>
      <c r="T343" s="5">
        <f t="shared" si="120"/>
        <v>100</v>
      </c>
      <c r="U343" s="5">
        <f t="shared" si="121"/>
        <v>280</v>
      </c>
      <c r="V343" s="5">
        <f t="shared" si="122"/>
        <v>455</v>
      </c>
      <c r="W343">
        <f t="shared" si="124"/>
        <v>0</v>
      </c>
    </row>
    <row r="344" spans="1:23" x14ac:dyDescent="0.25">
      <c r="A344" s="1">
        <v>44173</v>
      </c>
      <c r="B344">
        <f t="shared" si="105"/>
        <v>8</v>
      </c>
      <c r="C344">
        <f t="shared" si="123"/>
        <v>2</v>
      </c>
      <c r="D344" t="b">
        <f t="shared" si="106"/>
        <v>0</v>
      </c>
      <c r="E344" t="b">
        <f t="shared" si="107"/>
        <v>0</v>
      </c>
      <c r="F344" t="b">
        <f t="shared" si="108"/>
        <v>0</v>
      </c>
      <c r="G344" t="b">
        <f t="shared" si="109"/>
        <v>1</v>
      </c>
      <c r="H344" s="2">
        <f t="shared" si="110"/>
        <v>0</v>
      </c>
      <c r="I344" s="2">
        <f>IF(G344,VLOOKUP(C344,Tabela1[],2)-H344,0)</f>
        <v>0.75</v>
      </c>
      <c r="J344" s="4">
        <f t="shared" si="111"/>
        <v>200</v>
      </c>
      <c r="K344" s="4">
        <f t="shared" si="112"/>
        <v>0</v>
      </c>
      <c r="L344" s="4">
        <f t="shared" si="113"/>
        <v>200</v>
      </c>
      <c r="M344" s="4">
        <f t="shared" si="125"/>
        <v>60</v>
      </c>
      <c r="N344">
        <f t="shared" si="114"/>
        <v>260</v>
      </c>
      <c r="O344" s="5">
        <f t="shared" si="115"/>
        <v>100</v>
      </c>
      <c r="P344" s="9">
        <f t="shared" si="116"/>
        <v>0</v>
      </c>
      <c r="Q344">
        <f t="shared" si="117"/>
        <v>195</v>
      </c>
      <c r="R344">
        <f t="shared" si="118"/>
        <v>60</v>
      </c>
      <c r="S344">
        <f t="shared" si="119"/>
        <v>135</v>
      </c>
      <c r="T344" s="5">
        <f t="shared" si="120"/>
        <v>60</v>
      </c>
      <c r="U344" s="5">
        <f t="shared" si="121"/>
        <v>270</v>
      </c>
      <c r="V344" s="5">
        <f t="shared" si="122"/>
        <v>330</v>
      </c>
      <c r="W344">
        <f t="shared" si="124"/>
        <v>0</v>
      </c>
    </row>
    <row r="345" spans="1:23" x14ac:dyDescent="0.25">
      <c r="A345" s="1">
        <v>44174</v>
      </c>
      <c r="B345">
        <f t="shared" si="105"/>
        <v>9</v>
      </c>
      <c r="C345">
        <f t="shared" si="123"/>
        <v>3</v>
      </c>
      <c r="D345" t="b">
        <f t="shared" si="106"/>
        <v>0</v>
      </c>
      <c r="E345" t="b">
        <f t="shared" si="107"/>
        <v>0</v>
      </c>
      <c r="F345" t="b">
        <f t="shared" si="108"/>
        <v>0</v>
      </c>
      <c r="G345" t="b">
        <f t="shared" si="109"/>
        <v>1</v>
      </c>
      <c r="H345" s="2">
        <f t="shared" si="110"/>
        <v>0</v>
      </c>
      <c r="I345" s="2">
        <f>IF(G345,VLOOKUP(C345,Tabela1[],2)-H345,0)</f>
        <v>0.6</v>
      </c>
      <c r="J345" s="4">
        <f t="shared" si="111"/>
        <v>200</v>
      </c>
      <c r="K345" s="4">
        <f t="shared" si="112"/>
        <v>0</v>
      </c>
      <c r="L345" s="4">
        <f t="shared" si="113"/>
        <v>200</v>
      </c>
      <c r="M345" s="4">
        <f t="shared" si="125"/>
        <v>65</v>
      </c>
      <c r="N345">
        <f t="shared" si="114"/>
        <v>265</v>
      </c>
      <c r="O345" s="5">
        <f t="shared" si="115"/>
        <v>100</v>
      </c>
      <c r="P345" s="9">
        <f t="shared" si="116"/>
        <v>0</v>
      </c>
      <c r="Q345">
        <f t="shared" si="117"/>
        <v>159</v>
      </c>
      <c r="R345">
        <f t="shared" si="118"/>
        <v>65</v>
      </c>
      <c r="S345">
        <f t="shared" si="119"/>
        <v>94</v>
      </c>
      <c r="T345" s="5">
        <f t="shared" si="120"/>
        <v>65</v>
      </c>
      <c r="U345" s="5">
        <f t="shared" si="121"/>
        <v>188</v>
      </c>
      <c r="V345" s="5">
        <f t="shared" si="122"/>
        <v>253</v>
      </c>
      <c r="W345">
        <f t="shared" si="124"/>
        <v>6</v>
      </c>
    </row>
    <row r="346" spans="1:23" x14ac:dyDescent="0.25">
      <c r="A346" s="1">
        <v>44175</v>
      </c>
      <c r="B346">
        <f t="shared" si="105"/>
        <v>10</v>
      </c>
      <c r="C346">
        <f t="shared" si="123"/>
        <v>4</v>
      </c>
      <c r="D346" t="b">
        <f t="shared" si="106"/>
        <v>0</v>
      </c>
      <c r="E346" t="b">
        <f t="shared" si="107"/>
        <v>0</v>
      </c>
      <c r="F346" t="b">
        <f t="shared" si="108"/>
        <v>0</v>
      </c>
      <c r="G346" t="b">
        <f t="shared" si="109"/>
        <v>1</v>
      </c>
      <c r="H346" s="2">
        <f t="shared" si="110"/>
        <v>0</v>
      </c>
      <c r="I346" s="2">
        <f>IF(G346,VLOOKUP(C346,Tabela1[],2)-H346,0)</f>
        <v>0.75</v>
      </c>
      <c r="J346" s="4">
        <f t="shared" si="111"/>
        <v>200</v>
      </c>
      <c r="K346" s="4">
        <f t="shared" si="112"/>
        <v>0</v>
      </c>
      <c r="L346" s="4">
        <f t="shared" si="113"/>
        <v>200</v>
      </c>
      <c r="M346" s="4">
        <f t="shared" si="125"/>
        <v>100</v>
      </c>
      <c r="N346">
        <f t="shared" si="114"/>
        <v>300</v>
      </c>
      <c r="O346" s="5">
        <f t="shared" si="115"/>
        <v>100</v>
      </c>
      <c r="P346" s="9">
        <f t="shared" si="116"/>
        <v>0</v>
      </c>
      <c r="Q346">
        <f t="shared" si="117"/>
        <v>225</v>
      </c>
      <c r="R346">
        <f t="shared" si="118"/>
        <v>100</v>
      </c>
      <c r="S346">
        <f t="shared" si="119"/>
        <v>125</v>
      </c>
      <c r="T346" s="5">
        <f t="shared" si="120"/>
        <v>100</v>
      </c>
      <c r="U346" s="5">
        <f t="shared" si="121"/>
        <v>250</v>
      </c>
      <c r="V346" s="5">
        <f t="shared" si="122"/>
        <v>350</v>
      </c>
      <c r="W346">
        <f t="shared" si="124"/>
        <v>0</v>
      </c>
    </row>
    <row r="347" spans="1:23" x14ac:dyDescent="0.25">
      <c r="A347" s="1">
        <v>44176</v>
      </c>
      <c r="B347">
        <f t="shared" si="105"/>
        <v>11</v>
      </c>
      <c r="C347">
        <f t="shared" si="123"/>
        <v>5</v>
      </c>
      <c r="D347" t="b">
        <f t="shared" si="106"/>
        <v>0</v>
      </c>
      <c r="E347" t="b">
        <f t="shared" si="107"/>
        <v>0</v>
      </c>
      <c r="F347" t="b">
        <f t="shared" si="108"/>
        <v>0</v>
      </c>
      <c r="G347" t="b">
        <f t="shared" si="109"/>
        <v>1</v>
      </c>
      <c r="H347" s="2">
        <f t="shared" si="110"/>
        <v>0.1</v>
      </c>
      <c r="I347" s="2">
        <f>IF(G347,VLOOKUP(C347,Tabela1[],2)-H347,0)</f>
        <v>0.70000000000000007</v>
      </c>
      <c r="J347" s="4">
        <f t="shared" si="111"/>
        <v>200</v>
      </c>
      <c r="K347" s="4">
        <f t="shared" si="112"/>
        <v>90</v>
      </c>
      <c r="L347" s="4">
        <f t="shared" si="113"/>
        <v>200</v>
      </c>
      <c r="M347" s="4">
        <f t="shared" si="125"/>
        <v>75</v>
      </c>
      <c r="N347">
        <f t="shared" si="114"/>
        <v>275</v>
      </c>
      <c r="O347" s="5">
        <f t="shared" si="115"/>
        <v>109</v>
      </c>
      <c r="P347" s="9">
        <f t="shared" si="116"/>
        <v>90</v>
      </c>
      <c r="Q347">
        <f t="shared" si="117"/>
        <v>193</v>
      </c>
      <c r="R347">
        <f t="shared" si="118"/>
        <v>75</v>
      </c>
      <c r="S347">
        <f t="shared" si="119"/>
        <v>118</v>
      </c>
      <c r="T347" s="5">
        <f t="shared" si="120"/>
        <v>75</v>
      </c>
      <c r="U347" s="5">
        <f t="shared" si="121"/>
        <v>236</v>
      </c>
      <c r="V347" s="5">
        <f t="shared" si="122"/>
        <v>356</v>
      </c>
      <c r="W347">
        <f t="shared" si="124"/>
        <v>0</v>
      </c>
    </row>
    <row r="348" spans="1:23" x14ac:dyDescent="0.25">
      <c r="A348" s="1">
        <v>44177</v>
      </c>
      <c r="B348">
        <f t="shared" si="105"/>
        <v>12</v>
      </c>
      <c r="C348">
        <f t="shared" si="123"/>
        <v>6</v>
      </c>
      <c r="D348" t="b">
        <f t="shared" si="106"/>
        <v>0</v>
      </c>
      <c r="E348" t="b">
        <f t="shared" si="107"/>
        <v>0</v>
      </c>
      <c r="F348" t="b">
        <f t="shared" si="108"/>
        <v>1</v>
      </c>
      <c r="G348" t="b">
        <f t="shared" si="109"/>
        <v>1</v>
      </c>
      <c r="H348" s="2">
        <f t="shared" si="110"/>
        <v>0</v>
      </c>
      <c r="I348" s="2">
        <f>IF(G348,VLOOKUP(C348,Tabela1[],2)-H348,0)</f>
        <v>0.5</v>
      </c>
      <c r="J348" s="4">
        <f t="shared" si="111"/>
        <v>200</v>
      </c>
      <c r="K348" s="4">
        <f t="shared" si="112"/>
        <v>0</v>
      </c>
      <c r="L348" s="4">
        <f t="shared" si="113"/>
        <v>200</v>
      </c>
      <c r="M348" s="4">
        <f t="shared" si="125"/>
        <v>82</v>
      </c>
      <c r="N348">
        <f t="shared" si="114"/>
        <v>282</v>
      </c>
      <c r="O348" s="5">
        <f t="shared" si="115"/>
        <v>100</v>
      </c>
      <c r="P348" s="9">
        <f t="shared" si="116"/>
        <v>0</v>
      </c>
      <c r="Q348">
        <f t="shared" si="117"/>
        <v>282</v>
      </c>
      <c r="R348">
        <f t="shared" si="118"/>
        <v>82</v>
      </c>
      <c r="S348">
        <f t="shared" si="119"/>
        <v>200</v>
      </c>
      <c r="T348" s="5">
        <f t="shared" si="120"/>
        <v>82</v>
      </c>
      <c r="U348" s="5">
        <f t="shared" si="121"/>
        <v>400</v>
      </c>
      <c r="V348" s="5">
        <f t="shared" si="122"/>
        <v>482</v>
      </c>
      <c r="W348">
        <f t="shared" si="124"/>
        <v>0</v>
      </c>
    </row>
    <row r="349" spans="1:23" x14ac:dyDescent="0.25">
      <c r="A349" s="1">
        <v>44178</v>
      </c>
      <c r="B349">
        <f t="shared" si="105"/>
        <v>13</v>
      </c>
      <c r="C349">
        <f t="shared" si="123"/>
        <v>7</v>
      </c>
      <c r="D349" t="b">
        <f t="shared" si="106"/>
        <v>0</v>
      </c>
      <c r="E349" t="b">
        <f t="shared" si="107"/>
        <v>1</v>
      </c>
      <c r="F349" t="b">
        <f t="shared" si="108"/>
        <v>0</v>
      </c>
      <c r="G349" t="b">
        <f t="shared" si="109"/>
        <v>0</v>
      </c>
      <c r="H349" s="2">
        <f t="shared" si="110"/>
        <v>0</v>
      </c>
      <c r="I349" s="2">
        <f>IF(G349,VLOOKUP(C349,Tabela1[],2)-H349,0)</f>
        <v>0</v>
      </c>
      <c r="J349" s="4">
        <f t="shared" si="111"/>
        <v>0</v>
      </c>
      <c r="K349" s="4">
        <f t="shared" si="112"/>
        <v>0</v>
      </c>
      <c r="L349" s="4">
        <f t="shared" si="113"/>
        <v>0</v>
      </c>
      <c r="M349" s="4">
        <f t="shared" si="125"/>
        <v>0</v>
      </c>
      <c r="N349">
        <f t="shared" si="114"/>
        <v>0</v>
      </c>
      <c r="O349" s="5">
        <f t="shared" si="115"/>
        <v>0</v>
      </c>
      <c r="P349" s="9">
        <f t="shared" si="116"/>
        <v>0</v>
      </c>
      <c r="Q349">
        <f t="shared" si="117"/>
        <v>0</v>
      </c>
      <c r="R349">
        <f t="shared" si="118"/>
        <v>0</v>
      </c>
      <c r="S349">
        <f t="shared" si="119"/>
        <v>0</v>
      </c>
      <c r="T349" s="5">
        <f t="shared" si="120"/>
        <v>0</v>
      </c>
      <c r="U349" s="5">
        <f t="shared" si="121"/>
        <v>0</v>
      </c>
      <c r="V349" s="5">
        <f t="shared" si="122"/>
        <v>0</v>
      </c>
      <c r="W349">
        <f t="shared" si="124"/>
        <v>0</v>
      </c>
    </row>
    <row r="350" spans="1:23" x14ac:dyDescent="0.25">
      <c r="A350" s="1">
        <v>44179</v>
      </c>
      <c r="B350">
        <f t="shared" si="105"/>
        <v>14</v>
      </c>
      <c r="C350">
        <f t="shared" si="123"/>
        <v>1</v>
      </c>
      <c r="D350" t="b">
        <f t="shared" si="106"/>
        <v>0</v>
      </c>
      <c r="E350" t="b">
        <f t="shared" si="107"/>
        <v>0</v>
      </c>
      <c r="F350" t="b">
        <f t="shared" si="108"/>
        <v>0</v>
      </c>
      <c r="G350" t="b">
        <f t="shared" si="109"/>
        <v>1</v>
      </c>
      <c r="H350" s="2">
        <f t="shared" si="110"/>
        <v>0.1</v>
      </c>
      <c r="I350" s="2">
        <f>IF(G350,VLOOKUP(C350,Tabela1[],2)-H350,0)</f>
        <v>0.8</v>
      </c>
      <c r="J350" s="4">
        <f t="shared" si="111"/>
        <v>200</v>
      </c>
      <c r="K350" s="4">
        <f t="shared" si="112"/>
        <v>150</v>
      </c>
      <c r="L350" s="4">
        <f t="shared" si="113"/>
        <v>200</v>
      </c>
      <c r="M350" s="4">
        <f t="shared" si="125"/>
        <v>0</v>
      </c>
      <c r="N350">
        <f t="shared" si="114"/>
        <v>200</v>
      </c>
      <c r="O350" s="5">
        <f t="shared" si="115"/>
        <v>115</v>
      </c>
      <c r="P350" s="9">
        <f t="shared" si="116"/>
        <v>150</v>
      </c>
      <c r="Q350">
        <f t="shared" si="117"/>
        <v>160</v>
      </c>
      <c r="R350">
        <f t="shared" si="118"/>
        <v>0</v>
      </c>
      <c r="S350">
        <f t="shared" si="119"/>
        <v>160</v>
      </c>
      <c r="T350" s="5">
        <f t="shared" si="120"/>
        <v>0</v>
      </c>
      <c r="U350" s="5">
        <f t="shared" si="121"/>
        <v>320</v>
      </c>
      <c r="V350" s="5">
        <f t="shared" si="122"/>
        <v>395</v>
      </c>
      <c r="W350">
        <f t="shared" si="124"/>
        <v>0</v>
      </c>
    </row>
    <row r="351" spans="1:23" x14ac:dyDescent="0.25">
      <c r="A351" s="1">
        <v>44180</v>
      </c>
      <c r="B351">
        <f t="shared" si="105"/>
        <v>15</v>
      </c>
      <c r="C351">
        <f t="shared" si="123"/>
        <v>2</v>
      </c>
      <c r="D351" t="b">
        <f t="shared" si="106"/>
        <v>0</v>
      </c>
      <c r="E351" t="b">
        <f t="shared" si="107"/>
        <v>0</v>
      </c>
      <c r="F351" t="b">
        <f t="shared" si="108"/>
        <v>0</v>
      </c>
      <c r="G351" t="b">
        <f t="shared" si="109"/>
        <v>1</v>
      </c>
      <c r="H351" s="2">
        <f t="shared" si="110"/>
        <v>0</v>
      </c>
      <c r="I351" s="2">
        <f>IF(G351,VLOOKUP(C351,Tabela1[],2)-H351,0)</f>
        <v>0.75</v>
      </c>
      <c r="J351" s="4">
        <f t="shared" si="111"/>
        <v>200</v>
      </c>
      <c r="K351" s="4">
        <f t="shared" si="112"/>
        <v>0</v>
      </c>
      <c r="L351" s="4">
        <f t="shared" si="113"/>
        <v>200</v>
      </c>
      <c r="M351" s="4">
        <f t="shared" si="125"/>
        <v>40</v>
      </c>
      <c r="N351">
        <f t="shared" si="114"/>
        <v>240</v>
      </c>
      <c r="O351" s="5">
        <f t="shared" si="115"/>
        <v>100</v>
      </c>
      <c r="P351" s="9">
        <f t="shared" si="116"/>
        <v>0</v>
      </c>
      <c r="Q351">
        <f t="shared" si="117"/>
        <v>180</v>
      </c>
      <c r="R351">
        <f t="shared" si="118"/>
        <v>40</v>
      </c>
      <c r="S351">
        <f t="shared" si="119"/>
        <v>140</v>
      </c>
      <c r="T351" s="5">
        <f t="shared" si="120"/>
        <v>40</v>
      </c>
      <c r="U351" s="5">
        <f t="shared" si="121"/>
        <v>280</v>
      </c>
      <c r="V351" s="5">
        <f t="shared" si="122"/>
        <v>320</v>
      </c>
      <c r="W351">
        <f t="shared" si="124"/>
        <v>0</v>
      </c>
    </row>
    <row r="352" spans="1:23" x14ac:dyDescent="0.25">
      <c r="A352" s="1">
        <v>44181</v>
      </c>
      <c r="B352">
        <f t="shared" si="105"/>
        <v>16</v>
      </c>
      <c r="C352">
        <f t="shared" si="123"/>
        <v>3</v>
      </c>
      <c r="D352" t="b">
        <f t="shared" si="106"/>
        <v>0</v>
      </c>
      <c r="E352" t="b">
        <f t="shared" si="107"/>
        <v>0</v>
      </c>
      <c r="F352" t="b">
        <f t="shared" si="108"/>
        <v>0</v>
      </c>
      <c r="G352" t="b">
        <f t="shared" si="109"/>
        <v>1</v>
      </c>
      <c r="H352" s="2">
        <f t="shared" si="110"/>
        <v>0</v>
      </c>
      <c r="I352" s="2">
        <f>IF(G352,VLOOKUP(C352,Tabela1[],2)-H352,0)</f>
        <v>0.6</v>
      </c>
      <c r="J352" s="4">
        <f t="shared" si="111"/>
        <v>200</v>
      </c>
      <c r="K352" s="4">
        <f t="shared" si="112"/>
        <v>0</v>
      </c>
      <c r="L352" s="4">
        <f t="shared" si="113"/>
        <v>200</v>
      </c>
      <c r="M352" s="4">
        <f t="shared" si="125"/>
        <v>60</v>
      </c>
      <c r="N352">
        <f t="shared" si="114"/>
        <v>260</v>
      </c>
      <c r="O352" s="5">
        <f t="shared" si="115"/>
        <v>100</v>
      </c>
      <c r="P352" s="9">
        <f t="shared" si="116"/>
        <v>0</v>
      </c>
      <c r="Q352">
        <f t="shared" si="117"/>
        <v>156</v>
      </c>
      <c r="R352">
        <f t="shared" si="118"/>
        <v>60</v>
      </c>
      <c r="S352">
        <f t="shared" si="119"/>
        <v>96</v>
      </c>
      <c r="T352" s="5">
        <f t="shared" si="120"/>
        <v>60</v>
      </c>
      <c r="U352" s="5">
        <f t="shared" si="121"/>
        <v>192</v>
      </c>
      <c r="V352" s="5">
        <f t="shared" si="122"/>
        <v>252</v>
      </c>
      <c r="W352">
        <f t="shared" si="124"/>
        <v>4</v>
      </c>
    </row>
    <row r="353" spans="1:23" x14ac:dyDescent="0.25">
      <c r="A353" s="1">
        <v>44182</v>
      </c>
      <c r="B353">
        <f t="shared" si="105"/>
        <v>17</v>
      </c>
      <c r="C353">
        <f t="shared" si="123"/>
        <v>4</v>
      </c>
      <c r="D353" t="b">
        <f t="shared" si="106"/>
        <v>0</v>
      </c>
      <c r="E353" t="b">
        <f t="shared" si="107"/>
        <v>0</v>
      </c>
      <c r="F353" t="b">
        <f t="shared" si="108"/>
        <v>0</v>
      </c>
      <c r="G353" t="b">
        <f t="shared" si="109"/>
        <v>1</v>
      </c>
      <c r="H353" s="2">
        <f t="shared" si="110"/>
        <v>0</v>
      </c>
      <c r="I353" s="2">
        <f>IF(G353,VLOOKUP(C353,Tabela1[],2)-H353,0)</f>
        <v>0.75</v>
      </c>
      <c r="J353" s="4">
        <f t="shared" si="111"/>
        <v>200</v>
      </c>
      <c r="K353" s="4">
        <f t="shared" si="112"/>
        <v>0</v>
      </c>
      <c r="L353" s="4">
        <f t="shared" si="113"/>
        <v>200</v>
      </c>
      <c r="M353" s="4">
        <f t="shared" si="125"/>
        <v>100</v>
      </c>
      <c r="N353">
        <f t="shared" si="114"/>
        <v>300</v>
      </c>
      <c r="O353" s="5">
        <f t="shared" si="115"/>
        <v>100</v>
      </c>
      <c r="P353" s="9">
        <f t="shared" si="116"/>
        <v>0</v>
      </c>
      <c r="Q353">
        <f t="shared" si="117"/>
        <v>225</v>
      </c>
      <c r="R353">
        <f t="shared" si="118"/>
        <v>100</v>
      </c>
      <c r="S353">
        <f t="shared" si="119"/>
        <v>125</v>
      </c>
      <c r="T353" s="5">
        <f t="shared" si="120"/>
        <v>100</v>
      </c>
      <c r="U353" s="5">
        <f t="shared" si="121"/>
        <v>250</v>
      </c>
      <c r="V353" s="5">
        <f t="shared" si="122"/>
        <v>350</v>
      </c>
      <c r="W353">
        <f t="shared" si="124"/>
        <v>0</v>
      </c>
    </row>
    <row r="354" spans="1:23" x14ac:dyDescent="0.25">
      <c r="A354" s="1">
        <v>44183</v>
      </c>
      <c r="B354">
        <f t="shared" si="105"/>
        <v>18</v>
      </c>
      <c r="C354">
        <f t="shared" si="123"/>
        <v>5</v>
      </c>
      <c r="D354" t="b">
        <f t="shared" si="106"/>
        <v>0</v>
      </c>
      <c r="E354" t="b">
        <f t="shared" si="107"/>
        <v>0</v>
      </c>
      <c r="F354" t="b">
        <f t="shared" si="108"/>
        <v>0</v>
      </c>
      <c r="G354" t="b">
        <f t="shared" si="109"/>
        <v>1</v>
      </c>
      <c r="H354" s="2">
        <f t="shared" si="110"/>
        <v>0.1</v>
      </c>
      <c r="I354" s="2">
        <f>IF(G354,VLOOKUP(C354,Tabela1[],2)-H354,0)</f>
        <v>0.70000000000000007</v>
      </c>
      <c r="J354" s="4">
        <f t="shared" si="111"/>
        <v>200</v>
      </c>
      <c r="K354" s="4">
        <f t="shared" si="112"/>
        <v>90</v>
      </c>
      <c r="L354" s="4">
        <f t="shared" si="113"/>
        <v>200</v>
      </c>
      <c r="M354" s="4">
        <f t="shared" si="125"/>
        <v>75</v>
      </c>
      <c r="N354">
        <f t="shared" si="114"/>
        <v>275</v>
      </c>
      <c r="O354" s="5">
        <f t="shared" si="115"/>
        <v>109</v>
      </c>
      <c r="P354" s="9">
        <f t="shared" si="116"/>
        <v>90</v>
      </c>
      <c r="Q354">
        <f t="shared" si="117"/>
        <v>193</v>
      </c>
      <c r="R354">
        <f t="shared" si="118"/>
        <v>75</v>
      </c>
      <c r="S354">
        <f t="shared" si="119"/>
        <v>118</v>
      </c>
      <c r="T354" s="5">
        <f t="shared" si="120"/>
        <v>75</v>
      </c>
      <c r="U354" s="5">
        <f t="shared" si="121"/>
        <v>236</v>
      </c>
      <c r="V354" s="5">
        <f t="shared" si="122"/>
        <v>356</v>
      </c>
      <c r="W354">
        <f t="shared" si="124"/>
        <v>0</v>
      </c>
    </row>
    <row r="355" spans="1:23" x14ac:dyDescent="0.25">
      <c r="A355" s="1">
        <v>44184</v>
      </c>
      <c r="B355">
        <f t="shared" si="105"/>
        <v>19</v>
      </c>
      <c r="C355">
        <f t="shared" si="123"/>
        <v>6</v>
      </c>
      <c r="D355" t="b">
        <f t="shared" si="106"/>
        <v>0</v>
      </c>
      <c r="E355" t="b">
        <f t="shared" si="107"/>
        <v>0</v>
      </c>
      <c r="F355" t="b">
        <f t="shared" si="108"/>
        <v>1</v>
      </c>
      <c r="G355" t="b">
        <f t="shared" si="109"/>
        <v>1</v>
      </c>
      <c r="H355" s="2">
        <f t="shared" si="110"/>
        <v>0</v>
      </c>
      <c r="I355" s="2">
        <f>IF(G355,VLOOKUP(C355,Tabela1[],2)-H355,0)</f>
        <v>0.5</v>
      </c>
      <c r="J355" s="4">
        <f t="shared" si="111"/>
        <v>200</v>
      </c>
      <c r="K355" s="4">
        <f t="shared" si="112"/>
        <v>0</v>
      </c>
      <c r="L355" s="4">
        <f t="shared" si="113"/>
        <v>200</v>
      </c>
      <c r="M355" s="4">
        <f t="shared" si="125"/>
        <v>82</v>
      </c>
      <c r="N355">
        <f t="shared" si="114"/>
        <v>282</v>
      </c>
      <c r="O355" s="5">
        <f t="shared" si="115"/>
        <v>100</v>
      </c>
      <c r="P355" s="9">
        <f t="shared" si="116"/>
        <v>0</v>
      </c>
      <c r="Q355">
        <f t="shared" si="117"/>
        <v>282</v>
      </c>
      <c r="R355">
        <f t="shared" si="118"/>
        <v>82</v>
      </c>
      <c r="S355">
        <f t="shared" si="119"/>
        <v>200</v>
      </c>
      <c r="T355" s="5">
        <f t="shared" si="120"/>
        <v>82</v>
      </c>
      <c r="U355" s="5">
        <f t="shared" si="121"/>
        <v>400</v>
      </c>
      <c r="V355" s="5">
        <f t="shared" si="122"/>
        <v>482</v>
      </c>
      <c r="W355">
        <f t="shared" si="124"/>
        <v>0</v>
      </c>
    </row>
    <row r="356" spans="1:23" x14ac:dyDescent="0.25">
      <c r="A356" s="1">
        <v>44185</v>
      </c>
      <c r="B356">
        <f t="shared" si="105"/>
        <v>20</v>
      </c>
      <c r="C356">
        <f t="shared" si="123"/>
        <v>7</v>
      </c>
      <c r="D356" t="b">
        <f t="shared" si="106"/>
        <v>0</v>
      </c>
      <c r="E356" t="b">
        <f t="shared" si="107"/>
        <v>1</v>
      </c>
      <c r="F356" t="b">
        <f t="shared" si="108"/>
        <v>0</v>
      </c>
      <c r="G356" t="b">
        <f t="shared" si="109"/>
        <v>0</v>
      </c>
      <c r="H356" s="2">
        <f t="shared" si="110"/>
        <v>0</v>
      </c>
      <c r="I356" s="2">
        <f>IF(G356,VLOOKUP(C356,Tabela1[],2)-H356,0)</f>
        <v>0</v>
      </c>
      <c r="J356" s="4">
        <f t="shared" si="111"/>
        <v>0</v>
      </c>
      <c r="K356" s="4">
        <f t="shared" si="112"/>
        <v>0</v>
      </c>
      <c r="L356" s="4">
        <f t="shared" si="113"/>
        <v>0</v>
      </c>
      <c r="M356" s="4">
        <f t="shared" si="125"/>
        <v>0</v>
      </c>
      <c r="N356">
        <f t="shared" si="114"/>
        <v>0</v>
      </c>
      <c r="O356" s="5">
        <f t="shared" si="115"/>
        <v>0</v>
      </c>
      <c r="P356" s="9">
        <f t="shared" si="116"/>
        <v>0</v>
      </c>
      <c r="Q356">
        <f t="shared" si="117"/>
        <v>0</v>
      </c>
      <c r="R356">
        <f t="shared" si="118"/>
        <v>0</v>
      </c>
      <c r="S356">
        <f t="shared" si="119"/>
        <v>0</v>
      </c>
      <c r="T356" s="5">
        <f t="shared" si="120"/>
        <v>0</v>
      </c>
      <c r="U356" s="5">
        <f t="shared" si="121"/>
        <v>0</v>
      </c>
      <c r="V356" s="5">
        <f t="shared" si="122"/>
        <v>0</v>
      </c>
      <c r="W356">
        <f t="shared" si="124"/>
        <v>0</v>
      </c>
    </row>
    <row r="357" spans="1:23" x14ac:dyDescent="0.25">
      <c r="A357" s="1">
        <v>44186</v>
      </c>
      <c r="B357">
        <f t="shared" si="105"/>
        <v>21</v>
      </c>
      <c r="C357">
        <f t="shared" si="123"/>
        <v>1</v>
      </c>
      <c r="D357" t="b">
        <f t="shared" si="106"/>
        <v>0</v>
      </c>
      <c r="E357" t="b">
        <f t="shared" si="107"/>
        <v>0</v>
      </c>
      <c r="F357" t="b">
        <f t="shared" si="108"/>
        <v>0</v>
      </c>
      <c r="G357" t="b">
        <f t="shared" si="109"/>
        <v>1</v>
      </c>
      <c r="H357" s="2">
        <f t="shared" si="110"/>
        <v>0.1</v>
      </c>
      <c r="I357" s="2">
        <f>IF(G357,VLOOKUP(C357,Tabela1[],2)-H357,0)</f>
        <v>0.8</v>
      </c>
      <c r="J357" s="4">
        <f t="shared" si="111"/>
        <v>200</v>
      </c>
      <c r="K357" s="4">
        <f t="shared" si="112"/>
        <v>150</v>
      </c>
      <c r="L357" s="4">
        <f t="shared" si="113"/>
        <v>200</v>
      </c>
      <c r="M357" s="4">
        <f t="shared" si="125"/>
        <v>0</v>
      </c>
      <c r="N357">
        <f t="shared" si="114"/>
        <v>200</v>
      </c>
      <c r="O357" s="5">
        <f t="shared" si="115"/>
        <v>115</v>
      </c>
      <c r="P357" s="9">
        <f t="shared" si="116"/>
        <v>150</v>
      </c>
      <c r="Q357">
        <f t="shared" si="117"/>
        <v>160</v>
      </c>
      <c r="R357">
        <f t="shared" si="118"/>
        <v>0</v>
      </c>
      <c r="S357">
        <f t="shared" si="119"/>
        <v>160</v>
      </c>
      <c r="T357" s="5">
        <f t="shared" si="120"/>
        <v>0</v>
      </c>
      <c r="U357" s="5">
        <f t="shared" si="121"/>
        <v>320</v>
      </c>
      <c r="V357" s="5">
        <f t="shared" si="122"/>
        <v>395</v>
      </c>
      <c r="W357">
        <f t="shared" si="124"/>
        <v>0</v>
      </c>
    </row>
    <row r="358" spans="1:23" x14ac:dyDescent="0.25">
      <c r="A358" s="1">
        <v>44187</v>
      </c>
      <c r="B358">
        <f t="shared" si="105"/>
        <v>22</v>
      </c>
      <c r="C358">
        <f t="shared" si="123"/>
        <v>2</v>
      </c>
      <c r="D358" t="b">
        <f t="shared" si="106"/>
        <v>0</v>
      </c>
      <c r="E358" t="b">
        <f t="shared" si="107"/>
        <v>0</v>
      </c>
      <c r="F358" t="b">
        <f t="shared" si="108"/>
        <v>0</v>
      </c>
      <c r="G358" t="b">
        <f t="shared" si="109"/>
        <v>1</v>
      </c>
      <c r="H358" s="2">
        <f t="shared" si="110"/>
        <v>0</v>
      </c>
      <c r="I358" s="2">
        <f>IF(G358,VLOOKUP(C358,Tabela1[],2)-H358,0)</f>
        <v>0.75</v>
      </c>
      <c r="J358" s="4">
        <f t="shared" si="111"/>
        <v>200</v>
      </c>
      <c r="K358" s="4">
        <f t="shared" si="112"/>
        <v>0</v>
      </c>
      <c r="L358" s="4">
        <f t="shared" si="113"/>
        <v>200</v>
      </c>
      <c r="M358" s="4">
        <f t="shared" si="125"/>
        <v>40</v>
      </c>
      <c r="N358">
        <f t="shared" si="114"/>
        <v>240</v>
      </c>
      <c r="O358" s="5">
        <f t="shared" si="115"/>
        <v>100</v>
      </c>
      <c r="P358" s="9">
        <f t="shared" si="116"/>
        <v>0</v>
      </c>
      <c r="Q358">
        <f t="shared" si="117"/>
        <v>180</v>
      </c>
      <c r="R358">
        <f t="shared" si="118"/>
        <v>40</v>
      </c>
      <c r="S358">
        <f t="shared" si="119"/>
        <v>140</v>
      </c>
      <c r="T358" s="5">
        <f t="shared" si="120"/>
        <v>40</v>
      </c>
      <c r="U358" s="5">
        <f t="shared" si="121"/>
        <v>280</v>
      </c>
      <c r="V358" s="5">
        <f t="shared" si="122"/>
        <v>320</v>
      </c>
      <c r="W358">
        <f t="shared" si="124"/>
        <v>0</v>
      </c>
    </row>
    <row r="359" spans="1:23" x14ac:dyDescent="0.25">
      <c r="A359" s="1">
        <v>44188</v>
      </c>
      <c r="B359">
        <f t="shared" si="105"/>
        <v>23</v>
      </c>
      <c r="C359">
        <f t="shared" si="123"/>
        <v>3</v>
      </c>
      <c r="D359" t="b">
        <f t="shared" si="106"/>
        <v>0</v>
      </c>
      <c r="E359" t="b">
        <f t="shared" si="107"/>
        <v>0</v>
      </c>
      <c r="F359" t="b">
        <f t="shared" si="108"/>
        <v>0</v>
      </c>
      <c r="G359" t="b">
        <f t="shared" si="109"/>
        <v>1</v>
      </c>
      <c r="H359" s="2">
        <f t="shared" si="110"/>
        <v>0</v>
      </c>
      <c r="I359" s="2">
        <f>IF(G359,VLOOKUP(C359,Tabela1[],2)-H359,0)</f>
        <v>0.6</v>
      </c>
      <c r="J359" s="4">
        <f t="shared" si="111"/>
        <v>200</v>
      </c>
      <c r="K359" s="4">
        <f t="shared" si="112"/>
        <v>0</v>
      </c>
      <c r="L359" s="4">
        <f t="shared" si="113"/>
        <v>200</v>
      </c>
      <c r="M359" s="4">
        <f t="shared" si="125"/>
        <v>60</v>
      </c>
      <c r="N359">
        <f t="shared" si="114"/>
        <v>260</v>
      </c>
      <c r="O359" s="5">
        <f t="shared" si="115"/>
        <v>100</v>
      </c>
      <c r="P359" s="9">
        <f t="shared" si="116"/>
        <v>0</v>
      </c>
      <c r="Q359">
        <f t="shared" si="117"/>
        <v>156</v>
      </c>
      <c r="R359">
        <f t="shared" si="118"/>
        <v>60</v>
      </c>
      <c r="S359">
        <f t="shared" si="119"/>
        <v>96</v>
      </c>
      <c r="T359" s="5">
        <f t="shared" si="120"/>
        <v>60</v>
      </c>
      <c r="U359" s="5">
        <f t="shared" si="121"/>
        <v>192</v>
      </c>
      <c r="V359" s="5">
        <f t="shared" si="122"/>
        <v>252</v>
      </c>
      <c r="W359">
        <f t="shared" si="124"/>
        <v>4</v>
      </c>
    </row>
    <row r="360" spans="1:23" x14ac:dyDescent="0.25">
      <c r="A360" s="1">
        <v>44189</v>
      </c>
      <c r="B360">
        <f t="shared" si="105"/>
        <v>24</v>
      </c>
      <c r="C360">
        <f t="shared" si="123"/>
        <v>4</v>
      </c>
      <c r="D360" t="b">
        <f t="shared" si="106"/>
        <v>0</v>
      </c>
      <c r="E360" t="b">
        <f t="shared" si="107"/>
        <v>0</v>
      </c>
      <c r="F360" t="b">
        <f t="shared" si="108"/>
        <v>0</v>
      </c>
      <c r="G360" t="b">
        <f t="shared" si="109"/>
        <v>1</v>
      </c>
      <c r="H360" s="2">
        <f t="shared" si="110"/>
        <v>0</v>
      </c>
      <c r="I360" s="2">
        <f>IF(G360,VLOOKUP(C360,Tabela1[],2)-H360,0)</f>
        <v>0.75</v>
      </c>
      <c r="J360" s="4">
        <f t="shared" si="111"/>
        <v>200</v>
      </c>
      <c r="K360" s="4">
        <f t="shared" si="112"/>
        <v>0</v>
      </c>
      <c r="L360" s="4">
        <f t="shared" si="113"/>
        <v>200</v>
      </c>
      <c r="M360" s="4">
        <f t="shared" si="125"/>
        <v>100</v>
      </c>
      <c r="N360">
        <f t="shared" si="114"/>
        <v>300</v>
      </c>
      <c r="O360" s="5">
        <f t="shared" si="115"/>
        <v>100</v>
      </c>
      <c r="P360" s="9">
        <f t="shared" si="116"/>
        <v>0</v>
      </c>
      <c r="Q360">
        <f t="shared" si="117"/>
        <v>225</v>
      </c>
      <c r="R360">
        <f t="shared" si="118"/>
        <v>100</v>
      </c>
      <c r="S360">
        <f t="shared" si="119"/>
        <v>125</v>
      </c>
      <c r="T360" s="5">
        <f t="shared" si="120"/>
        <v>100</v>
      </c>
      <c r="U360" s="5">
        <f t="shared" si="121"/>
        <v>250</v>
      </c>
      <c r="V360" s="5">
        <f t="shared" si="122"/>
        <v>350</v>
      </c>
      <c r="W360">
        <f t="shared" si="124"/>
        <v>0</v>
      </c>
    </row>
    <row r="361" spans="1:23" x14ac:dyDescent="0.25">
      <c r="A361" s="1">
        <v>44190</v>
      </c>
      <c r="B361">
        <f t="shared" si="105"/>
        <v>25</v>
      </c>
      <c r="C361">
        <f t="shared" si="123"/>
        <v>5</v>
      </c>
      <c r="D361" t="b">
        <f t="shared" si="106"/>
        <v>0</v>
      </c>
      <c r="E361" t="b">
        <f t="shared" si="107"/>
        <v>0</v>
      </c>
      <c r="F361" t="b">
        <f t="shared" si="108"/>
        <v>0</v>
      </c>
      <c r="G361" t="b">
        <f t="shared" si="109"/>
        <v>1</v>
      </c>
      <c r="H361" s="2">
        <f t="shared" si="110"/>
        <v>0.1</v>
      </c>
      <c r="I361" s="2">
        <f>IF(G361,VLOOKUP(C361,Tabela1[],2)-H361,0)</f>
        <v>0.70000000000000007</v>
      </c>
      <c r="J361" s="4">
        <f t="shared" si="111"/>
        <v>200</v>
      </c>
      <c r="K361" s="4">
        <f t="shared" si="112"/>
        <v>90</v>
      </c>
      <c r="L361" s="4">
        <f t="shared" si="113"/>
        <v>200</v>
      </c>
      <c r="M361" s="4">
        <f t="shared" si="125"/>
        <v>75</v>
      </c>
      <c r="N361">
        <f t="shared" si="114"/>
        <v>275</v>
      </c>
      <c r="O361" s="5">
        <f t="shared" si="115"/>
        <v>109</v>
      </c>
      <c r="P361" s="9">
        <f t="shared" si="116"/>
        <v>90</v>
      </c>
      <c r="Q361">
        <f t="shared" si="117"/>
        <v>193</v>
      </c>
      <c r="R361">
        <f t="shared" si="118"/>
        <v>75</v>
      </c>
      <c r="S361">
        <f t="shared" si="119"/>
        <v>118</v>
      </c>
      <c r="T361" s="5">
        <f t="shared" si="120"/>
        <v>75</v>
      </c>
      <c r="U361" s="5">
        <f t="shared" si="121"/>
        <v>236</v>
      </c>
      <c r="V361" s="5">
        <f t="shared" si="122"/>
        <v>356</v>
      </c>
      <c r="W361">
        <f t="shared" si="124"/>
        <v>0</v>
      </c>
    </row>
    <row r="362" spans="1:23" x14ac:dyDescent="0.25">
      <c r="A362" s="1">
        <v>44191</v>
      </c>
      <c r="B362">
        <f t="shared" si="105"/>
        <v>26</v>
      </c>
      <c r="C362">
        <f t="shared" si="123"/>
        <v>6</v>
      </c>
      <c r="D362" t="b">
        <f t="shared" si="106"/>
        <v>0</v>
      </c>
      <c r="E362" t="b">
        <f t="shared" si="107"/>
        <v>0</v>
      </c>
      <c r="F362" t="b">
        <f t="shared" si="108"/>
        <v>1</v>
      </c>
      <c r="G362" t="b">
        <f t="shared" si="109"/>
        <v>1</v>
      </c>
      <c r="H362" s="2">
        <f t="shared" si="110"/>
        <v>0</v>
      </c>
      <c r="I362" s="2">
        <f>IF(G362,VLOOKUP(C362,Tabela1[],2)-H362,0)</f>
        <v>0.5</v>
      </c>
      <c r="J362" s="4">
        <f t="shared" si="111"/>
        <v>200</v>
      </c>
      <c r="K362" s="4">
        <f t="shared" si="112"/>
        <v>0</v>
      </c>
      <c r="L362" s="4">
        <f t="shared" si="113"/>
        <v>200</v>
      </c>
      <c r="M362" s="4">
        <f t="shared" si="125"/>
        <v>82</v>
      </c>
      <c r="N362">
        <f t="shared" si="114"/>
        <v>282</v>
      </c>
      <c r="O362" s="5">
        <f t="shared" si="115"/>
        <v>100</v>
      </c>
      <c r="P362" s="9">
        <f t="shared" si="116"/>
        <v>0</v>
      </c>
      <c r="Q362">
        <f t="shared" si="117"/>
        <v>282</v>
      </c>
      <c r="R362">
        <f t="shared" si="118"/>
        <v>82</v>
      </c>
      <c r="S362">
        <f t="shared" si="119"/>
        <v>200</v>
      </c>
      <c r="T362" s="5">
        <f t="shared" si="120"/>
        <v>82</v>
      </c>
      <c r="U362" s="5">
        <f t="shared" si="121"/>
        <v>400</v>
      </c>
      <c r="V362" s="5">
        <f t="shared" si="122"/>
        <v>482</v>
      </c>
      <c r="W362">
        <f t="shared" si="124"/>
        <v>0</v>
      </c>
    </row>
    <row r="363" spans="1:23" x14ac:dyDescent="0.25">
      <c r="A363" s="1">
        <v>44192</v>
      </c>
      <c r="B363">
        <f t="shared" si="105"/>
        <v>27</v>
      </c>
      <c r="C363">
        <f t="shared" si="123"/>
        <v>7</v>
      </c>
      <c r="D363" t="b">
        <f t="shared" si="106"/>
        <v>0</v>
      </c>
      <c r="E363" t="b">
        <f t="shared" si="107"/>
        <v>1</v>
      </c>
      <c r="F363" t="b">
        <f t="shared" si="108"/>
        <v>0</v>
      </c>
      <c r="G363" t="b">
        <f t="shared" si="109"/>
        <v>0</v>
      </c>
      <c r="H363" s="2">
        <f t="shared" si="110"/>
        <v>0</v>
      </c>
      <c r="I363" s="2">
        <f>IF(G363,VLOOKUP(C363,Tabela1[],2)-H363,0)</f>
        <v>0</v>
      </c>
      <c r="J363" s="4">
        <f t="shared" si="111"/>
        <v>0</v>
      </c>
      <c r="K363" s="4">
        <f t="shared" si="112"/>
        <v>0</v>
      </c>
      <c r="L363" s="4">
        <f t="shared" si="113"/>
        <v>0</v>
      </c>
      <c r="M363" s="4">
        <f t="shared" si="125"/>
        <v>0</v>
      </c>
      <c r="N363">
        <f t="shared" si="114"/>
        <v>0</v>
      </c>
      <c r="O363" s="5">
        <f t="shared" si="115"/>
        <v>0</v>
      </c>
      <c r="P363" s="9">
        <f t="shared" si="116"/>
        <v>0</v>
      </c>
      <c r="Q363">
        <f t="shared" si="117"/>
        <v>0</v>
      </c>
      <c r="R363">
        <f t="shared" si="118"/>
        <v>0</v>
      </c>
      <c r="S363">
        <f t="shared" si="119"/>
        <v>0</v>
      </c>
      <c r="T363" s="5">
        <f t="shared" si="120"/>
        <v>0</v>
      </c>
      <c r="U363" s="5">
        <f t="shared" si="121"/>
        <v>0</v>
      </c>
      <c r="V363" s="5">
        <f t="shared" si="122"/>
        <v>0</v>
      </c>
      <c r="W363">
        <f t="shared" si="124"/>
        <v>0</v>
      </c>
    </row>
    <row r="364" spans="1:23" x14ac:dyDescent="0.25">
      <c r="A364" s="1">
        <v>44193</v>
      </c>
      <c r="B364">
        <f t="shared" si="105"/>
        <v>28</v>
      </c>
      <c r="C364">
        <f t="shared" si="123"/>
        <v>1</v>
      </c>
      <c r="D364" t="b">
        <f t="shared" si="106"/>
        <v>0</v>
      </c>
      <c r="E364" t="b">
        <f t="shared" si="107"/>
        <v>0</v>
      </c>
      <c r="F364" t="b">
        <f t="shared" si="108"/>
        <v>0</v>
      </c>
      <c r="G364" t="b">
        <f t="shared" si="109"/>
        <v>1</v>
      </c>
      <c r="H364" s="2">
        <f t="shared" si="110"/>
        <v>0.1</v>
      </c>
      <c r="I364" s="2">
        <f>IF(G364,VLOOKUP(C364,Tabela1[],2)-H364,0)</f>
        <v>0.8</v>
      </c>
      <c r="J364" s="4">
        <f t="shared" si="111"/>
        <v>200</v>
      </c>
      <c r="K364" s="4">
        <f t="shared" si="112"/>
        <v>150</v>
      </c>
      <c r="L364" s="4">
        <f t="shared" si="113"/>
        <v>200</v>
      </c>
      <c r="M364" s="4">
        <f t="shared" si="125"/>
        <v>0</v>
      </c>
      <c r="N364">
        <f t="shared" si="114"/>
        <v>200</v>
      </c>
      <c r="O364" s="5">
        <f t="shared" si="115"/>
        <v>115</v>
      </c>
      <c r="P364" s="9">
        <f t="shared" si="116"/>
        <v>150</v>
      </c>
      <c r="Q364">
        <f t="shared" si="117"/>
        <v>160</v>
      </c>
      <c r="R364">
        <f t="shared" si="118"/>
        <v>0</v>
      </c>
      <c r="S364">
        <f t="shared" si="119"/>
        <v>160</v>
      </c>
      <c r="T364" s="5">
        <f t="shared" si="120"/>
        <v>0</v>
      </c>
      <c r="U364" s="5">
        <f t="shared" si="121"/>
        <v>320</v>
      </c>
      <c r="V364" s="5">
        <f t="shared" si="122"/>
        <v>395</v>
      </c>
      <c r="W364">
        <f t="shared" si="124"/>
        <v>0</v>
      </c>
    </row>
    <row r="365" spans="1:23" x14ac:dyDescent="0.25">
      <c r="A365" s="1">
        <v>44194</v>
      </c>
      <c r="B365">
        <f t="shared" si="105"/>
        <v>29</v>
      </c>
      <c r="C365">
        <f t="shared" si="123"/>
        <v>2</v>
      </c>
      <c r="D365" t="b">
        <f t="shared" si="106"/>
        <v>0</v>
      </c>
      <c r="E365" t="b">
        <f t="shared" si="107"/>
        <v>0</v>
      </c>
      <c r="F365" t="b">
        <f>E366</f>
        <v>0</v>
      </c>
      <c r="G365" t="b">
        <f t="shared" si="109"/>
        <v>1</v>
      </c>
      <c r="H365" s="2">
        <f t="shared" si="110"/>
        <v>0</v>
      </c>
      <c r="I365" s="2">
        <f>IF(G365,VLOOKUP(C365,Tabela1[],2)-H365,0)</f>
        <v>0.75</v>
      </c>
      <c r="J365" s="4">
        <f t="shared" si="111"/>
        <v>200</v>
      </c>
      <c r="K365" s="4">
        <f t="shared" si="112"/>
        <v>0</v>
      </c>
      <c r="L365" s="4">
        <f t="shared" si="113"/>
        <v>200</v>
      </c>
      <c r="M365" s="4">
        <f t="shared" si="125"/>
        <v>40</v>
      </c>
      <c r="N365">
        <f t="shared" si="114"/>
        <v>240</v>
      </c>
      <c r="O365" s="5">
        <f t="shared" si="115"/>
        <v>100</v>
      </c>
      <c r="P365" s="9">
        <f t="shared" si="116"/>
        <v>0</v>
      </c>
      <c r="Q365">
        <f t="shared" si="117"/>
        <v>180</v>
      </c>
      <c r="R365">
        <f t="shared" si="118"/>
        <v>40</v>
      </c>
      <c r="S365">
        <f t="shared" si="119"/>
        <v>140</v>
      </c>
      <c r="T365" s="5">
        <f t="shared" si="120"/>
        <v>40</v>
      </c>
      <c r="U365" s="5">
        <f t="shared" si="121"/>
        <v>280</v>
      </c>
      <c r="V365" s="5">
        <f t="shared" si="122"/>
        <v>320</v>
      </c>
      <c r="W365">
        <f t="shared" si="124"/>
        <v>0</v>
      </c>
    </row>
    <row r="366" spans="1:23" x14ac:dyDescent="0.25">
      <c r="A366" s="1">
        <v>44195</v>
      </c>
      <c r="B366">
        <f t="shared" si="105"/>
        <v>30</v>
      </c>
      <c r="C366">
        <f t="shared" si="123"/>
        <v>3</v>
      </c>
      <c r="D366" t="b">
        <f t="shared" si="106"/>
        <v>0</v>
      </c>
      <c r="E366" t="b">
        <f t="shared" si="107"/>
        <v>0</v>
      </c>
      <c r="F366" t="b">
        <v>0</v>
      </c>
      <c r="G366" t="b">
        <f t="shared" si="109"/>
        <v>1</v>
      </c>
      <c r="H366" s="2">
        <f t="shared" si="110"/>
        <v>0</v>
      </c>
      <c r="I366" s="2">
        <f>IF(G366,VLOOKUP(C366,Tabela1[],2)-H366,0)</f>
        <v>0.6</v>
      </c>
      <c r="J366" s="4">
        <f t="shared" si="111"/>
        <v>200</v>
      </c>
      <c r="K366" s="4">
        <f t="shared" si="112"/>
        <v>0</v>
      </c>
      <c r="L366" s="4">
        <f t="shared" si="113"/>
        <v>200</v>
      </c>
      <c r="M366" s="4">
        <f t="shared" si="125"/>
        <v>60</v>
      </c>
      <c r="N366">
        <f t="shared" si="114"/>
        <v>260</v>
      </c>
      <c r="O366" s="5">
        <f t="shared" si="115"/>
        <v>100</v>
      </c>
      <c r="P366" s="9">
        <f t="shared" si="116"/>
        <v>0</v>
      </c>
      <c r="Q366">
        <f t="shared" si="117"/>
        <v>156</v>
      </c>
      <c r="R366">
        <f t="shared" si="118"/>
        <v>60</v>
      </c>
      <c r="S366">
        <f t="shared" si="119"/>
        <v>96</v>
      </c>
      <c r="T366" s="5">
        <f t="shared" si="120"/>
        <v>60</v>
      </c>
      <c r="U366" s="5">
        <f t="shared" si="121"/>
        <v>192</v>
      </c>
      <c r="V366" s="5">
        <f t="shared" si="122"/>
        <v>252</v>
      </c>
      <c r="W366">
        <f t="shared" si="124"/>
        <v>4</v>
      </c>
    </row>
    <row r="367" spans="1:23" x14ac:dyDescent="0.25">
      <c r="A367" s="1">
        <v>44196</v>
      </c>
      <c r="B367">
        <f>DAY(A367)</f>
        <v>31</v>
      </c>
      <c r="C367">
        <f>WEEKDAY(A367,2)</f>
        <v>4</v>
      </c>
      <c r="D367" t="b">
        <f>AND(C367=7,B367&lt;=7)</f>
        <v>0</v>
      </c>
      <c r="E367" t="b">
        <f>AND(C367=7,NOT(D367))</f>
        <v>0</v>
      </c>
      <c r="F367">
        <f>E368</f>
        <v>0</v>
      </c>
      <c r="G367" t="b">
        <f>OR(C367&lt;&gt;7,D367)</f>
        <v>1</v>
      </c>
      <c r="H367" s="2">
        <f>IF(OR(C367=1,C367=5),0.1,0)</f>
        <v>0</v>
      </c>
      <c r="I367" s="2">
        <f>IF(G367,VLOOKUP(C367,Tabela1[],2)-H367,0)</f>
        <v>0.75</v>
      </c>
      <c r="J367" s="4">
        <f>IF(G367,200,0)</f>
        <v>200</v>
      </c>
      <c r="K367" s="4">
        <f>IF(C367=1,150,IF(C367=5,90,0))</f>
        <v>0</v>
      </c>
      <c r="L367" s="4">
        <f>J367</f>
        <v>200</v>
      </c>
      <c r="M367" s="4">
        <f t="shared" si="125"/>
        <v>100</v>
      </c>
      <c r="N367">
        <f>L367+M367</f>
        <v>300</v>
      </c>
      <c r="O367" s="5">
        <f>J367*0.5+K367*0.1</f>
        <v>100</v>
      </c>
      <c r="P367" s="9">
        <f>K367</f>
        <v>0</v>
      </c>
      <c r="Q367">
        <f>IF(F367,N367,ROUNDUP(N367*I367,0))</f>
        <v>225</v>
      </c>
      <c r="R367">
        <f>MIN(M367,Q367)</f>
        <v>100</v>
      </c>
      <c r="S367">
        <f>Q367-R367</f>
        <v>125</v>
      </c>
      <c r="T367" s="5">
        <f>R367*1</f>
        <v>100</v>
      </c>
      <c r="U367" s="5">
        <f>S367*2</f>
        <v>250</v>
      </c>
      <c r="V367" s="5">
        <f>R367*1+S367*2+P367*0.5</f>
        <v>350</v>
      </c>
      <c r="W367">
        <f t="shared" si="124"/>
        <v>0</v>
      </c>
    </row>
    <row r="368" spans="1:23" x14ac:dyDescent="0.25">
      <c r="A368" t="s">
        <v>8</v>
      </c>
      <c r="J368">
        <f>SUBTOTAL(109,Tabela2456[Liczba wypiekanych bochenków])</f>
        <v>65200</v>
      </c>
      <c r="K368">
        <f>SUBTOTAL(109,Tabela2456[Liczba wypiekanych bułek])</f>
        <v>12480</v>
      </c>
      <c r="N368">
        <f>SUBTOTAL(109,Tabela2456[Liczba bochenków na stanie])</f>
        <v>86538</v>
      </c>
      <c r="O368" s="7">
        <f>SUBTOTAL(109,Tabela2456[Koszt produkcji])</f>
        <v>33848</v>
      </c>
      <c r="P368">
        <f>SUBTOTAL(109,Tabela2456[Liczba sprzedanych bułek])</f>
        <v>12480</v>
      </c>
      <c r="Q368">
        <f>SUBTOTAL(109,Tabela2456[Liczba sprzedanych bochenków])</f>
        <v>63802</v>
      </c>
      <c r="R368">
        <f>SUBTOTAL(109,Tabela2456[Liczba sprzedanych wczorajszych bochenków])</f>
        <v>21338</v>
      </c>
      <c r="S368">
        <f>SUBTOTAL(109,Tabela2456[Liczba sprzedanych świeżych bochenków])</f>
        <v>42464</v>
      </c>
      <c r="T368" s="7">
        <f>SUBTOTAL(109,Tabela2456[Zysk ze sprzedaży wczorajszych])</f>
        <v>21338</v>
      </c>
      <c r="U368" s="7">
        <f>SUBTOTAL(109,Tabela2456[Zysk ze zprzedaży świeżych])</f>
        <v>84928</v>
      </c>
      <c r="V368" s="7">
        <f>SUBTOTAL(109,Tabela2456[Przychód ze sprzedaży])</f>
        <v>112506</v>
      </c>
      <c r="W368">
        <f>SUBTOTAL(109,Tabela2456[Liczba bochenków dla zwierząt])</f>
        <v>1323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Sprzedaz</vt:lpstr>
      <vt:lpstr>Zadanie 1</vt:lpstr>
      <vt:lpstr>Zadanie 2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2023-07-20T08:30:18Z</dcterms:created>
  <dcterms:modified xsi:type="dcterms:W3CDTF">2024-03-18T16:54:31Z</dcterms:modified>
</cp:coreProperties>
</file>